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6.xml" ContentType="application/vnd.ms-excel.controlproperties+xml"/>
  <Override PartName="/xl/ctrlProps/ctrlProps14.xml" ContentType="application/vnd.ms-excel.controlproperties+xml"/>
  <Override PartName="/xl/ctrlProps/ctrlProps12.xml" ContentType="application/vnd.ms-excel.controlproperties+xml"/>
  <Override PartName="/xl/ctrlProps/ctrlProps19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20.xml" ContentType="application/vnd.ms-excel.controlproperties+xml"/>
  <Override PartName="/xl/ctrlProps/ctrlProps1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2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xl/drawings/drawing21.xml" ContentType="application/vnd.openxmlformats-officedocument.drawing+xml"/>
  <Override PartName="/xl/drawings/drawing7.xml" ContentType="application/vnd.openxmlformats-officedocument.drawing+xml"/>
  <Override PartName="/xl/drawings/vmlDrawing4.vml" ContentType="application/vnd.openxmlformats-officedocument.vmlDrawing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e Sensitivity" sheetId="1" state="visible" r:id="rId3"/>
    <sheet name="sensitivity" sheetId="2" state="visible" r:id="rId4"/>
    <sheet name="READDATA" sheetId="3" state="visible" r:id="rId5"/>
    <sheet name="Calculation" sheetId="4" state="visible" r:id="rId6"/>
    <sheet name="Data" sheetId="5" state="visible" r:id="rId7"/>
    <sheet name="Scalars" sheetId="6" state="visible" r:id="rId8"/>
    <sheet name="IR" sheetId="7" state="visible" r:id="rId9"/>
    <sheet name="Curves" sheetId="8" state="visible" r:id="rId10"/>
  </sheets>
  <definedNames>
    <definedName function="false" hidden="false" name="ArrayOfFile" vbProcedure="false">Calculation!$AA$4:$AA$5</definedName>
    <definedName function="false" hidden="false" name="Correlation" vbProcedure="false">sensitivity!$R$17</definedName>
    <definedName function="false" hidden="false" name="CorrelationInput" vbProcedure="false">sensitivity!$E$13</definedName>
    <definedName function="false" hidden="false" name="debt" vbProcedure="false">sensitivity!$T$17</definedName>
    <definedName function="false" hidden="false" name="Debt_range" vbProcedure="false">Data!$AA$8:$AB$49</definedName>
    <definedName function="false" hidden="false" name="Embedded2FirstMonth" vbProcedure="false">Calculation!$V$22</definedName>
    <definedName function="false" hidden="false" name="Embedded2Frequency" vbProcedure="false">Calculation!$W$35</definedName>
    <definedName function="false" hidden="false" name="EmbeddedFirstMonth" vbProcedure="false">Calculation!$U$22</definedName>
    <definedName function="false" hidden="false" name="EmbeddedFrequency" vbProcedure="false">Calculation!$U$35</definedName>
    <definedName function="false" hidden="false" name="EmbeddedOptionValue" vbProcedure="false">Calculation!$K$27</definedName>
    <definedName function="false" hidden="false" name="EmbeddedOptionValue2" vbProcedure="false">Calculation!$K$28</definedName>
    <definedName function="false" hidden="false" name="EmbeddedStart" vbProcedure="false">Calculation!$H$13</definedName>
    <definedName function="false" hidden="false" name="EmbeddedStart2" vbProcedure="false">Calculation!$K$14</definedName>
    <definedName function="false" hidden="false" name="filefield" vbProcedure="false">Calculation!$AA$5:$AA$401</definedName>
    <definedName function="false" hidden="false" name="FirstMidPrice" vbProcedure="false">Curves!$C$7</definedName>
    <definedName function="false" hidden="false" name="FirstMidVol" vbProcedure="false">Curves!$X$7</definedName>
    <definedName function="false" hidden="false" name="FirstMonthOver" vbProcedure="false">Calculation!$O$22</definedName>
    <definedName function="false" hidden="false" name="firstname" vbProcedure="false">Calculation!$AA$5</definedName>
    <definedName function="false" hidden="false" name="First_Date" vbProcedure="false">IR!$C$6</definedName>
    <definedName function="false" hidden="false" name="FOM_range" vbProcedure="false">Data!$AC$8:$AD$49</definedName>
    <definedName function="false" hidden="false" name="forward_range" vbProcedure="false">Curves!$A$7:$D$319</definedName>
    <definedName function="false" hidden="false" name="FrequencyOver" vbProcedure="false">Calculation!$O$35</definedName>
    <definedName function="false" hidden="false" name="Fuel_Date" vbProcedure="false">sensitivity!$P$17</definedName>
    <definedName function="false" hidden="false" name="GPadd" vbProcedure="false">sensitivity!$E$8</definedName>
    <definedName function="false" hidden="false" name="gpaddOut" vbProcedure="false">sensitivity!$B$17</definedName>
    <definedName function="false" hidden="false" name="GvolMult" vbProcedure="false">sensitivity!$E$11</definedName>
    <definedName function="false" hidden="false" name="GvolOut" vbProcedure="false">sensitivity!$E$17</definedName>
    <definedName function="false" hidden="false" name="inflation" vbProcedure="false">Data!$AE$6</definedName>
    <definedName function="false" hidden="false" name="IR_date" vbProcedure="false">sensitivity!$Q$17</definedName>
    <definedName function="false" hidden="false" name="no_strike" vbProcedure="false">READDATA!$E$21</definedName>
    <definedName function="false" hidden="false" name="nu_strike" vbProcedure="false">READDATA!$E$22</definedName>
    <definedName function="false" hidden="false" name="OPtionValue" vbProcedure="false">Calculation!$H$23</definedName>
    <definedName function="false" hidden="false" name="OverEnd" vbProcedure="false">Calculation!$C$9</definedName>
    <definedName function="false" hidden="false" name="OverStart" vbProcedure="false">Calculation!$C$8</definedName>
    <definedName function="false" hidden="false" name="parray" vbProcedure="false">#REF!</definedName>
    <definedName function="false" hidden="false" name="PostedFuelDate" vbProcedure="false">Calculation!$C$23</definedName>
    <definedName function="false" hidden="false" name="postedIrdt1" vbProcedure="false">Calculation!$C$21</definedName>
    <definedName function="false" hidden="false" name="postedIrdt2" vbProcedure="false">Calculation!$C$21</definedName>
    <definedName function="false" hidden="false" name="PostedPowerDate" vbProcedure="false">Calculation!$C$22</definedName>
    <definedName function="false" hidden="false" name="Power_Date" vbProcedure="false">sensitivity!$O$17</definedName>
    <definedName function="false" hidden="false" name="PPadd" vbProcedure="false">sensitivity!$E$7</definedName>
    <definedName function="false" hidden="false" name="ppaddOut" vbProcedure="false">sensitivity!$A$17</definedName>
    <definedName function="false" hidden="false" name="PvolMult" vbProcedure="false">sensitivity!$E$10</definedName>
    <definedName function="false" hidden="false" name="PvolOut" vbProcedure="false">sensitivity!$D$17</definedName>
    <definedName function="false" hidden="false" name="res2call2" vbProcedure="false">#REF!</definedName>
    <definedName function="false" hidden="false" name="ResCall" vbProcedure="false">sensitivity!$I$17</definedName>
    <definedName function="false" hidden="false" name="rescall2" vbProcedure="false">#REF!</definedName>
    <definedName function="false" hidden="false" name="residual_value" vbProcedure="false">sensitivity!$S$17</definedName>
    <definedName function="false" hidden="false" name="resopt1date" vbProcedure="false">#REF!</definedName>
    <definedName function="false" hidden="false" name="resopt2date" vbProcedure="false">#REF!</definedName>
    <definedName function="false" hidden="false" name="resoverdate" vbProcedure="false">#REF!</definedName>
    <definedName function="false" hidden="false" name="ResPut" vbProcedure="false">sensitivity!$G$17</definedName>
    <definedName function="false" hidden="false" name="resput2" vbProcedure="false">#REF!</definedName>
    <definedName function="false" hidden="false" name="resspread" vbProcedure="false">sensitivity!$H$17</definedName>
    <definedName function="false" hidden="false" name="resspread2" vbProcedure="false">#REF!</definedName>
    <definedName function="false" hidden="false" name="sensopt1date" vbProcedure="false">#REF!</definedName>
    <definedName function="false" hidden="false" name="sensopt2date" vbProcedure="false">#REF!</definedName>
    <definedName function="false" hidden="false" name="sensoverdate" vbProcedure="false">#REF!</definedName>
    <definedName function="false" hidden="false" name="SpreadValue" vbProcedure="false">Calculation!$H$22</definedName>
    <definedName function="false" hidden="false" name="strike_range" vbProcedure="false">Data!$AA$8:$AB$258</definedName>
    <definedName function="false" hidden="false" name="today" vbProcedure="false">Calculation!$C$4</definedName>
    <definedName function="false" hidden="false" name="TreeDepth" vbProcedure="false">Calculation!$O$4</definedName>
    <definedName function="false" hidden="false" name="UnderEnd" vbProcedure="false">Calculation!$C$7</definedName>
    <definedName function="false" hidden="false" name="UnderStart" vbProcedure="false">Calculation!$C$6</definedName>
    <definedName function="false" hidden="false" name="ValuationDate" vbProcedure="false">Calculation!$C$5</definedName>
    <definedName function="false" hidden="false" name="VolRange" vbProcedure="false">Curves!$J$7:$AG$259</definedName>
    <definedName function="true" hidden="false" name="XCMPDaily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This is ndebt : number of
overlying strikes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4</xdr:colOff>
                <xdr:row>6</xdr:row>
                <xdr:rowOff>2</xdr:rowOff>
              </xdr:from>
              <xdr:to>
                <xdr:col>22</xdr:col>
                <xdr:colOff>42</xdr:colOff>
                <xdr:row>11</xdr:row>
                <xdr:rowOff>1</xdr:rowOff>
              </xdr:to>
            </anchor>
          </commentPr>
        </mc:Choice>
        <mc:Fallback/>
      </mc:AlternateContent>
    </comment>
    <comment ref="P6" authorId="0">
      <text>
        <r>
          <rPr>
            <b val="true"/>
            <sz val="8"/>
            <color rgb="FF000000"/>
            <rFont val="Tahoma"/>
            <family val="0"/>
          </rPr>
          <t xml:space="preserve">ahuang2:
</t>
        </r>
        <r>
          <rPr>
            <sz val="8"/>
            <color rgb="FF000000"/>
            <rFont val="Tahoma"/>
            <family val="0"/>
          </rPr>
          <t xml:space="preserve">Treedepth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12</xdr:colOff>
                <xdr:row>5</xdr:row>
                <xdr:rowOff>0</xdr:rowOff>
              </xdr:from>
              <xdr:to>
                <xdr:col>25</xdr:col>
                <xdr:colOff>0</xdr:colOff>
                <xdr:row>9</xdr:row>
                <xdr:rowOff>14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<sst xmlns="http://schemas.openxmlformats.org/spreadsheetml/2006/main" count="375" uniqueCount="241">
  <si>
    <t xml:space="preserve">overlying date</t>
  </si>
  <si>
    <t xml:space="preserve">option 1</t>
  </si>
  <si>
    <t xml:space="preserve">option 2</t>
  </si>
  <si>
    <t xml:space="preserve"> </t>
  </si>
  <si>
    <t xml:space="preserve">Option 1</t>
  </si>
  <si>
    <t xml:space="preserve">Compound Option</t>
  </si>
  <si>
    <t xml:space="preserve">Spread</t>
  </si>
  <si>
    <t xml:space="preserve">Sensitivity Page</t>
  </si>
  <si>
    <t xml:space="preserve">Sensitivity</t>
  </si>
  <si>
    <t xml:space="preserve">  </t>
  </si>
  <si>
    <t xml:space="preserve">power curve</t>
  </si>
  <si>
    <t xml:space="preserve">power vol</t>
  </si>
  <si>
    <t xml:space="preserve">Volume</t>
  </si>
  <si>
    <t xml:space="preserve">Call Volume</t>
  </si>
  <si>
    <t xml:space="preserve">Underlying </t>
  </si>
  <si>
    <t xml:space="preserve">ArrayOfFile</t>
  </si>
  <si>
    <t xml:space="preserve">=Calculation!$AA$4:$AA$5</t>
  </si>
  <si>
    <t xml:space="preserve">Underlying</t>
  </si>
  <si>
    <t xml:space="preserve">debt</t>
  </si>
  <si>
    <t xml:space="preserve">Correlation</t>
  </si>
  <si>
    <t xml:space="preserve">=sensitivity!$O$17</t>
  </si>
  <si>
    <t xml:space="preserve">CorrelationInput</t>
  </si>
  <si>
    <t xml:space="preserve">=sensitivity!$E$13</t>
  </si>
  <si>
    <t xml:space="preserve">DealEnd</t>
  </si>
  <si>
    <t xml:space="preserve">=Calculation!$C$6</t>
  </si>
  <si>
    <t xml:space="preserve">DealStart</t>
  </si>
  <si>
    <t xml:space="preserve">=Calculation!$C$5</t>
  </si>
  <si>
    <t xml:space="preserve">=sensitivity!$Q$17</t>
  </si>
  <si>
    <t xml:space="preserve">EmbeddedOptionValue</t>
  </si>
  <si>
    <t xml:space="preserve">=Calculation!$J$27</t>
  </si>
  <si>
    <t xml:space="preserve">filefield</t>
  </si>
  <si>
    <t xml:space="preserve">=Calculation!$AA$5:$AA$401</t>
  </si>
  <si>
    <t xml:space="preserve">First_Date</t>
  </si>
  <si>
    <t xml:space="preserve">=IR!$C$6</t>
  </si>
  <si>
    <t xml:space="preserve">FirstMidPrice</t>
  </si>
  <si>
    <t xml:space="preserve">=Curves!$C$7</t>
  </si>
  <si>
    <t xml:space="preserve">FirstMidVol</t>
  </si>
  <si>
    <t xml:space="preserve">=Curves!$X$7</t>
  </si>
  <si>
    <t xml:space="preserve">firstname</t>
  </si>
  <si>
    <t xml:space="preserve">=Calculation!$AA$5</t>
  </si>
  <si>
    <t xml:space="preserve">forward_range</t>
  </si>
  <si>
    <t xml:space="preserve">=Curves!$A$7:$D$319</t>
  </si>
  <si>
    <t xml:space="preserve">Fuel_Date</t>
  </si>
  <si>
    <t xml:space="preserve">=sensitivity!$M$17</t>
  </si>
  <si>
    <t xml:space="preserve">GPadd</t>
  </si>
  <si>
    <t xml:space="preserve">=sensitivity!$E$8</t>
  </si>
  <si>
    <t xml:space="preserve">gpaddOut</t>
  </si>
  <si>
    <t xml:space="preserve">=sensitivity!$B$17</t>
  </si>
  <si>
    <t xml:space="preserve">GvolMult</t>
  </si>
  <si>
    <t xml:space="preserve">=sensitivity!$E$11</t>
  </si>
  <si>
    <t xml:space="preserve">GvolOut</t>
  </si>
  <si>
    <t xml:space="preserve">=sensitivity!$E$17</t>
  </si>
  <si>
    <t xml:space="preserve">IR_date</t>
  </si>
  <si>
    <t xml:space="preserve">=sensitivity!$N$17</t>
  </si>
  <si>
    <t xml:space="preserve">OPtionValue</t>
  </si>
  <si>
    <t xml:space="preserve">=Calculation!$H$27</t>
  </si>
  <si>
    <t xml:space="preserve">PostedFuelDate</t>
  </si>
  <si>
    <t xml:space="preserve">=Calculation!$C$30</t>
  </si>
  <si>
    <t xml:space="preserve">postedIrdt1</t>
  </si>
  <si>
    <t xml:space="preserve">=Calculation!$C$28</t>
  </si>
  <si>
    <t xml:space="preserve">postedIrdt2</t>
  </si>
  <si>
    <t xml:space="preserve">PostedPowerDate</t>
  </si>
  <si>
    <t xml:space="preserve">=Calculation!$C$29</t>
  </si>
  <si>
    <t xml:space="preserve">Power_Date</t>
  </si>
  <si>
    <t xml:space="preserve">=sensitivity!$L$17</t>
  </si>
  <si>
    <t xml:space="preserve">PPadd</t>
  </si>
  <si>
    <t xml:space="preserve">=sensitivity!$E$7</t>
  </si>
  <si>
    <t xml:space="preserve">ppaddOut</t>
  </si>
  <si>
    <t xml:space="preserve">=sensitivity!$A$17</t>
  </si>
  <si>
    <t xml:space="preserve">PvolMult</t>
  </si>
  <si>
    <t xml:space="preserve">=sensitivity!$E$10</t>
  </si>
  <si>
    <t xml:space="preserve">PvolOut</t>
  </si>
  <si>
    <t xml:space="preserve">=sensitivity!$D$17</t>
  </si>
  <si>
    <t xml:space="preserve">ResCall</t>
  </si>
  <si>
    <t xml:space="preserve">=sensitivity!$I$17</t>
  </si>
  <si>
    <t xml:space="preserve">residual_value</t>
  </si>
  <si>
    <t xml:space="preserve">=sensitivity!$P$17</t>
  </si>
  <si>
    <t xml:space="preserve">ResPut</t>
  </si>
  <si>
    <t xml:space="preserve">=sensitivity!$G$17</t>
  </si>
  <si>
    <t xml:space="preserve">ValuationDate</t>
  </si>
  <si>
    <t xml:space="preserve">=Calculation!$C$4</t>
  </si>
  <si>
    <t xml:space="preserve">volRange</t>
  </si>
  <si>
    <t xml:space="preserve">=Curves!$J$7:$Y$259</t>
  </si>
  <si>
    <t xml:space="preserve">Underlying Expiration Date</t>
  </si>
  <si>
    <t xml:space="preserve">PathName:</t>
  </si>
  <si>
    <t xml:space="preserve">H:\Work\Models\Power\CMPDaily\Debug\CMPDaily.xll</t>
  </si>
  <si>
    <t xml:space="preserve">Length of</t>
  </si>
  <si>
    <t xml:space="preserve">*times</t>
  </si>
  <si>
    <t xml:space="preserve">Retval</t>
  </si>
  <si>
    <t xml:space="preserve">cost</t>
  </si>
  <si>
    <t xml:space="preserve">dispatch</t>
  </si>
  <si>
    <t xml:space="preserve">Scalar</t>
  </si>
  <si>
    <t xml:space="preserve">MiscData1</t>
  </si>
  <si>
    <t xml:space="preserve">sigP</t>
  </si>
  <si>
    <t xml:space="preserve">sigG</t>
  </si>
  <si>
    <t xml:space="preserve">Rate</t>
  </si>
  <si>
    <t xml:space="preserve">pprice</t>
  </si>
  <si>
    <t xml:space="preserve">gprice</t>
  </si>
  <si>
    <t xml:space="preserve">Deal Value</t>
  </si>
  <si>
    <t xml:space="preserve"> expiry</t>
  </si>
  <si>
    <t xml:space="preserve">ndebt</t>
  </si>
  <si>
    <t xml:space="preserve">OP value</t>
  </si>
  <si>
    <t xml:space="preserve">start </t>
  </si>
  <si>
    <t xml:space="preserve">Theta</t>
  </si>
  <si>
    <t xml:space="preserve">over_st </t>
  </si>
  <si>
    <t xml:space="preserve">Rho</t>
  </si>
  <si>
    <t xml:space="preserve">over_end</t>
  </si>
  <si>
    <t xml:space="preserve">TreeDepth</t>
  </si>
  <si>
    <t xml:space="preserve">hours</t>
  </si>
  <si>
    <t xml:space="preserve">days</t>
  </si>
  <si>
    <t xml:space="preserve">Mw</t>
  </si>
  <si>
    <t xml:space="preserve">debt_freq</t>
  </si>
  <si>
    <t xml:space="preserve">debt_month</t>
  </si>
  <si>
    <t xml:space="preserve">c_month</t>
  </si>
  <si>
    <t xml:space="preserve">out_type</t>
  </si>
  <si>
    <t xml:space="preserve">in_type</t>
  </si>
  <si>
    <t xml:space="preserve">p_ind</t>
  </si>
  <si>
    <t xml:space="preserve">nO_strike</t>
  </si>
  <si>
    <t xml:space="preserve">nu_strike </t>
  </si>
  <si>
    <t xml:space="preserve">disp</t>
  </si>
  <si>
    <t xml:space="preserve">Spread Value</t>
  </si>
  <si>
    <t xml:space="preserve">Overlying Option Value</t>
  </si>
  <si>
    <t xml:space="preserve">xxxxxxxx</t>
  </si>
  <si>
    <t xml:space="preserve">Compound Option Model</t>
  </si>
  <si>
    <t xml:space="preserve">Dispatch Schedule</t>
  </si>
  <si>
    <t xml:space="preserve">Today</t>
  </si>
  <si>
    <t xml:space="preserve">January</t>
  </si>
  <si>
    <t xml:space="preserve">Valuation Date</t>
  </si>
  <si>
    <t xml:space="preserve">Feburary</t>
  </si>
  <si>
    <t xml:space="preserve">Underlying Start Date</t>
  </si>
  <si>
    <t xml:space="preserve">March</t>
  </si>
  <si>
    <t xml:space="preserve">Underlying End Date</t>
  </si>
  <si>
    <t xml:space="preserve">April</t>
  </si>
  <si>
    <t xml:space="preserve">Overlying Start Date</t>
  </si>
  <si>
    <t xml:space="preserve">May</t>
  </si>
  <si>
    <t xml:space="preserve">Overlying Exercise Date</t>
  </si>
  <si>
    <t xml:space="preserve">June</t>
  </si>
  <si>
    <t xml:space="preserve">7 x 24</t>
  </si>
  <si>
    <t xml:space="preserve">Volume (Mw)</t>
  </si>
  <si>
    <t xml:space="preserve">July</t>
  </si>
  <si>
    <t xml:space="preserve">5 x 16</t>
  </si>
  <si>
    <t xml:space="preserve">August</t>
  </si>
  <si>
    <t xml:space="preserve">Week Definition</t>
  </si>
  <si>
    <t xml:space="preserve">September</t>
  </si>
  <si>
    <t xml:space="preserve">Option Type</t>
  </si>
  <si>
    <t xml:space="preserve"> ON</t>
  </si>
  <si>
    <t xml:space="preserve">October</t>
  </si>
  <si>
    <t xml:space="preserve">Call</t>
  </si>
  <si>
    <t xml:space="preserve">Valuation Type</t>
  </si>
  <si>
    <t xml:space="preserve">Novermber</t>
  </si>
  <si>
    <t xml:space="preserve">Put</t>
  </si>
  <si>
    <t xml:space="preserve">December</t>
  </si>
  <si>
    <t xml:space="preserve">Overlying Option </t>
  </si>
  <si>
    <t xml:space="preserve">Exercise Month</t>
  </si>
  <si>
    <t xml:space="preserve">Overlying Option</t>
  </si>
  <si>
    <t xml:space="preserve">Exercise Frequency</t>
  </si>
  <si>
    <t xml:space="preserve">Regular </t>
  </si>
  <si>
    <t xml:space="preserve">Power </t>
  </si>
  <si>
    <t xml:space="preserve">Posted IR date</t>
  </si>
  <si>
    <t xml:space="preserve">Posted Power Curve </t>
  </si>
  <si>
    <t xml:space="preserve">Underlying Value </t>
  </si>
  <si>
    <t xml:space="preserve">Fuled Date</t>
  </si>
  <si>
    <t xml:space="preserve">Overlying Option Value </t>
  </si>
  <si>
    <t xml:space="preserve">None</t>
  </si>
  <si>
    <t xml:space="preserve">3/23/00  everything</t>
  </si>
  <si>
    <t xml:space="preserve">Embedde Option 1 </t>
  </si>
  <si>
    <t xml:space="preserve">Embedded Option 2</t>
  </si>
  <si>
    <t xml:space="preserve">Daily Opt</t>
  </si>
  <si>
    <t xml:space="preserve">Interest </t>
  </si>
  <si>
    <t xml:space="preserve">Compound</t>
  </si>
  <si>
    <t xml:space="preserve">ARCHIVE</t>
  </si>
  <si>
    <t xml:space="preserve">Date</t>
  </si>
  <si>
    <t xml:space="preserve">Power Forward</t>
  </si>
  <si>
    <t xml:space="preserve">Strike</t>
  </si>
  <si>
    <t xml:space="preserve">Rate back up</t>
  </si>
  <si>
    <t xml:space="preserve">Option Strike</t>
  </si>
  <si>
    <t xml:space="preserve">Time</t>
  </si>
  <si>
    <t xml:space="preserve">Power Vol</t>
  </si>
  <si>
    <t xml:space="preserve">date</t>
  </si>
  <si>
    <t xml:space="preserve"> Power Forward </t>
  </si>
  <si>
    <t xml:space="preserve"> Fuel Forward * </t>
  </si>
  <si>
    <t xml:space="preserve"> Cost </t>
  </si>
  <si>
    <t xml:space="preserve">Interest Rate back up</t>
  </si>
  <si>
    <t xml:space="preserve"> Debt Amortization ** </t>
  </si>
  <si>
    <t xml:space="preserve"> Fixed O.M.** </t>
  </si>
  <si>
    <t xml:space="preserve">INFLATION</t>
  </si>
  <si>
    <t xml:space="preserve">Fuel Vol</t>
  </si>
  <si>
    <t xml:space="preserve">Exer. Month</t>
  </si>
  <si>
    <t xml:space="preserve">Fuel Forward *</t>
  </si>
  <si>
    <t xml:space="preserve">Cost</t>
  </si>
  <si>
    <t xml:space="preserve">Debt Amortization **</t>
  </si>
  <si>
    <t xml:space="preserve">Fixed O.M.**</t>
  </si>
  <si>
    <t xml:space="preserve">** in thousand $</t>
  </si>
  <si>
    <t xml:space="preserve"> *HR incorporated </t>
  </si>
  <si>
    <t xml:space="preserve"> ** in thousand $ </t>
  </si>
  <si>
    <t xml:space="preserve">*HR incorporated</t>
  </si>
  <si>
    <t xml:space="preserve"> -   </t>
  </si>
  <si>
    <t xml:space="preserve">Start</t>
  </si>
  <si>
    <t xml:space="preserve">End</t>
  </si>
  <si>
    <t xml:space="preserve">Peak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</si>
  <si>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</si>
  <si>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</si>
  <si>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</si>
  <si>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</si>
  <si>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</si>
  <si>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</si>
  <si>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</si>
  <si>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</si>
  <si>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</si>
  <si>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</si>
  <si>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</si>
  <si>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</si>
  <si>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</si>
  <si>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</si>
  <si>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July scalars</t>
  </si>
  <si>
    <t xml:space="preserve">Difficult to follow scalars</t>
  </si>
  <si>
    <t xml:space="preserve">Interest Rate</t>
  </si>
  <si>
    <t xml:space="preserve">REGION 1E</t>
  </si>
  <si>
    <t xml:space="preserve">West Hub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</si>
  <si>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</si>
  <si>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</si>
  <si>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</si>
  <si>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</si>
  <si>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</si>
  <si>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</si>
  <si>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</si>
  <si>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OffPeak</t>
  </si>
  <si>
    <t xml:space="preserve">Group</t>
  </si>
  <si>
    <t xml:space="preserve">Prudent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</si>
  <si>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</si>
  <si>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</si>
  <si>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</si>
  <si>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</si>
  <si>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</si>
  <si>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Gas-Power</t>
  </si>
  <si>
    <t xml:space="preserve">($/MWH)</t>
  </si>
  <si>
    <t xml:space="preserve">Month</t>
  </si>
  <si>
    <t xml:space="preserve">2</t>
  </si>
  <si>
    <t xml:space="preserve">1</t>
  </si>
  <si>
    <t xml:space="preserve">Volatility Smile</t>
  </si>
  <si>
    <t xml:space="preserve">Price Sensitivies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</si>
</sst>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_(\£* #,##0_);_(\£* \(#,##0\);_(\£* \-_);_(@_)"/>
    <numFmt numFmtId="173" formatCode="\$#,##0.00_);[RED]&quot;($&quot;#,##0.00\)"/>
    <numFmt numFmtId="174" formatCode="_(\$* #,##0.00_);_(\$* \(#,##0.00\);_(\$* \-??_);_(@_)"/>
    <numFmt numFmtId="175" formatCode="_(\£* #,##0.00_);_(\£* \(#,##0.00\);_(\£* \-??_);_(@_)"/>
    <numFmt numFmtId="176" formatCode="[$-409]#,##0_);\(#,##0\)"/>
    <numFmt numFmtId="177" formatCode="General_)"/>
    <numFmt numFmtId="178" formatCode="0.000000_)"/>
    <numFmt numFmtId="179" formatCode="#,##0"/>
    <numFmt numFmtId="180" formatCode="[$-409]m/d/yyyy"/>
    <numFmt numFmtId="181" formatCode="mm/dd/yy"/>
    <numFmt numFmtId="182" formatCode="\$#,##0.00_);&quot;($&quot;#,##0.00\)"/>
    <numFmt numFmtId="183" formatCode="0%"/>
    <numFmt numFmtId="184" formatCode="0.000%"/>
    <numFmt numFmtId="185" formatCode="0.00%"/>
    <numFmt numFmtId="186" formatCode="_(* #,##0_);_(* \(#,##0\);_(* \-??_);_(@_)"/>
    <numFmt numFmtId="187" formatCode="_(\$* #,##0_);_(\$* \(#,##0\);_(\$* \-??_);_(@_)"/>
    <numFmt numFmtId="188" formatCode="0.0"/>
    <numFmt numFmtId="189" formatCode="0.00"/>
    <numFmt numFmtId="190" formatCode="_(* #,##0.000000000_);_(* \(#,##0.000000000\);_(* \-??_);_(@_)"/>
    <numFmt numFmtId="191" formatCode="_(* #,##0.0000000_);_(* \(#,##0.0000000\);_(* \-??_);_(@_)"/>
    <numFmt numFmtId="192" formatCode="0"/>
    <numFmt numFmtId="193" formatCode="[$-409]#,##0.00_);\(#,##0.00\)"/>
    <numFmt numFmtId="194" formatCode="[$-409]m/d/yyyy\ h:mm"/>
    <numFmt numFmtId="195" formatCode="_(* #,##0.000_);_(* \(#,##0.000\);_(* \-??_);_(@_)"/>
    <numFmt numFmtId="196" formatCode="\$#,##0.0000000_);[RED]&quot;($&quot;#,##0.0000000\)"/>
    <numFmt numFmtId="197" formatCode="[$-409]mmm\-yy"/>
    <numFmt numFmtId="198" formatCode="0.0000"/>
    <numFmt numFmtId="199" formatCode="0.0%"/>
    <numFmt numFmtId="200" formatCode="0.000000000%"/>
    <numFmt numFmtId="201" formatCode="#,##0.0000_);\(#,##0.0000\)"/>
    <numFmt numFmtId="202" formatCode="dd\-mmm\-yy_);[RED]dd\-mmm\-yy_)"/>
    <numFmt numFmtId="203" formatCode="mmm\-yy_)"/>
  </numFmts>
  <fonts count="3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10"/>
      <name val="Univers"/>
      <family val="0"/>
    </font>
    <font>
      <sz val="12"/>
      <name val="Arial"/>
      <family val="2"/>
    </font>
    <font>
      <sz val="10"/>
      <color rgb="FF00000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i val="true"/>
      <u val="single"/>
      <sz val="8"/>
      <name val="Arial"/>
      <family val="2"/>
    </font>
    <font>
      <u val="single"/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"/>
      <color rgb="FF000000"/>
      <name val="Arial"/>
      <family val="2"/>
    </font>
    <font>
      <b val="true"/>
      <sz val="10"/>
      <name val="Arial"/>
      <family val="2"/>
    </font>
    <font>
      <b val="true"/>
      <sz val="7"/>
      <name val="Arial"/>
      <family val="2"/>
    </font>
    <font>
      <b val="true"/>
      <sz val="8"/>
      <color rgb="FF000000"/>
      <name val="Arial"/>
      <family val="2"/>
    </font>
    <font>
      <b val="true"/>
      <sz val="8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sz val="10"/>
      <color rgb="FF000000"/>
      <name val="Arial"/>
      <family val="0"/>
    </font>
    <font>
      <sz val="10"/>
      <color rgb="FF000000"/>
      <name val="Courier New"/>
      <family val="0"/>
    </font>
    <font>
      <sz val="10"/>
      <color rgb="FF000000"/>
      <name val="Courier New"/>
      <family val="3"/>
    </font>
  </fonts>
  <fills count="15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339966"/>
        <bgColor rgb="FF00808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8000"/>
        <bgColor rgb="FF008080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0000"/>
        <bgColor rgb="FF993300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 style="medium"/>
      <diagonal/>
    </border>
  </borders>
  <cellStyleXfs count="1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0" applyFont="true" applyBorder="false" applyAlignment="false" applyProtection="false"/>
    <xf numFmtId="176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4" borderId="1" applyFont="true" applyBorder="true" applyAlignment="true" applyProtection="false">
      <alignment horizontal="general" vertical="bottom" textRotation="0" wrapText="false" indent="0" shrinkToFit="false"/>
    </xf>
  </cellStyleXfs>
  <cellXfs count="2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5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7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3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13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1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13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7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7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7" fillId="1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7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7" fillId="1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12" borderId="1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7" fillId="12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7" fillId="12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7" fillId="1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7" fillId="12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7" fillId="1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7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7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7" fillId="1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7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9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3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9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3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9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9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6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9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1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1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13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1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29" fillId="1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2" fontId="2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03" fontId="2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2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7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2" fontId="3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3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2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3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Macros" xfId="40"/>
    <cellStyle name="Currency [0]_PriceCurve" xfId="41"/>
    <cellStyle name="Currency [0]_West501f-hcentrifugal15posco_revised2.xls Chart 1" xfId="42"/>
    <cellStyle name="Currency_8.4.98 New GE 2" xfId="43"/>
    <cellStyle name="Currency_A" xfId="44"/>
    <cellStyle name="Currency_B" xfId="45"/>
    <cellStyle name="Currency_H" xfId="46"/>
    <cellStyle name="Currency_Macros" xfId="47"/>
    <cellStyle name="Currency_PriceCurve" xfId="48"/>
    <cellStyle name="Currency_West501f-hcentrifugal15posco_revised2.xls Chart 1" xfId="49"/>
    <cellStyle name="Hyperlink_Fuel Curves" xfId="50"/>
    <cellStyle name="Hyperlink_Main" xfId="51"/>
    <cellStyle name="Normal - Style1" xfId="52"/>
    <cellStyle name="Normal - Style2" xfId="53"/>
    <cellStyle name="Normal - Style3" xfId="54"/>
    <cellStyle name="Normal - Style4" xfId="55"/>
    <cellStyle name="Normal - Style5" xfId="56"/>
    <cellStyle name="Normal - Style6" xfId="57"/>
    <cellStyle name="Normal - Style7" xfId="58"/>
    <cellStyle name="Normal - Style8" xfId="59"/>
    <cellStyle name="Normal_8.4.98 New GE 2" xfId="60"/>
    <cellStyle name="Normal_A" xfId="61"/>
    <cellStyle name="Normal_A_PriceCurve" xfId="62"/>
    <cellStyle name="Normal_A_West501f-hcentrifugal15posco_revised2.xls Chart 1" xfId="63"/>
    <cellStyle name="Normal_B" xfId="64"/>
    <cellStyle name="Normal_BASMARY" xfId="65"/>
    <cellStyle name="Normal_CFTEST49" xfId="66"/>
    <cellStyle name="Normal_Codes2" xfId="67"/>
    <cellStyle name="Normal_COSTBRUT" xfId="68"/>
    <cellStyle name="Normal_CurrentDump" xfId="69"/>
    <cellStyle name="Normal_Curves" xfId="70"/>
    <cellStyle name="Normal_CVPREC" xfId="71"/>
    <cellStyle name="Normal_GASDATA1" xfId="72"/>
    <cellStyle name="Normal_H" xfId="73"/>
    <cellStyle name="Normal_InputPrices" xfId="74"/>
    <cellStyle name="Normal_INT" xfId="75"/>
    <cellStyle name="Normal_Interest" xfId="76"/>
    <cellStyle name="Normal_June Options 97" xfId="77"/>
    <cellStyle name="Normal_Macros" xfId="78"/>
    <cellStyle name="Normal_NODEFACT" xfId="79"/>
    <cellStyle name="Normal_OFFDATA1" xfId="80"/>
    <cellStyle name="Normal_OPCALC" xfId="81"/>
    <cellStyle name="Normal_OPCALC_1" xfId="82"/>
    <cellStyle name="Normal_PKDATA1" xfId="83"/>
    <cellStyle name="Normal_Post-Summer" xfId="84"/>
    <cellStyle name="Normal_Pre-Summer" xfId="85"/>
    <cellStyle name="Normal_PriceCurve" xfId="86"/>
    <cellStyle name="Normal_PriceSheet" xfId="87"/>
    <cellStyle name="Normal_PriceSheet_1" xfId="88"/>
    <cellStyle name="Normal_PriorDump" xfId="89"/>
    <cellStyle name="Normal_PriorDump_1" xfId="90"/>
    <cellStyle name="Normal_R1" xfId="91"/>
    <cellStyle name="Normal_R1A" xfId="92"/>
    <cellStyle name="Normal_R1B" xfId="93"/>
    <cellStyle name="Normal_R2" xfId="94"/>
    <cellStyle name="Normal_R3" xfId="95"/>
    <cellStyle name="Normal_R3A" xfId="96"/>
    <cellStyle name="Normal_R4" xfId="97"/>
    <cellStyle name="Normal_R4aO" xfId="98"/>
    <cellStyle name="Normal_R4aP" xfId="99"/>
    <cellStyle name="Normal_R4O" xfId="100"/>
    <cellStyle name="Normal_R4P" xfId="101"/>
    <cellStyle name="Normal_R5" xfId="102"/>
    <cellStyle name="Normal_Sheet1" xfId="103"/>
    <cellStyle name="Normal_Sheet1_1" xfId="104"/>
    <cellStyle name="Normal_Sheet1_Assets" xfId="105"/>
    <cellStyle name="Normal_Sheet1_Data" xfId="106"/>
    <cellStyle name="Normal_Sheet1_DateInfo" xfId="107"/>
    <cellStyle name="Normal_Sheet1_Fuel Curves" xfId="108"/>
    <cellStyle name="Normal_Sheet1_FuelCurves" xfId="109"/>
    <cellStyle name="Normal_Sheet1_FuelVol" xfId="110"/>
    <cellStyle name="Normal_Sheet1_IR" xfId="111"/>
    <cellStyle name="Normal_Sheet1_Maintenance" xfId="112"/>
    <cellStyle name="Normal_Sheet1_Post-Summer" xfId="113"/>
    <cellStyle name="Normal_Sheet1_Pre-Summer" xfId="114"/>
    <cellStyle name="Normal_Sheet1_Summer" xfId="115"/>
    <cellStyle name="Normal_Sheet1_Volatility" xfId="116"/>
    <cellStyle name="Normal_Sheet2" xfId="117"/>
    <cellStyle name="Normal_Sheet2_Fuel Curves" xfId="118"/>
    <cellStyle name="Normal_Sheet6" xfId="119"/>
    <cellStyle name="Normal_Sheet7" xfId="120"/>
    <cellStyle name="Normal_Sheet8" xfId="121"/>
    <cellStyle name="Normal_Sheet9" xfId="122"/>
    <cellStyle name="Normal_Spread" xfId="123"/>
    <cellStyle name="Normal_Spread_1" xfId="124"/>
    <cellStyle name="Normal_Summer" xfId="125"/>
    <cellStyle name="Normal_supplycurve7" xfId="126"/>
    <cellStyle name="Normal_TESTDATA" xfId="127"/>
    <cellStyle name="Normal_Tregion" xfId="128"/>
    <cellStyle name="Normal_Walton Base Load" xfId="129"/>
    <cellStyle name="Normal_West501f-hcentrifugal15posco_revised2.xls Chart 1" xfId="130"/>
    <cellStyle name="Unprot" xfId="131"/>
    <cellStyle name="Unprot$" xfId="132"/>
    <cellStyle name="Unprotect" xfId="13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25" strike="noStrike" u="none">
                <a:solidFill>
                  <a:srgbClr val="000000"/>
                </a:solidFill>
                <a:uFillTx/>
                <a:latin typeface="Arial"/>
              </a:rPr>
              <a:t>Scalar profile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Scalars!$I$38</c:f>
              <c:strCache>
                <c:ptCount val="1"/>
                <c:pt idx="0">
                  <c:v>July scalars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Scalars!$I$39:$I$62</c:f>
              <c:numCache>
                <c:formatCode>#,##0.0000_);\(#,##0.0000\)</c:formatCode>
                <c:ptCount val="24"/>
                <c:pt idx="0">
                  <c:v>1.11512120882705</c:v>
                </c:pt>
                <c:pt idx="1">
                  <c:v>1.01858897706272</c:v>
                </c:pt>
                <c:pt idx="2">
                  <c:v>0.970540276116969</c:v>
                </c:pt>
                <c:pt idx="3">
                  <c:v>0.874008044352647</c:v>
                </c:pt>
                <c:pt idx="4">
                  <c:v>0.829655397325796</c:v>
                </c:pt>
                <c:pt idx="5">
                  <c:v>0.914664637460593</c:v>
                </c:pt>
                <c:pt idx="6">
                  <c:v>1.01576258288944</c:v>
                </c:pt>
                <c:pt idx="7">
                  <c:v>0.4</c:v>
                </c:pt>
                <c:pt idx="8">
                  <c:v>0.4</c:v>
                </c:pt>
                <c:pt idx="9">
                  <c:v>0.4</c:v>
                </c:pt>
                <c:pt idx="10">
                  <c:v>0.4</c:v>
                </c:pt>
                <c:pt idx="11">
                  <c:v>1.3</c:v>
                </c:pt>
                <c:pt idx="12">
                  <c:v>1.3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1.3</c:v>
                </c:pt>
                <c:pt idx="18">
                  <c:v>1.3</c:v>
                </c:pt>
                <c:pt idx="19">
                  <c:v>0.4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1.26165887596478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Scalars!$J$38</c:f>
              <c:strCache>
                <c:ptCount val="1"/>
                <c:pt idx="0">
                  <c:v>Difficult to follow scalars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Scalars!$J$39:$J$62</c:f>
              <c:numCache>
                <c:formatCode>General</c:formatCode>
                <c:ptCount val="24"/>
                <c:pt idx="0">
                  <c:v>1.5</c:v>
                </c:pt>
                <c:pt idx="1">
                  <c:v>0.5</c:v>
                </c:pt>
                <c:pt idx="2">
                  <c:v>1.5</c:v>
                </c:pt>
                <c:pt idx="3">
                  <c:v>0.5</c:v>
                </c:pt>
                <c:pt idx="4">
                  <c:v>1.5</c:v>
                </c:pt>
                <c:pt idx="5">
                  <c:v>0.5</c:v>
                </c:pt>
                <c:pt idx="6">
                  <c:v>1.5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1.5</c:v>
                </c:pt>
                <c:pt idx="11">
                  <c:v>0.5</c:v>
                </c:pt>
                <c:pt idx="12">
                  <c:v>1.5</c:v>
                </c:pt>
                <c:pt idx="13">
                  <c:v>0.5</c:v>
                </c:pt>
                <c:pt idx="14">
                  <c:v>1.5</c:v>
                </c:pt>
                <c:pt idx="15">
                  <c:v>0.5</c:v>
                </c:pt>
                <c:pt idx="16">
                  <c:v>1.5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2226083"/>
        <c:axId val="56430854"/>
      </c:lineChart>
      <c:catAx>
        <c:axId val="7222608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Hour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430854"/>
        <c:crossesAt val="0"/>
        <c:auto val="1"/>
        <c:lblAlgn val="ctr"/>
        <c:lblOffset val="100"/>
        <c:noMultiLvlLbl val="0"/>
      </c:catAx>
      <c:valAx>
        <c:axId val="5643085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scalar value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22608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10.xml><?xml version="1.0" encoding="utf-8"?>
<formControlPr xmlns="http://schemas.microsoft.com/office/spreadsheetml/2009/9/main" objectType="CheckBox" checked="Checked" autoLine="false" print="true" fmlaLink="Calculation!$Q$8" lockText="1" noThreeD="1"/>
</file>

<file path=xl/ctrlProps/ctrlProps11.xml><?xml version="1.0" encoding="utf-8"?>
<formControlPr xmlns="http://schemas.microsoft.com/office/spreadsheetml/2009/9/main" objectType="CheckBox" autoLine="false" print="true" fmlaLink="Calculation!$Q$9" lockText="1" noThreeD="1"/>
</file>

<file path=xl/ctrlProps/ctrlProps12.xml><?xml version="1.0" encoding="utf-8"?>
<formControlPr xmlns="http://schemas.microsoft.com/office/spreadsheetml/2009/9/main" objectType="CheckBox" checked="Checked" autoLine="false" print="true" fmlaLink="Calculation!$Q$11" lockText="1" noThreeD="1"/>
</file>

<file path=xl/ctrlProps/ctrlProps13.xml><?xml version="1.0" encoding="utf-8"?>
<formControlPr xmlns="http://schemas.microsoft.com/office/spreadsheetml/2009/9/main" objectType="CheckBox" checked="Checked" autoLine="false" print="true" fmlaLink="Calculation!$Q$12" lockText="1" noThreeD="1"/>
</file>

<file path=xl/ctrlProps/ctrlProps14.xml><?xml version="1.0" encoding="utf-8"?>
<formControlPr xmlns="http://schemas.microsoft.com/office/spreadsheetml/2009/9/main" objectType="CheckBox" checked="Checked" autoLine="false" print="true" fmlaLink="Calculation!$Q$13" lockText="1" noThreeD="1"/>
</file>

<file path=xl/ctrlProps/ctrlProps15.xml><?xml version="1.0" encoding="utf-8"?>
<formControlPr xmlns="http://schemas.microsoft.com/office/spreadsheetml/2009/9/main" objectType="CheckBox" checked="Checked" autoLine="false" print="true" fmlaLink="Calculation!$Q$14" lockText="1" noThreeD="1"/>
</file>

<file path=xl/ctrlProps/ctrlProps16.xml><?xml version="1.0" encoding="utf-8"?>
<formControlPr xmlns="http://schemas.microsoft.com/office/spreadsheetml/2009/9/main" objectType="CheckBox" checked="Checked" autoLine="false" print="true" fmlaLink="Calculation!$Q$15" lockText="1" noThreeD="1"/>
</file>

<file path=xl/ctrlProps/ctrlProps17.xml><?xml version="1.0" encoding="utf-8"?>
<formControlPr xmlns="http://schemas.microsoft.com/office/spreadsheetml/2009/9/main" objectType="CheckBox" autoLine="false" print="true" fmlaLink="Calculation!$Q$16" lockText="1" noThreeD="1"/>
</file>

<file path=xl/ctrlProps/ctrlProps18.xml><?xml version="1.0" encoding="utf-8"?>
<formControlPr xmlns="http://schemas.microsoft.com/office/spreadsheetml/2009/9/main" objectType="CheckBox" autoLine="false" print="true" fmlaLink="Calculation!$Q$17" lockText="1" noThreeD="1"/>
</file>

<file path=xl/ctrlProps/ctrlProps19.xml><?xml version="1.0" encoding="utf-8"?>
<formControlPr xmlns="http://schemas.microsoft.com/office/spreadsheetml/2009/9/main" objectType="CheckBox" checked="Checked" autoLine="false" print="true" fmlaLink="Calculation!$Q$10" lockText="1" noThreeD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CheckBox" checked="Checked" autoLine="false" print="false" fmlaLink="Calculation!$Q$6" lockText="1" noThreeD="1"/>
</file>

<file path=xl/ctrlProps/ctrlProps9.xml><?xml version="1.0" encoding="utf-8"?>
<formControlPr xmlns="http://schemas.microsoft.com/office/spreadsheetml/2009/9/main" objectType="CheckBox" checked="Checked" autoLine="false" print="true" fmlaLink="Calculation!$Q$7" lockText="1" noThreeD="1"/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412200</xdr:colOff>
          <xdr:row>5</xdr:row>
          <xdr:rowOff>47520</xdr:rowOff>
        </xdr:from>
        <xdr:to>
          <xdr:col>8</xdr:col>
          <xdr:colOff>343080</xdr:colOff>
          <xdr:row>7</xdr:row>
          <xdr:rowOff>66600</xdr:rowOff>
        </xdr:to>
        <xdr:sp>
          <xdr:nvSpPr>
            <xdr:cNvPr id="1001" name="Button 1" descr="Date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DateScenario</a:t>
              </a:r>
            </a:p>
          </xdr:txBody>
        </xdr:sp>
        <xdr:clientData/>
      </xdr:twoCellAnchor>
    </mc:Choice>
  </mc:AlternateContent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30240</xdr:colOff>
      <xdr:row>37</xdr:row>
      <xdr:rowOff>19080</xdr:rowOff>
    </xdr:from>
    <xdr:to>
      <xdr:col>14</xdr:col>
      <xdr:colOff>241920</xdr:colOff>
      <xdr:row>55</xdr:row>
      <xdr:rowOff>66600</xdr:rowOff>
    </xdr:to>
    <xdr:graphicFrame>
      <xdr:nvGraphicFramePr>
        <xdr:cNvPr id="6" name="Chart 1"/>
        <xdr:cNvGraphicFramePr/>
      </xdr:nvGraphicFramePr>
      <xdr:xfrm>
        <a:off x="2462760" y="5305320"/>
        <a:ext cx="462492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684000</xdr:colOff>
          <xdr:row>7</xdr:row>
          <xdr:rowOff>0</xdr:rowOff>
        </xdr:from>
        <xdr:to>
          <xdr:col>8</xdr:col>
          <xdr:colOff>433440</xdr:colOff>
          <xdr:row>10</xdr:row>
          <xdr:rowOff>47520</xdr:rowOff>
        </xdr:to>
        <xdr:sp>
          <xdr:nvSpPr>
            <xdr:cNvPr id="1001" name="Button 8" descr="Scenari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Scenario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704160</xdr:colOff>
          <xdr:row>20</xdr:row>
          <xdr:rowOff>9360</xdr:rowOff>
        </xdr:from>
        <xdr:to>
          <xdr:col>27</xdr:col>
          <xdr:colOff>856800</xdr:colOff>
          <xdr:row>23</xdr:row>
          <xdr:rowOff>66240</xdr:rowOff>
        </xdr:to>
        <xdr:sp>
          <xdr:nvSpPr>
            <xdr:cNvPr id="1001" name="Button 4" descr="Button 4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4</a:t>
              </a:r>
            </a:p>
          </xdr:txBody>
        </xdr:sp>
        <xdr:clientData/>
      </xdr:twoCellAnchor>
    </mc:Choice>
  </mc:AlternateContent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12</xdr:row>
          <xdr:rowOff>0</xdr:rowOff>
        </xdr:from>
        <xdr:to>
          <xdr:col>3</xdr:col>
          <xdr:colOff>-9360</xdr:colOff>
          <xdr:row>13</xdr:row>
          <xdr:rowOff>-16920</xdr:rowOff>
        </xdr:to>
        <xdr:sp>
          <xdr:nvSpPr>
            <xdr:cNvPr id="0" name="Drop Down 3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9720</xdr:colOff>
          <xdr:row>12</xdr:row>
          <xdr:rowOff>0</xdr:rowOff>
        </xdr:from>
        <xdr:to>
          <xdr:col>5</xdr:col>
          <xdr:colOff>-200880</xdr:colOff>
          <xdr:row>13</xdr:row>
          <xdr:rowOff>-16920</xdr:rowOff>
        </xdr:to>
        <xdr:sp>
          <xdr:nvSpPr>
            <xdr:cNvPr id="0" name="Drop Down 3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13</xdr:row>
          <xdr:rowOff>0</xdr:rowOff>
        </xdr:from>
        <xdr:to>
          <xdr:col>3</xdr:col>
          <xdr:colOff>-9360</xdr:colOff>
          <xdr:row>14</xdr:row>
          <xdr:rowOff>-16920</xdr:rowOff>
        </xdr:to>
        <xdr:sp>
          <xdr:nvSpPr>
            <xdr:cNvPr id="0" name="Drop Down 3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15</xdr:row>
          <xdr:rowOff>9360</xdr:rowOff>
        </xdr:from>
        <xdr:to>
          <xdr:col>3</xdr:col>
          <xdr:colOff>-19080</xdr:colOff>
          <xdr:row>16</xdr:row>
          <xdr:rowOff>-9360</xdr:rowOff>
        </xdr:to>
        <xdr:sp>
          <xdr:nvSpPr>
            <xdr:cNvPr id="0" name="Drop Down 3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17</xdr:row>
          <xdr:rowOff>0</xdr:rowOff>
        </xdr:from>
        <xdr:to>
          <xdr:col>3</xdr:col>
          <xdr:colOff>-19080</xdr:colOff>
          <xdr:row>18</xdr:row>
          <xdr:rowOff>-10080</xdr:rowOff>
        </xdr:to>
        <xdr:sp>
          <xdr:nvSpPr>
            <xdr:cNvPr id="0" name="Drop Down 4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10080</xdr:colOff>
          <xdr:row>11</xdr:row>
          <xdr:rowOff>9360</xdr:rowOff>
        </xdr:from>
        <xdr:to>
          <xdr:col>3</xdr:col>
          <xdr:colOff>-9360</xdr:colOff>
          <xdr:row>12</xdr:row>
          <xdr:rowOff>0</xdr:rowOff>
        </xdr:to>
        <xdr:sp>
          <xdr:nvSpPr>
            <xdr:cNvPr id="0" name="Drop Down 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3</xdr:row>
          <xdr:rowOff>0</xdr:rowOff>
        </xdr:from>
        <xdr:to>
          <xdr:col>8</xdr:col>
          <xdr:colOff>-663120</xdr:colOff>
          <xdr:row>4</xdr:row>
          <xdr:rowOff>9360</xdr:rowOff>
        </xdr:to>
        <xdr:sp>
          <xdr:nvSpPr>
            <xdr:cNvPr id="1001" name="Check Box 4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3</xdr:row>
          <xdr:rowOff>200160</xdr:rowOff>
        </xdr:from>
        <xdr:to>
          <xdr:col>8</xdr:col>
          <xdr:colOff>-653040</xdr:colOff>
          <xdr:row>5</xdr:row>
          <xdr:rowOff>9360</xdr:rowOff>
        </xdr:to>
        <xdr:sp>
          <xdr:nvSpPr>
            <xdr:cNvPr id="1002" name="Check Box 4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4</xdr:row>
          <xdr:rowOff>200160</xdr:rowOff>
        </xdr:from>
        <xdr:to>
          <xdr:col>8</xdr:col>
          <xdr:colOff>-663120</xdr:colOff>
          <xdr:row>5</xdr:row>
          <xdr:rowOff>217440</xdr:rowOff>
        </xdr:to>
        <xdr:sp>
          <xdr:nvSpPr>
            <xdr:cNvPr id="1003" name="Check Box 4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6</xdr:row>
          <xdr:rowOff>0</xdr:rowOff>
        </xdr:from>
        <xdr:to>
          <xdr:col>8</xdr:col>
          <xdr:colOff>-653040</xdr:colOff>
          <xdr:row>7</xdr:row>
          <xdr:rowOff>9360</xdr:rowOff>
        </xdr:to>
        <xdr:sp>
          <xdr:nvSpPr>
            <xdr:cNvPr id="1004" name="Check Box 4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7</xdr:row>
          <xdr:rowOff>190800</xdr:rowOff>
        </xdr:from>
        <xdr:to>
          <xdr:col>8</xdr:col>
          <xdr:colOff>-653040</xdr:colOff>
          <xdr:row>8</xdr:row>
          <xdr:rowOff>217080</xdr:rowOff>
        </xdr:to>
        <xdr:sp>
          <xdr:nvSpPr>
            <xdr:cNvPr id="1005" name="Check Box 4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8</xdr:row>
          <xdr:rowOff>200160</xdr:rowOff>
        </xdr:from>
        <xdr:to>
          <xdr:col>8</xdr:col>
          <xdr:colOff>-653040</xdr:colOff>
          <xdr:row>9</xdr:row>
          <xdr:rowOff>217440</xdr:rowOff>
        </xdr:to>
        <xdr:sp>
          <xdr:nvSpPr>
            <xdr:cNvPr id="1006" name="Check Box 4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9</xdr:row>
          <xdr:rowOff>200520</xdr:rowOff>
        </xdr:from>
        <xdr:to>
          <xdr:col>8</xdr:col>
          <xdr:colOff>-653040</xdr:colOff>
          <xdr:row>10</xdr:row>
          <xdr:rowOff>217080</xdr:rowOff>
        </xdr:to>
        <xdr:sp>
          <xdr:nvSpPr>
            <xdr:cNvPr id="1007" name="Check Box 5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10</xdr:row>
          <xdr:rowOff>200160</xdr:rowOff>
        </xdr:from>
        <xdr:to>
          <xdr:col>8</xdr:col>
          <xdr:colOff>-642600</xdr:colOff>
          <xdr:row>11</xdr:row>
          <xdr:rowOff>217080</xdr:rowOff>
        </xdr:to>
        <xdr:sp>
          <xdr:nvSpPr>
            <xdr:cNvPr id="1008" name="Check Box 5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11</xdr:row>
          <xdr:rowOff>200160</xdr:rowOff>
        </xdr:from>
        <xdr:to>
          <xdr:col>8</xdr:col>
          <xdr:colOff>-632520</xdr:colOff>
          <xdr:row>12</xdr:row>
          <xdr:rowOff>217080</xdr:rowOff>
        </xdr:to>
        <xdr:sp>
          <xdr:nvSpPr>
            <xdr:cNvPr id="1009" name="Check Box 5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13</xdr:row>
          <xdr:rowOff>0</xdr:rowOff>
        </xdr:from>
        <xdr:to>
          <xdr:col>8</xdr:col>
          <xdr:colOff>-653040</xdr:colOff>
          <xdr:row>14</xdr:row>
          <xdr:rowOff>9360</xdr:rowOff>
        </xdr:to>
        <xdr:sp>
          <xdr:nvSpPr>
            <xdr:cNvPr id="1010" name="Check Box 5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13</xdr:row>
          <xdr:rowOff>200520</xdr:rowOff>
        </xdr:from>
        <xdr:to>
          <xdr:col>8</xdr:col>
          <xdr:colOff>-663120</xdr:colOff>
          <xdr:row>14</xdr:row>
          <xdr:rowOff>217080</xdr:rowOff>
        </xdr:to>
        <xdr:sp>
          <xdr:nvSpPr>
            <xdr:cNvPr id="1011" name="Check Box 5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60480</xdr:colOff>
          <xdr:row>7</xdr:row>
          <xdr:rowOff>0</xdr:rowOff>
        </xdr:from>
        <xdr:to>
          <xdr:col>8</xdr:col>
          <xdr:colOff>-653040</xdr:colOff>
          <xdr:row>8</xdr:row>
          <xdr:rowOff>9360</xdr:rowOff>
        </xdr:to>
        <xdr:sp>
          <xdr:nvSpPr>
            <xdr:cNvPr id="1012" name="Check Box 5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1</xdr:col>
      <xdr:colOff>0</xdr:colOff>
      <xdr:row>20</xdr:row>
      <xdr:rowOff>0</xdr:rowOff>
    </xdr:from>
    <xdr:to>
      <xdr:col>2</xdr:col>
      <xdr:colOff>734400</xdr:colOff>
      <xdr:row>22</xdr:row>
      <xdr:rowOff>217080</xdr:rowOff>
    </xdr:to>
    <xdr:sp>
      <xdr:nvSpPr>
        <xdr:cNvPr id="0" name="Rectangle 74"/>
        <xdr:cNvSpPr/>
      </xdr:nvSpPr>
      <xdr:spPr>
        <a:xfrm>
          <a:off x="1449000" y="4448160"/>
          <a:ext cx="2143440" cy="6516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10080</xdr:colOff>
          <xdr:row>15</xdr:row>
          <xdr:rowOff>180360</xdr:rowOff>
        </xdr:from>
        <xdr:to>
          <xdr:col>8</xdr:col>
          <xdr:colOff>20520</xdr:colOff>
          <xdr:row>18</xdr:row>
          <xdr:rowOff>152280</xdr:rowOff>
        </xdr:to>
        <xdr:sp>
          <xdr:nvSpPr>
            <xdr:cNvPr id="1013" name="Button 75" descr="Open Xl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Open Xll</a:t>
              </a:r>
            </a:p>
          </xdr:txBody>
        </xdr:sp>
        <xdr:clientData/>
      </xdr:twoCellAnchor>
    </mc:Choice>
  </mc:AlternateContent>
  <xdr:twoCellAnchor editAs="oneCell">
    <xdr:from>
      <xdr:col>1</xdr:col>
      <xdr:colOff>0</xdr:colOff>
      <xdr:row>11</xdr:row>
      <xdr:rowOff>0</xdr:rowOff>
    </xdr:from>
    <xdr:to>
      <xdr:col>3</xdr:col>
      <xdr:colOff>10440</xdr:colOff>
      <xdr:row>13</xdr:row>
      <xdr:rowOff>200520</xdr:rowOff>
    </xdr:to>
    <xdr:sp>
      <xdr:nvSpPr>
        <xdr:cNvPr id="1" name="Rectangle 77"/>
        <xdr:cNvSpPr/>
      </xdr:nvSpPr>
      <xdr:spPr>
        <a:xfrm>
          <a:off x="1449000" y="2533680"/>
          <a:ext cx="2153520" cy="6346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734400</xdr:colOff>
      <xdr:row>10</xdr:row>
      <xdr:rowOff>9360</xdr:rowOff>
    </xdr:to>
    <xdr:sp>
      <xdr:nvSpPr>
        <xdr:cNvPr id="2" name="Rectangle 78"/>
        <xdr:cNvSpPr/>
      </xdr:nvSpPr>
      <xdr:spPr>
        <a:xfrm>
          <a:off x="1449000" y="796320"/>
          <a:ext cx="2143440" cy="1529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2</xdr:col>
      <xdr:colOff>734400</xdr:colOff>
      <xdr:row>18</xdr:row>
      <xdr:rowOff>209520</xdr:rowOff>
    </xdr:to>
    <xdr:sp>
      <xdr:nvSpPr>
        <xdr:cNvPr id="3" name="Rectangle 79"/>
        <xdr:cNvSpPr/>
      </xdr:nvSpPr>
      <xdr:spPr>
        <a:xfrm>
          <a:off x="1449000" y="3402360"/>
          <a:ext cx="2143440" cy="828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7</xdr:col>
      <xdr:colOff>1046880</xdr:colOff>
      <xdr:row>22</xdr:row>
      <xdr:rowOff>217080</xdr:rowOff>
    </xdr:to>
    <xdr:sp>
      <xdr:nvSpPr>
        <xdr:cNvPr id="4" name="Rectangle 80"/>
        <xdr:cNvSpPr/>
      </xdr:nvSpPr>
      <xdr:spPr>
        <a:xfrm>
          <a:off x="4839480" y="4665240"/>
          <a:ext cx="2475360" cy="4345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915840</xdr:colOff>
      <xdr:row>3</xdr:row>
      <xdr:rowOff>0</xdr:rowOff>
    </xdr:from>
    <xdr:to>
      <xdr:col>8</xdr:col>
      <xdr:colOff>10800</xdr:colOff>
      <xdr:row>15</xdr:row>
      <xdr:rowOff>9360</xdr:rowOff>
    </xdr:to>
    <xdr:sp>
      <xdr:nvSpPr>
        <xdr:cNvPr id="5" name="Rectangle 81"/>
        <xdr:cNvSpPr/>
      </xdr:nvSpPr>
      <xdr:spPr>
        <a:xfrm>
          <a:off x="4829400" y="796320"/>
          <a:ext cx="2495880" cy="26154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Relationship Id="rId4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8.xml"/><Relationship Id="rId4" Type="http://schemas.openxmlformats.org/officeDocument/2006/relationships/ctrlProp" Target="../ctrlProps/ctrlProps9.xml"/><Relationship Id="rId5" Type="http://schemas.openxmlformats.org/officeDocument/2006/relationships/ctrlProp" Target="../ctrlProps/ctrlProps10.xml"/><Relationship Id="rId6" Type="http://schemas.openxmlformats.org/officeDocument/2006/relationships/ctrlProp" Target="../ctrlProps/ctrlProps11.xml"/><Relationship Id="rId7" Type="http://schemas.openxmlformats.org/officeDocument/2006/relationships/ctrlProp" Target="../ctrlProps/ctrlProps12.xml"/><Relationship Id="rId8" Type="http://schemas.openxmlformats.org/officeDocument/2006/relationships/ctrlProp" Target="../ctrlProps/ctrlProps13.xml"/><Relationship Id="rId9" Type="http://schemas.openxmlformats.org/officeDocument/2006/relationships/ctrlProp" Target="../ctrlProps/ctrlProps14.xml"/><Relationship Id="rId10" Type="http://schemas.openxmlformats.org/officeDocument/2006/relationships/ctrlProp" Target="../ctrlProps/ctrlProps15.xml"/><Relationship Id="rId11" Type="http://schemas.openxmlformats.org/officeDocument/2006/relationships/ctrlProp" Target="../ctrlProps/ctrlProps16.xml"/><Relationship Id="rId12" Type="http://schemas.openxmlformats.org/officeDocument/2006/relationships/ctrlProp" Target="../ctrlProps/ctrlProps17.xml"/><Relationship Id="rId13" Type="http://schemas.openxmlformats.org/officeDocument/2006/relationships/ctrlProp" Target="../ctrlProps/ctrlProps18.xml"/><Relationship Id="rId14" Type="http://schemas.openxmlformats.org/officeDocument/2006/relationships/ctrlProp" Target="../ctrlProps/ctrlProps19.xml"/><Relationship Id="rId15" Type="http://schemas.openxmlformats.org/officeDocument/2006/relationships/ctrlProp" Target="../ctrlProps/ctrlProps20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5:P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13"/>
    <col collapsed="false" customWidth="true" hidden="false" outlineLevel="0" max="2" min="2" style="1" width="6.28"/>
    <col collapsed="false" customWidth="true" hidden="false" outlineLevel="0" max="3" min="3" style="1" width="5.99"/>
    <col collapsed="false" customWidth="true" hidden="false" outlineLevel="0" max="4" min="4" style="1" width="13.85"/>
    <col collapsed="false" customWidth="false" hidden="false" outlineLevel="0" max="6" min="5" style="1" width="9.14"/>
    <col collapsed="false" customWidth="true" hidden="false" outlineLevel="0" max="7" min="7" style="1" width="13.14"/>
    <col collapsed="false" customWidth="true" hidden="false" outlineLevel="0" max="9" min="8" style="1" width="13.7"/>
    <col collapsed="false" customWidth="true" hidden="false" outlineLevel="0" max="10" min="10" style="1" width="13.99"/>
    <col collapsed="false" customWidth="true" hidden="false" outlineLevel="0" max="11" min="11" style="1" width="13.14"/>
    <col collapsed="false" customWidth="false" hidden="false" outlineLevel="0" max="12" min="12" style="1" width="9.14"/>
    <col collapsed="false" customWidth="true" hidden="false" outlineLevel="0" max="13" min="13" style="1" width="11.99"/>
    <col collapsed="false" customWidth="false" hidden="false" outlineLevel="0" max="257" min="14" style="1" width="9.14"/>
  </cols>
  <sheetData>
    <row r="5" customFormat="false" ht="11.25" hidden="false" customHeight="false" outlineLevel="0" collapsed="false">
      <c r="D5" s="1" t="s">
        <v>0</v>
      </c>
      <c r="E5" s="2" t="n">
        <v>37073</v>
      </c>
    </row>
    <row r="6" customFormat="false" ht="11.25" hidden="false" customHeight="false" outlineLevel="0" collapsed="false">
      <c r="D6" s="1" t="s">
        <v>1</v>
      </c>
      <c r="E6" s="2" t="n">
        <v>37073</v>
      </c>
    </row>
    <row r="7" customFormat="false" ht="11.25" hidden="false" customHeight="false" outlineLevel="0" collapsed="false">
      <c r="D7" s="1" t="s">
        <v>2</v>
      </c>
      <c r="E7" s="2" t="n">
        <v>37073</v>
      </c>
    </row>
    <row r="9" customFormat="false" ht="11.25" hidden="false" customHeight="false" outlineLevel="0" collapsed="false">
      <c r="I9" s="1" t="s">
        <v>3</v>
      </c>
    </row>
    <row r="10" customFormat="false" ht="11.25" hidden="false" customHeight="false" outlineLevel="0" collapsed="false">
      <c r="H10" s="1" t="s">
        <v>3</v>
      </c>
    </row>
    <row r="13" customFormat="false" ht="11.25" hidden="false" customHeight="false" outlineLevel="0" collapsed="false">
      <c r="D13" s="1" t="s">
        <v>0</v>
      </c>
      <c r="E13" s="1" t="s">
        <v>4</v>
      </c>
      <c r="H13" s="1" t="s">
        <v>5</v>
      </c>
      <c r="I13" s="1" t="s">
        <v>6</v>
      </c>
    </row>
    <row r="14" customFormat="false" ht="11.25" hidden="false" customHeight="false" outlineLevel="0" collapsed="false">
      <c r="D14" s="3"/>
      <c r="E14" s="3" t="n">
        <v>37257</v>
      </c>
      <c r="F14" s="3"/>
      <c r="H14" s="4" t="n">
        <v>20971836.56</v>
      </c>
      <c r="I14" s="4" t="n">
        <v>147946057.57</v>
      </c>
      <c r="J14" s="4"/>
      <c r="K14" s="4"/>
      <c r="M14" s="4"/>
      <c r="N14" s="4"/>
      <c r="O14" s="4"/>
      <c r="P14" s="4"/>
    </row>
    <row r="15" customFormat="false" ht="11.25" hidden="false" customHeight="false" outlineLevel="0" collapsed="false">
      <c r="D15" s="2"/>
      <c r="E15" s="2" t="n">
        <v>37622</v>
      </c>
      <c r="F15" s="2"/>
      <c r="H15" s="4" t="n">
        <v>21059469.4</v>
      </c>
      <c r="I15" s="4" t="n">
        <v>146316398.07</v>
      </c>
      <c r="J15" s="4"/>
      <c r="K15" s="4"/>
      <c r="M15" s="4"/>
      <c r="N15" s="4"/>
      <c r="O15" s="4"/>
      <c r="P15" s="4"/>
    </row>
    <row r="16" customFormat="false" ht="11.25" hidden="false" customHeight="false" outlineLevel="0" collapsed="false">
      <c r="D16" s="2"/>
      <c r="E16" s="2" t="n">
        <v>37987</v>
      </c>
      <c r="F16" s="2"/>
      <c r="H16" s="4" t="n">
        <v>21197026.63</v>
      </c>
      <c r="I16" s="4" t="n">
        <v>144767983.34</v>
      </c>
      <c r="J16" s="4"/>
      <c r="K16" s="4"/>
      <c r="M16" s="4"/>
      <c r="N16" s="4"/>
      <c r="O16" s="4"/>
      <c r="P16" s="4"/>
    </row>
    <row r="17" customFormat="false" ht="11.25" hidden="false" customHeight="false" outlineLevel="0" collapsed="false">
      <c r="D17" s="2"/>
      <c r="E17" s="2" t="n">
        <v>38353</v>
      </c>
      <c r="F17" s="2"/>
      <c r="H17" s="4" t="n">
        <v>21281792.38</v>
      </c>
      <c r="I17" s="4" t="n">
        <v>143717368.28</v>
      </c>
      <c r="J17" s="4"/>
      <c r="K17" s="4"/>
      <c r="M17" s="4"/>
      <c r="N17" s="4"/>
      <c r="O17" s="4"/>
      <c r="P17" s="4"/>
    </row>
    <row r="18" customFormat="false" ht="11.25" hidden="false" customHeight="false" outlineLevel="0" collapsed="false">
      <c r="D18" s="2"/>
      <c r="E18" s="2" t="n">
        <v>38718</v>
      </c>
      <c r="F18" s="2"/>
      <c r="H18" s="4" t="n">
        <v>21389116.37</v>
      </c>
      <c r="I18" s="4" t="n">
        <v>142790580.24</v>
      </c>
      <c r="J18" s="4"/>
      <c r="K18" s="4"/>
      <c r="M18" s="4"/>
      <c r="N18" s="4"/>
      <c r="O18" s="4"/>
      <c r="P18" s="4"/>
    </row>
    <row r="19" customFormat="false" ht="11.25" hidden="false" customHeight="false" outlineLevel="0" collapsed="false">
      <c r="D19" s="2"/>
      <c r="E19" s="2" t="n">
        <v>39083</v>
      </c>
      <c r="F19" s="2"/>
      <c r="H19" s="4" t="n">
        <v>21518673.81</v>
      </c>
      <c r="I19" s="4" t="n">
        <v>141871044.85</v>
      </c>
      <c r="J19" s="4"/>
      <c r="K19" s="4"/>
      <c r="M19" s="4"/>
      <c r="N19" s="4"/>
      <c r="O19" s="4"/>
      <c r="P19" s="4"/>
    </row>
    <row r="20" customFormat="false" ht="11.25" hidden="false" customHeight="false" outlineLevel="0" collapsed="false">
      <c r="D20" s="2"/>
      <c r="E20" s="2" t="n">
        <v>39448</v>
      </c>
      <c r="F20" s="2"/>
      <c r="H20" s="4" t="n">
        <v>21667320.11</v>
      </c>
      <c r="I20" s="4" t="n">
        <v>140966522.89</v>
      </c>
      <c r="J20" s="4"/>
      <c r="K20" s="4"/>
      <c r="M20" s="4"/>
      <c r="N20" s="4"/>
      <c r="O20" s="4"/>
      <c r="P20" s="4"/>
    </row>
    <row r="21" customFormat="false" ht="11.25" hidden="false" customHeight="false" outlineLevel="0" collapsed="false">
      <c r="D21" s="2"/>
      <c r="E21" s="2" t="n">
        <v>39814</v>
      </c>
      <c r="F21" s="2"/>
      <c r="H21" s="4" t="n">
        <v>21830974.12</v>
      </c>
      <c r="I21" s="4" t="n">
        <v>140083963.83</v>
      </c>
      <c r="J21" s="4"/>
      <c r="K21" s="4"/>
      <c r="M21" s="4"/>
      <c r="N21" s="4"/>
      <c r="O21" s="4"/>
      <c r="P21" s="4"/>
    </row>
    <row r="22" customFormat="false" ht="11.25" hidden="false" customHeight="false" outlineLevel="0" collapsed="false">
      <c r="D22" s="2"/>
      <c r="E22" s="2" t="n">
        <v>40179</v>
      </c>
      <c r="F22" s="2"/>
      <c r="H22" s="4" t="n">
        <v>21945709.26</v>
      </c>
      <c r="I22" s="4" t="n">
        <v>139428396.69</v>
      </c>
      <c r="J22" s="4"/>
      <c r="K22" s="4"/>
      <c r="M22" s="4"/>
      <c r="N22" s="4"/>
      <c r="O22" s="4"/>
      <c r="P22" s="4"/>
    </row>
    <row r="23" customFormat="false" ht="11.25" hidden="false" customHeight="false" outlineLevel="0" collapsed="false">
      <c r="D23" s="2"/>
      <c r="E23" s="2" t="n">
        <v>40544</v>
      </c>
      <c r="F23" s="2"/>
      <c r="H23" s="4" t="n">
        <v>22065647.13</v>
      </c>
      <c r="I23" s="4" t="n">
        <v>138823534.92</v>
      </c>
      <c r="J23" s="4"/>
      <c r="K23" s="4"/>
      <c r="M23" s="4"/>
      <c r="N23" s="4"/>
      <c r="O23" s="4"/>
      <c r="P23" s="4"/>
    </row>
    <row r="24" customFormat="false" ht="11.25" hidden="false" customHeight="false" outlineLevel="0" collapsed="false">
      <c r="D24" s="2"/>
      <c r="E24" s="2" t="n">
        <v>40909</v>
      </c>
      <c r="F24" s="2"/>
      <c r="H24" s="4" t="n">
        <v>22192061.3</v>
      </c>
      <c r="I24" s="4" t="n">
        <v>138241919.08</v>
      </c>
      <c r="J24" s="4"/>
      <c r="K24" s="4"/>
      <c r="M24" s="4"/>
      <c r="N24" s="4"/>
      <c r="O24" s="4"/>
      <c r="P24" s="4"/>
    </row>
    <row r="25" customFormat="false" ht="11.25" hidden="false" customHeight="false" outlineLevel="0" collapsed="false">
      <c r="D25" s="2"/>
      <c r="E25" s="2" t="n">
        <v>41275</v>
      </c>
      <c r="F25" s="2"/>
      <c r="H25" s="4" t="n">
        <v>22321568.44</v>
      </c>
      <c r="I25" s="4" t="n">
        <v>137685295.86</v>
      </c>
      <c r="J25" s="4"/>
      <c r="K25" s="4"/>
      <c r="M25" s="4"/>
      <c r="N25" s="4"/>
      <c r="O25" s="4"/>
      <c r="P25" s="4"/>
    </row>
    <row r="26" customFormat="false" ht="11.25" hidden="false" customHeight="false" outlineLevel="0" collapsed="false">
      <c r="D26" s="2"/>
      <c r="E26" s="2" t="n">
        <v>41640</v>
      </c>
      <c r="F26" s="2"/>
      <c r="H26" s="4" t="n">
        <v>22452440.17</v>
      </c>
      <c r="I26" s="4" t="n">
        <v>137154458.03</v>
      </c>
      <c r="J26" s="4"/>
      <c r="K26" s="4"/>
      <c r="M26" s="4"/>
      <c r="N26" s="4"/>
      <c r="O26" s="4"/>
      <c r="P26" s="4"/>
    </row>
    <row r="27" customFormat="false" ht="11.25" hidden="false" customHeight="false" outlineLevel="0" collapsed="false">
      <c r="D27" s="2"/>
      <c r="E27" s="2" t="n">
        <v>42005</v>
      </c>
      <c r="F27" s="2"/>
      <c r="H27" s="4" t="n">
        <v>22583773.57</v>
      </c>
      <c r="I27" s="4" t="n">
        <v>136650374.86</v>
      </c>
      <c r="J27" s="4"/>
      <c r="K27" s="4"/>
      <c r="M27" s="4"/>
      <c r="N27" s="4"/>
      <c r="O27" s="4"/>
      <c r="P27" s="4"/>
    </row>
    <row r="28" customFormat="false" ht="11.25" hidden="false" customHeight="false" outlineLevel="0" collapsed="false">
      <c r="D28" s="2"/>
      <c r="E28" s="2" t="n">
        <v>42370</v>
      </c>
      <c r="F28" s="2"/>
      <c r="H28" s="4" t="n">
        <v>22713524.35</v>
      </c>
      <c r="I28" s="4" t="n">
        <v>136173228.42</v>
      </c>
      <c r="J28" s="4"/>
      <c r="K28" s="4"/>
      <c r="M28" s="4"/>
      <c r="N28" s="4"/>
      <c r="O28" s="4"/>
      <c r="P28" s="4"/>
    </row>
    <row r="29" customFormat="false" ht="11.25" hidden="false" customHeight="false" outlineLevel="0" collapsed="false">
      <c r="D29" s="2"/>
      <c r="E29" s="2" t="n">
        <v>42736</v>
      </c>
      <c r="F29" s="2"/>
      <c r="H29" s="4" t="n">
        <v>22840338.74</v>
      </c>
      <c r="I29" s="4" t="n">
        <v>135722945.5</v>
      </c>
      <c r="J29" s="4"/>
      <c r="K29" s="4"/>
      <c r="M29" s="4"/>
      <c r="N29" s="4"/>
      <c r="O29" s="4"/>
      <c r="P29" s="4"/>
    </row>
    <row r="30" customFormat="false" ht="11.25" hidden="false" customHeight="false" outlineLevel="0" collapsed="false">
      <c r="D30" s="2"/>
      <c r="E30" s="2"/>
      <c r="F30" s="2"/>
      <c r="H30" s="4"/>
      <c r="I30" s="4"/>
      <c r="J30" s="4"/>
      <c r="K30" s="4"/>
      <c r="M30" s="4"/>
      <c r="N30" s="4"/>
      <c r="O30" s="4"/>
      <c r="P30" s="4"/>
    </row>
    <row r="31" customFormat="false" ht="11.25" hidden="false" customHeight="false" outlineLevel="0" collapsed="false">
      <c r="D31" s="2"/>
      <c r="E31" s="2"/>
      <c r="F31" s="2"/>
      <c r="H31" s="4"/>
      <c r="I31" s="4"/>
      <c r="J31" s="4"/>
      <c r="K31" s="4"/>
      <c r="M31" s="4"/>
      <c r="N31" s="4"/>
      <c r="O31" s="4"/>
      <c r="P31" s="4"/>
    </row>
    <row r="32" customFormat="false" ht="11.25" hidden="false" customHeight="false" outlineLevel="0" collapsed="false">
      <c r="D32" s="2"/>
      <c r="E32" s="2"/>
      <c r="F32" s="2"/>
      <c r="H32" s="4"/>
      <c r="I32" s="4"/>
      <c r="J32" s="4"/>
      <c r="K32" s="4"/>
      <c r="M32" s="4"/>
      <c r="N32" s="4"/>
      <c r="O32" s="4"/>
      <c r="P32" s="4"/>
    </row>
    <row r="33" customFormat="false" ht="11.25" hidden="false" customHeight="false" outlineLevel="0" collapsed="false">
      <c r="D33" s="2"/>
      <c r="E33" s="2"/>
      <c r="F33" s="2"/>
      <c r="H33" s="4"/>
      <c r="I33" s="4"/>
      <c r="J33" s="4"/>
      <c r="K33" s="4"/>
      <c r="M33" s="4"/>
      <c r="N33" s="4"/>
      <c r="O33" s="4"/>
      <c r="P33" s="4"/>
    </row>
    <row r="34" customFormat="false" ht="11.25" hidden="false" customHeight="false" outlineLevel="0" collapsed="false">
      <c r="D34" s="2"/>
      <c r="E34" s="2"/>
      <c r="F34" s="2"/>
      <c r="H34" s="4"/>
      <c r="I34" s="4"/>
      <c r="J34" s="4"/>
      <c r="K34" s="4"/>
      <c r="M34" s="4"/>
      <c r="N34" s="4"/>
      <c r="O34" s="4"/>
      <c r="P34" s="4"/>
    </row>
    <row r="35" customFormat="false" ht="11.25" hidden="false" customHeight="false" outlineLevel="0" collapsed="false">
      <c r="I35" s="4"/>
    </row>
    <row r="36" customFormat="false" ht="11.25" hidden="false" customHeight="false" outlineLevel="0" collapsed="false">
      <c r="H36" s="4"/>
      <c r="I36" s="4"/>
      <c r="J36" s="4"/>
      <c r="K36" s="4"/>
    </row>
    <row r="37" customFormat="false" ht="11.25" hidden="false" customHeight="false" outlineLevel="0" collapsed="false">
      <c r="H37" s="4"/>
      <c r="I37" s="4"/>
      <c r="J37" s="4"/>
      <c r="K37" s="4"/>
    </row>
    <row r="38" customFormat="false" ht="11.25" hidden="false" customHeight="false" outlineLevel="0" collapsed="false">
      <c r="H38" s="4"/>
      <c r="I38" s="4"/>
      <c r="J38" s="4"/>
      <c r="K38" s="4"/>
    </row>
    <row r="39" customFormat="false" ht="11.25" hidden="false" customHeight="false" outlineLevel="0" collapsed="false">
      <c r="H39" s="4"/>
      <c r="I39" s="4"/>
      <c r="J39" s="4"/>
      <c r="K39" s="4"/>
    </row>
    <row r="40" customFormat="false" ht="11.25" hidden="false" customHeight="false" outlineLevel="0" collapsed="false">
      <c r="H40" s="4"/>
      <c r="I40" s="4"/>
      <c r="J40" s="4"/>
      <c r="K40" s="4"/>
    </row>
    <row r="41" customFormat="false" ht="11.25" hidden="false" customHeight="false" outlineLevel="0" collapsed="false">
      <c r="H41" s="4"/>
      <c r="I41" s="4"/>
      <c r="J41" s="4"/>
      <c r="K41" s="4"/>
    </row>
    <row r="42" customFormat="false" ht="11.25" hidden="false" customHeight="false" outlineLevel="0" collapsed="false">
      <c r="H42" s="4"/>
      <c r="I42" s="4"/>
      <c r="J42" s="4"/>
      <c r="K42" s="4"/>
    </row>
    <row r="43" customFormat="false" ht="11.25" hidden="false" customHeight="false" outlineLevel="0" collapsed="false">
      <c r="H43" s="4"/>
      <c r="I43" s="4"/>
      <c r="J43" s="4"/>
      <c r="K43" s="4"/>
    </row>
    <row r="44" customFormat="false" ht="11.25" hidden="false" customHeight="false" outlineLevel="0" collapsed="false">
      <c r="H44" s="4"/>
      <c r="I44" s="4"/>
      <c r="J44" s="4"/>
      <c r="K44" s="4"/>
    </row>
    <row r="45" customFormat="false" ht="11.25" hidden="false" customHeight="false" outlineLevel="0" collapsed="false">
      <c r="H45" s="4"/>
      <c r="I45" s="4"/>
      <c r="J45" s="4"/>
      <c r="K45" s="4"/>
    </row>
    <row r="46" customFormat="false" ht="11.25" hidden="false" customHeight="false" outlineLevel="0" collapsed="false">
      <c r="H46" s="4"/>
      <c r="I46" s="4"/>
      <c r="J46" s="4"/>
      <c r="K46" s="4"/>
    </row>
    <row r="47" customFormat="false" ht="11.25" hidden="false" customHeight="false" outlineLevel="0" collapsed="false">
      <c r="H47" s="4"/>
      <c r="I47" s="4"/>
      <c r="J47" s="4"/>
      <c r="K47" s="4"/>
    </row>
    <row r="48" customFormat="false" ht="11.25" hidden="false" customHeight="false" outlineLevel="0" collapsed="false">
      <c r="H48" s="4"/>
      <c r="I48" s="4"/>
      <c r="J48" s="4"/>
      <c r="K48" s="4"/>
    </row>
    <row r="49" customFormat="false" ht="11.25" hidden="false" customHeight="false" outlineLevel="0" collapsed="false">
      <c r="H49" s="4"/>
      <c r="I49" s="4"/>
      <c r="J49" s="4"/>
      <c r="K49" s="4"/>
    </row>
    <row r="50" customFormat="false" ht="11.25" hidden="false" customHeight="false" outlineLevel="0" collapsed="false">
      <c r="H50" s="4"/>
      <c r="I50" s="4"/>
      <c r="J50" s="4"/>
      <c r="K50" s="4"/>
    </row>
    <row r="51" customFormat="false" ht="11.25" hidden="false" customHeight="false" outlineLevel="0" collapsed="false">
      <c r="H51" s="4"/>
      <c r="I51" s="4"/>
      <c r="J51" s="4"/>
      <c r="K51" s="4"/>
    </row>
    <row r="52" customFormat="false" ht="11.25" hidden="false" customHeight="false" outlineLevel="0" collapsed="false">
      <c r="H52" s="4"/>
      <c r="I52" s="4"/>
      <c r="J52" s="4"/>
      <c r="K52" s="4"/>
    </row>
    <row r="53" customFormat="false" ht="11.25" hidden="false" customHeight="false" outlineLevel="0" collapsed="false">
      <c r="H53" s="4"/>
      <c r="I53" s="4"/>
      <c r="J53" s="4"/>
      <c r="K53" s="4"/>
    </row>
    <row r="54" customFormat="false" ht="11.25" hidden="false" customHeight="false" outlineLevel="0" collapsed="false">
      <c r="H54" s="4"/>
      <c r="I54" s="4"/>
      <c r="J54" s="4"/>
      <c r="K54" s="4"/>
    </row>
    <row r="55" customFormat="false" ht="11.25" hidden="false" customHeight="false" outlineLevel="0" collapsed="false">
      <c r="H55" s="4"/>
      <c r="I55" s="4"/>
      <c r="J55" s="4"/>
      <c r="K55" s="4"/>
    </row>
    <row r="56" customFormat="false" ht="11.25" hidden="false" customHeight="false" outlineLevel="0" collapsed="false">
      <c r="H56" s="4"/>
      <c r="I56" s="4"/>
      <c r="J56" s="4"/>
      <c r="K56" s="4"/>
    </row>
    <row r="57" customFormat="false" ht="11.25" hidden="false" customHeight="false" outlineLevel="0" collapsed="false">
      <c r="H57" s="4"/>
      <c r="I57" s="4"/>
    </row>
    <row r="58" customFormat="false" ht="11.25" hidden="false" customHeight="false" outlineLevel="0" collapsed="false">
      <c r="H58" s="4"/>
      <c r="I58" s="4"/>
    </row>
    <row r="59" customFormat="false" ht="11.25" hidden="false" customHeight="false" outlineLevel="0" collapsed="false">
      <c r="H59" s="4"/>
      <c r="I59" s="4"/>
    </row>
    <row r="60" customFormat="false" ht="11.25" hidden="false" customHeight="false" outlineLevel="0" collapsed="false">
      <c r="H60" s="4"/>
      <c r="I60" s="4"/>
    </row>
    <row r="61" customFormat="false" ht="11.25" hidden="false" customHeight="false" outlineLevel="0" collapsed="false">
      <c r="H61" s="4"/>
      <c r="I61" s="4"/>
    </row>
    <row r="62" customFormat="false" ht="11.25" hidden="false" customHeight="false" outlineLevel="0" collapsed="false">
      <c r="H62" s="4"/>
      <c r="I62" s="4"/>
    </row>
    <row r="63" customFormat="false" ht="11.25" hidden="false" customHeight="false" outlineLevel="0" collapsed="false">
      <c r="H63" s="4"/>
      <c r="I63" s="4"/>
    </row>
    <row r="64" customFormat="false" ht="11.25" hidden="false" customHeight="false" outlineLevel="0" collapsed="false">
      <c r="H64" s="4"/>
      <c r="I64" s="4"/>
    </row>
    <row r="65" customFormat="false" ht="11.25" hidden="false" customHeight="false" outlineLevel="0" collapsed="false">
      <c r="H65" s="4"/>
      <c r="I65" s="4"/>
    </row>
    <row r="66" customFormat="false" ht="11.25" hidden="false" customHeight="false" outlineLevel="0" collapsed="false">
      <c r="H66" s="4"/>
      <c r="I66" s="4"/>
    </row>
    <row r="67" customFormat="false" ht="11.25" hidden="false" customHeight="false" outlineLevel="0" collapsed="false">
      <c r="H67" s="4"/>
      <c r="I67" s="4"/>
    </row>
    <row r="68" customFormat="false" ht="11.25" hidden="false" customHeight="false" outlineLevel="0" collapsed="false">
      <c r="H68" s="4"/>
      <c r="I68" s="4"/>
    </row>
    <row r="69" customFormat="false" ht="11.25" hidden="false" customHeight="false" outlineLevel="0" collapsed="false">
      <c r="H69" s="4"/>
      <c r="I69" s="4"/>
    </row>
    <row r="70" customFormat="false" ht="11.25" hidden="false" customHeight="false" outlineLevel="0" collapsed="false">
      <c r="H70" s="4"/>
      <c r="I70" s="4"/>
    </row>
    <row r="71" customFormat="false" ht="11.25" hidden="false" customHeight="false" outlineLevel="0" collapsed="false">
      <c r="H71" s="4"/>
      <c r="I71" s="4"/>
    </row>
    <row r="72" customFormat="false" ht="11.25" hidden="false" customHeight="false" outlineLevel="0" collapsed="false">
      <c r="H72" s="4"/>
      <c r="I72" s="4"/>
    </row>
    <row r="73" customFormat="false" ht="11.25" hidden="false" customHeight="false" outlineLevel="0" collapsed="false">
      <c r="H73" s="4"/>
      <c r="I73" s="4"/>
    </row>
    <row r="74" customFormat="false" ht="11.25" hidden="false" customHeight="false" outlineLevel="0" collapsed="false">
      <c r="H74" s="4"/>
      <c r="I74" s="4"/>
    </row>
    <row r="75" customFormat="false" ht="11.25" hidden="false" customHeight="false" outlineLevel="0" collapsed="false">
      <c r="H75" s="4"/>
      <c r="I75" s="4"/>
    </row>
    <row r="76" customFormat="false" ht="11.25" hidden="false" customHeight="false" outlineLevel="0" collapsed="false">
      <c r="H76" s="4"/>
      <c r="I76" s="4"/>
    </row>
    <row r="77" customFormat="false" ht="11.25" hidden="false" customHeight="false" outlineLevel="0" collapsed="false">
      <c r="H77" s="4"/>
      <c r="I77" s="4"/>
    </row>
    <row r="78" customFormat="false" ht="11.25" hidden="false" customHeight="false" outlineLevel="0" collapsed="false">
      <c r="H78" s="4"/>
      <c r="I78" s="4"/>
    </row>
    <row r="79" customFormat="false" ht="11.25" hidden="false" customHeight="false" outlineLevel="0" collapsed="false">
      <c r="H79" s="4"/>
      <c r="I79" s="4"/>
    </row>
    <row r="80" customFormat="false" ht="11.25" hidden="false" customHeight="false" outlineLevel="0" collapsed="false">
      <c r="H80" s="4"/>
      <c r="I80" s="4"/>
    </row>
    <row r="81" customFormat="false" ht="11.25" hidden="false" customHeight="false" outlineLevel="0" collapsed="false">
      <c r="H81" s="4"/>
      <c r="I81" s="4"/>
    </row>
    <row r="82" customFormat="false" ht="11.25" hidden="false" customHeight="false" outlineLevel="0" collapsed="false">
      <c r="H82" s="4"/>
      <c r="I82" s="4"/>
    </row>
    <row r="83" customFormat="false" ht="11.25" hidden="false" customHeight="false" outlineLevel="0" collapsed="false">
      <c r="H83" s="4"/>
      <c r="I83" s="4"/>
    </row>
    <row r="84" customFormat="false" ht="11.25" hidden="false" customHeight="false" outlineLevel="0" collapsed="false">
      <c r="H84" s="4"/>
      <c r="I84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Alex.DateScenario">
                <anchor moveWithCells="true" sizeWithCells="false">
                  <from>
                    <xdr:col>7</xdr:col>
                    <xdr:colOff>412200</xdr:colOff>
                    <xdr:row>5</xdr:row>
                    <xdr:rowOff>47520</xdr:rowOff>
                  </from>
                  <to>
                    <xdr:col>8</xdr:col>
                    <xdr:colOff>343080</xdr:colOff>
                    <xdr:row>7</xdr:row>
                    <xdr:rowOff>66600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127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J31" activeCellId="0" sqref="J3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5" width="6.85"/>
    <col collapsed="false" customWidth="false" hidden="false" outlineLevel="0" max="2" min="2" style="5" width="9.14"/>
    <col collapsed="false" customWidth="true" hidden="false" outlineLevel="0" max="3" min="3" style="5" width="4.7"/>
    <col collapsed="false" customWidth="true" hidden="false" outlineLevel="0" max="4" min="4" style="5" width="13.14"/>
    <col collapsed="false" customWidth="false" hidden="false" outlineLevel="0" max="5" min="5" style="5" width="9.14"/>
    <col collapsed="false" customWidth="true" hidden="false" outlineLevel="0" max="6" min="6" style="5" width="9.28"/>
    <col collapsed="false" customWidth="true" hidden="false" outlineLevel="0" max="7" min="7" style="6" width="17.14"/>
    <col collapsed="false" customWidth="true" hidden="false" outlineLevel="0" max="8" min="8" style="6" width="16.13"/>
    <col collapsed="false" customWidth="true" hidden="false" outlineLevel="0" max="10" min="9" style="6" width="14.28"/>
    <col collapsed="false" customWidth="true" hidden="false" outlineLevel="0" max="11" min="11" style="5" width="14.85"/>
    <col collapsed="false" customWidth="true" hidden="false" outlineLevel="0" max="12" min="12" style="7" width="10.41"/>
    <col collapsed="false" customWidth="true" hidden="false" outlineLevel="0" max="13" min="13" style="8" width="8.85"/>
    <col collapsed="false" customWidth="true" hidden="false" outlineLevel="0" max="14" min="14" style="8" width="6.7"/>
    <col collapsed="false" customWidth="true" hidden="false" outlineLevel="0" max="15" min="15" style="5" width="14.28"/>
    <col collapsed="false" customWidth="true" hidden="false" outlineLevel="0" max="16" min="16" style="5" width="13.28"/>
    <col collapsed="false" customWidth="true" hidden="false" outlineLevel="0" max="17" min="17" style="5" width="14.85"/>
    <col collapsed="false" customWidth="true" hidden="false" outlineLevel="0" max="18" min="18" style="5" width="14.41"/>
    <col collapsed="false" customWidth="true" hidden="false" outlineLevel="0" max="19" min="19" style="5" width="15.56"/>
    <col collapsed="false" customWidth="true" hidden="false" outlineLevel="0" max="20" min="20" style="5" width="12.28"/>
    <col collapsed="false" customWidth="false" hidden="false" outlineLevel="0" max="27" min="21" style="5" width="9.14"/>
    <col collapsed="false" customWidth="true" hidden="false" outlineLevel="0" max="28" min="28" style="5" width="26.7"/>
    <col collapsed="false" customWidth="false" hidden="false" outlineLevel="0" max="257" min="29" style="5" width="9.14"/>
  </cols>
  <sheetData>
    <row r="2" customFormat="false" ht="11.25" hidden="false" customHeight="false" outlineLevel="0" collapsed="false">
      <c r="B2" s="9"/>
      <c r="C2" s="9"/>
    </row>
    <row r="3" customFormat="false" ht="11.25" hidden="false" customHeight="false" outlineLevel="0" collapsed="false">
      <c r="B3" s="9"/>
      <c r="C3" s="9"/>
      <c r="E3" s="10" t="s">
        <v>7</v>
      </c>
    </row>
    <row r="5" customFormat="false" ht="12" hidden="false" customHeight="false" outlineLevel="0" collapsed="false">
      <c r="D5" s="11" t="s">
        <v>8</v>
      </c>
    </row>
    <row r="6" customFormat="false" ht="11.25" hidden="false" customHeight="false" outlineLevel="0" collapsed="false">
      <c r="D6" s="12"/>
      <c r="E6" s="13"/>
      <c r="F6" s="13"/>
      <c r="G6" s="14"/>
      <c r="H6" s="14"/>
      <c r="I6" s="15"/>
      <c r="J6" s="6" t="s">
        <v>9</v>
      </c>
    </row>
    <row r="7" customFormat="false" ht="11.25" hidden="false" customHeight="false" outlineLevel="0" collapsed="false">
      <c r="D7" s="16" t="s">
        <v>10</v>
      </c>
      <c r="E7" s="17" t="n">
        <v>0</v>
      </c>
      <c r="F7" s="9"/>
      <c r="I7" s="18"/>
    </row>
    <row r="8" customFormat="false" ht="11.25" hidden="false" customHeight="false" outlineLevel="0" collapsed="false">
      <c r="D8" s="16"/>
      <c r="E8" s="9"/>
      <c r="F8" s="9"/>
      <c r="I8" s="18"/>
    </row>
    <row r="9" customFormat="false" ht="11.25" hidden="false" customHeight="false" outlineLevel="0" collapsed="false">
      <c r="D9" s="16"/>
      <c r="E9" s="9"/>
      <c r="F9" s="9"/>
      <c r="I9" s="18"/>
    </row>
    <row r="10" customFormat="false" ht="11.25" hidden="false" customHeight="false" outlineLevel="0" collapsed="false">
      <c r="D10" s="16" t="s">
        <v>11</v>
      </c>
      <c r="E10" s="19" t="n">
        <v>0</v>
      </c>
      <c r="F10" s="9"/>
      <c r="I10" s="18"/>
      <c r="L10" s="7" t="s">
        <v>12</v>
      </c>
      <c r="M10" s="20" t="n">
        <f aca="false">Calculation!C10*16*20*22*12</f>
        <v>4224000</v>
      </c>
    </row>
    <row r="11" customFormat="false" ht="11.25" hidden="false" customHeight="false" outlineLevel="0" collapsed="false">
      <c r="D11" s="16"/>
      <c r="E11" s="21"/>
      <c r="F11" s="9"/>
      <c r="I11" s="18"/>
      <c r="L11" s="7" t="s">
        <v>13</v>
      </c>
      <c r="M11" s="20" t="n">
        <f aca="false">45*16*12*17.5*22</f>
        <v>3326400</v>
      </c>
    </row>
    <row r="12" customFormat="false" ht="11.25" hidden="false" customHeight="false" outlineLevel="0" collapsed="false">
      <c r="D12" s="16"/>
      <c r="E12" s="9"/>
      <c r="F12" s="9"/>
      <c r="I12" s="18"/>
    </row>
    <row r="13" customFormat="false" ht="11.25" hidden="false" customHeight="false" outlineLevel="0" collapsed="false">
      <c r="D13" s="16"/>
      <c r="E13" s="21"/>
      <c r="F13" s="9"/>
      <c r="G13" s="6" t="s">
        <v>14</v>
      </c>
      <c r="H13" s="6" t="s">
        <v>5</v>
      </c>
      <c r="I13" s="18"/>
    </row>
    <row r="14" customFormat="false" ht="12" hidden="false" customHeight="false" outlineLevel="0" collapsed="false">
      <c r="D14" s="22"/>
      <c r="E14" s="23"/>
      <c r="F14" s="23"/>
      <c r="G14" s="24" t="e">
        <f aca="false">SpreadValue</f>
        <v>#VALUE!</v>
      </c>
      <c r="H14" s="24" t="e">
        <f aca="false">OPtionValue</f>
        <v>#VALUE!</v>
      </c>
      <c r="I14" s="25"/>
    </row>
    <row r="15" customFormat="false" ht="11.25" hidden="false" customHeight="false" outlineLevel="0" collapsed="false">
      <c r="AB15" s="26" t="s">
        <v>15</v>
      </c>
      <c r="AC15" s="26" t="s">
        <v>16</v>
      </c>
    </row>
    <row r="16" customFormat="false" ht="11.25" hidden="false" customHeight="false" outlineLevel="0" collapsed="false">
      <c r="A16" s="27" t="s">
        <v>10</v>
      </c>
      <c r="B16" s="27"/>
      <c r="C16" s="27"/>
      <c r="D16" s="27" t="s">
        <v>11</v>
      </c>
      <c r="E16" s="27"/>
      <c r="G16" s="28" t="s">
        <v>5</v>
      </c>
      <c r="H16" s="28" t="s">
        <v>17</v>
      </c>
      <c r="I16" s="28"/>
      <c r="J16" s="28"/>
      <c r="K16" s="27"/>
      <c r="L16" s="29"/>
      <c r="M16" s="30"/>
      <c r="N16" s="30"/>
      <c r="O16" s="27"/>
      <c r="P16" s="31"/>
      <c r="Q16" s="31"/>
      <c r="R16" s="31"/>
      <c r="S16" s="31"/>
      <c r="T16" s="31" t="s">
        <v>18</v>
      </c>
      <c r="AB16" s="26" t="s">
        <v>19</v>
      </c>
      <c r="AC16" s="26" t="s">
        <v>20</v>
      </c>
    </row>
    <row r="17" customFormat="false" ht="11.25" hidden="false" customHeight="false" outlineLevel="0" collapsed="false">
      <c r="A17" s="32" t="n">
        <v>-10</v>
      </c>
      <c r="B17" s="32"/>
      <c r="C17" s="33"/>
      <c r="D17" s="33"/>
      <c r="E17" s="33"/>
      <c r="F17" s="33"/>
      <c r="G17" s="34" t="n">
        <v>1617564.4</v>
      </c>
      <c r="H17" s="34" t="n">
        <v>4177064.48</v>
      </c>
      <c r="I17" s="35"/>
      <c r="J17" s="35"/>
      <c r="K17" s="36"/>
      <c r="O17" s="37"/>
      <c r="P17" s="37"/>
      <c r="Q17" s="37"/>
      <c r="R17" s="38"/>
      <c r="S17" s="39"/>
      <c r="T17" s="40" t="n">
        <f aca="false">Data!$AB$8</f>
        <v>0</v>
      </c>
      <c r="AB17" s="26" t="s">
        <v>21</v>
      </c>
      <c r="AC17" s="26" t="s">
        <v>22</v>
      </c>
    </row>
    <row r="18" customFormat="false" ht="11.25" hidden="false" customHeight="false" outlineLevel="0" collapsed="false">
      <c r="A18" s="32" t="n">
        <v>-9</v>
      </c>
      <c r="B18" s="32"/>
      <c r="C18" s="33"/>
      <c r="D18" s="41"/>
      <c r="E18" s="41"/>
      <c r="F18" s="33"/>
      <c r="G18" s="42" t="n">
        <v>1673909.27</v>
      </c>
      <c r="H18" s="42" t="n">
        <v>4265517.23</v>
      </c>
      <c r="I18" s="35"/>
      <c r="J18" s="35"/>
      <c r="K18" s="36"/>
      <c r="O18" s="37"/>
      <c r="P18" s="37"/>
      <c r="Q18" s="37"/>
      <c r="R18" s="38"/>
      <c r="S18" s="39"/>
      <c r="T18" s="40" t="n">
        <f aca="false">Data!$AB$8</f>
        <v>0</v>
      </c>
      <c r="AB18" s="26" t="s">
        <v>23</v>
      </c>
      <c r="AC18" s="26" t="s">
        <v>24</v>
      </c>
    </row>
    <row r="19" customFormat="false" ht="11.25" hidden="false" customHeight="false" outlineLevel="0" collapsed="false">
      <c r="A19" s="32" t="n">
        <v>-8</v>
      </c>
      <c r="B19" s="32"/>
      <c r="C19" s="33"/>
      <c r="D19" s="41"/>
      <c r="E19" s="41"/>
      <c r="F19" s="33"/>
      <c r="G19" s="42" t="n">
        <v>1730874.92</v>
      </c>
      <c r="H19" s="42" t="n">
        <v>4355830.84</v>
      </c>
      <c r="I19" s="35"/>
      <c r="J19" s="35"/>
      <c r="K19" s="36"/>
      <c r="O19" s="37"/>
      <c r="P19" s="37"/>
      <c r="Q19" s="37"/>
      <c r="R19" s="38"/>
      <c r="S19" s="39"/>
      <c r="T19" s="40" t="n">
        <f aca="false">Data!$AB$8</f>
        <v>0</v>
      </c>
      <c r="AB19" s="26" t="s">
        <v>25</v>
      </c>
      <c r="AC19" s="26" t="s">
        <v>26</v>
      </c>
    </row>
    <row r="20" customFormat="false" ht="11.25" hidden="false" customHeight="false" outlineLevel="0" collapsed="false">
      <c r="A20" s="43" t="n">
        <v>-7</v>
      </c>
      <c r="B20" s="43"/>
      <c r="C20" s="33"/>
      <c r="D20" s="44"/>
      <c r="E20" s="44"/>
      <c r="F20" s="45"/>
      <c r="G20" s="46" t="n">
        <v>1788289.41</v>
      </c>
      <c r="H20" s="46" t="n">
        <v>4447346.2</v>
      </c>
      <c r="I20" s="35"/>
      <c r="J20" s="35"/>
      <c r="K20" s="36"/>
      <c r="O20" s="37"/>
      <c r="P20" s="37"/>
      <c r="Q20" s="37"/>
      <c r="R20" s="38"/>
      <c r="S20" s="39"/>
      <c r="T20" s="47" t="n">
        <f aca="false">Data!$AB$8</f>
        <v>0</v>
      </c>
      <c r="U20" s="45"/>
      <c r="V20" s="45"/>
      <c r="W20" s="45"/>
      <c r="X20" s="45"/>
      <c r="Y20" s="45"/>
      <c r="Z20" s="45"/>
      <c r="AA20" s="45"/>
      <c r="AB20" s="48" t="s">
        <v>18</v>
      </c>
      <c r="AC20" s="48" t="s">
        <v>27</v>
      </c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  <c r="IW20" s="45"/>
    </row>
    <row r="21" customFormat="false" ht="11.25" hidden="false" customHeight="false" outlineLevel="0" collapsed="false">
      <c r="A21" s="32" t="n">
        <v>-6</v>
      </c>
      <c r="B21" s="32"/>
      <c r="C21" s="33"/>
      <c r="D21" s="41"/>
      <c r="E21" s="41"/>
      <c r="F21" s="33"/>
      <c r="G21" s="42" t="n">
        <v>1846192.19</v>
      </c>
      <c r="H21" s="42" t="n">
        <v>4540036.93</v>
      </c>
      <c r="I21" s="35"/>
      <c r="J21" s="35"/>
      <c r="K21" s="36"/>
      <c r="O21" s="37"/>
      <c r="P21" s="37"/>
      <c r="Q21" s="37"/>
      <c r="R21" s="38"/>
      <c r="S21" s="39"/>
      <c r="T21" s="40" t="n">
        <f aca="false">Data!$AB$8</f>
        <v>0</v>
      </c>
      <c r="AB21" s="26" t="s">
        <v>28</v>
      </c>
      <c r="AC21" s="26" t="s">
        <v>29</v>
      </c>
    </row>
    <row r="22" customFormat="false" ht="11.25" hidden="false" customHeight="false" outlineLevel="0" collapsed="false">
      <c r="A22" s="32" t="n">
        <v>-5</v>
      </c>
      <c r="B22" s="32"/>
      <c r="C22" s="33"/>
      <c r="D22" s="41"/>
      <c r="E22" s="41"/>
      <c r="F22" s="33"/>
      <c r="G22" s="42" t="n">
        <v>1904530.34</v>
      </c>
      <c r="H22" s="42" t="n">
        <v>4634206.07</v>
      </c>
      <c r="I22" s="35"/>
      <c r="J22" s="35"/>
      <c r="K22" s="36"/>
      <c r="O22" s="37"/>
      <c r="P22" s="37"/>
      <c r="Q22" s="37"/>
      <c r="R22" s="38"/>
      <c r="S22" s="39"/>
      <c r="T22" s="40" t="n">
        <f aca="false">Data!$AB$8</f>
        <v>0</v>
      </c>
      <c r="AB22" s="26" t="s">
        <v>30</v>
      </c>
      <c r="AC22" s="26" t="s">
        <v>31</v>
      </c>
    </row>
    <row r="23" customFormat="false" ht="11.25" hidden="false" customHeight="false" outlineLevel="0" collapsed="false">
      <c r="A23" s="32" t="n">
        <v>-4</v>
      </c>
      <c r="B23" s="32"/>
      <c r="C23" s="33"/>
      <c r="D23" s="41"/>
      <c r="E23" s="41"/>
      <c r="F23" s="33"/>
      <c r="G23" s="49" t="n">
        <v>1963341.42</v>
      </c>
      <c r="H23" s="49" t="n">
        <v>4730048.47</v>
      </c>
      <c r="I23" s="35"/>
      <c r="J23" s="35"/>
      <c r="K23" s="36"/>
      <c r="O23" s="37"/>
      <c r="P23" s="37"/>
      <c r="Q23" s="37"/>
      <c r="R23" s="38"/>
      <c r="S23" s="39"/>
      <c r="T23" s="40" t="n">
        <f aca="false">Data!$AB$8</f>
        <v>0</v>
      </c>
      <c r="AB23" s="26" t="s">
        <v>32</v>
      </c>
      <c r="AC23" s="26" t="s">
        <v>33</v>
      </c>
    </row>
    <row r="24" customFormat="false" ht="11.25" hidden="false" customHeight="false" outlineLevel="0" collapsed="false">
      <c r="A24" s="32" t="n">
        <v>-3</v>
      </c>
      <c r="B24" s="32"/>
      <c r="C24" s="33"/>
      <c r="D24" s="41"/>
      <c r="E24" s="41"/>
      <c r="F24" s="33"/>
      <c r="G24" s="49" t="n">
        <v>2022637.87</v>
      </c>
      <c r="H24" s="49" t="n">
        <v>4827345.14</v>
      </c>
      <c r="I24" s="35"/>
      <c r="J24" s="35"/>
      <c r="K24" s="36"/>
      <c r="O24" s="37"/>
      <c r="P24" s="37"/>
      <c r="Q24" s="37"/>
      <c r="R24" s="38"/>
      <c r="S24" s="39"/>
      <c r="T24" s="40" t="n">
        <f aca="false">Data!$AB$8</f>
        <v>0</v>
      </c>
      <c r="AB24" s="26" t="s">
        <v>34</v>
      </c>
      <c r="AC24" s="26" t="s">
        <v>35</v>
      </c>
    </row>
    <row r="25" customFormat="false" ht="11.25" hidden="false" customHeight="false" outlineLevel="0" collapsed="false">
      <c r="A25" s="43" t="n">
        <v>-2</v>
      </c>
      <c r="B25" s="43"/>
      <c r="C25" s="33"/>
      <c r="D25" s="44"/>
      <c r="E25" s="44"/>
      <c r="F25" s="45"/>
      <c r="G25" s="46" t="n">
        <v>2082214.13</v>
      </c>
      <c r="H25" s="46" t="n">
        <v>4925522.04</v>
      </c>
      <c r="I25" s="35"/>
      <c r="J25" s="35"/>
      <c r="K25" s="36"/>
      <c r="O25" s="37"/>
      <c r="P25" s="37"/>
      <c r="Q25" s="37"/>
      <c r="R25" s="38"/>
      <c r="S25" s="39"/>
      <c r="T25" s="47" t="n">
        <f aca="false">Data!$AB$8</f>
        <v>0</v>
      </c>
      <c r="U25" s="45"/>
      <c r="V25" s="45"/>
      <c r="W25" s="45"/>
      <c r="X25" s="45"/>
      <c r="Y25" s="45"/>
      <c r="Z25" s="45"/>
      <c r="AA25" s="45"/>
      <c r="AB25" s="48" t="s">
        <v>36</v>
      </c>
      <c r="AC25" s="48" t="s">
        <v>37</v>
      </c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</row>
    <row r="26" customFormat="false" ht="11.25" hidden="false" customHeight="false" outlineLevel="0" collapsed="false">
      <c r="A26" s="32" t="n">
        <v>-1</v>
      </c>
      <c r="B26" s="32"/>
      <c r="C26" s="33"/>
      <c r="D26" s="41"/>
      <c r="E26" s="41"/>
      <c r="F26" s="33"/>
      <c r="G26" s="49" t="n">
        <v>2142145.22</v>
      </c>
      <c r="H26" s="49" t="n">
        <v>5024716.52</v>
      </c>
      <c r="I26" s="35"/>
      <c r="J26" s="35"/>
      <c r="K26" s="36"/>
      <c r="O26" s="37"/>
      <c r="P26" s="37"/>
      <c r="Q26" s="37"/>
      <c r="R26" s="38"/>
      <c r="S26" s="39"/>
      <c r="T26" s="40" t="n">
        <f aca="false">Data!$AB$8</f>
        <v>0</v>
      </c>
      <c r="AB26" s="26" t="s">
        <v>38</v>
      </c>
      <c r="AC26" s="26" t="s">
        <v>39</v>
      </c>
    </row>
    <row r="27" customFormat="false" ht="11.25" hidden="false" customHeight="false" outlineLevel="0" collapsed="false">
      <c r="A27" s="32" t="n">
        <v>0</v>
      </c>
      <c r="B27" s="32"/>
      <c r="C27" s="33"/>
      <c r="D27" s="41"/>
      <c r="E27" s="41"/>
      <c r="F27" s="33"/>
      <c r="G27" s="49" t="n">
        <v>2202367.55</v>
      </c>
      <c r="H27" s="49" t="n">
        <v>5125400.71</v>
      </c>
      <c r="I27" s="35"/>
      <c r="J27" s="35"/>
      <c r="K27" s="36"/>
      <c r="O27" s="37"/>
      <c r="P27" s="37"/>
      <c r="Q27" s="37"/>
      <c r="R27" s="38"/>
      <c r="S27" s="39"/>
      <c r="T27" s="40" t="n">
        <f aca="false">Data!$AB$8</f>
        <v>0</v>
      </c>
      <c r="AB27" s="26" t="s">
        <v>40</v>
      </c>
      <c r="AC27" s="26" t="s">
        <v>41</v>
      </c>
    </row>
    <row r="28" customFormat="false" ht="11.25" hidden="false" customHeight="false" outlineLevel="0" collapsed="false">
      <c r="A28" s="32" t="n">
        <v>1</v>
      </c>
      <c r="B28" s="32"/>
      <c r="C28" s="33"/>
      <c r="D28" s="41"/>
      <c r="E28" s="41"/>
      <c r="F28" s="33"/>
      <c r="G28" s="50" t="n">
        <v>2262991.52</v>
      </c>
      <c r="H28" s="50" t="n">
        <v>5227674.14</v>
      </c>
      <c r="I28" s="35"/>
      <c r="J28" s="35"/>
      <c r="K28" s="36"/>
      <c r="O28" s="37"/>
      <c r="P28" s="37"/>
      <c r="Q28" s="37"/>
      <c r="R28" s="38"/>
      <c r="S28" s="39"/>
      <c r="T28" s="40" t="n">
        <f aca="false">Data!$AB$8</f>
        <v>0</v>
      </c>
      <c r="AB28" s="26" t="s">
        <v>42</v>
      </c>
      <c r="AC28" s="26" t="s">
        <v>43</v>
      </c>
    </row>
    <row r="29" customFormat="false" ht="11.25" hidden="false" customHeight="false" outlineLevel="0" collapsed="false">
      <c r="A29" s="32" t="n">
        <v>2</v>
      </c>
      <c r="B29" s="32"/>
      <c r="C29" s="33"/>
      <c r="D29" s="41"/>
      <c r="E29" s="41"/>
      <c r="F29" s="33"/>
      <c r="G29" s="50" t="n">
        <v>2323858.1</v>
      </c>
      <c r="H29" s="50" t="n">
        <v>5330955.22</v>
      </c>
      <c r="I29" s="35"/>
      <c r="J29" s="35"/>
      <c r="K29" s="36"/>
      <c r="O29" s="37"/>
      <c r="P29" s="37"/>
      <c r="Q29" s="37"/>
      <c r="R29" s="38"/>
      <c r="S29" s="39"/>
      <c r="T29" s="40" t="n">
        <f aca="false">Data!$AB$8</f>
        <v>0</v>
      </c>
      <c r="AB29" s="26" t="s">
        <v>44</v>
      </c>
      <c r="AC29" s="26" t="s">
        <v>45</v>
      </c>
    </row>
    <row r="30" customFormat="false" ht="11.25" hidden="false" customHeight="false" outlineLevel="0" collapsed="false">
      <c r="A30" s="43" t="n">
        <v>3</v>
      </c>
      <c r="B30" s="43"/>
      <c r="C30" s="33"/>
      <c r="D30" s="44"/>
      <c r="E30" s="44"/>
      <c r="F30" s="45"/>
      <c r="G30" s="46" t="n">
        <v>2385006.35</v>
      </c>
      <c r="H30" s="46" t="n">
        <v>5435183.48</v>
      </c>
      <c r="I30" s="35"/>
      <c r="J30" s="35"/>
      <c r="K30" s="36"/>
      <c r="O30" s="37"/>
      <c r="P30" s="37"/>
      <c r="Q30" s="37"/>
      <c r="R30" s="38"/>
      <c r="S30" s="39"/>
      <c r="T30" s="47" t="n">
        <f aca="false">Data!$AB$8</f>
        <v>0</v>
      </c>
      <c r="U30" s="45"/>
      <c r="V30" s="45"/>
      <c r="W30" s="45"/>
      <c r="X30" s="45"/>
      <c r="Y30" s="45"/>
      <c r="Z30" s="45"/>
      <c r="AA30" s="45"/>
      <c r="AB30" s="48" t="s">
        <v>46</v>
      </c>
      <c r="AC30" s="48" t="s">
        <v>47</v>
      </c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  <c r="IW30" s="45"/>
    </row>
    <row r="31" customFormat="false" ht="11.25" hidden="false" customHeight="false" outlineLevel="0" collapsed="false">
      <c r="A31" s="32" t="n">
        <v>4</v>
      </c>
      <c r="B31" s="32"/>
      <c r="C31" s="33"/>
      <c r="D31" s="41"/>
      <c r="E31" s="41"/>
      <c r="F31" s="33"/>
      <c r="G31" s="50" t="n">
        <v>2446368.07</v>
      </c>
      <c r="H31" s="50" t="n">
        <v>5540431.15</v>
      </c>
      <c r="I31" s="35"/>
      <c r="J31" s="35"/>
      <c r="K31" s="36"/>
      <c r="O31" s="37"/>
      <c r="P31" s="37"/>
      <c r="Q31" s="37"/>
      <c r="R31" s="38"/>
      <c r="S31" s="39"/>
      <c r="T31" s="40" t="n">
        <f aca="false">Data!$AB$8</f>
        <v>0</v>
      </c>
      <c r="AB31" s="26" t="s">
        <v>48</v>
      </c>
      <c r="AC31" s="26" t="s">
        <v>49</v>
      </c>
    </row>
    <row r="32" customFormat="false" ht="11.25" hidden="false" customHeight="false" outlineLevel="0" collapsed="false">
      <c r="A32" s="43" t="n">
        <v>5</v>
      </c>
      <c r="B32" s="32"/>
      <c r="C32" s="33"/>
      <c r="D32" s="41"/>
      <c r="E32" s="41"/>
      <c r="F32" s="33"/>
      <c r="G32" s="50" t="n">
        <v>2507970.81</v>
      </c>
      <c r="H32" s="50" t="n">
        <v>5647261.17</v>
      </c>
      <c r="I32" s="35"/>
      <c r="J32" s="35"/>
      <c r="K32" s="36"/>
      <c r="O32" s="37"/>
      <c r="P32" s="37"/>
      <c r="Q32" s="37"/>
      <c r="R32" s="38"/>
      <c r="S32" s="39"/>
      <c r="T32" s="40" t="n">
        <f aca="false">Data!$AB$8</f>
        <v>0</v>
      </c>
      <c r="AB32" s="26" t="s">
        <v>50</v>
      </c>
      <c r="AC32" s="26" t="s">
        <v>51</v>
      </c>
    </row>
    <row r="33" customFormat="false" ht="11.25" hidden="false" customHeight="false" outlineLevel="0" collapsed="false">
      <c r="A33" s="32" t="n">
        <v>6</v>
      </c>
      <c r="B33" s="32"/>
      <c r="C33" s="33"/>
      <c r="D33" s="41"/>
      <c r="E33" s="41"/>
      <c r="F33" s="33"/>
      <c r="G33" s="51" t="n">
        <v>2569803.82</v>
      </c>
      <c r="H33" s="51" t="n">
        <v>5755073.4</v>
      </c>
      <c r="I33" s="35"/>
      <c r="J33" s="35"/>
      <c r="K33" s="36"/>
      <c r="O33" s="37"/>
      <c r="P33" s="37"/>
      <c r="Q33" s="37"/>
      <c r="R33" s="38"/>
      <c r="S33" s="39"/>
      <c r="T33" s="40" t="n">
        <f aca="false">Data!$AB$8</f>
        <v>0</v>
      </c>
      <c r="AB33" s="26" t="s">
        <v>52</v>
      </c>
      <c r="AC33" s="26" t="s">
        <v>53</v>
      </c>
    </row>
    <row r="34" customFormat="false" ht="11.25" hidden="false" customHeight="false" outlineLevel="0" collapsed="false">
      <c r="A34" s="43" t="n">
        <v>7</v>
      </c>
      <c r="B34" s="32"/>
      <c r="C34" s="33"/>
      <c r="D34" s="41"/>
      <c r="E34" s="41"/>
      <c r="F34" s="33"/>
      <c r="G34" s="51" t="n">
        <v>2642325.39</v>
      </c>
      <c r="H34" s="51" t="n">
        <v>5863559.61</v>
      </c>
      <c r="I34" s="35"/>
      <c r="J34" s="35"/>
      <c r="K34" s="36"/>
      <c r="O34" s="37"/>
      <c r="P34" s="37"/>
      <c r="Q34" s="37"/>
      <c r="R34" s="38"/>
      <c r="S34" s="39"/>
      <c r="T34" s="40" t="n">
        <f aca="false">Data!$AB$8</f>
        <v>0</v>
      </c>
      <c r="AB34" s="26" t="s">
        <v>54</v>
      </c>
      <c r="AC34" s="26" t="s">
        <v>55</v>
      </c>
    </row>
    <row r="35" customFormat="false" ht="11.25" hidden="false" customHeight="false" outlineLevel="0" collapsed="false">
      <c r="A35" s="32" t="n">
        <v>8</v>
      </c>
      <c r="B35" s="43"/>
      <c r="C35" s="33"/>
      <c r="D35" s="44"/>
      <c r="E35" s="44"/>
      <c r="F35" s="45"/>
      <c r="G35" s="46" t="n">
        <v>2717129.81</v>
      </c>
      <c r="H35" s="46" t="n">
        <v>5973264.78</v>
      </c>
      <c r="I35" s="35"/>
      <c r="J35" s="35"/>
      <c r="K35" s="36"/>
      <c r="O35" s="37"/>
      <c r="P35" s="37"/>
      <c r="Q35" s="37"/>
      <c r="R35" s="38"/>
      <c r="S35" s="39"/>
      <c r="T35" s="47" t="n">
        <f aca="false">Data!$AB$8</f>
        <v>0</v>
      </c>
      <c r="U35" s="45"/>
      <c r="V35" s="45"/>
      <c r="W35" s="45"/>
      <c r="X35" s="45"/>
      <c r="Y35" s="45"/>
      <c r="Z35" s="45"/>
      <c r="AA35" s="45"/>
      <c r="AB35" s="48" t="s">
        <v>56</v>
      </c>
      <c r="AC35" s="48" t="s">
        <v>57</v>
      </c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  <c r="IW35" s="45"/>
    </row>
    <row r="36" customFormat="false" ht="11.25" hidden="false" customHeight="false" outlineLevel="0" collapsed="false">
      <c r="A36" s="43" t="n">
        <v>9</v>
      </c>
      <c r="B36" s="32"/>
      <c r="C36" s="33"/>
      <c r="D36" s="41"/>
      <c r="E36" s="41"/>
      <c r="F36" s="33"/>
      <c r="G36" s="35" t="n">
        <v>2792199.4</v>
      </c>
      <c r="H36" s="35" t="n">
        <v>6083850.45</v>
      </c>
      <c r="I36" s="35"/>
      <c r="J36" s="35"/>
      <c r="K36" s="36"/>
      <c r="O36" s="37"/>
      <c r="P36" s="37"/>
      <c r="Q36" s="37"/>
      <c r="R36" s="38"/>
      <c r="S36" s="39"/>
      <c r="T36" s="40" t="n">
        <f aca="false">Data!$AB$8</f>
        <v>0</v>
      </c>
      <c r="AB36" s="26" t="s">
        <v>58</v>
      </c>
      <c r="AC36" s="26" t="s">
        <v>59</v>
      </c>
    </row>
    <row r="37" customFormat="false" ht="11.25" hidden="false" customHeight="false" outlineLevel="0" collapsed="false">
      <c r="A37" s="32" t="n">
        <v>10</v>
      </c>
      <c r="B37" s="32"/>
      <c r="C37" s="33"/>
      <c r="D37" s="41"/>
      <c r="E37" s="41"/>
      <c r="F37" s="33"/>
      <c r="G37" s="51" t="n">
        <v>2867547.08</v>
      </c>
      <c r="H37" s="51" t="n">
        <v>6195644.99</v>
      </c>
      <c r="I37" s="35"/>
      <c r="J37" s="35"/>
      <c r="K37" s="36"/>
      <c r="O37" s="37"/>
      <c r="P37" s="37"/>
      <c r="Q37" s="37"/>
      <c r="R37" s="38"/>
      <c r="S37" s="39"/>
      <c r="T37" s="40" t="n">
        <f aca="false">Data!$AB$8</f>
        <v>0</v>
      </c>
      <c r="AB37" s="26" t="s">
        <v>60</v>
      </c>
      <c r="AC37" s="26" t="s">
        <v>59</v>
      </c>
    </row>
    <row r="38" customFormat="false" ht="11.25" hidden="false" customHeight="false" outlineLevel="0" collapsed="false">
      <c r="A38" s="52"/>
      <c r="B38" s="52"/>
      <c r="C38" s="53"/>
      <c r="D38" s="54"/>
      <c r="E38" s="54"/>
      <c r="F38" s="53"/>
      <c r="G38" s="55"/>
      <c r="H38" s="55"/>
      <c r="I38" s="35"/>
      <c r="J38" s="35"/>
      <c r="K38" s="36"/>
      <c r="O38" s="37"/>
      <c r="P38" s="37"/>
      <c r="Q38" s="37"/>
      <c r="R38" s="38"/>
      <c r="S38" s="39"/>
      <c r="T38" s="40" t="n">
        <f aca="false">Data!$AB$8</f>
        <v>0</v>
      </c>
      <c r="AB38" s="26" t="s">
        <v>61</v>
      </c>
      <c r="AC38" s="26" t="s">
        <v>62</v>
      </c>
    </row>
    <row r="39" customFormat="false" ht="11.25" hidden="false" customHeight="false" outlineLevel="0" collapsed="false">
      <c r="A39" s="32"/>
      <c r="B39" s="32"/>
      <c r="C39" s="33"/>
      <c r="D39" s="41"/>
      <c r="E39" s="41"/>
      <c r="F39" s="33"/>
      <c r="G39" s="34"/>
      <c r="H39" s="34"/>
      <c r="I39" s="35"/>
      <c r="J39" s="35"/>
      <c r="K39" s="36"/>
      <c r="O39" s="37"/>
      <c r="P39" s="37"/>
      <c r="Q39" s="37"/>
      <c r="R39" s="38"/>
      <c r="S39" s="39"/>
      <c r="T39" s="40" t="n">
        <f aca="false">Data!$AB$8</f>
        <v>0</v>
      </c>
      <c r="AB39" s="26" t="s">
        <v>63</v>
      </c>
      <c r="AC39" s="26" t="s">
        <v>64</v>
      </c>
    </row>
    <row r="40" customFormat="false" ht="11.25" hidden="false" customHeight="false" outlineLevel="0" collapsed="false">
      <c r="A40" s="43"/>
      <c r="B40" s="32"/>
      <c r="C40" s="33"/>
      <c r="D40" s="44"/>
      <c r="E40" s="44"/>
      <c r="F40" s="45"/>
      <c r="G40" s="46"/>
      <c r="H40" s="46"/>
      <c r="I40" s="35"/>
      <c r="J40" s="35"/>
      <c r="K40" s="36"/>
      <c r="O40" s="37"/>
      <c r="P40" s="37"/>
      <c r="Q40" s="37"/>
      <c r="R40" s="38"/>
      <c r="S40" s="39"/>
      <c r="T40" s="47" t="n">
        <f aca="false">Data!$AB$8</f>
        <v>0</v>
      </c>
      <c r="U40" s="45"/>
      <c r="V40" s="45"/>
      <c r="W40" s="45"/>
      <c r="X40" s="45"/>
      <c r="Y40" s="45"/>
      <c r="Z40" s="45"/>
      <c r="AA40" s="45"/>
      <c r="AB40" s="48" t="s">
        <v>65</v>
      </c>
      <c r="AC40" s="48" t="s">
        <v>66</v>
      </c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</row>
    <row r="41" customFormat="false" ht="11.25" hidden="false" customHeight="false" outlineLevel="0" collapsed="false">
      <c r="A41" s="32"/>
      <c r="B41" s="32"/>
      <c r="C41" s="33"/>
      <c r="D41" s="41"/>
      <c r="E41" s="41"/>
      <c r="F41" s="33"/>
      <c r="G41" s="34"/>
      <c r="H41" s="34"/>
      <c r="I41" s="35"/>
      <c r="J41" s="35"/>
      <c r="K41" s="36"/>
      <c r="O41" s="37"/>
      <c r="P41" s="37"/>
      <c r="Q41" s="37"/>
      <c r="R41" s="38"/>
      <c r="S41" s="39"/>
      <c r="T41" s="40" t="n">
        <f aca="false">Data!$AB$8</f>
        <v>0</v>
      </c>
      <c r="AB41" s="26" t="s">
        <v>67</v>
      </c>
      <c r="AC41" s="26" t="s">
        <v>68</v>
      </c>
    </row>
    <row r="42" customFormat="false" ht="11.25" hidden="false" customHeight="false" outlineLevel="0" collapsed="false">
      <c r="A42" s="32"/>
      <c r="B42" s="32"/>
      <c r="C42" s="33"/>
      <c r="D42" s="41"/>
      <c r="E42" s="41"/>
      <c r="F42" s="33"/>
      <c r="G42" s="34"/>
      <c r="H42" s="34"/>
      <c r="I42" s="35"/>
      <c r="J42" s="35"/>
      <c r="K42" s="36"/>
      <c r="O42" s="37"/>
      <c r="P42" s="37"/>
      <c r="Q42" s="37"/>
      <c r="R42" s="38"/>
      <c r="S42" s="39"/>
      <c r="T42" s="40" t="n">
        <f aca="false">Data!$AB$8</f>
        <v>0</v>
      </c>
      <c r="AB42" s="26" t="s">
        <v>69</v>
      </c>
      <c r="AC42" s="26" t="s">
        <v>70</v>
      </c>
    </row>
    <row r="43" customFormat="false" ht="11.25" hidden="false" customHeight="false" outlineLevel="0" collapsed="false">
      <c r="A43" s="33"/>
      <c r="B43" s="32"/>
      <c r="C43" s="33"/>
      <c r="D43" s="33"/>
      <c r="E43" s="33"/>
      <c r="F43" s="33"/>
      <c r="G43" s="34"/>
      <c r="H43" s="34"/>
      <c r="I43" s="35"/>
      <c r="J43" s="35"/>
      <c r="K43" s="36"/>
      <c r="O43" s="37"/>
      <c r="P43" s="37"/>
      <c r="Q43" s="37"/>
      <c r="R43" s="38"/>
      <c r="S43" s="39"/>
      <c r="T43" s="40" t="n">
        <f aca="false">Data!$AB$8</f>
        <v>0</v>
      </c>
      <c r="AB43" s="26" t="s">
        <v>71</v>
      </c>
      <c r="AC43" s="26" t="s">
        <v>72</v>
      </c>
    </row>
    <row r="44" customFormat="false" ht="11.25" hidden="false" customHeight="false" outlineLevel="0" collapsed="false">
      <c r="A44" s="33"/>
      <c r="B44" s="32"/>
      <c r="C44" s="33"/>
      <c r="D44" s="33"/>
      <c r="E44" s="33"/>
      <c r="F44" s="33"/>
      <c r="G44" s="34"/>
      <c r="H44" s="34"/>
      <c r="I44" s="35"/>
      <c r="J44" s="35"/>
      <c r="K44" s="36"/>
      <c r="O44" s="37"/>
      <c r="P44" s="37"/>
      <c r="Q44" s="37"/>
      <c r="R44" s="38"/>
      <c r="S44" s="39"/>
      <c r="T44" s="40" t="n">
        <f aca="false">Data!$AB$8</f>
        <v>0</v>
      </c>
      <c r="AB44" s="26" t="s">
        <v>73</v>
      </c>
      <c r="AC44" s="26" t="s">
        <v>74</v>
      </c>
    </row>
    <row r="45" customFormat="false" ht="11.25" hidden="false" customHeight="false" outlineLevel="0" collapsed="false">
      <c r="A45" s="33"/>
      <c r="B45" s="32"/>
      <c r="C45" s="33"/>
      <c r="D45" s="33"/>
      <c r="E45" s="33"/>
      <c r="F45" s="33"/>
      <c r="G45" s="34"/>
      <c r="H45" s="34"/>
      <c r="I45" s="35"/>
      <c r="J45" s="35"/>
      <c r="K45" s="36"/>
      <c r="O45" s="37"/>
      <c r="P45" s="37"/>
      <c r="Q45" s="37"/>
      <c r="R45" s="38"/>
      <c r="S45" s="39"/>
      <c r="T45" s="40" t="n">
        <f aca="false">Data!$AB$8</f>
        <v>0</v>
      </c>
      <c r="AB45" s="26" t="s">
        <v>75</v>
      </c>
      <c r="AC45" s="26" t="s">
        <v>76</v>
      </c>
    </row>
    <row r="46" customFormat="false" ht="11.25" hidden="false" customHeight="false" outlineLevel="0" collapsed="false">
      <c r="A46" s="33"/>
      <c r="B46" s="32"/>
      <c r="C46" s="33"/>
      <c r="D46" s="33"/>
      <c r="E46" s="33"/>
      <c r="F46" s="33"/>
      <c r="G46" s="34"/>
      <c r="H46" s="34"/>
      <c r="I46" s="35"/>
      <c r="J46" s="35"/>
      <c r="K46" s="36"/>
      <c r="O46" s="37"/>
      <c r="P46" s="37"/>
      <c r="Q46" s="37"/>
      <c r="R46" s="38"/>
      <c r="S46" s="39"/>
      <c r="T46" s="40" t="n">
        <f aca="false">Data!$AB$8</f>
        <v>0</v>
      </c>
      <c r="AB46" s="26" t="s">
        <v>77</v>
      </c>
      <c r="AC46" s="26" t="s">
        <v>78</v>
      </c>
    </row>
    <row r="47" customFormat="false" ht="11.25" hidden="false" customHeight="false" outlineLevel="0" collapsed="false">
      <c r="A47" s="33"/>
      <c r="B47" s="32"/>
      <c r="C47" s="33"/>
      <c r="D47" s="33"/>
      <c r="E47" s="33"/>
      <c r="F47" s="33"/>
      <c r="G47" s="34"/>
      <c r="H47" s="34"/>
      <c r="I47" s="35"/>
      <c r="J47" s="35"/>
      <c r="K47" s="36"/>
      <c r="O47" s="37"/>
      <c r="P47" s="37"/>
      <c r="Q47" s="37"/>
      <c r="R47" s="38"/>
      <c r="S47" s="39"/>
      <c r="T47" s="40" t="n">
        <f aca="false">Data!$AB$8</f>
        <v>0</v>
      </c>
      <c r="AB47" s="26" t="s">
        <v>79</v>
      </c>
      <c r="AC47" s="26" t="s">
        <v>80</v>
      </c>
    </row>
    <row r="48" customFormat="false" ht="11.25" hidden="false" customHeight="false" outlineLevel="0" collapsed="false">
      <c r="A48" s="33"/>
      <c r="B48" s="32"/>
      <c r="C48" s="33"/>
      <c r="D48" s="33"/>
      <c r="E48" s="33"/>
      <c r="F48" s="33"/>
      <c r="G48" s="34"/>
      <c r="H48" s="34"/>
      <c r="I48" s="35"/>
      <c r="J48" s="35"/>
      <c r="K48" s="36"/>
      <c r="O48" s="37"/>
      <c r="P48" s="37"/>
      <c r="Q48" s="37"/>
      <c r="R48" s="38"/>
      <c r="S48" s="39"/>
      <c r="T48" s="40" t="n">
        <f aca="false">Data!$AB$8</f>
        <v>0</v>
      </c>
      <c r="AB48" s="26" t="s">
        <v>81</v>
      </c>
      <c r="AC48" s="26" t="s">
        <v>82</v>
      </c>
    </row>
    <row r="49" customFormat="false" ht="11.25" hidden="false" customHeight="false" outlineLevel="0" collapsed="false">
      <c r="A49" s="33"/>
      <c r="B49" s="32"/>
      <c r="C49" s="33"/>
      <c r="D49" s="33"/>
      <c r="E49" s="33"/>
      <c r="F49" s="33"/>
      <c r="G49" s="34"/>
      <c r="H49" s="34"/>
      <c r="I49" s="35"/>
      <c r="J49" s="35"/>
      <c r="K49" s="36"/>
      <c r="O49" s="37"/>
      <c r="P49" s="37"/>
      <c r="Q49" s="37"/>
      <c r="R49" s="38"/>
      <c r="S49" s="39"/>
      <c r="T49" s="40" t="n">
        <f aca="false">Data!$AB$8</f>
        <v>0</v>
      </c>
    </row>
    <row r="50" customFormat="false" ht="11.25" hidden="false" customHeight="false" outlineLevel="0" collapsed="false">
      <c r="A50" s="33"/>
      <c r="B50" s="32"/>
      <c r="C50" s="33"/>
      <c r="D50" s="33"/>
      <c r="E50" s="33"/>
      <c r="F50" s="33"/>
      <c r="G50" s="34"/>
      <c r="H50" s="34"/>
      <c r="I50" s="35"/>
      <c r="J50" s="35"/>
      <c r="K50" s="36"/>
      <c r="O50" s="37"/>
      <c r="P50" s="37"/>
      <c r="Q50" s="37"/>
      <c r="R50" s="38"/>
      <c r="S50" s="39"/>
      <c r="T50" s="40" t="n">
        <f aca="false">Data!$AB$8</f>
        <v>0</v>
      </c>
    </row>
    <row r="51" customFormat="false" ht="11.25" hidden="false" customHeight="false" outlineLevel="0" collapsed="false">
      <c r="A51" s="33"/>
      <c r="B51" s="32"/>
      <c r="C51" s="33"/>
      <c r="D51" s="33"/>
      <c r="E51" s="33"/>
      <c r="F51" s="33"/>
      <c r="G51" s="34"/>
      <c r="H51" s="34"/>
      <c r="I51" s="35"/>
      <c r="J51" s="35"/>
      <c r="K51" s="36"/>
      <c r="O51" s="37"/>
      <c r="P51" s="37"/>
      <c r="Q51" s="37"/>
      <c r="R51" s="38"/>
      <c r="S51" s="39"/>
      <c r="T51" s="40" t="n">
        <f aca="false">Data!$AB$8</f>
        <v>0</v>
      </c>
    </row>
    <row r="52" customFormat="false" ht="11.25" hidden="false" customHeight="false" outlineLevel="0" collapsed="false">
      <c r="A52" s="33"/>
      <c r="B52" s="32"/>
      <c r="C52" s="33"/>
      <c r="D52" s="33"/>
      <c r="E52" s="33"/>
      <c r="F52" s="33"/>
      <c r="G52" s="34"/>
      <c r="H52" s="34"/>
      <c r="I52" s="35"/>
      <c r="J52" s="35"/>
      <c r="K52" s="36"/>
      <c r="O52" s="37"/>
      <c r="P52" s="37"/>
      <c r="Q52" s="37"/>
      <c r="R52" s="38"/>
      <c r="S52" s="39"/>
      <c r="T52" s="40" t="n">
        <f aca="false">Data!$AB$8</f>
        <v>0</v>
      </c>
    </row>
    <row r="53" customFormat="false" ht="11.25" hidden="false" customHeight="false" outlineLevel="0" collapsed="false">
      <c r="A53" s="33"/>
      <c r="B53" s="32"/>
      <c r="C53" s="33"/>
      <c r="D53" s="33"/>
      <c r="E53" s="33"/>
      <c r="F53" s="33"/>
      <c r="G53" s="34"/>
      <c r="H53" s="34"/>
      <c r="I53" s="35"/>
      <c r="J53" s="35"/>
      <c r="K53" s="36"/>
      <c r="O53" s="37"/>
      <c r="P53" s="37"/>
      <c r="Q53" s="37"/>
      <c r="R53" s="38"/>
      <c r="S53" s="39"/>
      <c r="T53" s="40" t="n">
        <f aca="false">Data!$AB$8</f>
        <v>0</v>
      </c>
    </row>
    <row r="54" customFormat="false" ht="11.25" hidden="false" customHeight="false" outlineLevel="0" collapsed="false">
      <c r="A54" s="33"/>
      <c r="B54" s="32"/>
      <c r="C54" s="33"/>
      <c r="D54" s="33"/>
      <c r="E54" s="33"/>
      <c r="F54" s="33"/>
      <c r="G54" s="34"/>
      <c r="H54" s="34"/>
      <c r="I54" s="35"/>
      <c r="J54" s="35"/>
      <c r="K54" s="36"/>
      <c r="O54" s="37"/>
      <c r="P54" s="37"/>
      <c r="Q54" s="37"/>
      <c r="R54" s="38"/>
      <c r="S54" s="39"/>
      <c r="T54" s="40" t="n">
        <f aca="false">Data!$AB$8</f>
        <v>0</v>
      </c>
    </row>
    <row r="55" customFormat="false" ht="11.25" hidden="false" customHeight="false" outlineLevel="0" collapsed="false">
      <c r="A55" s="33"/>
      <c r="B55" s="32"/>
      <c r="C55" s="33"/>
      <c r="D55" s="33"/>
      <c r="E55" s="33"/>
      <c r="F55" s="33"/>
      <c r="G55" s="34"/>
      <c r="H55" s="34"/>
      <c r="I55" s="35"/>
      <c r="J55" s="35"/>
      <c r="K55" s="36"/>
      <c r="O55" s="37"/>
      <c r="P55" s="37"/>
      <c r="Q55" s="37"/>
      <c r="R55" s="38"/>
      <c r="S55" s="39"/>
      <c r="T55" s="40" t="n">
        <f aca="false">Data!$AB$8</f>
        <v>0</v>
      </c>
    </row>
    <row r="56" customFormat="false" ht="11.25" hidden="false" customHeight="false" outlineLevel="0" collapsed="false">
      <c r="A56" s="33"/>
      <c r="B56" s="33"/>
      <c r="C56" s="56"/>
      <c r="D56" s="33"/>
      <c r="E56" s="33"/>
      <c r="F56" s="33"/>
      <c r="G56" s="34"/>
      <c r="H56" s="34"/>
      <c r="I56" s="35"/>
      <c r="J56" s="35"/>
      <c r="K56" s="36"/>
      <c r="O56" s="37"/>
      <c r="P56" s="37"/>
      <c r="Q56" s="37"/>
      <c r="R56" s="38"/>
      <c r="S56" s="39"/>
      <c r="T56" s="40" t="n">
        <f aca="false">Data!$AB$8</f>
        <v>0</v>
      </c>
    </row>
    <row r="57" customFormat="false" ht="11.25" hidden="false" customHeight="false" outlineLevel="0" collapsed="false">
      <c r="A57" s="33"/>
      <c r="B57" s="33"/>
      <c r="C57" s="33"/>
      <c r="D57" s="33"/>
      <c r="E57" s="33"/>
      <c r="F57" s="33"/>
      <c r="G57" s="34"/>
      <c r="H57" s="34"/>
      <c r="I57" s="35"/>
      <c r="J57" s="35"/>
      <c r="K57" s="36"/>
      <c r="O57" s="37"/>
      <c r="P57" s="37"/>
      <c r="Q57" s="37"/>
      <c r="R57" s="38"/>
      <c r="S57" s="39"/>
      <c r="T57" s="40" t="n">
        <f aca="false">Data!$AB$8</f>
        <v>0</v>
      </c>
    </row>
    <row r="58" customFormat="false" ht="11.25" hidden="false" customHeight="false" outlineLevel="0" collapsed="false">
      <c r="A58" s="33"/>
      <c r="B58" s="33"/>
      <c r="C58" s="33"/>
      <c r="D58" s="33"/>
      <c r="E58" s="33"/>
      <c r="F58" s="33"/>
      <c r="G58" s="32"/>
      <c r="H58" s="32"/>
      <c r="I58" s="32"/>
      <c r="J58" s="32"/>
      <c r="K58" s="57"/>
      <c r="L58" s="58"/>
      <c r="M58" s="59"/>
      <c r="N58" s="59"/>
      <c r="O58" s="60" t="n">
        <f aca="false">PostedPowerDate</f>
        <v>36615</v>
      </c>
      <c r="P58" s="60" t="n">
        <f aca="false">PostedFuelDate</f>
        <v>36598</v>
      </c>
      <c r="Q58" s="60" t="n">
        <f aca="false">postedIrdt1</f>
        <v>36608</v>
      </c>
      <c r="R58" s="61"/>
      <c r="S58" s="40" t="n">
        <f aca="false">Calculation!$F$3</f>
        <v>0</v>
      </c>
      <c r="T58" s="40" t="n">
        <f aca="false">Data!$AB$8</f>
        <v>0</v>
      </c>
    </row>
    <row r="59" customFormat="false" ht="11.25" hidden="false" customHeight="false" outlineLevel="0" collapsed="false">
      <c r="A59" s="33"/>
      <c r="B59" s="33"/>
      <c r="C59" s="33"/>
      <c r="D59" s="33"/>
      <c r="E59" s="33"/>
      <c r="F59" s="33"/>
      <c r="G59" s="32"/>
      <c r="H59" s="32"/>
      <c r="I59" s="32"/>
      <c r="J59" s="32"/>
      <c r="K59" s="62" t="n">
        <f aca="false">-G59+I59</f>
        <v>0</v>
      </c>
      <c r="L59" s="58" t="e">
        <f aca="false">(K59-$K$27)/$M$10/A59</f>
        <v>#DIV/0!</v>
      </c>
      <c r="M59" s="58" t="e">
        <f aca="false">(H59-$H$27)/$M$10/A59</f>
        <v>#DIV/0!</v>
      </c>
      <c r="N59" s="58" t="e">
        <f aca="false">(I59-$I$27)/$M$11/A59</f>
        <v>#DIV/0!</v>
      </c>
      <c r="O59" s="60" t="n">
        <f aca="false">PostedPowerDate</f>
        <v>36615</v>
      </c>
      <c r="P59" s="60" t="n">
        <f aca="false">PostedFuelDate</f>
        <v>36598</v>
      </c>
      <c r="Q59" s="60" t="n">
        <f aca="false">postedIrdt1</f>
        <v>36608</v>
      </c>
      <c r="R59" s="61"/>
      <c r="S59" s="40" t="n">
        <f aca="false">Calculation!$F$3</f>
        <v>0</v>
      </c>
      <c r="T59" s="40" t="n">
        <f aca="false">Data!$AB$8</f>
        <v>0</v>
      </c>
    </row>
    <row r="60" customFormat="false" ht="11.25" hidden="false" customHeight="false" outlineLevel="0" collapsed="false">
      <c r="A60" s="33"/>
      <c r="B60" s="33"/>
      <c r="C60" s="33"/>
      <c r="D60" s="33"/>
      <c r="E60" s="33"/>
      <c r="F60" s="33"/>
      <c r="G60" s="32"/>
      <c r="H60" s="32"/>
      <c r="I60" s="32"/>
      <c r="J60" s="32"/>
      <c r="K60" s="62" t="n">
        <f aca="false">-G60+I60</f>
        <v>0</v>
      </c>
      <c r="L60" s="58" t="e">
        <f aca="false">(K60-$K$27)/$M$10/A60</f>
        <v>#DIV/0!</v>
      </c>
      <c r="M60" s="58" t="e">
        <f aca="false">(H60-$H$27)/$M$10/A60</f>
        <v>#DIV/0!</v>
      </c>
      <c r="N60" s="58" t="e">
        <f aca="false">(I60-$I$27)/$M$11/A60</f>
        <v>#DIV/0!</v>
      </c>
      <c r="O60" s="60" t="n">
        <f aca="false">PostedPowerDate</f>
        <v>36615</v>
      </c>
      <c r="P60" s="60" t="n">
        <f aca="false">PostedFuelDate</f>
        <v>36598</v>
      </c>
      <c r="Q60" s="60" t="n">
        <f aca="false">postedIrdt1</f>
        <v>36608</v>
      </c>
      <c r="R60" s="61"/>
      <c r="S60" s="40" t="n">
        <f aca="false">Calculation!$F$3</f>
        <v>0</v>
      </c>
      <c r="T60" s="40" t="n">
        <f aca="false">Data!$AB$8</f>
        <v>0</v>
      </c>
    </row>
    <row r="61" customFormat="false" ht="11.25" hidden="false" customHeight="false" outlineLevel="0" collapsed="false">
      <c r="A61" s="33"/>
      <c r="B61" s="33"/>
      <c r="C61" s="33"/>
      <c r="D61" s="33"/>
      <c r="E61" s="33"/>
      <c r="F61" s="33"/>
      <c r="G61" s="32"/>
      <c r="H61" s="32"/>
      <c r="I61" s="32"/>
      <c r="J61" s="32"/>
      <c r="K61" s="62" t="n">
        <f aca="false">-G61+I61</f>
        <v>0</v>
      </c>
      <c r="L61" s="58" t="e">
        <f aca="false">(K61-$K$27)/$M$10/A61</f>
        <v>#DIV/0!</v>
      </c>
      <c r="M61" s="58" t="e">
        <f aca="false">(H61-$H$27)/$M$10/A61</f>
        <v>#DIV/0!</v>
      </c>
      <c r="N61" s="58" t="e">
        <f aca="false">(I61-$I$27)/$M$11/A61</f>
        <v>#DIV/0!</v>
      </c>
      <c r="O61" s="60" t="n">
        <f aca="false">PostedPowerDate</f>
        <v>36615</v>
      </c>
      <c r="P61" s="60" t="n">
        <f aca="false">PostedFuelDate</f>
        <v>36598</v>
      </c>
      <c r="Q61" s="60" t="n">
        <f aca="false">postedIrdt1</f>
        <v>36608</v>
      </c>
      <c r="R61" s="61"/>
      <c r="S61" s="40" t="n">
        <f aca="false">Calculation!$F$3</f>
        <v>0</v>
      </c>
      <c r="T61" s="40" t="n">
        <f aca="false">Data!$AB$8</f>
        <v>0</v>
      </c>
    </row>
    <row r="62" customFormat="false" ht="11.25" hidden="false" customHeight="false" outlineLevel="0" collapsed="false">
      <c r="A62" s="33"/>
      <c r="B62" s="33"/>
      <c r="C62" s="33"/>
      <c r="D62" s="33"/>
      <c r="E62" s="33"/>
      <c r="F62" s="33"/>
      <c r="G62" s="32"/>
      <c r="H62" s="32"/>
      <c r="I62" s="32"/>
      <c r="J62" s="32"/>
      <c r="K62" s="62" t="n">
        <f aca="false">-G62+I62</f>
        <v>0</v>
      </c>
      <c r="L62" s="58" t="e">
        <f aca="false">(K62-$K$27)/$M$10/A62</f>
        <v>#DIV/0!</v>
      </c>
      <c r="M62" s="58" t="e">
        <f aca="false">(H62-$H$27)/$M$10/A62</f>
        <v>#DIV/0!</v>
      </c>
      <c r="N62" s="58" t="e">
        <f aca="false">(I62-$I$27)/$M$11/A62</f>
        <v>#DIV/0!</v>
      </c>
      <c r="O62" s="60" t="n">
        <f aca="false">PostedPowerDate</f>
        <v>36615</v>
      </c>
      <c r="P62" s="60" t="n">
        <f aca="false">PostedFuelDate</f>
        <v>36598</v>
      </c>
      <c r="Q62" s="60" t="n">
        <f aca="false">postedIrdt1</f>
        <v>36608</v>
      </c>
      <c r="R62" s="61"/>
      <c r="S62" s="40" t="n">
        <f aca="false">Calculation!$F$3</f>
        <v>0</v>
      </c>
      <c r="T62" s="40" t="n">
        <f aca="false">Data!$AB$8</f>
        <v>0</v>
      </c>
    </row>
    <row r="63" customFormat="false" ht="11.25" hidden="false" customHeight="false" outlineLevel="0" collapsed="false">
      <c r="A63" s="33"/>
      <c r="B63" s="33"/>
      <c r="C63" s="33"/>
      <c r="D63" s="33"/>
      <c r="E63" s="33"/>
      <c r="F63" s="33"/>
      <c r="G63" s="32"/>
      <c r="H63" s="32"/>
      <c r="I63" s="32"/>
      <c r="J63" s="32"/>
      <c r="K63" s="62" t="n">
        <f aca="false">-G63+I63</f>
        <v>0</v>
      </c>
      <c r="L63" s="58" t="e">
        <f aca="false">(K63-$K$27)/$M$10/A63</f>
        <v>#DIV/0!</v>
      </c>
      <c r="M63" s="58" t="e">
        <f aca="false">(H63-$H$27)/$M$10/A63</f>
        <v>#DIV/0!</v>
      </c>
      <c r="N63" s="58" t="e">
        <f aca="false">(I63-$I$27)/$M$11/A63</f>
        <v>#DIV/0!</v>
      </c>
      <c r="O63" s="60" t="n">
        <f aca="false">PostedPowerDate</f>
        <v>36615</v>
      </c>
      <c r="P63" s="60" t="n">
        <f aca="false">PostedFuelDate</f>
        <v>36598</v>
      </c>
      <c r="Q63" s="60" t="n">
        <f aca="false">postedIrdt1</f>
        <v>36608</v>
      </c>
      <c r="R63" s="61"/>
      <c r="S63" s="40" t="n">
        <f aca="false">Calculation!$F$3</f>
        <v>0</v>
      </c>
      <c r="T63" s="40" t="n">
        <f aca="false">Data!$AB$8</f>
        <v>0</v>
      </c>
    </row>
    <row r="64" customFormat="false" ht="11.25" hidden="false" customHeight="false" outlineLevel="0" collapsed="false">
      <c r="A64" s="33"/>
      <c r="B64" s="33"/>
      <c r="C64" s="33"/>
      <c r="D64" s="33"/>
      <c r="E64" s="33"/>
      <c r="F64" s="33"/>
      <c r="G64" s="32"/>
      <c r="H64" s="32"/>
      <c r="I64" s="32"/>
      <c r="J64" s="32"/>
      <c r="K64" s="62" t="n">
        <f aca="false">-G64+I64</f>
        <v>0</v>
      </c>
      <c r="L64" s="58" t="e">
        <f aca="false">(K64-$K$27)/$M$10/A64</f>
        <v>#DIV/0!</v>
      </c>
      <c r="M64" s="58" t="e">
        <f aca="false">(H64-$H$27)/$M$10/A64</f>
        <v>#DIV/0!</v>
      </c>
      <c r="N64" s="58" t="e">
        <f aca="false">(I64-$I$27)/$M$11/A64</f>
        <v>#DIV/0!</v>
      </c>
      <c r="O64" s="60" t="n">
        <f aca="false">PostedPowerDate</f>
        <v>36615</v>
      </c>
      <c r="P64" s="60" t="n">
        <f aca="false">PostedFuelDate</f>
        <v>36598</v>
      </c>
      <c r="Q64" s="60" t="n">
        <f aca="false">postedIrdt1</f>
        <v>36608</v>
      </c>
      <c r="R64" s="61"/>
      <c r="S64" s="40" t="n">
        <f aca="false">Calculation!$F$3</f>
        <v>0</v>
      </c>
      <c r="T64" s="40" t="n">
        <f aca="false">Data!$AB$8</f>
        <v>0</v>
      </c>
    </row>
    <row r="65" customFormat="false" ht="11.25" hidden="false" customHeight="false" outlineLevel="0" collapsed="false">
      <c r="A65" s="33"/>
      <c r="B65" s="33"/>
      <c r="C65" s="33"/>
      <c r="D65" s="33"/>
      <c r="E65" s="33"/>
      <c r="F65" s="33"/>
      <c r="G65" s="32"/>
      <c r="H65" s="32"/>
      <c r="I65" s="32"/>
      <c r="J65" s="32"/>
      <c r="K65" s="62" t="n">
        <f aca="false">-G65+I65</f>
        <v>0</v>
      </c>
      <c r="L65" s="58" t="e">
        <f aca="false">(K65-$K$27)/$M$10/A65</f>
        <v>#DIV/0!</v>
      </c>
      <c r="M65" s="58" t="e">
        <f aca="false">(H65-$H$27)/$M$10/A65</f>
        <v>#DIV/0!</v>
      </c>
      <c r="N65" s="58" t="e">
        <f aca="false">(I65-$I$27)/$M$11/A65</f>
        <v>#DIV/0!</v>
      </c>
      <c r="O65" s="60" t="n">
        <f aca="false">PostedPowerDate</f>
        <v>36615</v>
      </c>
      <c r="P65" s="60" t="n">
        <f aca="false">PostedFuelDate</f>
        <v>36598</v>
      </c>
      <c r="Q65" s="60" t="n">
        <f aca="false">postedIrdt1</f>
        <v>36608</v>
      </c>
      <c r="R65" s="61"/>
      <c r="S65" s="40" t="n">
        <f aca="false">Calculation!$F$3</f>
        <v>0</v>
      </c>
      <c r="T65" s="40" t="n">
        <f aca="false">Data!$AB$8</f>
        <v>0</v>
      </c>
    </row>
    <row r="66" customFormat="false" ht="11.25" hidden="false" customHeight="false" outlineLevel="0" collapsed="false">
      <c r="A66" s="33"/>
      <c r="B66" s="33"/>
      <c r="C66" s="33"/>
      <c r="D66" s="33"/>
      <c r="E66" s="33"/>
      <c r="F66" s="33"/>
      <c r="G66" s="32"/>
      <c r="H66" s="32"/>
      <c r="I66" s="32"/>
      <c r="J66" s="32"/>
      <c r="K66" s="62" t="n">
        <f aca="false">-G66+I66</f>
        <v>0</v>
      </c>
      <c r="L66" s="58" t="e">
        <f aca="false">(K66-$K$27)/$M$10/A66</f>
        <v>#DIV/0!</v>
      </c>
      <c r="M66" s="58" t="e">
        <f aca="false">(H66-$H$27)/$M$10/A66</f>
        <v>#DIV/0!</v>
      </c>
      <c r="N66" s="58" t="e">
        <f aca="false">(I66-$I$27)/$M$11/A66</f>
        <v>#DIV/0!</v>
      </c>
      <c r="O66" s="60" t="n">
        <f aca="false">PostedPowerDate</f>
        <v>36615</v>
      </c>
      <c r="P66" s="60" t="n">
        <f aca="false">PostedFuelDate</f>
        <v>36598</v>
      </c>
      <c r="Q66" s="60" t="n">
        <f aca="false">postedIrdt1</f>
        <v>36608</v>
      </c>
      <c r="R66" s="61"/>
      <c r="S66" s="40" t="n">
        <f aca="false">Calculation!$F$3</f>
        <v>0</v>
      </c>
      <c r="T66" s="40" t="n">
        <f aca="false">Data!$AB$8</f>
        <v>0</v>
      </c>
    </row>
    <row r="67" customFormat="false" ht="11.25" hidden="false" customHeight="false" outlineLevel="0" collapsed="false">
      <c r="A67" s="33"/>
      <c r="B67" s="33"/>
      <c r="C67" s="33"/>
      <c r="D67" s="33"/>
      <c r="E67" s="33"/>
      <c r="F67" s="33"/>
      <c r="G67" s="32"/>
      <c r="H67" s="32"/>
      <c r="I67" s="32"/>
      <c r="J67" s="32"/>
      <c r="K67" s="62" t="n">
        <f aca="false">-G67+I67</f>
        <v>0</v>
      </c>
      <c r="L67" s="58" t="e">
        <f aca="false">(K67-$K$27)/$M$10/A67</f>
        <v>#DIV/0!</v>
      </c>
      <c r="M67" s="58" t="e">
        <f aca="false">(H67-$H$27)/$M$10/A67</f>
        <v>#DIV/0!</v>
      </c>
      <c r="N67" s="58" t="e">
        <f aca="false">(I67-$I$27)/$M$11/A67</f>
        <v>#DIV/0!</v>
      </c>
      <c r="O67" s="60" t="n">
        <f aca="false">PostedPowerDate</f>
        <v>36615</v>
      </c>
      <c r="P67" s="60" t="n">
        <f aca="false">PostedFuelDate</f>
        <v>36598</v>
      </c>
      <c r="Q67" s="60" t="n">
        <f aca="false">postedIrdt1</f>
        <v>36608</v>
      </c>
      <c r="R67" s="61"/>
      <c r="S67" s="40" t="n">
        <f aca="false">Calculation!$F$3</f>
        <v>0</v>
      </c>
      <c r="T67" s="40" t="n">
        <f aca="false">Data!$AB$8</f>
        <v>0</v>
      </c>
    </row>
    <row r="68" customFormat="false" ht="11.25" hidden="false" customHeight="false" outlineLevel="0" collapsed="false">
      <c r="A68" s="33"/>
      <c r="B68" s="33"/>
      <c r="C68" s="33"/>
      <c r="D68" s="33"/>
      <c r="E68" s="33"/>
      <c r="F68" s="33"/>
      <c r="G68" s="32"/>
      <c r="H68" s="32"/>
      <c r="I68" s="32"/>
      <c r="J68" s="32"/>
      <c r="K68" s="62" t="n">
        <f aca="false">-G68+I68</f>
        <v>0</v>
      </c>
      <c r="L68" s="58" t="e">
        <f aca="false">(K68-$K$27)/$M$10/A68</f>
        <v>#DIV/0!</v>
      </c>
      <c r="M68" s="58" t="e">
        <f aca="false">(H68-$H$27)/$M$10/A68</f>
        <v>#DIV/0!</v>
      </c>
      <c r="N68" s="58" t="e">
        <f aca="false">(I68-$I$27)/$M$11/A68</f>
        <v>#DIV/0!</v>
      </c>
      <c r="O68" s="60" t="n">
        <f aca="false">PostedPowerDate</f>
        <v>36615</v>
      </c>
      <c r="P68" s="60" t="n">
        <f aca="false">PostedFuelDate</f>
        <v>36598</v>
      </c>
      <c r="Q68" s="60" t="n">
        <f aca="false">postedIrdt1</f>
        <v>36608</v>
      </c>
      <c r="R68" s="61"/>
      <c r="S68" s="40" t="n">
        <f aca="false">Calculation!$F$3</f>
        <v>0</v>
      </c>
      <c r="T68" s="40" t="n">
        <f aca="false">Data!$AB$8</f>
        <v>0</v>
      </c>
    </row>
    <row r="69" customFormat="false" ht="11.25" hidden="false" customHeight="false" outlineLevel="0" collapsed="false">
      <c r="A69" s="33"/>
      <c r="B69" s="33"/>
      <c r="C69" s="33"/>
      <c r="D69" s="33"/>
      <c r="E69" s="33"/>
      <c r="F69" s="33"/>
      <c r="G69" s="32"/>
      <c r="H69" s="32"/>
      <c r="I69" s="32"/>
      <c r="J69" s="32"/>
      <c r="K69" s="62" t="n">
        <f aca="false">-G69+I69</f>
        <v>0</v>
      </c>
      <c r="L69" s="58" t="e">
        <f aca="false">(K69-$K$27)/$M$10/A69</f>
        <v>#DIV/0!</v>
      </c>
      <c r="M69" s="58" t="e">
        <f aca="false">(H69-$H$27)/$M$10/A69</f>
        <v>#DIV/0!</v>
      </c>
      <c r="N69" s="58" t="e">
        <f aca="false">(I69-$I$27)/$M$11/A69</f>
        <v>#DIV/0!</v>
      </c>
      <c r="O69" s="60" t="n">
        <f aca="false">PostedPowerDate</f>
        <v>36615</v>
      </c>
      <c r="P69" s="60" t="n">
        <f aca="false">PostedFuelDate</f>
        <v>36598</v>
      </c>
      <c r="Q69" s="60" t="n">
        <f aca="false">postedIrdt1</f>
        <v>36608</v>
      </c>
      <c r="R69" s="61"/>
      <c r="S69" s="40" t="n">
        <f aca="false">Calculation!$F$3</f>
        <v>0</v>
      </c>
      <c r="T69" s="40" t="n">
        <f aca="false">Data!$AB$8</f>
        <v>0</v>
      </c>
    </row>
    <row r="70" customFormat="false" ht="11.25" hidden="false" customHeight="false" outlineLevel="0" collapsed="false">
      <c r="A70" s="33"/>
      <c r="B70" s="33"/>
      <c r="C70" s="33"/>
      <c r="D70" s="33"/>
      <c r="E70" s="33"/>
      <c r="F70" s="33"/>
      <c r="G70" s="32"/>
      <c r="H70" s="32"/>
      <c r="I70" s="32"/>
      <c r="J70" s="32"/>
      <c r="K70" s="62" t="n">
        <f aca="false">-G70+I70</f>
        <v>0</v>
      </c>
      <c r="L70" s="58" t="e">
        <f aca="false">(K70-$K$27)/$M$10/A70</f>
        <v>#DIV/0!</v>
      </c>
      <c r="M70" s="58" t="e">
        <f aca="false">(H70-$H$27)/$M$10/A70</f>
        <v>#DIV/0!</v>
      </c>
      <c r="N70" s="58" t="e">
        <f aca="false">(I70-$I$27)/$M$11/A70</f>
        <v>#DIV/0!</v>
      </c>
      <c r="O70" s="60" t="n">
        <f aca="false">PostedPowerDate</f>
        <v>36615</v>
      </c>
      <c r="P70" s="60" t="n">
        <f aca="false">PostedFuelDate</f>
        <v>36598</v>
      </c>
      <c r="Q70" s="60" t="n">
        <f aca="false">postedIrdt1</f>
        <v>36608</v>
      </c>
      <c r="R70" s="61"/>
      <c r="S70" s="40" t="n">
        <f aca="false">Calculation!$F$3</f>
        <v>0</v>
      </c>
      <c r="T70" s="40" t="n">
        <f aca="false">Data!$AB$8</f>
        <v>0</v>
      </c>
    </row>
    <row r="71" customFormat="false" ht="11.25" hidden="false" customHeight="false" outlineLevel="0" collapsed="false">
      <c r="A71" s="33"/>
      <c r="B71" s="33"/>
      <c r="C71" s="33"/>
      <c r="D71" s="33"/>
      <c r="E71" s="33"/>
      <c r="F71" s="33"/>
      <c r="G71" s="32"/>
      <c r="H71" s="32"/>
      <c r="I71" s="32"/>
      <c r="J71" s="32"/>
      <c r="K71" s="62" t="n">
        <f aca="false">-G71+I71</f>
        <v>0</v>
      </c>
      <c r="L71" s="58" t="e">
        <f aca="false">(K71-$K$27)/$M$10/A71</f>
        <v>#DIV/0!</v>
      </c>
      <c r="M71" s="58" t="e">
        <f aca="false">(H71-$H$27)/$M$10/A71</f>
        <v>#DIV/0!</v>
      </c>
      <c r="N71" s="58" t="e">
        <f aca="false">(I71-$I$27)/$M$11/A71</f>
        <v>#DIV/0!</v>
      </c>
      <c r="O71" s="60" t="n">
        <f aca="false">PostedPowerDate</f>
        <v>36615</v>
      </c>
      <c r="P71" s="60" t="n">
        <f aca="false">PostedFuelDate</f>
        <v>36598</v>
      </c>
      <c r="Q71" s="60" t="n">
        <f aca="false">postedIrdt1</f>
        <v>36608</v>
      </c>
      <c r="R71" s="61"/>
      <c r="S71" s="40" t="n">
        <f aca="false">Calculation!$F$3</f>
        <v>0</v>
      </c>
      <c r="T71" s="40" t="n">
        <f aca="false">Data!$AB$8</f>
        <v>0</v>
      </c>
    </row>
    <row r="72" customFormat="false" ht="11.25" hidden="false" customHeight="false" outlineLevel="0" collapsed="false">
      <c r="A72" s="33"/>
      <c r="B72" s="33"/>
      <c r="C72" s="33"/>
      <c r="D72" s="33"/>
      <c r="E72" s="33"/>
      <c r="F72" s="33"/>
      <c r="G72" s="32"/>
      <c r="H72" s="32"/>
      <c r="I72" s="32"/>
      <c r="J72" s="32"/>
      <c r="K72" s="62" t="n">
        <f aca="false">-G72+I72</f>
        <v>0</v>
      </c>
      <c r="L72" s="58" t="e">
        <f aca="false">(K72-$K$27)/$M$10/A72</f>
        <v>#DIV/0!</v>
      </c>
      <c r="M72" s="58" t="e">
        <f aca="false">(H72-$H$27)/$M$10/A72</f>
        <v>#DIV/0!</v>
      </c>
      <c r="N72" s="58" t="e">
        <f aca="false">(I72-$I$27)/$M$11/A72</f>
        <v>#DIV/0!</v>
      </c>
      <c r="O72" s="60" t="n">
        <f aca="false">PostedPowerDate</f>
        <v>36615</v>
      </c>
      <c r="P72" s="60" t="n">
        <f aca="false">PostedFuelDate</f>
        <v>36598</v>
      </c>
      <c r="Q72" s="60" t="n">
        <f aca="false">postedIrdt1</f>
        <v>36608</v>
      </c>
      <c r="R72" s="61"/>
      <c r="S72" s="40" t="n">
        <f aca="false">Calculation!$F$3</f>
        <v>0</v>
      </c>
      <c r="T72" s="40" t="n">
        <f aca="false">Data!$AB$8</f>
        <v>0</v>
      </c>
    </row>
    <row r="73" customFormat="false" ht="11.25" hidden="false" customHeight="false" outlineLevel="0" collapsed="false">
      <c r="A73" s="33"/>
      <c r="B73" s="33"/>
      <c r="C73" s="33"/>
      <c r="D73" s="33"/>
      <c r="E73" s="33"/>
      <c r="F73" s="33"/>
      <c r="G73" s="32"/>
      <c r="H73" s="32"/>
      <c r="I73" s="32"/>
      <c r="J73" s="32"/>
      <c r="K73" s="62" t="n">
        <f aca="false">-G73+I73</f>
        <v>0</v>
      </c>
      <c r="L73" s="58" t="e">
        <f aca="false">(K73-$K$27)/$M$10/A73</f>
        <v>#DIV/0!</v>
      </c>
      <c r="M73" s="58" t="e">
        <f aca="false">(H73-$H$27)/$M$10/A73</f>
        <v>#DIV/0!</v>
      </c>
      <c r="N73" s="58" t="e">
        <f aca="false">(I73-$I$27)/$M$11/A73</f>
        <v>#DIV/0!</v>
      </c>
      <c r="O73" s="60" t="n">
        <f aca="false">PostedPowerDate</f>
        <v>36615</v>
      </c>
      <c r="P73" s="60" t="n">
        <f aca="false">PostedFuelDate</f>
        <v>36598</v>
      </c>
      <c r="Q73" s="60" t="n">
        <f aca="false">postedIrdt1</f>
        <v>36608</v>
      </c>
      <c r="R73" s="61"/>
      <c r="S73" s="40" t="n">
        <f aca="false">Calculation!$F$3</f>
        <v>0</v>
      </c>
      <c r="T73" s="40" t="n">
        <f aca="false">Data!$AB$8</f>
        <v>0</v>
      </c>
    </row>
    <row r="74" customFormat="false" ht="11.25" hidden="false" customHeight="false" outlineLevel="0" collapsed="false">
      <c r="A74" s="33"/>
      <c r="B74" s="33"/>
      <c r="C74" s="33"/>
      <c r="D74" s="33"/>
      <c r="E74" s="33"/>
      <c r="F74" s="33"/>
      <c r="G74" s="32"/>
      <c r="H74" s="32"/>
      <c r="I74" s="32"/>
      <c r="J74" s="32"/>
      <c r="K74" s="62" t="n">
        <f aca="false">-G74+I74</f>
        <v>0</v>
      </c>
      <c r="L74" s="58" t="e">
        <f aca="false">(K74-$K$27)/$M$10/A74</f>
        <v>#DIV/0!</v>
      </c>
      <c r="M74" s="58" t="e">
        <f aca="false">(H74-$H$27)/$M$10/A74</f>
        <v>#DIV/0!</v>
      </c>
      <c r="N74" s="58" t="e">
        <f aca="false">(I74-$I$27)/$M$11/A74</f>
        <v>#DIV/0!</v>
      </c>
      <c r="O74" s="60" t="n">
        <f aca="false">PostedPowerDate</f>
        <v>36615</v>
      </c>
      <c r="P74" s="60" t="n">
        <f aca="false">PostedFuelDate</f>
        <v>36598</v>
      </c>
      <c r="Q74" s="60" t="n">
        <f aca="false">postedIrdt1</f>
        <v>36608</v>
      </c>
      <c r="R74" s="61"/>
      <c r="S74" s="40" t="n">
        <f aca="false">Calculation!$F$3</f>
        <v>0</v>
      </c>
      <c r="T74" s="40" t="n">
        <f aca="false">Data!$AB$8</f>
        <v>0</v>
      </c>
    </row>
    <row r="75" customFormat="false" ht="11.25" hidden="false" customHeight="false" outlineLevel="0" collapsed="false">
      <c r="A75" s="33"/>
      <c r="B75" s="33"/>
      <c r="C75" s="33"/>
      <c r="D75" s="33"/>
      <c r="E75" s="61"/>
      <c r="F75" s="33"/>
      <c r="G75" s="63"/>
      <c r="H75" s="32"/>
      <c r="I75" s="32"/>
      <c r="J75" s="32"/>
      <c r="K75" s="62" t="n">
        <f aca="false">-G75+I75</f>
        <v>0</v>
      </c>
      <c r="L75" s="58" t="e">
        <f aca="false">(K75-$K$27)/$M$10/A75</f>
        <v>#DIV/0!</v>
      </c>
      <c r="M75" s="58" t="e">
        <f aca="false">(H75-$H$27)/$M$10/A75</f>
        <v>#DIV/0!</v>
      </c>
      <c r="N75" s="58" t="e">
        <f aca="false">(I75-$I$27)/$M$11/A75</f>
        <v>#DIV/0!</v>
      </c>
      <c r="O75" s="60" t="n">
        <f aca="false">PostedPowerDate</f>
        <v>36615</v>
      </c>
      <c r="P75" s="60" t="n">
        <f aca="false">PostedFuelDate</f>
        <v>36598</v>
      </c>
      <c r="Q75" s="60" t="n">
        <f aca="false">postedIrdt1</f>
        <v>36608</v>
      </c>
      <c r="R75" s="61"/>
      <c r="S75" s="40" t="n">
        <f aca="false">Calculation!$F$3</f>
        <v>0</v>
      </c>
      <c r="T75" s="40" t="n">
        <f aca="false">Data!$AB$8</f>
        <v>0</v>
      </c>
    </row>
    <row r="76" customFormat="false" ht="11.25" hidden="false" customHeight="false" outlineLevel="0" collapsed="false">
      <c r="A76" s="33"/>
      <c r="B76" s="33"/>
      <c r="C76" s="33"/>
      <c r="D76" s="33"/>
      <c r="E76" s="33"/>
      <c r="F76" s="33"/>
      <c r="G76" s="32"/>
      <c r="H76" s="32"/>
      <c r="I76" s="32"/>
      <c r="J76" s="32"/>
      <c r="K76" s="62" t="n">
        <f aca="false">-G76+I76</f>
        <v>0</v>
      </c>
      <c r="L76" s="58" t="e">
        <f aca="false">(K76-$K$27)/$M$10/A76</f>
        <v>#DIV/0!</v>
      </c>
      <c r="M76" s="58" t="e">
        <f aca="false">(H76-$H$27)/$M$10/A76</f>
        <v>#DIV/0!</v>
      </c>
      <c r="N76" s="58" t="e">
        <f aca="false">(I76-$I$27)/$M$11/A76</f>
        <v>#DIV/0!</v>
      </c>
      <c r="O76" s="60" t="n">
        <f aca="false">PostedPowerDate</f>
        <v>36615</v>
      </c>
      <c r="P76" s="60" t="n">
        <f aca="false">PostedFuelDate</f>
        <v>36598</v>
      </c>
      <c r="Q76" s="60" t="n">
        <f aca="false">postedIrdt1</f>
        <v>36608</v>
      </c>
      <c r="R76" s="61"/>
      <c r="S76" s="40" t="n">
        <f aca="false">Calculation!$F$3</f>
        <v>0</v>
      </c>
      <c r="T76" s="40" t="n">
        <f aca="false">Data!$AB$8</f>
        <v>0</v>
      </c>
    </row>
    <row r="77" customFormat="false" ht="11.25" hidden="false" customHeight="false" outlineLevel="0" collapsed="false">
      <c r="A77" s="33"/>
      <c r="B77" s="33"/>
      <c r="C77" s="33"/>
      <c r="D77" s="33"/>
      <c r="E77" s="33"/>
      <c r="F77" s="33"/>
      <c r="G77" s="32"/>
      <c r="H77" s="32"/>
      <c r="I77" s="32"/>
      <c r="J77" s="32"/>
      <c r="K77" s="62" t="n">
        <f aca="false">-G77+I77</f>
        <v>0</v>
      </c>
      <c r="L77" s="58" t="e">
        <f aca="false">(K77-$K$27)/$M$10/A77</f>
        <v>#DIV/0!</v>
      </c>
      <c r="M77" s="58" t="e">
        <f aca="false">(H77-$H$27)/$M$10/A77</f>
        <v>#DIV/0!</v>
      </c>
      <c r="N77" s="58" t="e">
        <f aca="false">(I77-$I$27)/$M$11/A77</f>
        <v>#DIV/0!</v>
      </c>
      <c r="O77" s="60" t="n">
        <f aca="false">PostedPowerDate</f>
        <v>36615</v>
      </c>
      <c r="P77" s="60" t="n">
        <f aca="false">PostedFuelDate</f>
        <v>36598</v>
      </c>
      <c r="Q77" s="60" t="n">
        <f aca="false">postedIrdt1</f>
        <v>36608</v>
      </c>
      <c r="R77" s="61"/>
      <c r="S77" s="40" t="n">
        <f aca="false">Calculation!$F$3</f>
        <v>0</v>
      </c>
      <c r="T77" s="40" t="n">
        <f aca="false">Data!$AB$8</f>
        <v>0</v>
      </c>
    </row>
    <row r="78" customFormat="false" ht="11.25" hidden="false" customHeight="false" outlineLevel="0" collapsed="false">
      <c r="A78" s="33"/>
      <c r="B78" s="33"/>
      <c r="C78" s="33"/>
      <c r="D78" s="33"/>
      <c r="E78" s="33"/>
      <c r="F78" s="33"/>
      <c r="G78" s="32"/>
      <c r="H78" s="32"/>
      <c r="I78" s="32"/>
      <c r="J78" s="32"/>
      <c r="K78" s="62" t="n">
        <f aca="false">-G78+I78</f>
        <v>0</v>
      </c>
      <c r="L78" s="58" t="e">
        <f aca="false">(K78-$K$27)/$M$10/A78</f>
        <v>#DIV/0!</v>
      </c>
      <c r="M78" s="58" t="e">
        <f aca="false">(H78-$H$27)/$M$10/A78</f>
        <v>#DIV/0!</v>
      </c>
      <c r="N78" s="58" t="e">
        <f aca="false">(I78-$I$27)/$M$11/A78</f>
        <v>#DIV/0!</v>
      </c>
      <c r="O78" s="60" t="n">
        <f aca="false">PostedPowerDate</f>
        <v>36615</v>
      </c>
      <c r="P78" s="60" t="n">
        <f aca="false">PostedFuelDate</f>
        <v>36598</v>
      </c>
      <c r="Q78" s="60" t="n">
        <f aca="false">postedIrdt1</f>
        <v>36608</v>
      </c>
      <c r="R78" s="61"/>
      <c r="S78" s="40" t="n">
        <f aca="false">Calculation!$F$3</f>
        <v>0</v>
      </c>
      <c r="T78" s="40" t="n">
        <f aca="false">Data!$AB$8</f>
        <v>0</v>
      </c>
    </row>
    <row r="79" customFormat="false" ht="11.25" hidden="false" customHeight="false" outlineLevel="0" collapsed="false">
      <c r="A79" s="33"/>
      <c r="B79" s="33"/>
      <c r="C79" s="33"/>
      <c r="D79" s="33"/>
      <c r="E79" s="33"/>
      <c r="F79" s="33"/>
      <c r="G79" s="32"/>
      <c r="H79" s="32"/>
      <c r="I79" s="32"/>
      <c r="J79" s="32"/>
      <c r="K79" s="62" t="n">
        <f aca="false">-G79+I79</f>
        <v>0</v>
      </c>
      <c r="L79" s="58" t="e">
        <f aca="false">(K79-$K$27)/$M$10/A79</f>
        <v>#DIV/0!</v>
      </c>
      <c r="M79" s="58" t="e">
        <f aca="false">(H79-$H$27)/$M$10/A79</f>
        <v>#DIV/0!</v>
      </c>
      <c r="N79" s="58" t="e">
        <f aca="false">(I79-$I$27)/$M$11/A79</f>
        <v>#DIV/0!</v>
      </c>
      <c r="O79" s="60" t="n">
        <f aca="false">PostedPowerDate</f>
        <v>36615</v>
      </c>
      <c r="P79" s="60" t="n">
        <f aca="false">PostedFuelDate</f>
        <v>36598</v>
      </c>
      <c r="Q79" s="60" t="n">
        <f aca="false">postedIrdt1</f>
        <v>36608</v>
      </c>
      <c r="R79" s="61"/>
      <c r="S79" s="40" t="n">
        <f aca="false">Calculation!$F$3</f>
        <v>0</v>
      </c>
      <c r="T79" s="40" t="n">
        <f aca="false">Data!$AB$8</f>
        <v>0</v>
      </c>
    </row>
    <row r="80" customFormat="false" ht="11.25" hidden="false" customHeight="false" outlineLevel="0" collapsed="false">
      <c r="A80" s="33"/>
      <c r="B80" s="33"/>
      <c r="C80" s="33"/>
      <c r="D80" s="33"/>
      <c r="E80" s="33"/>
      <c r="F80" s="33"/>
      <c r="G80" s="32"/>
      <c r="H80" s="32"/>
      <c r="I80" s="32"/>
      <c r="J80" s="32"/>
      <c r="K80" s="62" t="n">
        <f aca="false">-G80+I80</f>
        <v>0</v>
      </c>
      <c r="L80" s="58" t="e">
        <f aca="false">(K80-$K$27)/$M$10/A80</f>
        <v>#DIV/0!</v>
      </c>
      <c r="M80" s="58" t="e">
        <f aca="false">(H80-$H$27)/$M$10/A80</f>
        <v>#DIV/0!</v>
      </c>
      <c r="N80" s="58" t="e">
        <f aca="false">(I80-$I$27)/$M$11/A80</f>
        <v>#DIV/0!</v>
      </c>
      <c r="O80" s="60" t="n">
        <f aca="false">PostedPowerDate</f>
        <v>36615</v>
      </c>
      <c r="P80" s="60" t="n">
        <f aca="false">PostedFuelDate</f>
        <v>36598</v>
      </c>
      <c r="Q80" s="60" t="n">
        <f aca="false">postedIrdt1</f>
        <v>36608</v>
      </c>
      <c r="R80" s="61"/>
      <c r="S80" s="40" t="n">
        <f aca="false">Calculation!$F$3</f>
        <v>0</v>
      </c>
      <c r="T80" s="40" t="n">
        <f aca="false">Data!$AB$8</f>
        <v>0</v>
      </c>
    </row>
    <row r="81" customFormat="false" ht="11.25" hidden="false" customHeight="false" outlineLevel="0" collapsed="false">
      <c r="A81" s="33"/>
      <c r="B81" s="33"/>
      <c r="C81" s="33"/>
      <c r="D81" s="33"/>
      <c r="E81" s="33"/>
      <c r="F81" s="33"/>
      <c r="G81" s="32"/>
      <c r="H81" s="32"/>
      <c r="I81" s="32"/>
      <c r="J81" s="32"/>
      <c r="K81" s="62" t="n">
        <f aca="false">-G81+I81</f>
        <v>0</v>
      </c>
      <c r="L81" s="58" t="e">
        <f aca="false">(K81-$K$27)/$M$10/A81</f>
        <v>#DIV/0!</v>
      </c>
      <c r="M81" s="58" t="e">
        <f aca="false">(H81-$H$27)/$M$10/A81</f>
        <v>#DIV/0!</v>
      </c>
      <c r="N81" s="58" t="e">
        <f aca="false">(I81-$I$27)/$M$11/A81</f>
        <v>#DIV/0!</v>
      </c>
      <c r="O81" s="60" t="n">
        <f aca="false">PostedPowerDate</f>
        <v>36615</v>
      </c>
      <c r="P81" s="60" t="n">
        <f aca="false">PostedFuelDate</f>
        <v>36598</v>
      </c>
      <c r="Q81" s="60" t="n">
        <f aca="false">postedIrdt1</f>
        <v>36608</v>
      </c>
      <c r="R81" s="61"/>
      <c r="S81" s="40" t="n">
        <f aca="false">Calculation!$F$3</f>
        <v>0</v>
      </c>
      <c r="T81" s="40" t="n">
        <f aca="false">Data!$AB$8</f>
        <v>0</v>
      </c>
    </row>
    <row r="82" customFormat="false" ht="11.25" hidden="false" customHeight="false" outlineLevel="0" collapsed="false">
      <c r="A82" s="33"/>
      <c r="B82" s="33"/>
      <c r="C82" s="33"/>
      <c r="D82" s="33"/>
      <c r="E82" s="33"/>
      <c r="F82" s="33"/>
      <c r="G82" s="32"/>
      <c r="H82" s="32"/>
      <c r="I82" s="32"/>
      <c r="J82" s="32"/>
      <c r="K82" s="62" t="n">
        <f aca="false">-G82+I82</f>
        <v>0</v>
      </c>
      <c r="L82" s="58" t="e">
        <f aca="false">(K82-$K$27)/$M$10/A82</f>
        <v>#DIV/0!</v>
      </c>
      <c r="M82" s="58" t="e">
        <f aca="false">(H82-$H$27)/$M$10/A82</f>
        <v>#DIV/0!</v>
      </c>
      <c r="N82" s="58" t="e">
        <f aca="false">(I82-$I$27)/$M$11/A82</f>
        <v>#DIV/0!</v>
      </c>
      <c r="O82" s="60" t="n">
        <f aca="false">PostedPowerDate</f>
        <v>36615</v>
      </c>
      <c r="P82" s="60" t="n">
        <f aca="false">PostedFuelDate</f>
        <v>36598</v>
      </c>
      <c r="Q82" s="60" t="n">
        <f aca="false">postedIrdt1</f>
        <v>36608</v>
      </c>
      <c r="R82" s="61"/>
      <c r="S82" s="40" t="n">
        <f aca="false">Calculation!$F$3</f>
        <v>0</v>
      </c>
      <c r="T82" s="40" t="n">
        <f aca="false">Data!$AB$8</f>
        <v>0</v>
      </c>
    </row>
    <row r="83" customFormat="false" ht="11.25" hidden="false" customHeight="false" outlineLevel="0" collapsed="false">
      <c r="A83" s="33"/>
      <c r="B83" s="33"/>
      <c r="C83" s="33"/>
      <c r="D83" s="33"/>
      <c r="E83" s="33"/>
      <c r="F83" s="33"/>
      <c r="G83" s="32"/>
      <c r="H83" s="32"/>
      <c r="I83" s="32"/>
      <c r="J83" s="32"/>
      <c r="K83" s="62" t="n">
        <f aca="false">-G83+I83</f>
        <v>0</v>
      </c>
      <c r="L83" s="58" t="e">
        <f aca="false">(K83-$K$27)/$M$10/A83</f>
        <v>#DIV/0!</v>
      </c>
      <c r="M83" s="58" t="e">
        <f aca="false">(H83-$H$27)/$M$10/A83</f>
        <v>#DIV/0!</v>
      </c>
      <c r="N83" s="58" t="e">
        <f aca="false">(I83-$I$27)/$M$11/A83</f>
        <v>#DIV/0!</v>
      </c>
      <c r="O83" s="60" t="n">
        <f aca="false">PostedPowerDate</f>
        <v>36615</v>
      </c>
      <c r="P83" s="60" t="n">
        <f aca="false">PostedFuelDate</f>
        <v>36598</v>
      </c>
      <c r="Q83" s="60" t="n">
        <f aca="false">postedIrdt1</f>
        <v>36608</v>
      </c>
      <c r="R83" s="61"/>
      <c r="S83" s="40" t="n">
        <f aca="false">Calculation!$F$3</f>
        <v>0</v>
      </c>
      <c r="T83" s="40" t="n">
        <f aca="false">Data!$AB$8</f>
        <v>0</v>
      </c>
    </row>
    <row r="84" customFormat="false" ht="11.25" hidden="false" customHeight="false" outlineLevel="0" collapsed="false">
      <c r="A84" s="33"/>
      <c r="B84" s="33"/>
      <c r="C84" s="33"/>
      <c r="D84" s="33"/>
      <c r="E84" s="33"/>
      <c r="F84" s="33"/>
      <c r="G84" s="32"/>
      <c r="H84" s="32"/>
      <c r="I84" s="32"/>
      <c r="J84" s="32"/>
      <c r="K84" s="62" t="n">
        <f aca="false">-G84+I84</f>
        <v>0</v>
      </c>
      <c r="L84" s="58" t="e">
        <f aca="false">(K84-$K$27)/$M$10/A84</f>
        <v>#DIV/0!</v>
      </c>
      <c r="M84" s="58" t="e">
        <f aca="false">(H84-$H$27)/$M$10/A84</f>
        <v>#DIV/0!</v>
      </c>
      <c r="N84" s="58" t="e">
        <f aca="false">(I84-$I$27)/$M$11/A84</f>
        <v>#DIV/0!</v>
      </c>
      <c r="O84" s="60" t="n">
        <f aca="false">PostedPowerDate</f>
        <v>36615</v>
      </c>
      <c r="P84" s="60" t="n">
        <f aca="false">PostedFuelDate</f>
        <v>36598</v>
      </c>
      <c r="Q84" s="60" t="n">
        <f aca="false">postedIrdt1</f>
        <v>36608</v>
      </c>
      <c r="R84" s="61"/>
      <c r="S84" s="40" t="n">
        <f aca="false">Calculation!$F$3</f>
        <v>0</v>
      </c>
      <c r="T84" s="40" t="n">
        <f aca="false">Data!$AB$8</f>
        <v>0</v>
      </c>
    </row>
    <row r="85" customFormat="false" ht="11.25" hidden="false" customHeight="false" outlineLevel="0" collapsed="false">
      <c r="A85" s="33"/>
      <c r="B85" s="33"/>
      <c r="C85" s="33"/>
      <c r="D85" s="33"/>
      <c r="E85" s="33"/>
      <c r="F85" s="33"/>
      <c r="G85" s="32"/>
      <c r="H85" s="32"/>
      <c r="I85" s="32"/>
      <c r="J85" s="32"/>
      <c r="K85" s="62" t="n">
        <f aca="false">-G85+I85</f>
        <v>0</v>
      </c>
      <c r="L85" s="58" t="e">
        <f aca="false">(K85-$K$27)/$M$10/A85</f>
        <v>#DIV/0!</v>
      </c>
      <c r="M85" s="58" t="e">
        <f aca="false">(H85-$H$27)/$M$10/A85</f>
        <v>#DIV/0!</v>
      </c>
      <c r="N85" s="58" t="e">
        <f aca="false">(I85-$I$27)/$M$11/A85</f>
        <v>#DIV/0!</v>
      </c>
      <c r="O85" s="60" t="n">
        <f aca="false">PostedPowerDate</f>
        <v>36615</v>
      </c>
      <c r="P85" s="60" t="n">
        <f aca="false">PostedFuelDate</f>
        <v>36598</v>
      </c>
      <c r="Q85" s="60" t="n">
        <f aca="false">postedIrdt1</f>
        <v>36608</v>
      </c>
      <c r="R85" s="61"/>
      <c r="S85" s="40" t="n">
        <f aca="false">Calculation!$F$3</f>
        <v>0</v>
      </c>
      <c r="T85" s="40" t="n">
        <f aca="false">Data!$AB$8</f>
        <v>0</v>
      </c>
    </row>
    <row r="86" customFormat="false" ht="11.25" hidden="false" customHeight="false" outlineLevel="0" collapsed="false">
      <c r="A86" s="33"/>
      <c r="B86" s="33"/>
      <c r="C86" s="33"/>
      <c r="D86" s="33"/>
      <c r="E86" s="33"/>
      <c r="F86" s="33"/>
      <c r="G86" s="32"/>
      <c r="H86" s="32"/>
      <c r="I86" s="32"/>
      <c r="J86" s="32"/>
      <c r="K86" s="62" t="n">
        <f aca="false">-G86+I86</f>
        <v>0</v>
      </c>
      <c r="L86" s="58" t="e">
        <f aca="false">(K86-$K$27)/$M$10/A86</f>
        <v>#DIV/0!</v>
      </c>
      <c r="M86" s="58" t="e">
        <f aca="false">(H86-$H$27)/$M$10/A86</f>
        <v>#DIV/0!</v>
      </c>
      <c r="N86" s="58" t="e">
        <f aca="false">(I86-$I$27)/$M$11/A86</f>
        <v>#DIV/0!</v>
      </c>
      <c r="O86" s="60" t="n">
        <f aca="false">PostedPowerDate</f>
        <v>36615</v>
      </c>
      <c r="P86" s="60" t="n">
        <f aca="false">PostedFuelDate</f>
        <v>36598</v>
      </c>
      <c r="Q86" s="60" t="n">
        <f aca="false">postedIrdt1</f>
        <v>36608</v>
      </c>
      <c r="R86" s="61"/>
      <c r="S86" s="40" t="n">
        <f aca="false">Calculation!$F$3</f>
        <v>0</v>
      </c>
      <c r="T86" s="40" t="n">
        <f aca="false">Data!$AB$8</f>
        <v>0</v>
      </c>
    </row>
    <row r="87" customFormat="false" ht="11.25" hidden="false" customHeight="false" outlineLevel="0" collapsed="false">
      <c r="A87" s="33"/>
      <c r="B87" s="33"/>
      <c r="C87" s="33"/>
      <c r="D87" s="33"/>
      <c r="E87" s="33"/>
      <c r="F87" s="33"/>
      <c r="G87" s="32"/>
      <c r="H87" s="32"/>
      <c r="I87" s="32"/>
      <c r="J87" s="32"/>
      <c r="K87" s="62" t="n">
        <f aca="false">-G87+I87</f>
        <v>0</v>
      </c>
      <c r="L87" s="58" t="e">
        <f aca="false">(K87-$K$27)/$M$10/A87</f>
        <v>#DIV/0!</v>
      </c>
      <c r="M87" s="58" t="e">
        <f aca="false">(H87-$H$27)/$M$10/A87</f>
        <v>#DIV/0!</v>
      </c>
      <c r="N87" s="58" t="e">
        <f aca="false">(I87-$I$27)/$M$11/A87</f>
        <v>#DIV/0!</v>
      </c>
      <c r="O87" s="60" t="n">
        <f aca="false">PostedPowerDate</f>
        <v>36615</v>
      </c>
      <c r="P87" s="60" t="n">
        <f aca="false">PostedFuelDate</f>
        <v>36598</v>
      </c>
      <c r="Q87" s="60" t="n">
        <f aca="false">postedIrdt1</f>
        <v>36608</v>
      </c>
      <c r="R87" s="61"/>
      <c r="S87" s="40" t="n">
        <f aca="false">Calculation!$F$3</f>
        <v>0</v>
      </c>
      <c r="T87" s="40" t="n">
        <f aca="false">Data!$AB$8</f>
        <v>0</v>
      </c>
    </row>
    <row r="88" customFormat="false" ht="11.25" hidden="false" customHeight="false" outlineLevel="0" collapsed="false">
      <c r="A88" s="33"/>
      <c r="B88" s="33"/>
      <c r="C88" s="33"/>
      <c r="D88" s="33"/>
      <c r="E88" s="33"/>
      <c r="F88" s="33"/>
      <c r="G88" s="32"/>
      <c r="H88" s="32"/>
      <c r="I88" s="32"/>
      <c r="J88" s="32"/>
      <c r="K88" s="62" t="n">
        <f aca="false">-G88+I88</f>
        <v>0</v>
      </c>
      <c r="L88" s="58" t="e">
        <f aca="false">(K88-$K$27)/$M$10/A88</f>
        <v>#DIV/0!</v>
      </c>
      <c r="M88" s="58" t="e">
        <f aca="false">(H88-$H$27)/$M$10/A88</f>
        <v>#DIV/0!</v>
      </c>
      <c r="N88" s="58" t="e">
        <f aca="false">(I88-$I$27)/$M$11/A88</f>
        <v>#DIV/0!</v>
      </c>
      <c r="O88" s="60" t="n">
        <f aca="false">PostedPowerDate</f>
        <v>36615</v>
      </c>
      <c r="P88" s="60" t="n">
        <f aca="false">PostedFuelDate</f>
        <v>36598</v>
      </c>
      <c r="Q88" s="60" t="n">
        <f aca="false">postedIrdt1</f>
        <v>36608</v>
      </c>
      <c r="R88" s="61"/>
      <c r="S88" s="40" t="n">
        <f aca="false">Calculation!$F$3</f>
        <v>0</v>
      </c>
      <c r="T88" s="40" t="n">
        <f aca="false">Data!$AB$8</f>
        <v>0</v>
      </c>
    </row>
    <row r="89" customFormat="false" ht="11.25" hidden="false" customHeight="false" outlineLevel="0" collapsed="false">
      <c r="A89" s="33"/>
      <c r="B89" s="33"/>
      <c r="C89" s="33"/>
      <c r="D89" s="33"/>
      <c r="E89" s="33"/>
      <c r="F89" s="33"/>
      <c r="G89" s="32"/>
      <c r="H89" s="32"/>
      <c r="I89" s="32"/>
      <c r="J89" s="32"/>
      <c r="K89" s="62" t="n">
        <f aca="false">-G89+I89</f>
        <v>0</v>
      </c>
      <c r="L89" s="58" t="e">
        <f aca="false">(K89-$K$27)/$M$10/A89</f>
        <v>#DIV/0!</v>
      </c>
      <c r="M89" s="58" t="e">
        <f aca="false">(H89-$H$27)/$M$10/A89</f>
        <v>#DIV/0!</v>
      </c>
      <c r="N89" s="58" t="e">
        <f aca="false">(I89-$I$27)/$M$11/A89</f>
        <v>#DIV/0!</v>
      </c>
      <c r="O89" s="60" t="n">
        <f aca="false">PostedPowerDate</f>
        <v>36615</v>
      </c>
      <c r="P89" s="60" t="n">
        <f aca="false">PostedFuelDate</f>
        <v>36598</v>
      </c>
      <c r="Q89" s="60" t="n">
        <f aca="false">postedIrdt1</f>
        <v>36608</v>
      </c>
      <c r="R89" s="61"/>
      <c r="S89" s="40" t="n">
        <f aca="false">Calculation!$F$3</f>
        <v>0</v>
      </c>
      <c r="T89" s="40" t="n">
        <f aca="false">Data!$AB$8</f>
        <v>0</v>
      </c>
    </row>
    <row r="90" customFormat="false" ht="11.25" hidden="false" customHeight="false" outlineLevel="0" collapsed="false">
      <c r="A90" s="33"/>
      <c r="B90" s="33"/>
      <c r="C90" s="33"/>
      <c r="D90" s="33"/>
      <c r="E90" s="33"/>
      <c r="F90" s="33"/>
      <c r="G90" s="32"/>
      <c r="H90" s="32"/>
      <c r="I90" s="32"/>
      <c r="J90" s="32"/>
      <c r="K90" s="62" t="n">
        <f aca="false">-G90+I90</f>
        <v>0</v>
      </c>
      <c r="L90" s="58" t="e">
        <f aca="false">(K90-$K$27)/$M$10/A90</f>
        <v>#DIV/0!</v>
      </c>
      <c r="M90" s="58" t="e">
        <f aca="false">(H90-$H$27)/$M$10/A90</f>
        <v>#DIV/0!</v>
      </c>
      <c r="N90" s="58" t="e">
        <f aca="false">(I90-$I$27)/$M$11/A90</f>
        <v>#DIV/0!</v>
      </c>
      <c r="O90" s="60" t="n">
        <f aca="false">PostedPowerDate</f>
        <v>36615</v>
      </c>
      <c r="P90" s="60" t="n">
        <f aca="false">PostedFuelDate</f>
        <v>36598</v>
      </c>
      <c r="Q90" s="60" t="n">
        <f aca="false">postedIrdt1</f>
        <v>36608</v>
      </c>
      <c r="R90" s="61"/>
      <c r="S90" s="40" t="n">
        <f aca="false">Calculation!$F$3</f>
        <v>0</v>
      </c>
      <c r="T90" s="40" t="n">
        <f aca="false">Data!$AB$8</f>
        <v>0</v>
      </c>
    </row>
    <row r="91" customFormat="false" ht="11.25" hidden="false" customHeight="false" outlineLevel="0" collapsed="false">
      <c r="A91" s="33"/>
      <c r="B91" s="33"/>
      <c r="C91" s="33"/>
      <c r="D91" s="33"/>
      <c r="E91" s="33"/>
      <c r="F91" s="33"/>
      <c r="G91" s="32"/>
      <c r="H91" s="32"/>
      <c r="I91" s="32"/>
      <c r="J91" s="32"/>
      <c r="K91" s="62" t="n">
        <f aca="false">-G91+I91</f>
        <v>0</v>
      </c>
      <c r="L91" s="58" t="e">
        <f aca="false">(K91-$K$27)/$M$10/A91</f>
        <v>#DIV/0!</v>
      </c>
      <c r="M91" s="58" t="e">
        <f aca="false">(H91-$H$27)/$M$10/A91</f>
        <v>#DIV/0!</v>
      </c>
      <c r="N91" s="58" t="e">
        <f aca="false">(I91-$I$27)/$M$11/A91</f>
        <v>#DIV/0!</v>
      </c>
      <c r="O91" s="60" t="n">
        <f aca="false">PostedPowerDate</f>
        <v>36615</v>
      </c>
      <c r="P91" s="60" t="n">
        <f aca="false">PostedFuelDate</f>
        <v>36598</v>
      </c>
      <c r="Q91" s="60" t="n">
        <f aca="false">postedIrdt1</f>
        <v>36608</v>
      </c>
      <c r="R91" s="61"/>
      <c r="S91" s="40" t="n">
        <f aca="false">Calculation!$F$3</f>
        <v>0</v>
      </c>
      <c r="T91" s="40" t="n">
        <f aca="false">Data!$AB$8</f>
        <v>0</v>
      </c>
    </row>
    <row r="92" customFormat="false" ht="11.25" hidden="false" customHeight="false" outlineLevel="0" collapsed="false">
      <c r="A92" s="33"/>
      <c r="B92" s="33"/>
      <c r="C92" s="33"/>
      <c r="D92" s="33"/>
      <c r="E92" s="33"/>
      <c r="F92" s="33"/>
      <c r="G92" s="32"/>
      <c r="H92" s="32"/>
      <c r="I92" s="32"/>
      <c r="J92" s="32"/>
      <c r="K92" s="62" t="n">
        <f aca="false">-G92+I92</f>
        <v>0</v>
      </c>
      <c r="L92" s="58" t="e">
        <f aca="false">(K92-$K$27)/$M$10/A92</f>
        <v>#DIV/0!</v>
      </c>
      <c r="M92" s="58" t="e">
        <f aca="false">(H92-$H$27)/$M$10/A92</f>
        <v>#DIV/0!</v>
      </c>
      <c r="N92" s="58" t="e">
        <f aca="false">(I92-$I$27)/$M$11/A92</f>
        <v>#DIV/0!</v>
      </c>
      <c r="O92" s="60" t="n">
        <f aca="false">PostedPowerDate</f>
        <v>36615</v>
      </c>
      <c r="P92" s="60" t="n">
        <f aca="false">PostedFuelDate</f>
        <v>36598</v>
      </c>
      <c r="Q92" s="60" t="n">
        <f aca="false">postedIrdt1</f>
        <v>36608</v>
      </c>
      <c r="R92" s="61"/>
      <c r="S92" s="40" t="n">
        <f aca="false">Calculation!$F$3</f>
        <v>0</v>
      </c>
      <c r="T92" s="40" t="n">
        <f aca="false">Data!$AB$8</f>
        <v>0</v>
      </c>
    </row>
    <row r="93" customFormat="false" ht="11.25" hidden="false" customHeight="false" outlineLevel="0" collapsed="false">
      <c r="A93" s="33"/>
      <c r="B93" s="33"/>
      <c r="C93" s="33"/>
      <c r="D93" s="33"/>
      <c r="E93" s="33"/>
      <c r="F93" s="33"/>
      <c r="G93" s="32"/>
      <c r="H93" s="32"/>
      <c r="I93" s="32"/>
      <c r="J93" s="32"/>
      <c r="K93" s="62" t="n">
        <f aca="false">-G93+I93</f>
        <v>0</v>
      </c>
      <c r="L93" s="58" t="e">
        <f aca="false">(K93-$K$27)/$M$10/A93</f>
        <v>#DIV/0!</v>
      </c>
      <c r="M93" s="58" t="e">
        <f aca="false">(H93-$H$27)/$M$10/A93</f>
        <v>#DIV/0!</v>
      </c>
      <c r="N93" s="58" t="e">
        <f aca="false">(I93-$I$27)/$M$11/A93</f>
        <v>#DIV/0!</v>
      </c>
      <c r="O93" s="60" t="n">
        <f aca="false">PostedPowerDate</f>
        <v>36615</v>
      </c>
      <c r="P93" s="60" t="n">
        <f aca="false">PostedFuelDate</f>
        <v>36598</v>
      </c>
      <c r="Q93" s="60" t="n">
        <f aca="false">postedIrdt1</f>
        <v>36608</v>
      </c>
      <c r="R93" s="61"/>
      <c r="S93" s="40" t="n">
        <f aca="false">Calculation!$F$3</f>
        <v>0</v>
      </c>
      <c r="T93" s="40" t="n">
        <f aca="false">Data!$AB$8</f>
        <v>0</v>
      </c>
    </row>
    <row r="94" customFormat="false" ht="11.25" hidden="false" customHeight="false" outlineLevel="0" collapsed="false">
      <c r="A94" s="33"/>
      <c r="B94" s="33"/>
      <c r="C94" s="33"/>
      <c r="D94" s="33"/>
      <c r="E94" s="33"/>
      <c r="F94" s="33"/>
      <c r="G94" s="32"/>
      <c r="H94" s="32"/>
      <c r="I94" s="32"/>
      <c r="J94" s="32"/>
      <c r="K94" s="62" t="n">
        <f aca="false">-G94+I94</f>
        <v>0</v>
      </c>
      <c r="L94" s="58" t="e">
        <f aca="false">(K94-$K$27)/$M$10/A94</f>
        <v>#DIV/0!</v>
      </c>
      <c r="M94" s="58" t="e">
        <f aca="false">(H94-$H$27)/$M$10/A94</f>
        <v>#DIV/0!</v>
      </c>
      <c r="N94" s="58" t="e">
        <f aca="false">(I94-$I$27)/$M$11/A94</f>
        <v>#DIV/0!</v>
      </c>
      <c r="O94" s="60" t="n">
        <f aca="false">PostedPowerDate</f>
        <v>36615</v>
      </c>
      <c r="P94" s="60" t="n">
        <f aca="false">PostedFuelDate</f>
        <v>36598</v>
      </c>
      <c r="Q94" s="60" t="n">
        <f aca="false">postedIrdt1</f>
        <v>36608</v>
      </c>
      <c r="R94" s="61"/>
      <c r="S94" s="40" t="n">
        <f aca="false">Calculation!$F$3</f>
        <v>0</v>
      </c>
      <c r="T94" s="40" t="n">
        <f aca="false">Data!$AB$8</f>
        <v>0</v>
      </c>
    </row>
    <row r="95" customFormat="false" ht="11.25" hidden="false" customHeight="false" outlineLevel="0" collapsed="false">
      <c r="A95" s="33"/>
      <c r="B95" s="33"/>
      <c r="C95" s="33"/>
      <c r="D95" s="33"/>
      <c r="E95" s="33"/>
      <c r="F95" s="33"/>
      <c r="G95" s="32"/>
      <c r="H95" s="32"/>
      <c r="I95" s="32"/>
      <c r="J95" s="32"/>
      <c r="K95" s="62" t="n">
        <f aca="false">-G95+I95</f>
        <v>0</v>
      </c>
      <c r="L95" s="58" t="e">
        <f aca="false">(K95-$K$27)/$M$10/A95</f>
        <v>#DIV/0!</v>
      </c>
      <c r="M95" s="58" t="e">
        <f aca="false">(H95-$H$27)/$M$10/A95</f>
        <v>#DIV/0!</v>
      </c>
      <c r="N95" s="58" t="e">
        <f aca="false">(I95-$I$27)/$M$11/A95</f>
        <v>#DIV/0!</v>
      </c>
      <c r="O95" s="60" t="n">
        <f aca="false">PostedPowerDate</f>
        <v>36615</v>
      </c>
      <c r="P95" s="60" t="n">
        <f aca="false">PostedFuelDate</f>
        <v>36598</v>
      </c>
      <c r="Q95" s="60" t="n">
        <f aca="false">postedIrdt1</f>
        <v>36608</v>
      </c>
      <c r="R95" s="61"/>
      <c r="S95" s="40" t="n">
        <f aca="false">Calculation!$F$3</f>
        <v>0</v>
      </c>
      <c r="T95" s="40" t="n">
        <f aca="false">Data!$AB$8</f>
        <v>0</v>
      </c>
    </row>
    <row r="96" customFormat="false" ht="11.25" hidden="false" customHeight="false" outlineLevel="0" collapsed="false">
      <c r="A96" s="33"/>
      <c r="B96" s="33"/>
      <c r="C96" s="33"/>
      <c r="D96" s="33"/>
      <c r="E96" s="33"/>
      <c r="F96" s="33"/>
      <c r="G96" s="32"/>
      <c r="H96" s="32"/>
      <c r="I96" s="32"/>
      <c r="J96" s="32"/>
      <c r="K96" s="62" t="n">
        <f aca="false">-G96+I96</f>
        <v>0</v>
      </c>
      <c r="L96" s="58" t="e">
        <f aca="false">(K96-$K$27)/$M$10/A96</f>
        <v>#DIV/0!</v>
      </c>
      <c r="M96" s="58" t="e">
        <f aca="false">(H96-$H$27)/$M$10/A96</f>
        <v>#DIV/0!</v>
      </c>
      <c r="N96" s="58" t="e">
        <f aca="false">(I96-$I$27)/$M$11/A96</f>
        <v>#DIV/0!</v>
      </c>
      <c r="O96" s="60" t="n">
        <f aca="false">PostedPowerDate</f>
        <v>36615</v>
      </c>
      <c r="P96" s="60" t="n">
        <f aca="false">PostedFuelDate</f>
        <v>36598</v>
      </c>
      <c r="Q96" s="60" t="n">
        <f aca="false">postedIrdt1</f>
        <v>36608</v>
      </c>
      <c r="R96" s="61"/>
      <c r="S96" s="40" t="n">
        <f aca="false">Calculation!$F$3</f>
        <v>0</v>
      </c>
      <c r="T96" s="40" t="n">
        <f aca="false">Data!$AB$8</f>
        <v>0</v>
      </c>
    </row>
    <row r="97" customFormat="false" ht="11.25" hidden="false" customHeight="false" outlineLevel="0" collapsed="false">
      <c r="A97" s="33"/>
      <c r="C97" s="33"/>
      <c r="D97" s="33"/>
      <c r="K97" s="62" t="n">
        <f aca="false">-G97+I97</f>
        <v>0</v>
      </c>
      <c r="L97" s="58" t="e">
        <f aca="false">(K97-$K$27)/$M$10/A97</f>
        <v>#DIV/0!</v>
      </c>
      <c r="M97" s="58" t="e">
        <f aca="false">(H97-$H$27)/$M$10/A97</f>
        <v>#DIV/0!</v>
      </c>
      <c r="N97" s="58" t="e">
        <f aca="false">(I97-$I$27)/$M$11/A97</f>
        <v>#DIV/0!</v>
      </c>
    </row>
    <row r="98" customFormat="false" ht="11.25" hidden="false" customHeight="false" outlineLevel="0" collapsed="false">
      <c r="A98" s="33"/>
      <c r="C98" s="33"/>
      <c r="D98" s="33"/>
      <c r="K98" s="62" t="n">
        <f aca="false">-G98+I98</f>
        <v>0</v>
      </c>
      <c r="L98" s="58" t="e">
        <f aca="false">(K98-$K$27)/$M$10/A98</f>
        <v>#DIV/0!</v>
      </c>
      <c r="M98" s="58" t="e">
        <f aca="false">(H98-$H$27)/$M$10/A98</f>
        <v>#DIV/0!</v>
      </c>
      <c r="N98" s="58" t="e">
        <f aca="false">(I98-$I$27)/$M$11/A98</f>
        <v>#DIV/0!</v>
      </c>
    </row>
    <row r="99" customFormat="false" ht="11.25" hidden="false" customHeight="false" outlineLevel="0" collapsed="false">
      <c r="A99" s="53"/>
      <c r="B99" s="53"/>
      <c r="C99" s="53"/>
      <c r="D99" s="53"/>
      <c r="E99" s="53"/>
      <c r="F99" s="53"/>
      <c r="G99" s="52"/>
      <c r="H99" s="52"/>
      <c r="I99" s="52"/>
      <c r="J99" s="52"/>
      <c r="K99" s="62" t="n">
        <f aca="false">-G99+I99</f>
        <v>0</v>
      </c>
      <c r="L99" s="58" t="e">
        <f aca="false">(K99-$K$27)/$M$10/B99</f>
        <v>#DIV/0!</v>
      </c>
      <c r="M99" s="58" t="e">
        <f aca="false">(H99-$H$27)/$M$10/B99</f>
        <v>#DIV/0!</v>
      </c>
      <c r="N99" s="58" t="e">
        <f aca="false">(I99-$I$27)/$M$10/B99</f>
        <v>#DIV/0!</v>
      </c>
    </row>
    <row r="100" customFormat="false" ht="11.25" hidden="false" customHeight="false" outlineLevel="0" collapsed="false">
      <c r="C100" s="33"/>
      <c r="D100" s="33"/>
      <c r="K100" s="62" t="n">
        <f aca="false">-G100+I100</f>
        <v>0</v>
      </c>
      <c r="L100" s="58" t="e">
        <f aca="false">(K100-$K$27)/$M$10/B100</f>
        <v>#DIV/0!</v>
      </c>
      <c r="M100" s="58" t="e">
        <f aca="false">(H100-$H$27)/$M$10/B100</f>
        <v>#DIV/0!</v>
      </c>
      <c r="N100" s="58" t="e">
        <f aca="false">(I100-$I$27)/$M$10/B100</f>
        <v>#DIV/0!</v>
      </c>
    </row>
    <row r="101" customFormat="false" ht="11.25" hidden="false" customHeight="false" outlineLevel="0" collapsed="false">
      <c r="C101" s="33"/>
      <c r="D101" s="33"/>
      <c r="K101" s="62" t="n">
        <f aca="false">-G101+I101</f>
        <v>0</v>
      </c>
      <c r="L101" s="58" t="e">
        <f aca="false">(K101-$K$27)/$M$10/B101</f>
        <v>#DIV/0!</v>
      </c>
      <c r="M101" s="58" t="e">
        <f aca="false">(H101-$H$27)/$M$10/B101</f>
        <v>#DIV/0!</v>
      </c>
      <c r="N101" s="58" t="e">
        <f aca="false">(I101-$I$27)/$M$10/B101</f>
        <v>#DIV/0!</v>
      </c>
    </row>
    <row r="102" customFormat="false" ht="11.25" hidden="false" customHeight="false" outlineLevel="0" collapsed="false">
      <c r="C102" s="33"/>
      <c r="D102" s="33"/>
      <c r="K102" s="62" t="n">
        <f aca="false">-G102+I102</f>
        <v>0</v>
      </c>
      <c r="L102" s="58" t="e">
        <f aca="false">(K102-$K$27)/$M$10/B102</f>
        <v>#DIV/0!</v>
      </c>
      <c r="M102" s="58" t="e">
        <f aca="false">(H102-$H$27)/$M$10/B102</f>
        <v>#DIV/0!</v>
      </c>
      <c r="N102" s="58" t="e">
        <f aca="false">(I102-$I$27)/$M$10/B102</f>
        <v>#DIV/0!</v>
      </c>
    </row>
    <row r="103" customFormat="false" ht="11.25" hidden="false" customHeight="false" outlineLevel="0" collapsed="false">
      <c r="C103" s="33"/>
      <c r="D103" s="33"/>
      <c r="K103" s="62" t="n">
        <f aca="false">-G103+I103</f>
        <v>0</v>
      </c>
      <c r="L103" s="58" t="e">
        <f aca="false">(K103-$K$27)/$M$10/B103</f>
        <v>#DIV/0!</v>
      </c>
      <c r="M103" s="58" t="e">
        <f aca="false">(H103-$H$27)/$M$10/B103</f>
        <v>#DIV/0!</v>
      </c>
      <c r="N103" s="58" t="e">
        <f aca="false">(I103-$I$27)/$M$10/B103</f>
        <v>#DIV/0!</v>
      </c>
    </row>
    <row r="104" customFormat="false" ht="11.25" hidden="false" customHeight="false" outlineLevel="0" collapsed="false">
      <c r="C104" s="33"/>
      <c r="D104" s="33"/>
      <c r="K104" s="62" t="n">
        <f aca="false">-G104+I104</f>
        <v>0</v>
      </c>
      <c r="L104" s="58" t="e">
        <f aca="false">(K104-$K$27)/$M$10/B104</f>
        <v>#DIV/0!</v>
      </c>
      <c r="M104" s="58" t="e">
        <f aca="false">(H104-$H$27)/$M$10/B104</f>
        <v>#DIV/0!</v>
      </c>
      <c r="N104" s="58" t="e">
        <f aca="false">(I104-$I$27)/$M$10/B104</f>
        <v>#DIV/0!</v>
      </c>
    </row>
    <row r="105" customFormat="false" ht="11.25" hidden="false" customHeight="false" outlineLevel="0" collapsed="false">
      <c r="C105" s="33"/>
      <c r="D105" s="33"/>
      <c r="K105" s="62" t="n">
        <f aca="false">-G105+I105</f>
        <v>0</v>
      </c>
      <c r="L105" s="58" t="e">
        <f aca="false">(K105-$K$27)/$M$10/B105</f>
        <v>#DIV/0!</v>
      </c>
      <c r="M105" s="58" t="e">
        <f aca="false">(H105-$H$27)/$M$10/B105</f>
        <v>#DIV/0!</v>
      </c>
      <c r="N105" s="58" t="e">
        <f aca="false">(I105-$I$27)/$M$10/B105</f>
        <v>#DIV/0!</v>
      </c>
    </row>
    <row r="106" customFormat="false" ht="11.25" hidden="false" customHeight="false" outlineLevel="0" collapsed="false">
      <c r="C106" s="33"/>
      <c r="D106" s="33"/>
      <c r="K106" s="62" t="n">
        <f aca="false">-G106+I106</f>
        <v>0</v>
      </c>
      <c r="L106" s="58" t="e">
        <f aca="false">(K106-$K$27)/$M$10/B106</f>
        <v>#DIV/0!</v>
      </c>
      <c r="M106" s="58" t="e">
        <f aca="false">(H106-$H$27)/$M$10/B106</f>
        <v>#DIV/0!</v>
      </c>
      <c r="N106" s="58" t="e">
        <f aca="false">(I106-$I$27)/$M$10/B106</f>
        <v>#DIV/0!</v>
      </c>
    </row>
    <row r="107" customFormat="false" ht="11.25" hidden="false" customHeight="false" outlineLevel="0" collapsed="false">
      <c r="C107" s="33"/>
      <c r="D107" s="33"/>
      <c r="K107" s="62" t="n">
        <f aca="false">-G107+I107</f>
        <v>0</v>
      </c>
      <c r="L107" s="58" t="e">
        <f aca="false">(K107-$K$27)/$M$10/B107</f>
        <v>#DIV/0!</v>
      </c>
      <c r="M107" s="58" t="e">
        <f aca="false">(H107-$H$27)/$M$10/B107</f>
        <v>#DIV/0!</v>
      </c>
      <c r="N107" s="58" t="e">
        <f aca="false">(I107-$I$27)/$M$10/B107</f>
        <v>#DIV/0!</v>
      </c>
    </row>
    <row r="108" customFormat="false" ht="11.25" hidden="false" customHeight="false" outlineLevel="0" collapsed="false">
      <c r="C108" s="33"/>
      <c r="D108" s="33"/>
      <c r="K108" s="62" t="n">
        <f aca="false">-G108+I108</f>
        <v>0</v>
      </c>
      <c r="L108" s="58" t="e">
        <f aca="false">(K108-$K$27)/$M$10/B108</f>
        <v>#DIV/0!</v>
      </c>
      <c r="M108" s="58" t="e">
        <f aca="false">(H108-$H$27)/$M$10/B108</f>
        <v>#DIV/0!</v>
      </c>
      <c r="N108" s="58" t="e">
        <f aca="false">(I108-$I$27)/$M$10/B108</f>
        <v>#DIV/0!</v>
      </c>
    </row>
    <row r="109" customFormat="false" ht="11.25" hidden="false" customHeight="false" outlineLevel="0" collapsed="false">
      <c r="C109" s="33"/>
      <c r="D109" s="33"/>
      <c r="K109" s="62" t="n">
        <f aca="false">-G109+I109</f>
        <v>0</v>
      </c>
      <c r="L109" s="58" t="e">
        <f aca="false">(K109-$K$27)/$M$10/B109</f>
        <v>#DIV/0!</v>
      </c>
      <c r="M109" s="58" t="e">
        <f aca="false">(H109-$H$27)/$M$10/B109</f>
        <v>#DIV/0!</v>
      </c>
      <c r="N109" s="58" t="e">
        <f aca="false">(I109-$I$27)/$M$10/B109</f>
        <v>#DIV/0!</v>
      </c>
    </row>
    <row r="110" customFormat="false" ht="11.25" hidden="false" customHeight="false" outlineLevel="0" collapsed="false">
      <c r="C110" s="33"/>
      <c r="D110" s="33"/>
      <c r="K110" s="62" t="n">
        <f aca="false">-G110+I110</f>
        <v>0</v>
      </c>
      <c r="L110" s="58" t="e">
        <f aca="false">(K110-$K$27)/$M$10/B110</f>
        <v>#DIV/0!</v>
      </c>
      <c r="M110" s="58" t="e">
        <f aca="false">(H110-$H$27)/$M$10/B110</f>
        <v>#DIV/0!</v>
      </c>
      <c r="N110" s="58" t="e">
        <f aca="false">(I110-$I$27)/$M$10/B110</f>
        <v>#DIV/0!</v>
      </c>
    </row>
    <row r="111" customFormat="false" ht="11.25" hidden="false" customHeight="false" outlineLevel="0" collapsed="false">
      <c r="C111" s="33"/>
      <c r="D111" s="33"/>
      <c r="K111" s="62" t="n">
        <f aca="false">-G111+I111</f>
        <v>0</v>
      </c>
      <c r="L111" s="58" t="e">
        <f aca="false">(K111-$K$27)/$M$10/B111</f>
        <v>#DIV/0!</v>
      </c>
      <c r="M111" s="58" t="e">
        <f aca="false">(H111-$H$27)/$M$10/B111</f>
        <v>#DIV/0!</v>
      </c>
      <c r="N111" s="58" t="e">
        <f aca="false">(I111-$I$27)/$M$10/B111</f>
        <v>#DIV/0!</v>
      </c>
    </row>
    <row r="112" customFormat="false" ht="11.25" hidden="false" customHeight="false" outlineLevel="0" collapsed="false">
      <c r="C112" s="33"/>
      <c r="D112" s="33"/>
      <c r="K112" s="62" t="n">
        <f aca="false">-G112+I112</f>
        <v>0</v>
      </c>
      <c r="L112" s="58" t="e">
        <f aca="false">(K112-$K$27)/$M$10/B112</f>
        <v>#DIV/0!</v>
      </c>
      <c r="M112" s="58" t="e">
        <f aca="false">(H112-$H$27)/$M$10/B112</f>
        <v>#DIV/0!</v>
      </c>
      <c r="N112" s="58" t="e">
        <f aca="false">(I112-$I$27)/$M$10/B112</f>
        <v>#DIV/0!</v>
      </c>
    </row>
    <row r="113" customFormat="false" ht="11.25" hidden="false" customHeight="false" outlineLevel="0" collapsed="false">
      <c r="C113" s="33"/>
      <c r="D113" s="33"/>
      <c r="K113" s="62" t="n">
        <f aca="false">-G113+I113</f>
        <v>0</v>
      </c>
      <c r="L113" s="58" t="e">
        <f aca="false">(K113-$K$27)/$M$10/B113</f>
        <v>#DIV/0!</v>
      </c>
      <c r="M113" s="58" t="e">
        <f aca="false">(H113-$H$27)/$M$10/B113</f>
        <v>#DIV/0!</v>
      </c>
      <c r="N113" s="58" t="e">
        <f aca="false">(I113-$I$27)/$M$10/B113</f>
        <v>#DIV/0!</v>
      </c>
    </row>
    <row r="114" customFormat="false" ht="11.25" hidden="false" customHeight="false" outlineLevel="0" collapsed="false">
      <c r="C114" s="33"/>
      <c r="D114" s="33"/>
      <c r="K114" s="62" t="n">
        <f aca="false">-G114+I114</f>
        <v>0</v>
      </c>
      <c r="L114" s="58" t="e">
        <f aca="false">(K114-$K$27)/$M$10/B114</f>
        <v>#DIV/0!</v>
      </c>
      <c r="M114" s="58" t="e">
        <f aca="false">(H114-$H$27)/$M$10/B114</f>
        <v>#DIV/0!</v>
      </c>
      <c r="N114" s="58" t="e">
        <f aca="false">(I114-$I$27)/$M$10/B114</f>
        <v>#DIV/0!</v>
      </c>
    </row>
    <row r="115" customFormat="false" ht="11.25" hidden="false" customHeight="false" outlineLevel="0" collapsed="false">
      <c r="C115" s="33"/>
      <c r="D115" s="33"/>
      <c r="K115" s="62" t="n">
        <f aca="false">-G115+I115</f>
        <v>0</v>
      </c>
      <c r="L115" s="58" t="e">
        <f aca="false">(K115-$K$27)/$M$10/B115</f>
        <v>#DIV/0!</v>
      </c>
      <c r="M115" s="58" t="e">
        <f aca="false">(H115-$H$27)/$M$10/B115</f>
        <v>#DIV/0!</v>
      </c>
      <c r="N115" s="58" t="e">
        <f aca="false">(I115-$I$27)/$M$10/B115</f>
        <v>#DIV/0!</v>
      </c>
    </row>
    <row r="116" customFormat="false" ht="11.25" hidden="false" customHeight="false" outlineLevel="0" collapsed="false">
      <c r="C116" s="33"/>
      <c r="D116" s="33"/>
      <c r="K116" s="62" t="n">
        <f aca="false">-G116+I116</f>
        <v>0</v>
      </c>
      <c r="L116" s="58" t="e">
        <f aca="false">(K116-$K$27)/$M$10/B116</f>
        <v>#DIV/0!</v>
      </c>
      <c r="M116" s="58" t="e">
        <f aca="false">(H116-$H$27)/$M$10/B116</f>
        <v>#DIV/0!</v>
      </c>
      <c r="N116" s="58" t="e">
        <f aca="false">(I116-$I$27)/$M$10/B116</f>
        <v>#DIV/0!</v>
      </c>
    </row>
    <row r="117" customFormat="false" ht="11.25" hidden="false" customHeight="false" outlineLevel="0" collapsed="false">
      <c r="C117" s="33"/>
      <c r="D117" s="33"/>
      <c r="K117" s="62" t="n">
        <f aca="false">-G117+I117</f>
        <v>0</v>
      </c>
      <c r="L117" s="58" t="e">
        <f aca="false">(K117-$K$27)/$M$10/B117</f>
        <v>#DIV/0!</v>
      </c>
      <c r="M117" s="58" t="e">
        <f aca="false">(H117-$H$27)/$M$10/B117</f>
        <v>#DIV/0!</v>
      </c>
      <c r="N117" s="58" t="e">
        <f aca="false">(I117-$I$27)/$M$10/B117</f>
        <v>#DIV/0!</v>
      </c>
    </row>
    <row r="118" customFormat="false" ht="11.25" hidden="false" customHeight="false" outlineLevel="0" collapsed="false">
      <c r="C118" s="33"/>
      <c r="D118" s="33"/>
      <c r="K118" s="62" t="n">
        <f aca="false">-G118+I118</f>
        <v>0</v>
      </c>
      <c r="L118" s="58" t="e">
        <f aca="false">(K118-$K$27)/$M$10/B118</f>
        <v>#DIV/0!</v>
      </c>
      <c r="M118" s="58" t="e">
        <f aca="false">(H118-$H$27)/$M$10/B118</f>
        <v>#DIV/0!</v>
      </c>
      <c r="N118" s="58" t="e">
        <f aca="false">(I118-$I$27)/$M$10/B118</f>
        <v>#DIV/0!</v>
      </c>
    </row>
    <row r="119" customFormat="false" ht="11.25" hidden="false" customHeight="false" outlineLevel="0" collapsed="false">
      <c r="C119" s="33"/>
      <c r="D119" s="33"/>
      <c r="K119" s="62" t="n">
        <f aca="false">-G119+I119</f>
        <v>0</v>
      </c>
      <c r="L119" s="58" t="e">
        <f aca="false">(K119-$K$27)/$M$10/B119</f>
        <v>#DIV/0!</v>
      </c>
      <c r="M119" s="58" t="e">
        <f aca="false">(H119-$H$27)/$M$10/B119</f>
        <v>#DIV/0!</v>
      </c>
      <c r="N119" s="58" t="e">
        <f aca="false">(I119-$I$27)/$M$10/B119</f>
        <v>#DIV/0!</v>
      </c>
    </row>
    <row r="120" customFormat="false" ht="11.25" hidden="false" customHeight="false" outlineLevel="0" collapsed="false">
      <c r="C120" s="33"/>
      <c r="D120" s="33"/>
      <c r="K120" s="62" t="n">
        <f aca="false">-G120+I120</f>
        <v>0</v>
      </c>
      <c r="L120" s="58" t="e">
        <f aca="false">(K120-$K$27)/$M$10/B120</f>
        <v>#DIV/0!</v>
      </c>
      <c r="M120" s="58" t="e">
        <f aca="false">(H120-$H$27)/$M$10/B120</f>
        <v>#DIV/0!</v>
      </c>
      <c r="N120" s="58" t="e">
        <f aca="false">(I120-$I$27)/$M$10/B120</f>
        <v>#DIV/0!</v>
      </c>
    </row>
    <row r="121" customFormat="false" ht="11.25" hidden="false" customHeight="false" outlineLevel="0" collapsed="false">
      <c r="C121" s="33"/>
      <c r="D121" s="33"/>
      <c r="K121" s="62" t="n">
        <f aca="false">-G121+I121</f>
        <v>0</v>
      </c>
      <c r="L121" s="58" t="e">
        <f aca="false">(K121-$K$27)/$M$10/B121</f>
        <v>#DIV/0!</v>
      </c>
      <c r="M121" s="58" t="e">
        <f aca="false">(H121-$H$27)/$M$10/B121</f>
        <v>#DIV/0!</v>
      </c>
      <c r="N121" s="58" t="e">
        <f aca="false">(I121-$I$27)/$M$10/B121</f>
        <v>#DIV/0!</v>
      </c>
    </row>
    <row r="122" customFormat="false" ht="11.25" hidden="false" customHeight="false" outlineLevel="0" collapsed="false">
      <c r="C122" s="33"/>
      <c r="D122" s="33"/>
      <c r="K122" s="62" t="n">
        <f aca="false">-G122+I122</f>
        <v>0</v>
      </c>
      <c r="L122" s="58" t="e">
        <f aca="false">(K122-$K$27)/$M$10/B122</f>
        <v>#DIV/0!</v>
      </c>
      <c r="M122" s="58" t="e">
        <f aca="false">(H122-$H$27)/$M$10/B122</f>
        <v>#DIV/0!</v>
      </c>
      <c r="N122" s="58" t="e">
        <f aca="false">(I122-$I$27)/$M$10/B122</f>
        <v>#DIV/0!</v>
      </c>
    </row>
    <row r="123" customFormat="false" ht="11.25" hidden="false" customHeight="false" outlineLevel="0" collapsed="false">
      <c r="C123" s="33"/>
      <c r="D123" s="33"/>
      <c r="K123" s="62" t="n">
        <f aca="false">-G123+I123</f>
        <v>0</v>
      </c>
      <c r="L123" s="58" t="e">
        <f aca="false">(K123-$K$27)/$M$10/B123</f>
        <v>#DIV/0!</v>
      </c>
      <c r="M123" s="58" t="e">
        <f aca="false">(H123-$H$27)/$M$10/B123</f>
        <v>#DIV/0!</v>
      </c>
      <c r="N123" s="58" t="e">
        <f aca="false">(I123-$I$27)/$M$10/B123</f>
        <v>#DIV/0!</v>
      </c>
    </row>
    <row r="124" customFormat="false" ht="11.25" hidden="false" customHeight="false" outlineLevel="0" collapsed="false">
      <c r="C124" s="33"/>
      <c r="D124" s="33"/>
      <c r="K124" s="62" t="n">
        <f aca="false">-G124+I124</f>
        <v>0</v>
      </c>
      <c r="L124" s="58" t="e">
        <f aca="false">(K124-$K$27)/$M$10/B124</f>
        <v>#DIV/0!</v>
      </c>
      <c r="M124" s="58" t="e">
        <f aca="false">(H124-$H$27)/$M$10/B124</f>
        <v>#DIV/0!</v>
      </c>
      <c r="N124" s="58" t="e">
        <f aca="false">(I124-$I$27)/$M$10/B124</f>
        <v>#DIV/0!</v>
      </c>
    </row>
    <row r="125" customFormat="false" ht="11.25" hidden="false" customHeight="false" outlineLevel="0" collapsed="false">
      <c r="C125" s="33"/>
      <c r="D125" s="33"/>
      <c r="K125" s="62" t="n">
        <f aca="false">-G125+I125</f>
        <v>0</v>
      </c>
      <c r="L125" s="58" t="e">
        <f aca="false">(K125-$K$27)/$M$10/B125</f>
        <v>#DIV/0!</v>
      </c>
      <c r="M125" s="58" t="e">
        <f aca="false">(H125-$H$27)/$M$10/B125</f>
        <v>#DIV/0!</v>
      </c>
      <c r="N125" s="58" t="e">
        <f aca="false">(I125-$I$27)/$M$10/B125</f>
        <v>#DIV/0!</v>
      </c>
    </row>
    <row r="126" customFormat="false" ht="11.25" hidden="false" customHeight="false" outlineLevel="0" collapsed="false">
      <c r="C126" s="33"/>
      <c r="D126" s="33"/>
      <c r="K126" s="62" t="n">
        <f aca="false">-G126+I126</f>
        <v>0</v>
      </c>
      <c r="L126" s="58" t="e">
        <f aca="false">(K126-$K$27)/$M$10/B126</f>
        <v>#DIV/0!</v>
      </c>
      <c r="M126" s="58" t="e">
        <f aca="false">(H126-$H$27)/$M$10/B126</f>
        <v>#DIV/0!</v>
      </c>
      <c r="N126" s="58" t="e">
        <f aca="false">(I126-$I$27)/$M$10/B126</f>
        <v>#DIV/0!</v>
      </c>
    </row>
    <row r="127" customFormat="false" ht="11.25" hidden="false" customHeight="false" outlineLevel="0" collapsed="false">
      <c r="C127" s="33"/>
      <c r="D127" s="33"/>
      <c r="K127" s="62" t="n">
        <f aca="false">-G127+I127</f>
        <v>0</v>
      </c>
      <c r="L127" s="58" t="e">
        <f aca="false">(K127-$K$27)/$M$10/B127</f>
        <v>#DIV/0!</v>
      </c>
      <c r="M127" s="58" t="e">
        <f aca="false">(H127-$H$27)/$M$10/B127</f>
        <v>#DIV/0!</v>
      </c>
      <c r="N127" s="58" t="e">
        <f aca="false">(I127-$I$27)/$M$10/B127</f>
        <v>#DIV/0!</v>
      </c>
    </row>
    <row r="128" customFormat="false" ht="11.25" hidden="false" customHeight="false" outlineLevel="0" collapsed="false">
      <c r="C128" s="33"/>
      <c r="D128" s="33"/>
      <c r="K128" s="62" t="n">
        <f aca="false">-G128+I128</f>
        <v>0</v>
      </c>
      <c r="L128" s="58" t="e">
        <f aca="false">(K128-$K$27)/$M$10/B128</f>
        <v>#DIV/0!</v>
      </c>
      <c r="M128" s="58" t="e">
        <f aca="false">(H128-$H$27)/$M$10/B128</f>
        <v>#DIV/0!</v>
      </c>
      <c r="N128" s="58" t="e">
        <f aca="false">(I128-$I$27)/$M$10/B128</f>
        <v>#DIV/0!</v>
      </c>
    </row>
    <row r="129" customFormat="false" ht="11.25" hidden="false" customHeight="false" outlineLevel="0" collapsed="false">
      <c r="C129" s="33"/>
      <c r="D129" s="33"/>
      <c r="K129" s="62" t="n">
        <f aca="false">-G129+I129</f>
        <v>0</v>
      </c>
      <c r="L129" s="58" t="e">
        <f aca="false">(K129-$K$27)/$M$10/B129</f>
        <v>#DIV/0!</v>
      </c>
      <c r="M129" s="58" t="e">
        <f aca="false">(H129-$H$27)/$M$10/B129</f>
        <v>#DIV/0!</v>
      </c>
      <c r="N129" s="58" t="e">
        <f aca="false">(I129-$I$27)/$M$10/B129</f>
        <v>#DIV/0!</v>
      </c>
    </row>
    <row r="130" customFormat="false" ht="11.25" hidden="false" customHeight="false" outlineLevel="0" collapsed="false">
      <c r="C130" s="33"/>
      <c r="D130" s="33"/>
      <c r="K130" s="62" t="n">
        <f aca="false">-G130+I130</f>
        <v>0</v>
      </c>
      <c r="L130" s="58" t="e">
        <f aca="false">(K130-$K$27)/$M$10/B130</f>
        <v>#DIV/0!</v>
      </c>
      <c r="M130" s="58" t="e">
        <f aca="false">(H130-$H$27)/$M$10/B130</f>
        <v>#DIV/0!</v>
      </c>
      <c r="N130" s="58" t="e">
        <f aca="false">(I130-$I$27)/$M$10/B130</f>
        <v>#DIV/0!</v>
      </c>
    </row>
    <row r="131" customFormat="false" ht="11.25" hidden="false" customHeight="false" outlineLevel="0" collapsed="false">
      <c r="C131" s="33"/>
      <c r="D131" s="33"/>
      <c r="K131" s="62" t="n">
        <f aca="false">-G131+I131</f>
        <v>0</v>
      </c>
      <c r="L131" s="58" t="e">
        <f aca="false">(K131-$K$27)/$M$10/B131</f>
        <v>#DIV/0!</v>
      </c>
      <c r="M131" s="58" t="e">
        <f aca="false">(H131-$H$27)/$M$10/B131</f>
        <v>#DIV/0!</v>
      </c>
      <c r="N131" s="58" t="e">
        <f aca="false">(I131-$I$27)/$M$10/B131</f>
        <v>#DIV/0!</v>
      </c>
    </row>
    <row r="132" customFormat="false" ht="11.25" hidden="false" customHeight="false" outlineLevel="0" collapsed="false">
      <c r="C132" s="33"/>
      <c r="D132" s="33"/>
      <c r="K132" s="62" t="n">
        <f aca="false">-G132+I132</f>
        <v>0</v>
      </c>
      <c r="L132" s="58" t="e">
        <f aca="false">(K132-$K$27)/$M$10/B132</f>
        <v>#DIV/0!</v>
      </c>
      <c r="M132" s="58" t="e">
        <f aca="false">(H132-$H$27)/$M$10/B132</f>
        <v>#DIV/0!</v>
      </c>
      <c r="N132" s="58" t="e">
        <f aca="false">(I132-$I$27)/$M$10/B132</f>
        <v>#DIV/0!</v>
      </c>
    </row>
    <row r="133" customFormat="false" ht="11.25" hidden="false" customHeight="false" outlineLevel="0" collapsed="false">
      <c r="C133" s="33"/>
      <c r="D133" s="33"/>
      <c r="K133" s="62" t="n">
        <f aca="false">-G133+I133</f>
        <v>0</v>
      </c>
      <c r="L133" s="58" t="e">
        <f aca="false">(K133-$K$27)/$M$10/B133</f>
        <v>#DIV/0!</v>
      </c>
      <c r="M133" s="58" t="e">
        <f aca="false">(H133-$H$27)/$M$10/B133</f>
        <v>#DIV/0!</v>
      </c>
      <c r="N133" s="58" t="e">
        <f aca="false">(I133-$I$27)/$M$10/B133</f>
        <v>#DIV/0!</v>
      </c>
    </row>
    <row r="134" customFormat="false" ht="11.25" hidden="false" customHeight="false" outlineLevel="0" collapsed="false">
      <c r="C134" s="33"/>
      <c r="D134" s="33"/>
      <c r="K134" s="62" t="n">
        <f aca="false">-G134+I134</f>
        <v>0</v>
      </c>
      <c r="L134" s="58" t="e">
        <f aca="false">(K134-$K$27)/$M$10/B134</f>
        <v>#DIV/0!</v>
      </c>
      <c r="M134" s="58" t="e">
        <f aca="false">(H134-$H$27)/$M$10/B134</f>
        <v>#DIV/0!</v>
      </c>
      <c r="N134" s="58" t="e">
        <f aca="false">(I134-$I$27)/$M$10/B134</f>
        <v>#DIV/0!</v>
      </c>
    </row>
    <row r="135" customFormat="false" ht="11.25" hidden="false" customHeight="false" outlineLevel="0" collapsed="false">
      <c r="C135" s="33"/>
      <c r="D135" s="33"/>
      <c r="K135" s="62" t="n">
        <f aca="false">-G135+I135</f>
        <v>0</v>
      </c>
      <c r="L135" s="58" t="e">
        <f aca="false">(K135-$K$27)/$M$10/B135</f>
        <v>#DIV/0!</v>
      </c>
      <c r="M135" s="58" t="e">
        <f aca="false">(H135-$H$27)/$M$10/B135</f>
        <v>#DIV/0!</v>
      </c>
      <c r="N135" s="58" t="e">
        <f aca="false">(I135-$I$27)/$M$10/B135</f>
        <v>#DIV/0!</v>
      </c>
    </row>
    <row r="136" customFormat="false" ht="11.25" hidden="false" customHeight="false" outlineLevel="0" collapsed="false">
      <c r="C136" s="33"/>
      <c r="D136" s="33"/>
      <c r="K136" s="62" t="n">
        <f aca="false">-G136+I136</f>
        <v>0</v>
      </c>
      <c r="L136" s="58" t="e">
        <f aca="false">(K136-$K$27)/$M$10/B136</f>
        <v>#DIV/0!</v>
      </c>
      <c r="M136" s="58" t="e">
        <f aca="false">(H136-$H$27)/$M$10/B136</f>
        <v>#DIV/0!</v>
      </c>
      <c r="N136" s="58" t="e">
        <f aca="false">(I136-$I$27)/$M$10/B136</f>
        <v>#DIV/0!</v>
      </c>
    </row>
    <row r="137" customFormat="false" ht="11.25" hidden="false" customHeight="false" outlineLevel="0" collapsed="false">
      <c r="C137" s="33"/>
      <c r="D137" s="33"/>
      <c r="K137" s="62" t="n">
        <f aca="false">-G137+I137</f>
        <v>0</v>
      </c>
      <c r="L137" s="58" t="e">
        <f aca="false">(K137-$K$27)/$M$10/B137</f>
        <v>#DIV/0!</v>
      </c>
      <c r="M137" s="58" t="e">
        <f aca="false">(H137-$H$27)/$M$10/B137</f>
        <v>#DIV/0!</v>
      </c>
      <c r="N137" s="58" t="e">
        <f aca="false">(I137-$I$27)/$M$10/B137</f>
        <v>#DIV/0!</v>
      </c>
    </row>
    <row r="138" customFormat="false" ht="11.25" hidden="false" customHeight="false" outlineLevel="0" collapsed="false">
      <c r="C138" s="33"/>
      <c r="D138" s="33"/>
      <c r="K138" s="62" t="n">
        <f aca="false">-G138+I138</f>
        <v>0</v>
      </c>
      <c r="L138" s="58" t="e">
        <f aca="false">(K138-$K$27)/$M$10/B138</f>
        <v>#DIV/0!</v>
      </c>
      <c r="M138" s="58" t="e">
        <f aca="false">(H138-$H$27)/$M$10/B138</f>
        <v>#DIV/0!</v>
      </c>
      <c r="N138" s="58" t="e">
        <f aca="false">(I138-$I$27)/$M$10/B138</f>
        <v>#DIV/0!</v>
      </c>
    </row>
    <row r="139" customFormat="false" ht="11.25" hidden="false" customHeight="false" outlineLevel="0" collapsed="false">
      <c r="C139" s="33"/>
    </row>
    <row r="1192" customFormat="false" ht="11.25" hidden="false" customHeight="false" outlineLevel="0" collapsed="false">
      <c r="A1192" s="33" t="n">
        <v>5</v>
      </c>
      <c r="B1192" s="33" t="n">
        <v>-2.4</v>
      </c>
      <c r="C1192" s="33"/>
      <c r="D1192" s="33" t="n">
        <v>-0.2</v>
      </c>
      <c r="E1192" s="33" t="n">
        <v>0.2</v>
      </c>
      <c r="F1192" s="33" t="n">
        <f aca="false">F1191+1</f>
        <v>1</v>
      </c>
      <c r="G1192" s="32" t="n">
        <v>8481044.82</v>
      </c>
      <c r="H1192" s="32" t="n">
        <v>0</v>
      </c>
      <c r="I1192" s="32" t="n">
        <v>26406091.6</v>
      </c>
      <c r="J1192" s="32"/>
      <c r="K1192" s="57" t="n">
        <f aca="false">I1192-G1192</f>
        <v>17925046.78</v>
      </c>
      <c r="L1192" s="58"/>
      <c r="M1192" s="59"/>
    </row>
    <row r="1193" customFormat="false" ht="11.25" hidden="false" customHeight="false" outlineLevel="0" collapsed="false">
      <c r="A1193" s="33" t="n">
        <v>5</v>
      </c>
      <c r="B1193" s="33" t="n">
        <v>-2.4</v>
      </c>
      <c r="C1193" s="33"/>
      <c r="D1193" s="33" t="n">
        <v>-0.2</v>
      </c>
      <c r="E1193" s="33" t="n">
        <v>0</v>
      </c>
      <c r="F1193" s="33" t="n">
        <f aca="false">F1192+1</f>
        <v>2</v>
      </c>
      <c r="G1193" s="32" t="n">
        <v>9654849.2</v>
      </c>
      <c r="H1193" s="32" t="n">
        <v>0</v>
      </c>
      <c r="I1193" s="32" t="n">
        <v>26406091.6</v>
      </c>
      <c r="J1193" s="32"/>
      <c r="K1193" s="57" t="n">
        <f aca="false">I1193-G1193</f>
        <v>16751242.4</v>
      </c>
      <c r="L1193" s="58"/>
      <c r="M1193" s="59"/>
    </row>
    <row r="1194" customFormat="false" ht="11.25" hidden="false" customHeight="false" outlineLevel="0" collapsed="false">
      <c r="A1194" s="33" t="n">
        <v>5</v>
      </c>
      <c r="B1194" s="33" t="n">
        <v>0</v>
      </c>
      <c r="C1194" s="33"/>
      <c r="D1194" s="33" t="n">
        <v>-0.2</v>
      </c>
      <c r="E1194" s="33" t="n">
        <v>0.2</v>
      </c>
      <c r="F1194" s="33" t="n">
        <f aca="false">F1193+1</f>
        <v>3</v>
      </c>
      <c r="G1194" s="32" t="n">
        <v>10113788.6</v>
      </c>
      <c r="H1194" s="32" t="n">
        <v>0</v>
      </c>
      <c r="I1194" s="32" t="n">
        <v>26406091.6</v>
      </c>
      <c r="J1194" s="32"/>
      <c r="K1194" s="57" t="n">
        <f aca="false">I1194-G1194</f>
        <v>16292303</v>
      </c>
      <c r="L1194" s="58"/>
      <c r="M1194" s="59"/>
    </row>
    <row r="1195" customFormat="false" ht="11.25" hidden="false" customHeight="false" outlineLevel="0" collapsed="false">
      <c r="A1195" s="33" t="n">
        <v>5</v>
      </c>
      <c r="B1195" s="33" t="n">
        <v>-2.4</v>
      </c>
      <c r="C1195" s="33"/>
      <c r="D1195" s="33" t="n">
        <v>0</v>
      </c>
      <c r="E1195" s="33" t="n">
        <v>0.2</v>
      </c>
      <c r="F1195" s="33" t="n">
        <f aca="false">F1194+1</f>
        <v>4</v>
      </c>
      <c r="G1195" s="32" t="n">
        <v>11730085.99</v>
      </c>
      <c r="H1195" s="32" t="n">
        <v>0</v>
      </c>
      <c r="I1195" s="32" t="n">
        <v>27786038.88</v>
      </c>
      <c r="J1195" s="32"/>
      <c r="K1195" s="57" t="n">
        <f aca="false">I1195-G1195</f>
        <v>16055952.89</v>
      </c>
      <c r="L1195" s="58"/>
      <c r="M1195" s="59"/>
    </row>
    <row r="1196" customFormat="false" ht="11.25" hidden="false" customHeight="false" outlineLevel="0" collapsed="false">
      <c r="A1196" s="33" t="n">
        <v>5</v>
      </c>
      <c r="B1196" s="33" t="n">
        <v>-2.4</v>
      </c>
      <c r="C1196" s="33"/>
      <c r="D1196" s="33" t="n">
        <v>-0.2</v>
      </c>
      <c r="E1196" s="33" t="n">
        <v>-0.2</v>
      </c>
      <c r="F1196" s="33" t="n">
        <f aca="false">F1195+1</f>
        <v>5</v>
      </c>
      <c r="G1196" s="32" t="n">
        <v>11059907.51</v>
      </c>
      <c r="H1196" s="32" t="n">
        <v>0</v>
      </c>
      <c r="I1196" s="32" t="n">
        <v>26406091.6</v>
      </c>
      <c r="J1196" s="32"/>
      <c r="K1196" s="57" t="n">
        <f aca="false">I1196-G1196</f>
        <v>15346184.09</v>
      </c>
      <c r="L1196" s="58"/>
      <c r="M1196" s="59"/>
    </row>
    <row r="1197" customFormat="false" ht="11.25" hidden="false" customHeight="false" outlineLevel="0" collapsed="false">
      <c r="A1197" s="33" t="n">
        <v>5</v>
      </c>
      <c r="B1197" s="33" t="n">
        <v>0</v>
      </c>
      <c r="C1197" s="33"/>
      <c r="D1197" s="33" t="n">
        <v>-0.2</v>
      </c>
      <c r="E1197" s="33" t="n">
        <v>0</v>
      </c>
      <c r="F1197" s="33" t="n">
        <f aca="false">F1196+1</f>
        <v>6</v>
      </c>
      <c r="G1197" s="32" t="n">
        <v>11599464.81</v>
      </c>
      <c r="H1197" s="32" t="n">
        <v>0</v>
      </c>
      <c r="I1197" s="32" t="n">
        <v>26406091.6</v>
      </c>
      <c r="J1197" s="32"/>
      <c r="K1197" s="57" t="n">
        <f aca="false">I1197-G1197</f>
        <v>14806626.79</v>
      </c>
      <c r="L1197" s="58"/>
      <c r="M1197" s="59"/>
    </row>
    <row r="1198" customFormat="false" ht="11.25" hidden="false" customHeight="false" outlineLevel="0" collapsed="false">
      <c r="A1198" s="33" t="n">
        <v>5</v>
      </c>
      <c r="B1198" s="33" t="n">
        <v>2.4</v>
      </c>
      <c r="C1198" s="33"/>
      <c r="D1198" s="33" t="n">
        <v>-0.2</v>
      </c>
      <c r="E1198" s="33" t="n">
        <v>0.2</v>
      </c>
      <c r="F1198" s="33" t="n">
        <f aca="false">F1197+1</f>
        <v>7</v>
      </c>
      <c r="G1198" s="32" t="n">
        <v>11901237.2</v>
      </c>
      <c r="H1198" s="32" t="n">
        <v>0</v>
      </c>
      <c r="I1198" s="32" t="n">
        <v>26406091.6</v>
      </c>
      <c r="J1198" s="32"/>
      <c r="K1198" s="57" t="n">
        <f aca="false">I1198-G1198</f>
        <v>14504854.4</v>
      </c>
      <c r="L1198" s="58"/>
      <c r="M1198" s="59"/>
    </row>
    <row r="1199" customFormat="false" ht="11.25" hidden="false" customHeight="false" outlineLevel="0" collapsed="false">
      <c r="A1199" s="33" t="n">
        <v>5</v>
      </c>
      <c r="B1199" s="33" t="n">
        <v>-2.4</v>
      </c>
      <c r="C1199" s="33"/>
      <c r="D1199" s="33" t="n">
        <v>0</v>
      </c>
      <c r="E1199" s="33" t="n">
        <v>0</v>
      </c>
      <c r="F1199" s="33" t="n">
        <f aca="false">F1198+1</f>
        <v>8</v>
      </c>
      <c r="G1199" s="32" t="n">
        <v>13436482.72</v>
      </c>
      <c r="H1199" s="32" t="n">
        <v>0</v>
      </c>
      <c r="I1199" s="32" t="n">
        <v>27786038.88</v>
      </c>
      <c r="J1199" s="32"/>
      <c r="K1199" s="57" t="n">
        <f aca="false">I1199-G1199</f>
        <v>14349556.16</v>
      </c>
      <c r="L1199" s="58"/>
      <c r="M1199" s="59"/>
    </row>
    <row r="1200" customFormat="false" ht="11.25" hidden="false" customHeight="false" outlineLevel="0" collapsed="false">
      <c r="A1200" s="33" t="n">
        <v>5</v>
      </c>
      <c r="B1200" s="33" t="n">
        <v>0</v>
      </c>
      <c r="C1200" s="33"/>
      <c r="D1200" s="33" t="n">
        <v>0</v>
      </c>
      <c r="E1200" s="33" t="n">
        <v>0.2</v>
      </c>
      <c r="F1200" s="33" t="n">
        <f aca="false">F1199+1</f>
        <v>9</v>
      </c>
      <c r="G1200" s="32" t="n">
        <v>13516878.42</v>
      </c>
      <c r="H1200" s="32" t="n">
        <v>0</v>
      </c>
      <c r="I1200" s="32" t="n">
        <v>27786038.88</v>
      </c>
      <c r="J1200" s="32"/>
      <c r="K1200" s="57" t="n">
        <f aca="false">I1200-G1200</f>
        <v>14269160.46</v>
      </c>
      <c r="L1200" s="58"/>
      <c r="M1200" s="59"/>
    </row>
    <row r="1201" customFormat="false" ht="11.25" hidden="false" customHeight="false" outlineLevel="0" collapsed="false">
      <c r="A1201" s="33" t="n">
        <v>5</v>
      </c>
      <c r="B1201" s="33" t="n">
        <v>-2.4</v>
      </c>
      <c r="C1201" s="33"/>
      <c r="D1201" s="33" t="n">
        <v>0.2</v>
      </c>
      <c r="E1201" s="33" t="n">
        <v>0.2</v>
      </c>
      <c r="F1201" s="33" t="n">
        <f aca="false">F1200+1</f>
        <v>10</v>
      </c>
      <c r="G1201" s="32" t="n">
        <v>15230347.75</v>
      </c>
      <c r="H1201" s="32" t="n">
        <v>0</v>
      </c>
      <c r="I1201" s="32" t="n">
        <v>29394414.74</v>
      </c>
      <c r="J1201" s="32"/>
      <c r="K1201" s="57" t="n">
        <f aca="false">I1201-G1201</f>
        <v>14164066.99</v>
      </c>
      <c r="L1201" s="58"/>
      <c r="M1201" s="59"/>
    </row>
    <row r="1202" customFormat="false" ht="11.25" hidden="false" customHeight="false" outlineLevel="0" collapsed="false">
      <c r="A1202" s="33" t="n">
        <v>5</v>
      </c>
      <c r="B1202" s="33" t="n">
        <v>0</v>
      </c>
      <c r="C1202" s="33"/>
      <c r="D1202" s="33" t="n">
        <v>-0.2</v>
      </c>
      <c r="E1202" s="33" t="n">
        <v>-0.2</v>
      </c>
      <c r="F1202" s="33" t="n">
        <f aca="false">F1201+1</f>
        <v>11</v>
      </c>
      <c r="G1202" s="32" t="n">
        <v>13280732.71</v>
      </c>
      <c r="H1202" s="32" t="n">
        <v>0</v>
      </c>
      <c r="I1202" s="32" t="n">
        <v>26406091.6</v>
      </c>
      <c r="J1202" s="32"/>
      <c r="K1202" s="57" t="n">
        <f aca="false">I1202-G1202</f>
        <v>13125358.89</v>
      </c>
      <c r="L1202" s="58"/>
      <c r="M1202" s="59"/>
    </row>
    <row r="1203" customFormat="false" ht="11.25" hidden="false" customHeight="false" outlineLevel="0" collapsed="false">
      <c r="A1203" s="33" t="n">
        <v>5</v>
      </c>
      <c r="B1203" s="33" t="n">
        <v>2.4</v>
      </c>
      <c r="C1203" s="33"/>
      <c r="D1203" s="33" t="n">
        <v>-0.2</v>
      </c>
      <c r="E1203" s="33" t="n">
        <v>0</v>
      </c>
      <c r="F1203" s="33" t="n">
        <f aca="false">F1202+1</f>
        <v>12</v>
      </c>
      <c r="G1203" s="32" t="n">
        <v>13668035.53</v>
      </c>
      <c r="H1203" s="32" t="n">
        <v>0</v>
      </c>
      <c r="I1203" s="32" t="n">
        <v>26406091.6</v>
      </c>
      <c r="J1203" s="32"/>
      <c r="K1203" s="57" t="n">
        <f aca="false">I1203-G1203</f>
        <v>12738056.07</v>
      </c>
      <c r="L1203" s="58"/>
      <c r="M1203" s="59"/>
    </row>
    <row r="1204" customFormat="false" ht="11.25" hidden="false" customHeight="false" outlineLevel="0" collapsed="false">
      <c r="A1204" s="33" t="n">
        <v>5</v>
      </c>
      <c r="B1204" s="33" t="n">
        <v>-2.4</v>
      </c>
      <c r="C1204" s="33"/>
      <c r="D1204" s="33" t="n">
        <v>0</v>
      </c>
      <c r="E1204" s="33" t="n">
        <v>-0.2</v>
      </c>
      <c r="F1204" s="33" t="n">
        <f aca="false">F1203+1</f>
        <v>13</v>
      </c>
      <c r="G1204" s="32" t="n">
        <v>15221326.99</v>
      </c>
      <c r="H1204" s="32" t="n">
        <v>0</v>
      </c>
      <c r="I1204" s="32" t="n">
        <v>27786038.88</v>
      </c>
      <c r="J1204" s="32"/>
      <c r="K1204" s="57" t="n">
        <f aca="false">I1204-G1204</f>
        <v>12564711.89</v>
      </c>
      <c r="L1204" s="58"/>
      <c r="M1204" s="59"/>
    </row>
    <row r="1205" customFormat="false" ht="11.25" hidden="false" customHeight="false" outlineLevel="0" collapsed="false">
      <c r="A1205" s="33" t="n">
        <v>5</v>
      </c>
      <c r="B1205" s="33" t="n">
        <v>2.4</v>
      </c>
      <c r="C1205" s="33"/>
      <c r="D1205" s="33" t="n">
        <v>0</v>
      </c>
      <c r="E1205" s="33" t="n">
        <v>0.2</v>
      </c>
      <c r="F1205" s="33" t="n">
        <f aca="false">F1204+1</f>
        <v>14</v>
      </c>
      <c r="G1205" s="32" t="n">
        <v>15380319.68</v>
      </c>
      <c r="H1205" s="32" t="n">
        <v>0</v>
      </c>
      <c r="I1205" s="32" t="n">
        <v>27786038.88</v>
      </c>
      <c r="J1205" s="32"/>
      <c r="K1205" s="57" t="n">
        <f aca="false">I1205-G1205</f>
        <v>12405719.2</v>
      </c>
      <c r="L1205" s="58"/>
      <c r="M1205" s="59"/>
    </row>
    <row r="1206" customFormat="false" ht="11.25" hidden="false" customHeight="false" outlineLevel="0" collapsed="false">
      <c r="A1206" s="33" t="n">
        <v>5</v>
      </c>
      <c r="B1206" s="33" t="n">
        <v>0</v>
      </c>
      <c r="C1206" s="33"/>
      <c r="D1206" s="33" t="n">
        <v>0.2</v>
      </c>
      <c r="E1206" s="33" t="n">
        <v>0.2</v>
      </c>
      <c r="F1206" s="33" t="n">
        <f aca="false">F1205+1</f>
        <v>15</v>
      </c>
      <c r="G1206" s="32" t="n">
        <v>17038796.5</v>
      </c>
      <c r="H1206" s="32" t="n">
        <v>0</v>
      </c>
      <c r="I1206" s="32" t="n">
        <v>29394414.74</v>
      </c>
      <c r="J1206" s="32"/>
      <c r="K1206" s="57" t="n">
        <f aca="false">I1206-G1206</f>
        <v>12355618.24</v>
      </c>
      <c r="L1206" s="58"/>
      <c r="M1206" s="59"/>
    </row>
    <row r="1207" customFormat="false" ht="11.25" hidden="false" customHeight="false" outlineLevel="0" collapsed="false">
      <c r="A1207" s="33" t="n">
        <v>5</v>
      </c>
      <c r="B1207" s="33" t="n">
        <v>0</v>
      </c>
      <c r="C1207" s="33"/>
      <c r="D1207" s="33" t="n">
        <v>0</v>
      </c>
      <c r="E1207" s="33" t="n">
        <v>0</v>
      </c>
      <c r="F1207" s="33" t="n">
        <f aca="false">F1206+1</f>
        <v>16</v>
      </c>
      <c r="G1207" s="32" t="n">
        <v>15454268.78</v>
      </c>
      <c r="H1207" s="32" t="n">
        <v>0</v>
      </c>
      <c r="I1207" s="32" t="n">
        <v>27786038.88</v>
      </c>
      <c r="J1207" s="32"/>
      <c r="K1207" s="57" t="n">
        <f aca="false">I1207-G1207</f>
        <v>12331770.1</v>
      </c>
      <c r="L1207" s="58"/>
      <c r="M1207" s="59"/>
    </row>
    <row r="1208" customFormat="false" ht="11.25" hidden="false" customHeight="false" outlineLevel="0" collapsed="false">
      <c r="A1208" s="33" t="n">
        <v>5</v>
      </c>
      <c r="B1208" s="33" t="n">
        <v>-2.4</v>
      </c>
      <c r="C1208" s="33"/>
      <c r="D1208" s="33" t="n">
        <v>0.2</v>
      </c>
      <c r="E1208" s="33" t="n">
        <v>0</v>
      </c>
      <c r="F1208" s="33" t="n">
        <f aca="false">F1207+1</f>
        <v>17</v>
      </c>
      <c r="G1208" s="32" t="n">
        <v>17152592.73</v>
      </c>
      <c r="H1208" s="32" t="n">
        <v>0</v>
      </c>
      <c r="I1208" s="32" t="n">
        <v>29394414.74</v>
      </c>
      <c r="J1208" s="32"/>
      <c r="K1208" s="57" t="n">
        <f aca="false">I1208-G1208</f>
        <v>12241822.01</v>
      </c>
      <c r="L1208" s="58"/>
      <c r="M1208" s="59"/>
    </row>
    <row r="1209" customFormat="false" ht="11.25" hidden="false" customHeight="false" outlineLevel="0" collapsed="false">
      <c r="A1209" s="33" t="n">
        <v>5</v>
      </c>
      <c r="B1209" s="33" t="n">
        <v>2.4</v>
      </c>
      <c r="C1209" s="33"/>
      <c r="D1209" s="33" t="n">
        <v>-0.2</v>
      </c>
      <c r="E1209" s="33" t="n">
        <v>-0.2</v>
      </c>
      <c r="F1209" s="33" t="n">
        <f aca="false">F1208+1</f>
        <v>18</v>
      </c>
      <c r="G1209" s="32" t="n">
        <v>15700002.86</v>
      </c>
      <c r="H1209" s="32" t="n">
        <v>0</v>
      </c>
      <c r="I1209" s="32" t="n">
        <v>26406091.6</v>
      </c>
      <c r="J1209" s="32"/>
      <c r="K1209" s="57" t="n">
        <f aca="false">I1209-G1209</f>
        <v>10706088.74</v>
      </c>
      <c r="L1209" s="58"/>
      <c r="M1209" s="59"/>
    </row>
    <row r="1210" customFormat="false" ht="11.25" hidden="false" customHeight="false" outlineLevel="0" collapsed="false">
      <c r="A1210" s="33" t="n">
        <v>5</v>
      </c>
      <c r="B1210" s="33" t="n">
        <v>2.4</v>
      </c>
      <c r="C1210" s="33"/>
      <c r="D1210" s="33" t="n">
        <v>0.2</v>
      </c>
      <c r="E1210" s="33" t="n">
        <v>0.2</v>
      </c>
      <c r="F1210" s="33" t="n">
        <f aca="false">F1209+1</f>
        <v>19</v>
      </c>
      <c r="G1210" s="32" t="n">
        <v>18906040.04</v>
      </c>
      <c r="H1210" s="32" t="n">
        <v>0</v>
      </c>
      <c r="I1210" s="32" t="n">
        <v>29394414.74</v>
      </c>
      <c r="J1210" s="32"/>
      <c r="K1210" s="57" t="n">
        <f aca="false">I1210-G1210</f>
        <v>10488374.7</v>
      </c>
      <c r="L1210" s="58"/>
      <c r="M1210" s="59"/>
    </row>
    <row r="1211" customFormat="false" ht="11.25" hidden="false" customHeight="false" outlineLevel="0" collapsed="false">
      <c r="A1211" s="33" t="n">
        <v>5</v>
      </c>
      <c r="B1211" s="33" t="n">
        <v>-2.4</v>
      </c>
      <c r="C1211" s="33"/>
      <c r="D1211" s="33" t="n">
        <v>0.2</v>
      </c>
      <c r="E1211" s="33" t="n">
        <v>-0.2</v>
      </c>
      <c r="F1211" s="33" t="n">
        <f aca="false">F1210+1</f>
        <v>20</v>
      </c>
      <c r="G1211" s="32" t="n">
        <v>18964139.02</v>
      </c>
      <c r="H1211" s="32" t="n">
        <v>0</v>
      </c>
      <c r="I1211" s="32" t="n">
        <v>29394414.74</v>
      </c>
      <c r="J1211" s="32"/>
      <c r="K1211" s="57" t="n">
        <f aca="false">I1211-G1211</f>
        <v>10430275.72</v>
      </c>
      <c r="L1211" s="58"/>
      <c r="M1211" s="59"/>
    </row>
    <row r="1212" customFormat="false" ht="11.25" hidden="false" customHeight="false" outlineLevel="0" collapsed="false">
      <c r="A1212" s="33" t="n">
        <v>5</v>
      </c>
      <c r="B1212" s="33" t="n">
        <v>0</v>
      </c>
      <c r="C1212" s="33"/>
      <c r="D1212" s="33" t="n">
        <v>0</v>
      </c>
      <c r="E1212" s="33" t="n">
        <v>-0.2</v>
      </c>
      <c r="F1212" s="33" t="n">
        <f aca="false">F1211+1</f>
        <v>21</v>
      </c>
      <c r="G1212" s="32" t="n">
        <v>17440009.49</v>
      </c>
      <c r="H1212" s="32" t="n">
        <v>0</v>
      </c>
      <c r="I1212" s="32" t="n">
        <v>27786038.88</v>
      </c>
      <c r="J1212" s="32"/>
      <c r="K1212" s="57" t="n">
        <f aca="false">I1212-G1212</f>
        <v>10346029.39</v>
      </c>
      <c r="L1212" s="58"/>
      <c r="M1212" s="59"/>
    </row>
    <row r="1213" customFormat="false" ht="11.25" hidden="false" customHeight="false" outlineLevel="0" collapsed="false">
      <c r="A1213" s="33" t="n">
        <v>5</v>
      </c>
      <c r="B1213" s="33" t="n">
        <v>0</v>
      </c>
      <c r="C1213" s="33"/>
      <c r="D1213" s="33" t="n">
        <v>0.2</v>
      </c>
      <c r="E1213" s="33" t="n">
        <v>0</v>
      </c>
      <c r="F1213" s="33" t="n">
        <f aca="false">F1212+1</f>
        <v>22</v>
      </c>
      <c r="G1213" s="32" t="n">
        <v>19130690.48</v>
      </c>
      <c r="H1213" s="32" t="n">
        <v>0</v>
      </c>
      <c r="I1213" s="32" t="n">
        <v>29394414.74</v>
      </c>
      <c r="J1213" s="32"/>
      <c r="K1213" s="57" t="n">
        <f aca="false">I1213-G1213</f>
        <v>10263724.26</v>
      </c>
      <c r="L1213" s="58"/>
      <c r="M1213" s="59"/>
    </row>
    <row r="1214" customFormat="false" ht="11.25" hidden="false" customHeight="false" outlineLevel="0" collapsed="false">
      <c r="A1214" s="33" t="n">
        <v>5</v>
      </c>
      <c r="B1214" s="33" t="n">
        <v>2.4</v>
      </c>
      <c r="C1214" s="33"/>
      <c r="D1214" s="33" t="n">
        <v>0</v>
      </c>
      <c r="E1214" s="33" t="n">
        <v>0</v>
      </c>
      <c r="F1214" s="33" t="n">
        <f aca="false">F1213+1</f>
        <v>23</v>
      </c>
      <c r="G1214" s="32" t="n">
        <v>17584501.49</v>
      </c>
      <c r="H1214" s="32" t="n">
        <v>0</v>
      </c>
      <c r="I1214" s="32" t="n">
        <v>27786038.88</v>
      </c>
      <c r="J1214" s="32"/>
      <c r="K1214" s="57" t="n">
        <f aca="false">I1214-G1214</f>
        <v>10201537.39</v>
      </c>
      <c r="L1214" s="58"/>
      <c r="M1214" s="59"/>
    </row>
    <row r="1215" customFormat="false" ht="11.25" hidden="false" customHeight="false" outlineLevel="0" collapsed="false">
      <c r="A1215" s="33" t="n">
        <v>0</v>
      </c>
      <c r="B1215" s="33" t="n">
        <v>-2.4</v>
      </c>
      <c r="C1215" s="33"/>
      <c r="D1215" s="33" t="n">
        <v>-0.2</v>
      </c>
      <c r="E1215" s="33" t="n">
        <v>0.2</v>
      </c>
      <c r="F1215" s="33" t="n">
        <f aca="false">F1214+1</f>
        <v>24</v>
      </c>
      <c r="G1215" s="32" t="n">
        <v>12930389.82</v>
      </c>
      <c r="H1215" s="32" t="n">
        <v>0</v>
      </c>
      <c r="I1215" s="32" t="n">
        <v>22546034.83</v>
      </c>
      <c r="J1215" s="32"/>
      <c r="K1215" s="57" t="n">
        <f aca="false">I1215-G1215</f>
        <v>9615645.01</v>
      </c>
      <c r="L1215" s="58"/>
      <c r="M1215" s="59"/>
    </row>
    <row r="1216" customFormat="false" ht="11.25" hidden="false" customHeight="false" outlineLevel="0" collapsed="false">
      <c r="A1216" s="33" t="n">
        <v>5</v>
      </c>
      <c r="B1216" s="33" t="n">
        <v>0</v>
      </c>
      <c r="C1216" s="33"/>
      <c r="D1216" s="33" t="n">
        <v>0.2</v>
      </c>
      <c r="E1216" s="33" t="n">
        <v>-0.2</v>
      </c>
      <c r="F1216" s="33" t="n">
        <f aca="false">F1215+1</f>
        <v>25</v>
      </c>
      <c r="G1216" s="32" t="n">
        <v>21052868.96</v>
      </c>
      <c r="H1216" s="32" t="n">
        <v>0</v>
      </c>
      <c r="I1216" s="32" t="n">
        <v>29394414.74</v>
      </c>
      <c r="J1216" s="32"/>
      <c r="K1216" s="57" t="n">
        <f aca="false">I1216-G1216</f>
        <v>8341545.78</v>
      </c>
      <c r="L1216" s="58"/>
      <c r="M1216" s="59"/>
    </row>
    <row r="1217" customFormat="false" ht="11.25" hidden="false" customHeight="false" outlineLevel="0" collapsed="false">
      <c r="A1217" s="33" t="n">
        <v>5</v>
      </c>
      <c r="B1217" s="33" t="n">
        <v>2.4</v>
      </c>
      <c r="C1217" s="33"/>
      <c r="D1217" s="33" t="n">
        <v>0.2</v>
      </c>
      <c r="E1217" s="33" t="n">
        <v>0</v>
      </c>
      <c r="F1217" s="33" t="n">
        <f aca="false">F1216+1</f>
        <v>26</v>
      </c>
      <c r="G1217" s="32" t="n">
        <v>21160610.27</v>
      </c>
      <c r="H1217" s="32" t="n">
        <v>0</v>
      </c>
      <c r="I1217" s="32" t="n">
        <v>29394414.74</v>
      </c>
      <c r="J1217" s="32"/>
      <c r="K1217" s="57" t="n">
        <f aca="false">I1217-G1217</f>
        <v>8233804.47</v>
      </c>
      <c r="L1217" s="58"/>
      <c r="M1217" s="59"/>
    </row>
    <row r="1218" customFormat="false" ht="11.25" hidden="false" customHeight="false" outlineLevel="0" collapsed="false">
      <c r="A1218" s="33" t="n">
        <v>5</v>
      </c>
      <c r="B1218" s="33" t="n">
        <v>2.4</v>
      </c>
      <c r="C1218" s="33"/>
      <c r="D1218" s="33" t="n">
        <v>0</v>
      </c>
      <c r="E1218" s="33" t="n">
        <v>-0.2</v>
      </c>
      <c r="F1218" s="33" t="n">
        <f aca="false">F1217+1</f>
        <v>27</v>
      </c>
      <c r="G1218" s="32" t="n">
        <v>19745967.69</v>
      </c>
      <c r="H1218" s="32" t="n">
        <v>0</v>
      </c>
      <c r="I1218" s="32" t="n">
        <v>27786038.88</v>
      </c>
      <c r="J1218" s="32"/>
      <c r="K1218" s="57" t="n">
        <f aca="false">I1218-G1218</f>
        <v>8040071.19</v>
      </c>
      <c r="L1218" s="58"/>
      <c r="M1218" s="59"/>
    </row>
    <row r="1219" customFormat="false" ht="11.25" hidden="false" customHeight="false" outlineLevel="0" collapsed="false">
      <c r="A1219" s="33" t="n">
        <v>0</v>
      </c>
      <c r="B1219" s="33" t="n">
        <v>-2.4</v>
      </c>
      <c r="C1219" s="33"/>
      <c r="D1219" s="33" t="n">
        <v>-0.2</v>
      </c>
      <c r="E1219" s="33" t="n">
        <v>0</v>
      </c>
      <c r="F1219" s="33" t="n">
        <f aca="false">F1218+1</f>
        <v>28</v>
      </c>
      <c r="G1219" s="32" t="n">
        <v>14869598.82</v>
      </c>
      <c r="H1219" s="32" t="n">
        <v>0</v>
      </c>
      <c r="I1219" s="32" t="n">
        <v>22546034.83</v>
      </c>
      <c r="J1219" s="32"/>
      <c r="K1219" s="57" t="n">
        <f aca="false">I1219-G1219</f>
        <v>7676436.01</v>
      </c>
      <c r="L1219" s="58"/>
      <c r="M1219" s="59"/>
    </row>
    <row r="1220" customFormat="false" ht="11.25" hidden="false" customHeight="false" outlineLevel="0" collapsed="false">
      <c r="A1220" s="33" t="n">
        <v>0</v>
      </c>
      <c r="B1220" s="33" t="n">
        <v>0</v>
      </c>
      <c r="C1220" s="33"/>
      <c r="D1220" s="33" t="n">
        <v>-0.2</v>
      </c>
      <c r="E1220" s="33" t="n">
        <v>0.2</v>
      </c>
      <c r="F1220" s="33" t="n">
        <f aca="false">F1219+1</f>
        <v>29</v>
      </c>
      <c r="G1220" s="32" t="n">
        <v>15160673.17</v>
      </c>
      <c r="H1220" s="32" t="n">
        <v>0</v>
      </c>
      <c r="I1220" s="32" t="n">
        <v>22546034.83</v>
      </c>
      <c r="J1220" s="32"/>
      <c r="K1220" s="57" t="n">
        <f aca="false">I1220-G1220</f>
        <v>7385361.66</v>
      </c>
      <c r="L1220" s="58"/>
      <c r="M1220" s="59"/>
    </row>
    <row r="1221" customFormat="false" ht="11.25" hidden="false" customHeight="false" outlineLevel="0" collapsed="false">
      <c r="A1221" s="33" t="n">
        <v>0</v>
      </c>
      <c r="B1221" s="33" t="n">
        <v>-2.4</v>
      </c>
      <c r="C1221" s="33"/>
      <c r="D1221" s="33" t="n">
        <v>0</v>
      </c>
      <c r="E1221" s="33" t="n">
        <v>0.2</v>
      </c>
      <c r="F1221" s="33" t="n">
        <f aca="false">F1220+1</f>
        <v>30</v>
      </c>
      <c r="G1221" s="32" t="n">
        <v>16658644.17</v>
      </c>
      <c r="H1221" s="32" t="n">
        <v>0</v>
      </c>
      <c r="I1221" s="32" t="n">
        <v>23662647.31</v>
      </c>
      <c r="J1221" s="32"/>
      <c r="K1221" s="57" t="n">
        <f aca="false">I1221-G1221</f>
        <v>7004003.14</v>
      </c>
      <c r="L1221" s="58"/>
      <c r="M1221" s="59"/>
    </row>
    <row r="1222" customFormat="false" ht="11.25" hidden="false" customHeight="false" outlineLevel="0" collapsed="false">
      <c r="A1222" s="33" t="n">
        <v>5</v>
      </c>
      <c r="B1222" s="33" t="n">
        <v>2.4</v>
      </c>
      <c r="C1222" s="33"/>
      <c r="D1222" s="33" t="n">
        <v>0.2</v>
      </c>
      <c r="E1222" s="33" t="n">
        <v>-0.2</v>
      </c>
      <c r="F1222" s="33" t="n">
        <f aca="false">F1221+1</f>
        <v>31</v>
      </c>
      <c r="G1222" s="32" t="n">
        <v>23182140.37</v>
      </c>
      <c r="H1222" s="32" t="n">
        <v>0</v>
      </c>
      <c r="I1222" s="32" t="n">
        <v>29394414.74</v>
      </c>
      <c r="J1222" s="32"/>
      <c r="K1222" s="57" t="n">
        <f aca="false">I1222-G1222</f>
        <v>6212274.37</v>
      </c>
      <c r="L1222" s="58"/>
      <c r="M1222" s="59"/>
    </row>
    <row r="1223" customFormat="false" ht="11.25" hidden="false" customHeight="false" outlineLevel="0" collapsed="false">
      <c r="A1223" s="33" t="n">
        <v>0</v>
      </c>
      <c r="B1223" s="33" t="n">
        <v>-2.4</v>
      </c>
      <c r="C1223" s="33"/>
      <c r="D1223" s="33" t="n">
        <v>-0.2</v>
      </c>
      <c r="E1223" s="33" t="n">
        <v>-0.2</v>
      </c>
      <c r="F1223" s="33" t="n">
        <f aca="false">F1222+1</f>
        <v>32</v>
      </c>
      <c r="G1223" s="32" t="n">
        <v>16899926.81</v>
      </c>
      <c r="H1223" s="32" t="n">
        <v>0</v>
      </c>
      <c r="I1223" s="32" t="n">
        <v>22546034.83</v>
      </c>
      <c r="J1223" s="32"/>
      <c r="K1223" s="57" t="n">
        <f aca="false">I1223-G1223</f>
        <v>5646108.02</v>
      </c>
      <c r="L1223" s="58"/>
      <c r="M1223" s="59"/>
    </row>
    <row r="1224" customFormat="false" ht="11.25" hidden="false" customHeight="false" outlineLevel="0" collapsed="false">
      <c r="A1224" s="33" t="n">
        <v>0</v>
      </c>
      <c r="B1224" s="33" t="n">
        <v>0</v>
      </c>
      <c r="C1224" s="33"/>
      <c r="D1224" s="33" t="n">
        <v>-0.2</v>
      </c>
      <c r="E1224" s="33" t="n">
        <v>0</v>
      </c>
      <c r="F1224" s="33" t="n">
        <f aca="false">F1223+1</f>
        <v>33</v>
      </c>
      <c r="G1224" s="32" t="n">
        <v>17427384.24</v>
      </c>
      <c r="H1224" s="32" t="n">
        <v>0</v>
      </c>
      <c r="I1224" s="32" t="n">
        <v>22546034.83</v>
      </c>
      <c r="J1224" s="32"/>
      <c r="K1224" s="57" t="n">
        <f aca="false">I1224-G1224</f>
        <v>5118650.59</v>
      </c>
      <c r="L1224" s="58"/>
      <c r="M1224" s="59"/>
    </row>
    <row r="1225" customFormat="false" ht="11.25" hidden="false" customHeight="false" outlineLevel="0" collapsed="false">
      <c r="A1225" s="33" t="n">
        <v>0</v>
      </c>
      <c r="B1225" s="33" t="n">
        <v>2.4</v>
      </c>
      <c r="C1225" s="33"/>
      <c r="D1225" s="33" t="n">
        <v>-0.2</v>
      </c>
      <c r="E1225" s="33" t="n">
        <v>0.2</v>
      </c>
      <c r="F1225" s="33" t="n">
        <f aca="false">F1224+1</f>
        <v>34</v>
      </c>
      <c r="G1225" s="32" t="n">
        <v>17523876.97</v>
      </c>
      <c r="H1225" s="32" t="n">
        <v>0</v>
      </c>
      <c r="I1225" s="32" t="n">
        <v>22546034.83</v>
      </c>
      <c r="J1225" s="32"/>
      <c r="K1225" s="57" t="n">
        <f aca="false">I1225-G1225</f>
        <v>5022157.86</v>
      </c>
      <c r="L1225" s="58"/>
      <c r="M1225" s="59"/>
    </row>
    <row r="1226" customFormat="false" ht="11.25" hidden="false" customHeight="false" outlineLevel="0" collapsed="false">
      <c r="A1226" s="33" t="n">
        <v>0</v>
      </c>
      <c r="B1226" s="33" t="n">
        <v>-2.4</v>
      </c>
      <c r="C1226" s="33"/>
      <c r="D1226" s="33" t="n">
        <v>0</v>
      </c>
      <c r="E1226" s="33" t="n">
        <v>0</v>
      </c>
      <c r="F1226" s="33" t="n">
        <f aca="false">F1225+1</f>
        <v>35</v>
      </c>
      <c r="G1226" s="32" t="n">
        <v>18849896.51</v>
      </c>
      <c r="H1226" s="32" t="n">
        <v>0</v>
      </c>
      <c r="I1226" s="32" t="n">
        <v>23662647.31</v>
      </c>
      <c r="J1226" s="32"/>
      <c r="K1226" s="57" t="n">
        <f aca="false">I1226-G1226</f>
        <v>4812750.8</v>
      </c>
      <c r="L1226" s="58"/>
      <c r="M1226" s="59"/>
    </row>
    <row r="1227" customFormat="false" ht="11.25" hidden="false" customHeight="false" outlineLevel="0" collapsed="false">
      <c r="A1227" s="33" t="n">
        <v>0</v>
      </c>
      <c r="B1227" s="33" t="n">
        <v>0</v>
      </c>
      <c r="C1227" s="33"/>
      <c r="D1227" s="33" t="n">
        <v>0</v>
      </c>
      <c r="E1227" s="33" t="n">
        <v>0.2</v>
      </c>
      <c r="F1227" s="33" t="n">
        <f aca="false">F1226+1</f>
        <v>36</v>
      </c>
      <c r="G1227" s="32" t="n">
        <v>18863867.93</v>
      </c>
      <c r="H1227" s="32" t="n">
        <v>0</v>
      </c>
      <c r="I1227" s="32" t="n">
        <v>23662647.31</v>
      </c>
      <c r="J1227" s="32"/>
      <c r="K1227" s="57" t="n">
        <f aca="false">I1227-G1227</f>
        <v>4798779.38</v>
      </c>
      <c r="L1227" s="58"/>
      <c r="M1227" s="59"/>
    </row>
    <row r="1228" customFormat="false" ht="11.25" hidden="false" customHeight="false" outlineLevel="0" collapsed="false">
      <c r="A1228" s="33" t="n">
        <v>0</v>
      </c>
      <c r="B1228" s="33" t="n">
        <v>-2.4</v>
      </c>
      <c r="C1228" s="33"/>
      <c r="D1228" s="33" t="n">
        <v>0.2</v>
      </c>
      <c r="E1228" s="33" t="n">
        <v>0.2</v>
      </c>
      <c r="F1228" s="33" t="n">
        <f aca="false">F1227+1</f>
        <v>37</v>
      </c>
      <c r="G1228" s="32" t="n">
        <v>20285873.5</v>
      </c>
      <c r="H1228" s="32" t="n">
        <v>0</v>
      </c>
      <c r="I1228" s="32" t="n">
        <v>25008729.4</v>
      </c>
      <c r="J1228" s="32"/>
      <c r="K1228" s="57" t="n">
        <f aca="false">I1228-G1228</f>
        <v>4722855.9</v>
      </c>
      <c r="L1228" s="58"/>
      <c r="M1228" s="59"/>
    </row>
    <row r="1229" customFormat="false" ht="11.25" hidden="false" customHeight="false" outlineLevel="0" collapsed="false">
      <c r="A1229" s="33" t="n">
        <v>0</v>
      </c>
      <c r="B1229" s="33" t="n">
        <v>0</v>
      </c>
      <c r="C1229" s="33"/>
      <c r="D1229" s="33" t="n">
        <v>-0.2</v>
      </c>
      <c r="E1229" s="33" t="n">
        <v>-0.2</v>
      </c>
      <c r="F1229" s="33" t="n">
        <f aca="false">F1228+1</f>
        <v>38</v>
      </c>
      <c r="G1229" s="32" t="n">
        <v>19765937.64</v>
      </c>
      <c r="H1229" s="32" t="n">
        <v>0</v>
      </c>
      <c r="I1229" s="32" t="n">
        <v>22546034.83</v>
      </c>
      <c r="J1229" s="32"/>
      <c r="K1229" s="57" t="n">
        <f aca="false">I1229-G1229</f>
        <v>2780097.19</v>
      </c>
      <c r="L1229" s="58"/>
      <c r="M1229" s="59"/>
    </row>
    <row r="1230" customFormat="false" ht="11.25" hidden="false" customHeight="false" outlineLevel="0" collapsed="false">
      <c r="A1230" s="33" t="n">
        <v>0</v>
      </c>
      <c r="B1230" s="33" t="n">
        <v>-2.4</v>
      </c>
      <c r="C1230" s="33"/>
      <c r="D1230" s="33" t="n">
        <v>0</v>
      </c>
      <c r="E1230" s="33" t="n">
        <v>-0.2</v>
      </c>
      <c r="F1230" s="33" t="n">
        <f aca="false">F1229+1</f>
        <v>39</v>
      </c>
      <c r="G1230" s="32" t="n">
        <v>20925467.53</v>
      </c>
      <c r="H1230" s="32" t="n">
        <v>0</v>
      </c>
      <c r="I1230" s="32" t="n">
        <v>23662647.31</v>
      </c>
      <c r="J1230" s="32"/>
      <c r="K1230" s="57" t="n">
        <f aca="false">I1230-G1230</f>
        <v>2737179.78</v>
      </c>
      <c r="L1230" s="58"/>
      <c r="M1230" s="59"/>
    </row>
    <row r="1231" customFormat="false" ht="11.25" hidden="false" customHeight="false" outlineLevel="0" collapsed="false">
      <c r="A1231" s="33" t="n">
        <v>0</v>
      </c>
      <c r="B1231" s="33" t="n">
        <v>0</v>
      </c>
      <c r="C1231" s="33"/>
      <c r="D1231" s="33" t="n">
        <v>0.2</v>
      </c>
      <c r="E1231" s="33" t="n">
        <v>0.2</v>
      </c>
      <c r="F1231" s="33" t="n">
        <f aca="false">F1230+1</f>
        <v>40</v>
      </c>
      <c r="G1231" s="32" t="n">
        <v>22370995.82</v>
      </c>
      <c r="H1231" s="32" t="n">
        <v>0</v>
      </c>
      <c r="I1231" s="32" t="n">
        <v>25008729.4</v>
      </c>
      <c r="J1231" s="32"/>
      <c r="K1231" s="57" t="n">
        <f aca="false">I1231-G1231</f>
        <v>2637733.58</v>
      </c>
      <c r="L1231" s="58"/>
      <c r="M1231" s="59"/>
    </row>
    <row r="1232" customFormat="false" ht="11.25" hidden="false" customHeight="false" outlineLevel="0" collapsed="false">
      <c r="A1232" s="33" t="n">
        <v>0</v>
      </c>
      <c r="B1232" s="33" t="n">
        <v>-2.4</v>
      </c>
      <c r="C1232" s="33"/>
      <c r="D1232" s="33" t="n">
        <v>0.2</v>
      </c>
      <c r="E1232" s="33" t="n">
        <v>0</v>
      </c>
      <c r="F1232" s="33" t="n">
        <f aca="false">F1231+1</f>
        <v>41</v>
      </c>
      <c r="G1232" s="32" t="n">
        <v>22441274.96</v>
      </c>
      <c r="H1232" s="32" t="n">
        <v>0</v>
      </c>
      <c r="I1232" s="32" t="n">
        <v>25008729.4</v>
      </c>
      <c r="J1232" s="32"/>
      <c r="K1232" s="57" t="n">
        <f aca="false">I1232-G1232</f>
        <v>2567454.44</v>
      </c>
      <c r="L1232" s="58"/>
      <c r="M1232" s="59"/>
    </row>
    <row r="1233" customFormat="false" ht="11.25" hidden="false" customHeight="false" outlineLevel="0" collapsed="false">
      <c r="A1233" s="33" t="n">
        <v>0</v>
      </c>
      <c r="B1233" s="33" t="n">
        <v>2.4</v>
      </c>
      <c r="C1233" s="33"/>
      <c r="D1233" s="33" t="n">
        <v>0</v>
      </c>
      <c r="E1233" s="33" t="n">
        <v>0.2</v>
      </c>
      <c r="F1233" s="33" t="n">
        <f aca="false">F1232+1</f>
        <v>42</v>
      </c>
      <c r="G1233" s="32" t="n">
        <v>21146016.07</v>
      </c>
      <c r="H1233" s="32" t="n">
        <v>0</v>
      </c>
      <c r="I1233" s="32" t="n">
        <v>23662647.31</v>
      </c>
      <c r="J1233" s="32"/>
      <c r="K1233" s="57" t="n">
        <f aca="false">I1233-G1233</f>
        <v>2516631.24</v>
      </c>
      <c r="L1233" s="58"/>
      <c r="M1233" s="59"/>
    </row>
    <row r="1234" customFormat="false" ht="11.25" hidden="false" customHeight="false" outlineLevel="0" collapsed="false">
      <c r="A1234" s="33" t="n">
        <v>0</v>
      </c>
      <c r="B1234" s="33" t="n">
        <v>0</v>
      </c>
      <c r="C1234" s="33"/>
      <c r="D1234" s="33" t="n">
        <v>0</v>
      </c>
      <c r="E1234" s="33" t="n">
        <v>0</v>
      </c>
      <c r="F1234" s="33" t="n">
        <f aca="false">F1233+1</f>
        <v>43</v>
      </c>
      <c r="G1234" s="32" t="n">
        <v>21281608.74</v>
      </c>
      <c r="H1234" s="32" t="n">
        <v>1</v>
      </c>
      <c r="I1234" s="32" t="n">
        <v>23662647.31</v>
      </c>
      <c r="J1234" s="32"/>
      <c r="K1234" s="57" t="n">
        <f aca="false">I1234-G1234</f>
        <v>2381038.57</v>
      </c>
      <c r="L1234" s="58"/>
      <c r="M1234" s="59"/>
    </row>
    <row r="1235" customFormat="false" ht="11.25" hidden="false" customHeight="false" outlineLevel="0" collapsed="false">
      <c r="A1235" s="33" t="n">
        <v>0</v>
      </c>
      <c r="B1235" s="33" t="n">
        <v>2.4</v>
      </c>
      <c r="C1235" s="33"/>
      <c r="D1235" s="33" t="n">
        <v>-0.2</v>
      </c>
      <c r="E1235" s="33" t="n">
        <v>0</v>
      </c>
      <c r="F1235" s="33" t="n">
        <f aca="false">F1234+1</f>
        <v>44</v>
      </c>
      <c r="G1235" s="32" t="n">
        <v>20191360.42</v>
      </c>
      <c r="H1235" s="32" t="n">
        <v>0</v>
      </c>
      <c r="I1235" s="32" t="n">
        <v>22546034.83</v>
      </c>
      <c r="J1235" s="32"/>
      <c r="K1235" s="57" t="n">
        <f aca="false">I1235-G1235</f>
        <v>2354674.41</v>
      </c>
      <c r="L1235" s="58"/>
      <c r="M1235" s="59"/>
    </row>
    <row r="1236" customFormat="false" ht="11.25" hidden="false" customHeight="false" outlineLevel="0" collapsed="false">
      <c r="A1236" s="33" t="n">
        <v>0</v>
      </c>
      <c r="B1236" s="33" t="n">
        <v>-2.4</v>
      </c>
      <c r="C1236" s="33"/>
      <c r="D1236" s="33" t="n">
        <v>0.2</v>
      </c>
      <c r="E1236" s="33" t="n">
        <v>-0.2</v>
      </c>
      <c r="F1236" s="33" t="n">
        <f aca="false">F1235+1</f>
        <v>45</v>
      </c>
      <c r="G1236" s="32" t="n">
        <v>24298774.78</v>
      </c>
      <c r="H1236" s="32" t="n">
        <v>0</v>
      </c>
      <c r="I1236" s="32" t="n">
        <v>25008729.4</v>
      </c>
      <c r="J1236" s="32"/>
      <c r="K1236" s="57" t="n">
        <f aca="false">I1236-G1236</f>
        <v>709954.619999997</v>
      </c>
      <c r="L1236" s="58"/>
      <c r="M1236" s="59"/>
    </row>
    <row r="1237" customFormat="false" ht="11.25" hidden="false" customHeight="false" outlineLevel="0" collapsed="false">
      <c r="A1237" s="33" t="n">
        <v>0</v>
      </c>
      <c r="B1237" s="33" t="n">
        <v>2.4</v>
      </c>
      <c r="C1237" s="33"/>
      <c r="D1237" s="33" t="n">
        <v>0.2</v>
      </c>
      <c r="E1237" s="33" t="n">
        <v>0.2</v>
      </c>
      <c r="F1237" s="33" t="n">
        <f aca="false">F1236+1</f>
        <v>46</v>
      </c>
      <c r="G1237" s="32" t="n">
        <v>24502328.53</v>
      </c>
      <c r="H1237" s="32" t="n">
        <v>0</v>
      </c>
      <c r="I1237" s="32" t="n">
        <v>25008729.4</v>
      </c>
      <c r="J1237" s="32"/>
      <c r="K1237" s="57" t="n">
        <f aca="false">I1237-G1237</f>
        <v>506400.869999997</v>
      </c>
      <c r="L1237" s="58"/>
      <c r="M1237" s="59"/>
    </row>
    <row r="1238" customFormat="false" ht="11.25" hidden="false" customHeight="false" outlineLevel="0" collapsed="false">
      <c r="A1238" s="33" t="n">
        <v>0</v>
      </c>
      <c r="B1238" s="33" t="n">
        <v>0</v>
      </c>
      <c r="C1238" s="33"/>
      <c r="D1238" s="33" t="n">
        <v>0.2</v>
      </c>
      <c r="E1238" s="33" t="n">
        <v>0</v>
      </c>
      <c r="F1238" s="33" t="n">
        <f aca="false">F1237+1</f>
        <v>47</v>
      </c>
      <c r="G1238" s="32" t="n">
        <v>24656282.38</v>
      </c>
      <c r="H1238" s="32" t="n">
        <v>0</v>
      </c>
      <c r="I1238" s="32" t="n">
        <v>25008729.4</v>
      </c>
      <c r="J1238" s="32"/>
      <c r="K1238" s="57" t="n">
        <f aca="false">I1238-G1238</f>
        <v>352447.02</v>
      </c>
      <c r="L1238" s="58"/>
      <c r="M1238" s="59"/>
    </row>
    <row r="1239" customFormat="false" ht="11.25" hidden="false" customHeight="false" outlineLevel="0" collapsed="false">
      <c r="A1239" s="33" t="n">
        <v>0</v>
      </c>
      <c r="B1239" s="33" t="n">
        <v>0</v>
      </c>
      <c r="C1239" s="33"/>
      <c r="D1239" s="33" t="n">
        <v>0</v>
      </c>
      <c r="E1239" s="33" t="n">
        <v>-0.2</v>
      </c>
      <c r="F1239" s="33" t="n">
        <f aca="false">F1238+1</f>
        <v>48</v>
      </c>
      <c r="G1239" s="32" t="n">
        <v>23502595.41</v>
      </c>
      <c r="H1239" s="32" t="n">
        <v>0</v>
      </c>
      <c r="I1239" s="32" t="n">
        <v>23662647.31</v>
      </c>
      <c r="J1239" s="32"/>
      <c r="K1239" s="57" t="n">
        <f aca="false">I1239-G1239</f>
        <v>160051.899999999</v>
      </c>
      <c r="L1239" s="58"/>
      <c r="M1239" s="59"/>
    </row>
    <row r="1240" customFormat="false" ht="11.25" hidden="false" customHeight="false" outlineLevel="0" collapsed="false">
      <c r="A1240" s="33" t="n">
        <v>0</v>
      </c>
      <c r="B1240" s="33" t="n">
        <v>2.4</v>
      </c>
      <c r="C1240" s="33"/>
      <c r="D1240" s="33" t="n">
        <v>0</v>
      </c>
      <c r="E1240" s="33" t="n">
        <v>0</v>
      </c>
      <c r="F1240" s="33" t="n">
        <f aca="false">F1239+1</f>
        <v>49</v>
      </c>
      <c r="G1240" s="32" t="n">
        <v>23799821.21</v>
      </c>
      <c r="H1240" s="32" t="n">
        <v>0</v>
      </c>
      <c r="I1240" s="32" t="n">
        <v>23662647.31</v>
      </c>
      <c r="J1240" s="32"/>
      <c r="K1240" s="57" t="n">
        <f aca="false">I1240-G1240</f>
        <v>-137173.900000002</v>
      </c>
      <c r="L1240" s="58"/>
      <c r="M1240" s="59"/>
    </row>
    <row r="1241" customFormat="false" ht="11.25" hidden="false" customHeight="false" outlineLevel="0" collapsed="false">
      <c r="A1241" s="33" t="n">
        <v>0</v>
      </c>
      <c r="B1241" s="33" t="n">
        <v>2.4</v>
      </c>
      <c r="C1241" s="33"/>
      <c r="D1241" s="33" t="n">
        <v>-0.2</v>
      </c>
      <c r="E1241" s="33" t="n">
        <v>-0.2</v>
      </c>
      <c r="F1241" s="33" t="n">
        <f aca="false">F1240+1</f>
        <v>50</v>
      </c>
      <c r="G1241" s="32" t="n">
        <v>22798294.71</v>
      </c>
      <c r="H1241" s="32" t="n">
        <v>0</v>
      </c>
      <c r="I1241" s="32" t="n">
        <v>22546034.83</v>
      </c>
      <c r="J1241" s="32"/>
      <c r="K1241" s="57" t="n">
        <f aca="false">I1241-G1241</f>
        <v>-252259.880000003</v>
      </c>
      <c r="L1241" s="58"/>
      <c r="M1241" s="59"/>
    </row>
    <row r="1242" customFormat="false" ht="11.25" hidden="false" customHeight="false" outlineLevel="0" collapsed="false">
      <c r="A1242" s="33" t="n">
        <v>-5</v>
      </c>
      <c r="B1242" s="33" t="n">
        <v>-2.4</v>
      </c>
      <c r="C1242" s="33"/>
      <c r="D1242" s="33" t="n">
        <v>-0.2</v>
      </c>
      <c r="E1242" s="33" t="n">
        <v>0.2</v>
      </c>
      <c r="F1242" s="33" t="n">
        <f aca="false">F1241+1</f>
        <v>51</v>
      </c>
      <c r="G1242" s="32" t="n">
        <v>19718923.64</v>
      </c>
      <c r="H1242" s="32" t="n">
        <v>0</v>
      </c>
      <c r="I1242" s="32" t="n">
        <v>19401858.11</v>
      </c>
      <c r="J1242" s="32"/>
      <c r="K1242" s="57" t="n">
        <f aca="false">I1242-G1242</f>
        <v>-317065.530000001</v>
      </c>
      <c r="L1242" s="58"/>
      <c r="M1242" s="59"/>
    </row>
    <row r="1243" customFormat="false" ht="11.25" hidden="false" customHeight="false" outlineLevel="0" collapsed="false">
      <c r="A1243" s="33" t="n">
        <v>0</v>
      </c>
      <c r="B1243" s="33" t="n">
        <v>0</v>
      </c>
      <c r="C1243" s="33"/>
      <c r="D1243" s="33" t="n">
        <v>0.2</v>
      </c>
      <c r="E1243" s="33" t="n">
        <v>-0.2</v>
      </c>
      <c r="F1243" s="33" t="n">
        <f aca="false">F1242+1</f>
        <v>52</v>
      </c>
      <c r="G1243" s="32" t="n">
        <v>26581785.35</v>
      </c>
      <c r="H1243" s="32" t="n">
        <v>0</v>
      </c>
      <c r="I1243" s="32" t="n">
        <v>25008729.4</v>
      </c>
      <c r="J1243" s="32"/>
      <c r="K1243" s="57" t="n">
        <f aca="false">I1243-G1243</f>
        <v>-1573055.95</v>
      </c>
      <c r="L1243" s="58"/>
      <c r="M1243" s="59"/>
    </row>
    <row r="1244" customFormat="false" ht="11.25" hidden="false" customHeight="false" outlineLevel="0" collapsed="false">
      <c r="A1244" s="33" t="n">
        <v>0</v>
      </c>
      <c r="B1244" s="33" t="n">
        <v>2.4</v>
      </c>
      <c r="C1244" s="33"/>
      <c r="D1244" s="33" t="n">
        <v>0.2</v>
      </c>
      <c r="E1244" s="33" t="n">
        <v>0</v>
      </c>
      <c r="F1244" s="33" t="n">
        <f aca="false">F1243+1</f>
        <v>53</v>
      </c>
      <c r="G1244" s="32" t="n">
        <v>26900288.9</v>
      </c>
      <c r="H1244" s="32" t="n">
        <v>0</v>
      </c>
      <c r="I1244" s="32" t="n">
        <v>25008729.4</v>
      </c>
      <c r="J1244" s="32"/>
      <c r="K1244" s="57" t="n">
        <f aca="false">I1244-G1244</f>
        <v>-1891559.5</v>
      </c>
      <c r="L1244" s="58"/>
      <c r="M1244" s="59"/>
    </row>
    <row r="1245" customFormat="false" ht="11.25" hidden="false" customHeight="false" outlineLevel="0" collapsed="false">
      <c r="A1245" s="33" t="n">
        <v>0</v>
      </c>
      <c r="B1245" s="33" t="n">
        <v>2.4</v>
      </c>
      <c r="C1245" s="33"/>
      <c r="D1245" s="33" t="n">
        <v>0</v>
      </c>
      <c r="E1245" s="33" t="n">
        <v>-0.2</v>
      </c>
      <c r="F1245" s="33" t="n">
        <f aca="false">F1244+1</f>
        <v>54</v>
      </c>
      <c r="G1245" s="32" t="n">
        <v>26131345.07</v>
      </c>
      <c r="H1245" s="32" t="n">
        <v>0</v>
      </c>
      <c r="I1245" s="32" t="n">
        <v>23662647.31</v>
      </c>
      <c r="J1245" s="32"/>
      <c r="K1245" s="57" t="n">
        <f aca="false">I1245-G1245</f>
        <v>-2468697.76</v>
      </c>
      <c r="L1245" s="58"/>
      <c r="M1245" s="59"/>
    </row>
    <row r="1246" customFormat="false" ht="11.25" hidden="false" customHeight="false" outlineLevel="0" collapsed="false">
      <c r="A1246" s="33" t="n">
        <v>-5</v>
      </c>
      <c r="B1246" s="33" t="n">
        <v>-2.4</v>
      </c>
      <c r="C1246" s="33"/>
      <c r="D1246" s="33" t="n">
        <v>-0.2</v>
      </c>
      <c r="E1246" s="33" t="n">
        <v>0</v>
      </c>
      <c r="F1246" s="33" t="n">
        <f aca="false">F1245+1</f>
        <v>55</v>
      </c>
      <c r="G1246" s="32" t="n">
        <v>22392224.71</v>
      </c>
      <c r="H1246" s="32" t="n">
        <v>0</v>
      </c>
      <c r="I1246" s="32" t="n">
        <v>19401858.11</v>
      </c>
      <c r="J1246" s="32"/>
      <c r="K1246" s="57" t="n">
        <f aca="false">I1246-G1246</f>
        <v>-2990366.6</v>
      </c>
      <c r="L1246" s="58"/>
      <c r="M1246" s="59"/>
    </row>
    <row r="1247" customFormat="false" ht="11.25" hidden="false" customHeight="false" outlineLevel="0" collapsed="false">
      <c r="A1247" s="33" t="n">
        <v>-5</v>
      </c>
      <c r="B1247" s="33" t="n">
        <v>-2.4</v>
      </c>
      <c r="C1247" s="33"/>
      <c r="D1247" s="33" t="n">
        <v>0</v>
      </c>
      <c r="E1247" s="33" t="n">
        <v>0.2</v>
      </c>
      <c r="F1247" s="33" t="n">
        <f aca="false">F1246+1</f>
        <v>56</v>
      </c>
      <c r="G1247" s="32" t="n">
        <v>23330523.38</v>
      </c>
      <c r="H1247" s="32" t="n">
        <v>0</v>
      </c>
      <c r="I1247" s="32" t="n">
        <v>20292826.04</v>
      </c>
      <c r="J1247" s="32"/>
      <c r="K1247" s="57" t="n">
        <f aca="false">I1247-G1247</f>
        <v>-3037697.34</v>
      </c>
      <c r="L1247" s="58"/>
      <c r="M1247" s="59"/>
    </row>
    <row r="1248" customFormat="false" ht="11.25" hidden="false" customHeight="false" outlineLevel="0" collapsed="false">
      <c r="A1248" s="33" t="n">
        <v>-5</v>
      </c>
      <c r="B1248" s="33" t="n">
        <v>0</v>
      </c>
      <c r="C1248" s="33"/>
      <c r="D1248" s="33" t="n">
        <v>-0.2</v>
      </c>
      <c r="E1248" s="33" t="n">
        <v>0.2</v>
      </c>
      <c r="F1248" s="33" t="n">
        <f aca="false">F1247+1</f>
        <v>57</v>
      </c>
      <c r="G1248" s="32" t="n">
        <v>22662359.6</v>
      </c>
      <c r="H1248" s="32" t="n">
        <v>0</v>
      </c>
      <c r="I1248" s="32" t="n">
        <v>19401858.11</v>
      </c>
      <c r="J1248" s="32"/>
      <c r="K1248" s="57" t="n">
        <f aca="false">I1248-G1248</f>
        <v>-3260501.49</v>
      </c>
      <c r="L1248" s="58"/>
      <c r="M1248" s="59"/>
    </row>
    <row r="1249" customFormat="false" ht="11.25" hidden="false" customHeight="false" outlineLevel="0" collapsed="false">
      <c r="A1249" s="33" t="n">
        <v>0</v>
      </c>
      <c r="B1249" s="33" t="n">
        <v>2.4</v>
      </c>
      <c r="C1249" s="33"/>
      <c r="D1249" s="33" t="n">
        <v>0.2</v>
      </c>
      <c r="E1249" s="33" t="n">
        <v>-0.2</v>
      </c>
      <c r="F1249" s="33" t="n">
        <f aca="false">F1248+1</f>
        <v>58</v>
      </c>
      <c r="G1249" s="32" t="n">
        <v>28875422.38</v>
      </c>
      <c r="H1249" s="32" t="n">
        <v>0</v>
      </c>
      <c r="I1249" s="32" t="n">
        <v>25008729.4</v>
      </c>
      <c r="J1249" s="32"/>
      <c r="K1249" s="57" t="n">
        <f aca="false">I1249-G1249</f>
        <v>-3866692.98</v>
      </c>
      <c r="L1249" s="58"/>
      <c r="M1249" s="59"/>
    </row>
    <row r="1250" customFormat="false" ht="11.25" hidden="false" customHeight="false" outlineLevel="0" collapsed="false">
      <c r="A1250" s="33" t="n">
        <v>-5</v>
      </c>
      <c r="B1250" s="33" t="n">
        <v>-2.4</v>
      </c>
      <c r="C1250" s="33"/>
      <c r="D1250" s="33" t="n">
        <v>0.2</v>
      </c>
      <c r="E1250" s="33" t="n">
        <v>0.2</v>
      </c>
      <c r="F1250" s="33" t="n">
        <f aca="false">F1249+1</f>
        <v>59</v>
      </c>
      <c r="G1250" s="32" t="n">
        <v>26563263.77</v>
      </c>
      <c r="H1250" s="32" t="n">
        <v>0</v>
      </c>
      <c r="I1250" s="32" t="n">
        <v>21388754.03</v>
      </c>
      <c r="J1250" s="32"/>
      <c r="K1250" s="57" t="n">
        <f aca="false">I1250-G1250</f>
        <v>-5174509.74</v>
      </c>
      <c r="L1250" s="58"/>
      <c r="M1250" s="59"/>
    </row>
    <row r="1251" customFormat="false" ht="11.25" hidden="false" customHeight="false" outlineLevel="0" collapsed="false">
      <c r="A1251" s="33" t="n">
        <v>-5</v>
      </c>
      <c r="B1251" s="33" t="n">
        <v>-2.4</v>
      </c>
      <c r="C1251" s="33"/>
      <c r="D1251" s="61" t="n">
        <v>-0.2</v>
      </c>
      <c r="E1251" s="61" t="n">
        <v>-0.2</v>
      </c>
      <c r="F1251" s="33" t="n">
        <v>1</v>
      </c>
      <c r="G1251" s="63" t="n">
        <v>24843896.27</v>
      </c>
      <c r="H1251" s="32" t="n">
        <v>0</v>
      </c>
      <c r="I1251" s="32" t="n">
        <v>19401858.11</v>
      </c>
      <c r="J1251" s="32"/>
      <c r="K1251" s="57" t="n">
        <f aca="false">I1251-G1251</f>
        <v>-5442038.16</v>
      </c>
      <c r="L1251" s="58"/>
      <c r="M1251" s="59"/>
    </row>
    <row r="1252" customFormat="false" ht="11.25" hidden="false" customHeight="false" outlineLevel="0" collapsed="false">
      <c r="A1252" s="33" t="n">
        <v>-5</v>
      </c>
      <c r="B1252" s="33" t="n">
        <v>-2.4</v>
      </c>
      <c r="C1252" s="33"/>
      <c r="D1252" s="33" t="n">
        <v>0</v>
      </c>
      <c r="E1252" s="33" t="n">
        <v>0</v>
      </c>
      <c r="F1252" s="33" t="n">
        <f aca="false">F1251+1</f>
        <v>2</v>
      </c>
      <c r="G1252" s="32" t="n">
        <v>25803949.41</v>
      </c>
      <c r="H1252" s="32" t="n">
        <v>0</v>
      </c>
      <c r="I1252" s="32" t="n">
        <v>20292826.04</v>
      </c>
      <c r="J1252" s="32"/>
      <c r="K1252" s="57" t="n">
        <f aca="false">I1252-G1252</f>
        <v>-5511123.37</v>
      </c>
      <c r="L1252" s="58"/>
      <c r="M1252" s="59"/>
    </row>
    <row r="1253" customFormat="false" ht="11.25" hidden="false" customHeight="false" outlineLevel="0" collapsed="false">
      <c r="A1253" s="33" t="n">
        <v>-5</v>
      </c>
      <c r="B1253" s="33" t="n">
        <v>0</v>
      </c>
      <c r="C1253" s="33"/>
      <c r="D1253" s="33" t="n">
        <v>0</v>
      </c>
      <c r="E1253" s="33" t="n">
        <v>0.2</v>
      </c>
      <c r="F1253" s="33" t="n">
        <f aca="false">F1252+1</f>
        <v>3</v>
      </c>
      <c r="G1253" s="32" t="n">
        <v>25952915.43</v>
      </c>
      <c r="H1253" s="32" t="n">
        <v>0</v>
      </c>
      <c r="I1253" s="32" t="n">
        <v>20292826.04</v>
      </c>
      <c r="J1253" s="32"/>
      <c r="K1253" s="57" t="n">
        <f aca="false">I1253-G1253</f>
        <v>-5660089.39</v>
      </c>
      <c r="L1253" s="58"/>
      <c r="M1253" s="59"/>
    </row>
    <row r="1254" customFormat="false" ht="11.25" hidden="false" customHeight="false" outlineLevel="0" collapsed="false">
      <c r="A1254" s="33" t="n">
        <v>-5</v>
      </c>
      <c r="B1254" s="33" t="n">
        <v>0</v>
      </c>
      <c r="C1254" s="33"/>
      <c r="D1254" s="33" t="n">
        <v>-0.2</v>
      </c>
      <c r="E1254" s="33" t="n">
        <v>0</v>
      </c>
      <c r="F1254" s="33" t="n">
        <f aca="false">F1253+1</f>
        <v>4</v>
      </c>
      <c r="G1254" s="32" t="n">
        <v>25625519.73</v>
      </c>
      <c r="H1254" s="32" t="n">
        <v>0</v>
      </c>
      <c r="I1254" s="32" t="n">
        <v>19401858.11</v>
      </c>
      <c r="J1254" s="32"/>
      <c r="K1254" s="57" t="n">
        <f aca="false">I1254-G1254</f>
        <v>-6223661.62</v>
      </c>
      <c r="L1254" s="58"/>
      <c r="M1254" s="59"/>
    </row>
    <row r="1255" customFormat="false" ht="11.25" hidden="false" customHeight="false" outlineLevel="0" collapsed="false">
      <c r="A1255" s="33" t="n">
        <v>-5</v>
      </c>
      <c r="B1255" s="33" t="n">
        <v>2.4</v>
      </c>
      <c r="C1255" s="33"/>
      <c r="D1255" s="33" t="n">
        <v>-0.2</v>
      </c>
      <c r="E1255" s="33" t="n">
        <v>0.2</v>
      </c>
      <c r="F1255" s="33" t="n">
        <f aca="false">F1254+1</f>
        <v>5</v>
      </c>
      <c r="G1255" s="32" t="n">
        <v>25678581</v>
      </c>
      <c r="H1255" s="32" t="n">
        <v>0</v>
      </c>
      <c r="I1255" s="32" t="n">
        <v>19401858.11</v>
      </c>
      <c r="J1255" s="32"/>
      <c r="K1255" s="57" t="n">
        <f aca="false">I1255-G1255</f>
        <v>-6276722.89</v>
      </c>
      <c r="L1255" s="58"/>
      <c r="M1255" s="59"/>
    </row>
    <row r="1256" customFormat="false" ht="11.25" hidden="false" customHeight="false" outlineLevel="0" collapsed="false">
      <c r="A1256" s="33" t="n">
        <v>-5</v>
      </c>
      <c r="B1256" s="33" t="n">
        <v>-2.4</v>
      </c>
      <c r="C1256" s="33"/>
      <c r="D1256" s="33" t="n">
        <v>0.2</v>
      </c>
      <c r="E1256" s="33" t="n">
        <v>0</v>
      </c>
      <c r="F1256" s="33" t="n">
        <f aca="false">F1255+1</f>
        <v>6</v>
      </c>
      <c r="G1256" s="32" t="n">
        <v>28718839.59</v>
      </c>
      <c r="H1256" s="32" t="n">
        <v>0</v>
      </c>
      <c r="I1256" s="32" t="n">
        <v>21388754.03</v>
      </c>
      <c r="J1256" s="32"/>
      <c r="K1256" s="57" t="n">
        <f aca="false">I1256-G1256</f>
        <v>-7330085.56</v>
      </c>
      <c r="L1256" s="58"/>
      <c r="M1256" s="59"/>
    </row>
    <row r="1257" customFormat="false" ht="11.25" hidden="false" customHeight="false" outlineLevel="0" collapsed="false">
      <c r="A1257" s="33" t="n">
        <v>-5</v>
      </c>
      <c r="B1257" s="33" t="n">
        <v>0</v>
      </c>
      <c r="C1257" s="33"/>
      <c r="D1257" s="33" t="n">
        <v>0.2</v>
      </c>
      <c r="E1257" s="33" t="n">
        <v>0.2</v>
      </c>
      <c r="F1257" s="33" t="n">
        <f aca="false">F1256+1</f>
        <v>7</v>
      </c>
      <c r="G1257" s="32" t="n">
        <v>28886850.73</v>
      </c>
      <c r="H1257" s="32" t="n">
        <v>0</v>
      </c>
      <c r="I1257" s="32" t="n">
        <v>21388754.03</v>
      </c>
      <c r="J1257" s="32"/>
      <c r="K1257" s="57" t="n">
        <f aca="false">I1257-G1257</f>
        <v>-7498096.7</v>
      </c>
      <c r="L1257" s="58"/>
      <c r="M1257" s="59"/>
    </row>
    <row r="1258" customFormat="false" ht="11.25" hidden="false" customHeight="false" outlineLevel="0" collapsed="false">
      <c r="A1258" s="33" t="n">
        <v>-5</v>
      </c>
      <c r="B1258" s="33" t="n">
        <v>-2.4</v>
      </c>
      <c r="C1258" s="33"/>
      <c r="D1258" s="33" t="n">
        <v>0</v>
      </c>
      <c r="E1258" s="33" t="n">
        <v>-0.2</v>
      </c>
      <c r="F1258" s="33" t="n">
        <f aca="false">F1257+1</f>
        <v>8</v>
      </c>
      <c r="G1258" s="32" t="n">
        <v>27887017.11</v>
      </c>
      <c r="H1258" s="32" t="n">
        <v>0</v>
      </c>
      <c r="I1258" s="32" t="n">
        <v>20292826.04</v>
      </c>
      <c r="J1258" s="32"/>
      <c r="K1258" s="57" t="n">
        <f aca="false">I1258-G1258</f>
        <v>-7594191.07</v>
      </c>
      <c r="L1258" s="58"/>
      <c r="M1258" s="59"/>
    </row>
    <row r="1259" customFormat="false" ht="11.25" hidden="false" customHeight="false" outlineLevel="0" collapsed="false">
      <c r="A1259" s="33" t="n">
        <v>-5</v>
      </c>
      <c r="B1259" s="33" t="n">
        <v>0</v>
      </c>
      <c r="C1259" s="33"/>
      <c r="D1259" s="33" t="n">
        <v>0</v>
      </c>
      <c r="E1259" s="33" t="n">
        <v>0</v>
      </c>
      <c r="F1259" s="33" t="n">
        <f aca="false">F1258+1</f>
        <v>9</v>
      </c>
      <c r="G1259" s="32" t="n">
        <v>28591643.09</v>
      </c>
      <c r="H1259" s="32" t="n">
        <v>0</v>
      </c>
      <c r="I1259" s="32" t="n">
        <v>20292826.04</v>
      </c>
      <c r="J1259" s="32"/>
      <c r="K1259" s="57" t="n">
        <f aca="false">I1259-G1259</f>
        <v>-8298817.05</v>
      </c>
      <c r="L1259" s="58"/>
      <c r="M1259" s="59"/>
    </row>
    <row r="1260" customFormat="false" ht="11.25" hidden="false" customHeight="false" outlineLevel="0" collapsed="false">
      <c r="A1260" s="33" t="n">
        <v>-5</v>
      </c>
      <c r="B1260" s="33" t="n">
        <v>2.4</v>
      </c>
      <c r="C1260" s="33"/>
      <c r="D1260" s="33" t="n">
        <v>0</v>
      </c>
      <c r="E1260" s="33" t="n">
        <v>0.2</v>
      </c>
      <c r="F1260" s="33" t="n">
        <f aca="false">F1259+1</f>
        <v>10</v>
      </c>
      <c r="G1260" s="32" t="n">
        <v>28633252.46</v>
      </c>
      <c r="H1260" s="32" t="n">
        <v>0</v>
      </c>
      <c r="I1260" s="32" t="n">
        <v>20292826.04</v>
      </c>
      <c r="J1260" s="32"/>
      <c r="K1260" s="57" t="n">
        <f aca="false">I1260-G1260</f>
        <v>-8340426.42</v>
      </c>
      <c r="L1260" s="58"/>
      <c r="M1260" s="59"/>
    </row>
    <row r="1261" customFormat="false" ht="11.25" hidden="false" customHeight="false" outlineLevel="0" collapsed="false">
      <c r="A1261" s="33" t="n">
        <v>-5</v>
      </c>
      <c r="B1261" s="33" t="n">
        <v>0</v>
      </c>
      <c r="C1261" s="33"/>
      <c r="D1261" s="33" t="n">
        <v>-0.2</v>
      </c>
      <c r="E1261" s="33" t="n">
        <v>-0.2</v>
      </c>
      <c r="F1261" s="33" t="n">
        <f aca="false">F1260+1</f>
        <v>11</v>
      </c>
      <c r="G1261" s="32" t="n">
        <v>28252038.55</v>
      </c>
      <c r="H1261" s="32" t="n">
        <v>0</v>
      </c>
      <c r="I1261" s="32" t="n">
        <v>19401858.11</v>
      </c>
      <c r="J1261" s="32"/>
      <c r="K1261" s="57" t="n">
        <f aca="false">I1261-G1261</f>
        <v>-8850180.44</v>
      </c>
      <c r="L1261" s="58"/>
      <c r="M1261" s="59"/>
    </row>
    <row r="1262" customFormat="false" ht="11.25" hidden="false" customHeight="false" outlineLevel="0" collapsed="false">
      <c r="A1262" s="33" t="n">
        <v>-5</v>
      </c>
      <c r="B1262" s="33" t="n">
        <v>-2.4</v>
      </c>
      <c r="C1262" s="33"/>
      <c r="D1262" s="33" t="n">
        <v>0.2</v>
      </c>
      <c r="E1262" s="33" t="n">
        <v>-0.2</v>
      </c>
      <c r="F1262" s="33" t="n">
        <f aca="false">F1261+1</f>
        <v>12</v>
      </c>
      <c r="G1262" s="32" t="n">
        <v>30412670.77</v>
      </c>
      <c r="H1262" s="32" t="n">
        <v>0</v>
      </c>
      <c r="I1262" s="32" t="n">
        <v>21388754.03</v>
      </c>
      <c r="J1262" s="32"/>
      <c r="K1262" s="57" t="n">
        <f aca="false">I1262-G1262</f>
        <v>-9023916.74</v>
      </c>
      <c r="L1262" s="58"/>
      <c r="M1262" s="59"/>
    </row>
    <row r="1263" customFormat="false" ht="11.25" hidden="false" customHeight="false" outlineLevel="0" collapsed="false">
      <c r="A1263" s="33" t="n">
        <v>-5</v>
      </c>
      <c r="B1263" s="33" t="n">
        <v>2.4</v>
      </c>
      <c r="C1263" s="33"/>
      <c r="D1263" s="33" t="n">
        <v>-0.2</v>
      </c>
      <c r="E1263" s="33" t="n">
        <v>0</v>
      </c>
      <c r="F1263" s="33" t="n">
        <f aca="false">F1262+1</f>
        <v>13</v>
      </c>
      <c r="G1263" s="32" t="n">
        <v>28968515.88</v>
      </c>
      <c r="H1263" s="32" t="n">
        <v>0</v>
      </c>
      <c r="I1263" s="32" t="n">
        <v>19401858.11</v>
      </c>
      <c r="J1263" s="32"/>
      <c r="K1263" s="57" t="n">
        <f aca="false">I1263-G1263</f>
        <v>-9566657.77</v>
      </c>
      <c r="L1263" s="58"/>
      <c r="M1263" s="59"/>
    </row>
    <row r="1264" customFormat="false" ht="11.25" hidden="false" customHeight="false" outlineLevel="0" collapsed="false">
      <c r="A1264" s="33" t="n">
        <v>-5</v>
      </c>
      <c r="B1264" s="33" t="n">
        <v>0</v>
      </c>
      <c r="C1264" s="33"/>
      <c r="D1264" s="33" t="n">
        <v>0.2</v>
      </c>
      <c r="E1264" s="33" t="n">
        <v>0</v>
      </c>
      <c r="F1264" s="33" t="n">
        <f aca="false">F1263+1</f>
        <v>14</v>
      </c>
      <c r="G1264" s="32" t="n">
        <v>31121548.82</v>
      </c>
      <c r="H1264" s="32" t="n">
        <v>0</v>
      </c>
      <c r="I1264" s="32" t="n">
        <v>21388754.03</v>
      </c>
      <c r="J1264" s="32"/>
      <c r="K1264" s="57" t="n">
        <f aca="false">I1264-G1264</f>
        <v>-9732794.79</v>
      </c>
      <c r="L1264" s="58"/>
      <c r="M1264" s="59"/>
    </row>
    <row r="1265" customFormat="false" ht="11.25" hidden="false" customHeight="false" outlineLevel="0" collapsed="false">
      <c r="A1265" s="33" t="n">
        <v>-5</v>
      </c>
      <c r="B1265" s="33" t="n">
        <v>2.4</v>
      </c>
      <c r="C1265" s="33"/>
      <c r="D1265" s="33" t="n">
        <v>0.2</v>
      </c>
      <c r="E1265" s="33" t="n">
        <v>0.2</v>
      </c>
      <c r="F1265" s="33" t="n">
        <f aca="false">F1264+1</f>
        <v>15</v>
      </c>
      <c r="G1265" s="32" t="n">
        <v>31228222.14</v>
      </c>
      <c r="H1265" s="32" t="n">
        <v>0</v>
      </c>
      <c r="I1265" s="32" t="n">
        <v>21388754.03</v>
      </c>
      <c r="J1265" s="32"/>
      <c r="K1265" s="57" t="n">
        <f aca="false">I1265-G1265</f>
        <v>-9839468.11</v>
      </c>
      <c r="L1265" s="58"/>
      <c r="M1265" s="59"/>
    </row>
    <row r="1266" customFormat="false" ht="11.25" hidden="false" customHeight="false" outlineLevel="0" collapsed="false">
      <c r="A1266" s="33" t="n">
        <v>-5</v>
      </c>
      <c r="B1266" s="33" t="n">
        <v>0</v>
      </c>
      <c r="C1266" s="33"/>
      <c r="D1266" s="33" t="n">
        <v>0</v>
      </c>
      <c r="E1266" s="33" t="n">
        <v>-0.2</v>
      </c>
      <c r="F1266" s="33" t="n">
        <f aca="false">F1265+1</f>
        <v>16</v>
      </c>
      <c r="G1266" s="32" t="n">
        <v>30736805.37</v>
      </c>
      <c r="H1266" s="32" t="n">
        <v>0</v>
      </c>
      <c r="I1266" s="32" t="n">
        <v>20292826.04</v>
      </c>
      <c r="J1266" s="32"/>
      <c r="K1266" s="57" t="n">
        <f aca="false">I1266-G1266</f>
        <v>-10443979.33</v>
      </c>
      <c r="L1266" s="58"/>
      <c r="M1266" s="59"/>
    </row>
    <row r="1267" customFormat="false" ht="11.25" hidden="false" customHeight="false" outlineLevel="0" collapsed="false">
      <c r="A1267" s="33" t="n">
        <v>-5</v>
      </c>
      <c r="B1267" s="33" t="n">
        <v>2.4</v>
      </c>
      <c r="C1267" s="33"/>
      <c r="D1267" s="33" t="n">
        <v>0</v>
      </c>
      <c r="E1267" s="33" t="n">
        <v>0</v>
      </c>
      <c r="F1267" s="33" t="n">
        <f aca="false">F1266+1</f>
        <v>17</v>
      </c>
      <c r="G1267" s="32" t="n">
        <v>31424794.34</v>
      </c>
      <c r="H1267" s="32" t="n">
        <v>0</v>
      </c>
      <c r="I1267" s="32" t="n">
        <v>20292826.04</v>
      </c>
      <c r="J1267" s="32"/>
      <c r="K1267" s="57" t="n">
        <f aca="false">I1267-G1267</f>
        <v>-11131968.3</v>
      </c>
      <c r="L1267" s="58"/>
      <c r="M1267" s="59"/>
    </row>
    <row r="1268" customFormat="false" ht="11.25" hidden="false" customHeight="false" outlineLevel="0" collapsed="false">
      <c r="A1268" s="33" t="n">
        <v>-5</v>
      </c>
      <c r="B1268" s="33" t="n">
        <v>0</v>
      </c>
      <c r="C1268" s="33"/>
      <c r="D1268" s="33" t="n">
        <v>0.2</v>
      </c>
      <c r="E1268" s="33" t="n">
        <v>-0.2</v>
      </c>
      <c r="F1268" s="33" t="n">
        <f aca="false">F1267+1</f>
        <v>18</v>
      </c>
      <c r="G1268" s="32" t="n">
        <v>32824547.76</v>
      </c>
      <c r="H1268" s="32" t="n">
        <v>0</v>
      </c>
      <c r="I1268" s="32" t="n">
        <v>21388754.03</v>
      </c>
      <c r="J1268" s="32"/>
      <c r="K1268" s="57" t="n">
        <f aca="false">I1268-G1268</f>
        <v>-11435793.73</v>
      </c>
      <c r="L1268" s="58"/>
      <c r="M1268" s="59"/>
    </row>
    <row r="1269" customFormat="false" ht="11.25" hidden="false" customHeight="false" outlineLevel="0" collapsed="false">
      <c r="A1269" s="33" t="n">
        <v>-5</v>
      </c>
      <c r="B1269" s="33" t="n">
        <v>2.4</v>
      </c>
      <c r="C1269" s="33"/>
      <c r="D1269" s="33" t="n">
        <v>0.2</v>
      </c>
      <c r="E1269" s="33" t="n">
        <v>0</v>
      </c>
      <c r="F1269" s="33" t="n">
        <f aca="false">F1268+1</f>
        <v>19</v>
      </c>
      <c r="G1269" s="32" t="n">
        <v>33518783.63</v>
      </c>
      <c r="H1269" s="32" t="n">
        <v>0</v>
      </c>
      <c r="I1269" s="32" t="n">
        <v>21388754.03</v>
      </c>
      <c r="J1269" s="32"/>
      <c r="K1269" s="57" t="n">
        <f aca="false">I1269-G1269</f>
        <v>-12130029.6</v>
      </c>
      <c r="L1269" s="58"/>
      <c r="M1269" s="59"/>
    </row>
    <row r="1270" customFormat="false" ht="11.25" hidden="false" customHeight="false" outlineLevel="0" collapsed="false">
      <c r="A1270" s="33" t="n">
        <v>-5</v>
      </c>
      <c r="B1270" s="33" t="n">
        <v>2.4</v>
      </c>
      <c r="C1270" s="33"/>
      <c r="D1270" s="33" t="n">
        <v>-0.2</v>
      </c>
      <c r="E1270" s="33" t="n">
        <v>-0.2</v>
      </c>
      <c r="F1270" s="33" t="n">
        <f aca="false">F1269+1</f>
        <v>20</v>
      </c>
      <c r="G1270" s="32" t="n">
        <v>31773773.89</v>
      </c>
      <c r="H1270" s="32" t="n">
        <v>0</v>
      </c>
      <c r="I1270" s="32" t="n">
        <v>19401858.11</v>
      </c>
      <c r="J1270" s="32"/>
      <c r="K1270" s="57" t="n">
        <f aca="false">I1270-G1270</f>
        <v>-12371915.78</v>
      </c>
      <c r="L1270" s="58"/>
      <c r="M1270" s="59"/>
    </row>
    <row r="1271" customFormat="false" ht="11.25" hidden="false" customHeight="false" outlineLevel="0" collapsed="false">
      <c r="A1271" s="33" t="n">
        <v>-5</v>
      </c>
      <c r="B1271" s="33" t="n">
        <v>2.4</v>
      </c>
      <c r="C1271" s="33"/>
      <c r="D1271" s="33" t="n">
        <v>0</v>
      </c>
      <c r="E1271" s="33" t="n">
        <v>-0.2</v>
      </c>
      <c r="F1271" s="33" t="n">
        <f aca="false">F1270+1</f>
        <v>21</v>
      </c>
      <c r="G1271" s="32" t="n">
        <v>33613293.64</v>
      </c>
      <c r="H1271" s="32" t="n">
        <v>0</v>
      </c>
      <c r="I1271" s="32" t="n">
        <v>20292826.04</v>
      </c>
      <c r="J1271" s="32"/>
      <c r="K1271" s="57" t="n">
        <f aca="false">I1271-G1271</f>
        <v>-13320467.6</v>
      </c>
      <c r="L1271" s="58"/>
      <c r="M1271" s="59"/>
    </row>
    <row r="1272" customFormat="false" ht="11.25" hidden="false" customHeight="false" outlineLevel="0" collapsed="false">
      <c r="A1272" s="33" t="n">
        <v>-5</v>
      </c>
      <c r="B1272" s="33" t="n">
        <v>2.4</v>
      </c>
      <c r="C1272" s="33"/>
      <c r="D1272" s="33" t="n">
        <v>0.2</v>
      </c>
      <c r="E1272" s="33" t="n">
        <v>-0.2</v>
      </c>
      <c r="F1272" s="33" t="n">
        <f aca="false">F1271+1</f>
        <v>22</v>
      </c>
      <c r="G1272" s="32" t="n">
        <v>35219792.46</v>
      </c>
      <c r="H1272" s="32" t="n">
        <v>0</v>
      </c>
      <c r="I1272" s="32" t="n">
        <v>21388754.03</v>
      </c>
      <c r="J1272" s="32"/>
      <c r="K1272" s="57" t="n">
        <f aca="false">I1272-G1272</f>
        <v>-13831038.43</v>
      </c>
      <c r="L1272" s="58"/>
      <c r="M1272" s="5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Alex.SimpleScenario">
                <anchor moveWithCells="true" sizeWithCells="false">
                  <from>
                    <xdr:col>7</xdr:col>
                    <xdr:colOff>684000</xdr:colOff>
                    <xdr:row>7</xdr:row>
                    <xdr:rowOff>0</xdr:rowOff>
                  </from>
                  <to>
                    <xdr:col>8</xdr:col>
                    <xdr:colOff>433440</xdr:colOff>
                    <xdr:row>10</xdr:row>
                    <xdr:rowOff>47520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009"/>
  <sheetViews>
    <sheetView showFormulas="false" showGridLines="true" showRowColHeaders="true" showZeros="true" rightToLeft="false" tabSelected="true" showOutlineSymbols="true" defaultGridColor="true" view="normal" topLeftCell="Q1" colorId="64" zoomScale="100" zoomScaleNormal="100" zoomScalePageLayoutView="100" workbookViewId="0">
      <selection pane="topLeft" activeCell="AA6" activeCellId="0" sqref="AA6:AA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4" width="5.85"/>
    <col collapsed="false" customWidth="false" hidden="false" outlineLevel="0" max="2" min="2" style="1" width="9.14"/>
    <col collapsed="false" customWidth="true" hidden="false" outlineLevel="0" max="3" min="3" style="1" width="3.85"/>
    <col collapsed="false" customWidth="true" hidden="false" outlineLevel="0" max="4" min="4" style="1" width="10.71"/>
    <col collapsed="false" customWidth="true" hidden="false" outlineLevel="0" max="5" min="5" style="1" width="9.85"/>
    <col collapsed="false" customWidth="true" hidden="false" outlineLevel="0" max="6" min="6" style="1" width="3.28"/>
    <col collapsed="false" customWidth="false" hidden="false" outlineLevel="0" max="8" min="7" style="1" width="9.14"/>
    <col collapsed="false" customWidth="true" hidden="false" outlineLevel="0" max="9" min="9" style="1" width="3.14"/>
    <col collapsed="false" customWidth="false" hidden="false" outlineLevel="0" max="14" min="10" style="1" width="9.14"/>
    <col collapsed="false" customWidth="true" hidden="false" outlineLevel="0" max="15" min="15" style="1" width="3.28"/>
    <col collapsed="false" customWidth="false" hidden="false" outlineLevel="0" max="16" min="16" style="1" width="9.14"/>
    <col collapsed="false" customWidth="true" hidden="false" outlineLevel="0" max="17" min="17" style="1" width="2.84"/>
    <col collapsed="false" customWidth="false" hidden="false" outlineLevel="0" max="18" min="18" style="1" width="9.14"/>
    <col collapsed="false" customWidth="true" hidden="false" outlineLevel="0" max="19" min="19" style="1" width="3.85"/>
    <col collapsed="false" customWidth="true" hidden="false" outlineLevel="0" max="20" min="20" style="1" width="2.7"/>
    <col collapsed="false" customWidth="true" hidden="false" outlineLevel="0" max="21" min="21" style="1" width="5.13"/>
    <col collapsed="false" customWidth="false" hidden="false" outlineLevel="0" max="23" min="22" style="1" width="9.14"/>
    <col collapsed="false" customWidth="true" hidden="false" outlineLevel="0" max="24" min="24" style="1" width="10.28"/>
    <col collapsed="false" customWidth="true" hidden="false" outlineLevel="0" max="25" min="25" style="1" width="4.14"/>
    <col collapsed="false" customWidth="true" hidden="false" outlineLevel="0" max="26" min="26" style="65" width="14.56"/>
    <col collapsed="false" customWidth="true" hidden="false" outlineLevel="0" max="27" min="27" style="1" width="11.99"/>
    <col collapsed="false" customWidth="true" hidden="false" outlineLevel="0" max="28" min="28" style="1" width="15.56"/>
    <col collapsed="false" customWidth="true" hidden="false" outlineLevel="0" max="29" min="29" style="66" width="17.99"/>
    <col collapsed="false" customWidth="true" hidden="false" outlineLevel="0" max="30" min="30" style="1" width="9.56"/>
    <col collapsed="false" customWidth="true" hidden="false" outlineLevel="0" max="31" min="31" style="1" width="11.42"/>
    <col collapsed="false" customWidth="false" hidden="false" outlineLevel="0" max="257" min="32" style="1" width="9.14"/>
  </cols>
  <sheetData>
    <row r="1" customFormat="false" ht="11.25" hidden="false" customHeight="false" outlineLevel="0" collapsed="false">
      <c r="AA1" s="67" t="s">
        <v>83</v>
      </c>
      <c r="AB1" s="68"/>
      <c r="AC1" s="69"/>
    </row>
    <row r="2" customFormat="false" ht="11.25" hidden="false" customHeight="false" outlineLevel="0" collapsed="false">
      <c r="AB2" s="70"/>
      <c r="AC2" s="71"/>
      <c r="AE2" s="72" t="s">
        <v>84</v>
      </c>
      <c r="AF2" s="72" t="s">
        <v>85</v>
      </c>
      <c r="AG2" s="27"/>
      <c r="AH2" s="73"/>
      <c r="AI2" s="73"/>
      <c r="AJ2" s="73"/>
      <c r="AK2" s="74"/>
      <c r="AL2" s="74"/>
      <c r="AM2" s="74"/>
    </row>
    <row r="3" customFormat="false" ht="11.25" hidden="false" customHeight="false" outlineLevel="0" collapsed="false">
      <c r="B3" s="75" t="s">
        <v>86</v>
      </c>
      <c r="AB3" s="76"/>
      <c r="AC3" s="76"/>
    </row>
    <row r="4" customFormat="false" ht="11.25" hidden="false" customHeight="false" outlineLevel="0" collapsed="false">
      <c r="B4" s="75" t="s">
        <v>87</v>
      </c>
      <c r="Z4" s="65" t="s">
        <v>88</v>
      </c>
      <c r="AA4" s="17"/>
      <c r="AB4" s="77"/>
      <c r="AC4" s="71"/>
      <c r="AD4" s="17"/>
      <c r="AE4" s="17"/>
      <c r="AF4" s="17"/>
      <c r="AG4" s="17"/>
    </row>
    <row r="5" customFormat="false" ht="11.25" hidden="false" customHeight="false" outlineLevel="0" collapsed="false">
      <c r="B5" s="1" t="n">
        <f aca="false">TreeDepth</f>
        <v>-275</v>
      </c>
      <c r="P5" s="75" t="s">
        <v>89</v>
      </c>
      <c r="R5" s="75" t="s">
        <v>90</v>
      </c>
      <c r="V5" s="1" t="s">
        <v>91</v>
      </c>
      <c r="W5" s="75"/>
      <c r="X5" s="75"/>
      <c r="AA5" s="78"/>
      <c r="AB5" s="17"/>
      <c r="AD5" s="17"/>
      <c r="AE5" s="17"/>
      <c r="AF5" s="17"/>
      <c r="AG5" s="17"/>
    </row>
    <row r="6" customFormat="false" ht="11.25" hidden="false" customHeight="false" outlineLevel="0" collapsed="false">
      <c r="B6" s="75" t="s">
        <v>87</v>
      </c>
      <c r="E6" s="75" t="s">
        <v>92</v>
      </c>
      <c r="G6" s="75" t="s">
        <v>93</v>
      </c>
      <c r="H6" s="75" t="s">
        <v>94</v>
      </c>
      <c r="J6" s="75" t="s">
        <v>95</v>
      </c>
      <c r="K6" s="75" t="s">
        <v>96</v>
      </c>
      <c r="L6" s="75" t="s">
        <v>97</v>
      </c>
      <c r="M6" s="75"/>
      <c r="N6" s="75" t="s">
        <v>18</v>
      </c>
      <c r="P6" s="1" t="n">
        <f aca="false">E11</f>
        <v>-275</v>
      </c>
      <c r="R6" s="1" t="e">
        <f aca="false" t="array" ref="R6:R18">Dispatchmonths(Calculation!R6:R17)</f>
        <v>#VALUE!</v>
      </c>
      <c r="S6" s="1" t="e">
        <f aca="false">R6</f>
        <v>#VALUE!</v>
      </c>
      <c r="T6" s="75"/>
      <c r="Y6" s="1" t="n">
        <v>1</v>
      </c>
      <c r="Z6" s="79" t="e">
        <f aca="true" t="array" ref="Z6:Z311">XCMPDaily(OFFSET($E$7,0,0,17,1),OFFSET($B$7,0,0,TreeDepth,1),OFFSET($K$7,0,0,TreeDepth,1),OFFSET($G$7,0,0,TreeDepth,1),OFFSET($J$7,0,0,TreeDepth,1),OFFSET($P$7,0,0,nu_strike,1),OFFSET($N$8,0,0,no_strike,1),OFFSET($S$6,0,0,E23+1,1),OFFSET($W$7,0,0,E12*E13,1))</f>
        <v>#VALUE!</v>
      </c>
      <c r="AA6" s="71" t="s">
        <v>98</v>
      </c>
      <c r="AB6" s="80"/>
      <c r="AC6" s="78"/>
      <c r="AD6" s="17"/>
      <c r="AE6" s="17"/>
      <c r="AF6" s="17"/>
      <c r="AG6" s="17"/>
    </row>
    <row r="7" customFormat="false" ht="11.25" hidden="false" customHeight="false" outlineLevel="0" collapsed="false">
      <c r="A7" s="64" t="n">
        <v>1</v>
      </c>
      <c r="B7" s="1" t="str">
        <f aca="false">IF(A7&lt;=$B$5,Data!L8,"")</f>
        <v/>
      </c>
      <c r="D7" s="1" t="s">
        <v>99</v>
      </c>
      <c r="E7" s="1" t="n">
        <f aca="false">(Calculation!C7-Calculation!C5)/365.25</f>
        <v>-22.9158110882957</v>
      </c>
      <c r="G7" s="81" t="str">
        <f aca="false">IF(A7&lt;=$B$5,Data!O8,"")</f>
        <v/>
      </c>
      <c r="H7" s="81" t="str">
        <f aca="false">IF(A7&lt;=$B$5,Data!P8,"")</f>
        <v/>
      </c>
      <c r="J7" s="1" t="str">
        <f aca="false">IF(A7&lt;=$B$5,Data!E8,"")</f>
        <v/>
      </c>
      <c r="K7" s="1" t="str">
        <f aca="false">IF(A7&lt;=$B$5,Data!B8,"")</f>
        <v/>
      </c>
      <c r="L7" s="1" t="str">
        <f aca="false">IF(A7&lt;=$B$5,Data!C8,"")</f>
        <v/>
      </c>
      <c r="M7" s="75" t="s">
        <v>100</v>
      </c>
      <c r="N7" s="1" t="e">
        <f aca="false">Calcndebt(E16,E17,E9,E10,E15)</f>
        <v>#VALUE!</v>
      </c>
      <c r="P7" s="1" t="str">
        <f aca="false">IF(A7&lt;=$P$6,Data!D8,"")</f>
        <v/>
      </c>
      <c r="R7" s="1" t="e">
        <v>#VALUE!</v>
      </c>
      <c r="S7" s="1" t="e">
        <f aca="false">R7</f>
        <v>#VALUE!</v>
      </c>
      <c r="T7" s="75"/>
      <c r="U7" s="1" t="n">
        <v>1</v>
      </c>
      <c r="V7" s="82" t="e">
        <f aca="true" t="array" ref="V7:V726">Scalars($E$11,$E$17,$E$13,$E$12,OFFSET(Scalars!$C$8,0,0,24,12))</f>
        <v>#VALUE!</v>
      </c>
      <c r="W7" s="83" t="e">
        <f aca="false">V7</f>
        <v>#VALUE!</v>
      </c>
      <c r="X7" s="84"/>
      <c r="Y7" s="1" t="n">
        <f aca="false">Y6+1</f>
        <v>2</v>
      </c>
      <c r="Z7" s="79" t="e">
        <v>#VALUE!</v>
      </c>
      <c r="AA7" s="71" t="s">
        <v>101</v>
      </c>
      <c r="AB7" s="80"/>
      <c r="AC7" s="78"/>
      <c r="AD7" s="17"/>
      <c r="AE7" s="17"/>
      <c r="AF7" s="17"/>
      <c r="AG7" s="17"/>
    </row>
    <row r="8" customFormat="false" ht="11.25" hidden="false" customHeight="false" outlineLevel="0" collapsed="false">
      <c r="A8" s="64" t="n">
        <f aca="false">1+A7</f>
        <v>2</v>
      </c>
      <c r="B8" s="1" t="str">
        <f aca="false">IF(A8&lt;=$B$5,Data!L9,"")</f>
        <v/>
      </c>
      <c r="D8" s="1" t="s">
        <v>102</v>
      </c>
      <c r="E8" s="84" t="n">
        <f aca="false">Calculation!N5</f>
        <v>-285</v>
      </c>
      <c r="G8" s="81" t="str">
        <f aca="false">IF(A8&lt;=$B$5,Data!O9,"")</f>
        <v/>
      </c>
      <c r="H8" s="81" t="str">
        <f aca="false">IF(A8&lt;=$B$5,Data!P9,"")</f>
        <v/>
      </c>
      <c r="J8" s="1" t="str">
        <f aca="false">IF(A8&lt;=$B$5,Data!E9,"")</f>
        <v/>
      </c>
      <c r="K8" s="1" t="str">
        <f aca="false">IF(A8&lt;=$B$5,Data!B9,"")</f>
        <v/>
      </c>
      <c r="L8" s="1" t="str">
        <f aca="false">IF(A8&lt;=$B$5,Data!C9,"")</f>
        <v/>
      </c>
      <c r="M8" s="75"/>
      <c r="N8" s="84" t="e">
        <f aca="false">IF(A7&lt;=$N$7,Data!G8,"")</f>
        <v>#VALUE!</v>
      </c>
      <c r="P8" s="1" t="str">
        <f aca="false">IF(A8&lt;=$P$6,Data!D9,"")</f>
        <v/>
      </c>
      <c r="R8" s="1" t="e">
        <v>#VALUE!</v>
      </c>
      <c r="S8" s="1" t="e">
        <f aca="false">R8</f>
        <v>#VALUE!</v>
      </c>
      <c r="T8" s="75"/>
      <c r="U8" s="1" t="n">
        <f aca="false">1+U7</f>
        <v>2</v>
      </c>
      <c r="V8" s="82" t="e">
        <v>#VALUE!</v>
      </c>
      <c r="W8" s="83" t="e">
        <f aca="false">V8</f>
        <v>#VALUE!</v>
      </c>
      <c r="X8" s="84"/>
      <c r="Y8" s="1" t="n">
        <f aca="false">Y7+1</f>
        <v>3</v>
      </c>
      <c r="Z8" s="79" t="e">
        <v>#VALUE!</v>
      </c>
      <c r="AA8" s="71" t="s">
        <v>103</v>
      </c>
      <c r="AB8" s="80"/>
      <c r="AC8" s="78"/>
      <c r="AD8" s="17"/>
      <c r="AE8" s="17"/>
      <c r="AF8" s="17"/>
      <c r="AG8" s="17"/>
    </row>
    <row r="9" customFormat="false" ht="11.25" hidden="false" customHeight="false" outlineLevel="0" collapsed="false">
      <c r="A9" s="64" t="n">
        <f aca="false">1+A8</f>
        <v>3</v>
      </c>
      <c r="B9" s="1" t="str">
        <f aca="false">IF(A9&lt;=$B$5,Data!L10,"")</f>
        <v/>
      </c>
      <c r="D9" s="1" t="s">
        <v>104</v>
      </c>
      <c r="E9" s="84" t="n">
        <f aca="false">Calculation!P5</f>
        <v>-288</v>
      </c>
      <c r="G9" s="81" t="str">
        <f aca="false">IF(A9&lt;=$B$5,Data!O10,"")</f>
        <v/>
      </c>
      <c r="H9" s="81" t="str">
        <f aca="false">IF(A9&lt;=$B$5,Data!P10,"")</f>
        <v/>
      </c>
      <c r="J9" s="1" t="str">
        <f aca="false">IF(A9&lt;=$B$5,Data!E10,"")</f>
        <v/>
      </c>
      <c r="K9" s="1" t="str">
        <f aca="false">IF(A9&lt;=$B$5,Data!B10,"")</f>
        <v/>
      </c>
      <c r="L9" s="1" t="str">
        <f aca="false">IF(A9&lt;=$B$5,Data!C10,"")</f>
        <v/>
      </c>
      <c r="M9" s="75"/>
      <c r="N9" s="84" t="e">
        <f aca="false">IF(A8&lt;=$N$7,Data!G9,"")</f>
        <v>#VALUE!</v>
      </c>
      <c r="P9" s="1" t="str">
        <f aca="false">IF(A9&lt;=$P$6,Data!D10,"")</f>
        <v/>
      </c>
      <c r="R9" s="1" t="e">
        <v>#VALUE!</v>
      </c>
      <c r="S9" s="1" t="e">
        <f aca="false">R9</f>
        <v>#VALUE!</v>
      </c>
      <c r="T9" s="75"/>
      <c r="U9" s="1" t="n">
        <f aca="false">1+U8</f>
        <v>3</v>
      </c>
      <c r="V9" s="82" t="e">
        <v>#VALUE!</v>
      </c>
      <c r="W9" s="83" t="e">
        <f aca="false">V9</f>
        <v>#VALUE!</v>
      </c>
      <c r="Y9" s="1" t="n">
        <f aca="false">Y8+1</f>
        <v>4</v>
      </c>
      <c r="Z9" s="79" t="e">
        <v>#VALUE!</v>
      </c>
      <c r="AA9" s="71" t="s">
        <v>105</v>
      </c>
      <c r="AB9" s="80" t="e">
        <f aca="false">Z9*0.001*0.001</f>
        <v>#VALUE!</v>
      </c>
      <c r="AC9" s="78"/>
      <c r="AD9" s="17"/>
      <c r="AE9" s="78"/>
      <c r="AF9" s="17"/>
      <c r="AG9" s="17"/>
    </row>
    <row r="10" customFormat="false" ht="11.25" hidden="false" customHeight="false" outlineLevel="0" collapsed="false">
      <c r="A10" s="64" t="n">
        <f aca="false">1+A9</f>
        <v>4</v>
      </c>
      <c r="B10" s="1" t="str">
        <f aca="false">IF(A10&lt;=$B$5,Data!L11,"")</f>
        <v/>
      </c>
      <c r="D10" s="1" t="s">
        <v>106</v>
      </c>
      <c r="E10" s="84" t="n">
        <f aca="false">Calculation!P4</f>
        <v>-287</v>
      </c>
      <c r="G10" s="81" t="str">
        <f aca="false">IF(A10&lt;=$B$5,Data!O11,"")</f>
        <v/>
      </c>
      <c r="H10" s="81" t="str">
        <f aca="false">IF(A10&lt;=$B$5,Data!P11,"")</f>
        <v/>
      </c>
      <c r="J10" s="1" t="str">
        <f aca="false">IF(A10&lt;=$B$5,Data!E11,"")</f>
        <v/>
      </c>
      <c r="K10" s="1" t="str">
        <f aca="false">IF(A10&lt;=$B$5,Data!B11,"")</f>
        <v/>
      </c>
      <c r="L10" s="1" t="str">
        <f aca="false">IF(A10&lt;=$B$5,Data!C11,"")</f>
        <v/>
      </c>
      <c r="M10" s="75"/>
      <c r="N10" s="84" t="e">
        <f aca="false">IF(A9&lt;=$N$7,Data!G10,"")</f>
        <v>#VALUE!</v>
      </c>
      <c r="P10" s="1" t="str">
        <f aca="false">IF(A10&lt;=$P$6,Data!D11,"")</f>
        <v/>
      </c>
      <c r="R10" s="1" t="e">
        <v>#VALUE!</v>
      </c>
      <c r="S10" s="1" t="e">
        <f aca="false">R10</f>
        <v>#VALUE!</v>
      </c>
      <c r="T10" s="75"/>
      <c r="U10" s="1" t="n">
        <f aca="false">1+U9</f>
        <v>4</v>
      </c>
      <c r="V10" s="82" t="e">
        <v>#VALUE!</v>
      </c>
      <c r="W10" s="83" t="e">
        <f aca="false">V10</f>
        <v>#VALUE!</v>
      </c>
      <c r="Y10" s="1" t="n">
        <f aca="false">Y9+1</f>
        <v>5</v>
      </c>
      <c r="Z10" s="79" t="e">
        <v>#VALUE!</v>
      </c>
      <c r="AA10" s="71"/>
      <c r="AB10" s="80"/>
      <c r="AC10" s="78"/>
      <c r="AD10" s="17"/>
      <c r="AE10" s="78"/>
      <c r="AF10" s="17"/>
      <c r="AG10" s="17"/>
    </row>
    <row r="11" customFormat="false" ht="11.25" hidden="false" customHeight="false" outlineLevel="0" collapsed="false">
      <c r="A11" s="64" t="n">
        <f aca="false">1+A10</f>
        <v>5</v>
      </c>
      <c r="B11" s="1" t="str">
        <f aca="false">IF(A11&lt;=$B$5,Data!L12,"")</f>
        <v/>
      </c>
      <c r="D11" s="1" t="s">
        <v>107</v>
      </c>
      <c r="E11" s="1" t="n">
        <f aca="false">B5</f>
        <v>-275</v>
      </c>
      <c r="G11" s="81" t="str">
        <f aca="false">IF(A11&lt;=$B$5,Data!O12,"")</f>
        <v/>
      </c>
      <c r="H11" s="81" t="str">
        <f aca="false">IF(A11&lt;=$B$5,Data!P12,"")</f>
        <v/>
      </c>
      <c r="J11" s="1" t="str">
        <f aca="false">IF(A11&lt;=$B$5,Data!E12,"")</f>
        <v/>
      </c>
      <c r="K11" s="1" t="str">
        <f aca="false">IF(A11&lt;=$B$5,Data!B12,"")</f>
        <v/>
      </c>
      <c r="L11" s="1" t="str">
        <f aca="false">IF(A11&lt;=$B$5,Data!C12,"")</f>
        <v/>
      </c>
      <c r="N11" s="84" t="e">
        <f aca="false">IF(A10&lt;=$N$7,Data!G11,"")</f>
        <v>#VALUE!</v>
      </c>
      <c r="P11" s="1" t="str">
        <f aca="false">IF(A11&lt;=$P$6,Data!D12,"")</f>
        <v/>
      </c>
      <c r="R11" s="1" t="e">
        <v>#VALUE!</v>
      </c>
      <c r="S11" s="1" t="e">
        <f aca="false">R11</f>
        <v>#VALUE!</v>
      </c>
      <c r="T11" s="75"/>
      <c r="U11" s="1" t="n">
        <f aca="false">1+U10</f>
        <v>5</v>
      </c>
      <c r="V11" s="82" t="e">
        <v>#VALUE!</v>
      </c>
      <c r="W11" s="83" t="e">
        <f aca="false">V11</f>
        <v>#VALUE!</v>
      </c>
      <c r="Y11" s="1" t="n">
        <f aca="false">Y10+1</f>
        <v>6</v>
      </c>
      <c r="Z11" s="79" t="e">
        <v>#VALUE!</v>
      </c>
      <c r="AA11" s="71"/>
      <c r="AB11" s="80"/>
      <c r="AC11" s="78"/>
      <c r="AD11" s="17"/>
      <c r="AE11" s="78"/>
      <c r="AF11" s="17"/>
      <c r="AG11" s="17"/>
    </row>
    <row r="12" customFormat="false" ht="11.25" hidden="false" customHeight="false" outlineLevel="0" collapsed="false">
      <c r="A12" s="64" t="n">
        <f aca="false">1+A11</f>
        <v>6</v>
      </c>
      <c r="B12" s="1" t="str">
        <f aca="false">IF(A12&lt;=$B$5,Data!L13,"")</f>
        <v/>
      </c>
      <c r="D12" s="1" t="s">
        <v>108</v>
      </c>
      <c r="E12" s="1" t="n">
        <f aca="false">IF(Calculation!O9=1,24,16)</f>
        <v>16</v>
      </c>
      <c r="G12" s="81" t="str">
        <f aca="false">IF(A12&lt;=$B$5,Data!O13,"")</f>
        <v/>
      </c>
      <c r="H12" s="81" t="str">
        <f aca="false">IF(A12&lt;=$B$5,Data!P13,"")</f>
        <v/>
      </c>
      <c r="J12" s="1" t="str">
        <f aca="false">IF(A12&lt;=$B$5,Data!E13,"")</f>
        <v/>
      </c>
      <c r="K12" s="1" t="str">
        <f aca="false">IF(A12&lt;=$B$5,Data!B13,"")</f>
        <v/>
      </c>
      <c r="L12" s="1" t="str">
        <f aca="false">IF(A12&lt;=$B$5,Data!C13,"")</f>
        <v/>
      </c>
      <c r="M12" s="75"/>
      <c r="N12" s="84" t="e">
        <f aca="false">IF(A11&lt;=$N$7,Data!G12,"")</f>
        <v>#VALUE!</v>
      </c>
      <c r="P12" s="1" t="str">
        <f aca="false">IF(A12&lt;=$P$6,Data!D13,"")</f>
        <v/>
      </c>
      <c r="R12" s="1" t="e">
        <v>#VALUE!</v>
      </c>
      <c r="S12" s="1" t="e">
        <f aca="false">R12</f>
        <v>#VALUE!</v>
      </c>
      <c r="T12" s="75"/>
      <c r="U12" s="1" t="n">
        <f aca="false">1+U11</f>
        <v>6</v>
      </c>
      <c r="V12" s="82" t="e">
        <v>#VALUE!</v>
      </c>
      <c r="W12" s="83" t="e">
        <f aca="false">V12</f>
        <v>#VALUE!</v>
      </c>
      <c r="X12" s="85"/>
      <c r="Y12" s="1" t="n">
        <f aca="false">Y11+1</f>
        <v>7</v>
      </c>
      <c r="Z12" s="79" t="e">
        <v>#VALUE!</v>
      </c>
      <c r="AA12" s="71"/>
      <c r="AB12" s="80"/>
      <c r="AC12" s="78"/>
      <c r="AD12" s="17"/>
      <c r="AE12" s="78"/>
      <c r="AF12" s="17"/>
      <c r="AG12" s="17"/>
    </row>
    <row r="13" customFormat="false" ht="11.25" hidden="false" customHeight="false" outlineLevel="0" collapsed="false">
      <c r="A13" s="64" t="n">
        <f aca="false">1+A12</f>
        <v>7</v>
      </c>
      <c r="B13" s="1" t="str">
        <f aca="false">IF(A13&lt;=$B$5,Data!L14,"")</f>
        <v/>
      </c>
      <c r="D13" s="1" t="s">
        <v>109</v>
      </c>
      <c r="E13" s="1" t="n">
        <f aca="false">IF(Calculation!O9=1,30,22)</f>
        <v>22</v>
      </c>
      <c r="G13" s="81" t="str">
        <f aca="false">IF(A13&lt;=$B$5,Data!O14,"")</f>
        <v/>
      </c>
      <c r="H13" s="81" t="str">
        <f aca="false">IF(A13&lt;=$B$5,Data!P14,"")</f>
        <v/>
      </c>
      <c r="J13" s="1" t="str">
        <f aca="false">IF(A13&lt;=$B$5,Data!E14,"")</f>
        <v/>
      </c>
      <c r="K13" s="1" t="str">
        <f aca="false">IF(A13&lt;=$B$5,Data!B14,"")</f>
        <v/>
      </c>
      <c r="L13" s="1" t="str">
        <f aca="false">IF(A13&lt;=$B$5,Data!C14,"")</f>
        <v/>
      </c>
      <c r="N13" s="84" t="e">
        <f aca="false">IF(A12&lt;=$N$7,Data!G13,"")</f>
        <v>#VALUE!</v>
      </c>
      <c r="P13" s="1" t="str">
        <f aca="false">IF(A13&lt;=$P$6,Data!D14,"")</f>
        <v/>
      </c>
      <c r="R13" s="1" t="e">
        <v>#VALUE!</v>
      </c>
      <c r="S13" s="1" t="e">
        <f aca="false">R13</f>
        <v>#VALUE!</v>
      </c>
      <c r="T13" s="75"/>
      <c r="U13" s="1" t="n">
        <f aca="false">1+U12</f>
        <v>7</v>
      </c>
      <c r="V13" s="82" t="e">
        <v>#VALUE!</v>
      </c>
      <c r="W13" s="83" t="e">
        <f aca="false">V13</f>
        <v>#VALUE!</v>
      </c>
      <c r="X13" s="82"/>
      <c r="Y13" s="1" t="n">
        <f aca="false">Y12+1</f>
        <v>8</v>
      </c>
      <c r="Z13" s="79" t="e">
        <v>#VALUE!</v>
      </c>
      <c r="AA13" s="71"/>
      <c r="AB13" s="80"/>
      <c r="AC13" s="78"/>
      <c r="AD13" s="17"/>
      <c r="AE13" s="78"/>
      <c r="AF13" s="17"/>
      <c r="AG13" s="17"/>
    </row>
    <row r="14" customFormat="false" ht="11.25" hidden="false" customHeight="false" outlineLevel="0" collapsed="false">
      <c r="A14" s="64" t="n">
        <f aca="false">1+A13</f>
        <v>8</v>
      </c>
      <c r="B14" s="1" t="str">
        <f aca="false">IF(A14&lt;=$B$5,Data!L15,"")</f>
        <v/>
      </c>
      <c r="D14" s="1" t="s">
        <v>110</v>
      </c>
      <c r="E14" s="83" t="n">
        <f aca="false">Calculation!C10</f>
        <v>50</v>
      </c>
      <c r="G14" s="81" t="str">
        <f aca="false">IF(A14&lt;=$B$5,Data!O15,"")</f>
        <v/>
      </c>
      <c r="H14" s="81" t="str">
        <f aca="false">IF(A14&lt;=$B$5,Data!P15,"")</f>
        <v/>
      </c>
      <c r="J14" s="1" t="str">
        <f aca="false">IF(A14&lt;=$B$5,Data!E15,"")</f>
        <v/>
      </c>
      <c r="K14" s="1" t="str">
        <f aca="false">IF(A14&lt;=$B$5,Data!B15,"")</f>
        <v/>
      </c>
      <c r="L14" s="1" t="str">
        <f aca="false">IF(A14&lt;=$B$5,Data!C15,"")</f>
        <v/>
      </c>
      <c r="N14" s="84" t="e">
        <f aca="false">IF(A13&lt;=$N$7,Data!G14,"")</f>
        <v>#VALUE!</v>
      </c>
      <c r="P14" s="1" t="str">
        <f aca="false">IF(A14&lt;=$P$6,Data!D15,"")</f>
        <v/>
      </c>
      <c r="R14" s="1" t="e">
        <v>#VALUE!</v>
      </c>
      <c r="S14" s="1" t="e">
        <f aca="false">R14</f>
        <v>#VALUE!</v>
      </c>
      <c r="T14" s="75"/>
      <c r="U14" s="1" t="n">
        <f aca="false">1+U13</f>
        <v>8</v>
      </c>
      <c r="V14" s="82" t="e">
        <v>#VALUE!</v>
      </c>
      <c r="W14" s="83" t="e">
        <f aca="false">V14</f>
        <v>#VALUE!</v>
      </c>
      <c r="Y14" s="1" t="n">
        <f aca="false">Y13+1</f>
        <v>9</v>
      </c>
      <c r="Z14" s="79" t="e">
        <v>#VALUE!</v>
      </c>
      <c r="AA14" s="71"/>
      <c r="AB14" s="80"/>
      <c r="AC14" s="78"/>
      <c r="AD14" s="17"/>
      <c r="AE14" s="78"/>
      <c r="AF14" s="17"/>
      <c r="AG14" s="17"/>
    </row>
    <row r="15" customFormat="false" ht="11.25" hidden="false" customHeight="false" outlineLevel="0" collapsed="false">
      <c r="A15" s="64" t="n">
        <f aca="false">1+A14</f>
        <v>9</v>
      </c>
      <c r="B15" s="1" t="str">
        <f aca="false">IF(A15&lt;=$B$5,Data!L16,"")</f>
        <v/>
      </c>
      <c r="D15" s="1" t="s">
        <v>111</v>
      </c>
      <c r="E15" s="1" t="n">
        <f aca="false">IF(Calculation!O35=1,12,IF(Calculation!O35=2,6,IF(Calculation!O35=3,4,IF(Calculation!O35=4,3,IF(Calculation!O35=5,2,1)))))</f>
        <v>12</v>
      </c>
      <c r="G15" s="81" t="str">
        <f aca="false">IF(A15&lt;=$B$5,Data!O16,"")</f>
        <v/>
      </c>
      <c r="H15" s="81" t="str">
        <f aca="false">IF(A15&lt;=$B$5,Data!P16,"")</f>
        <v/>
      </c>
      <c r="J15" s="1" t="str">
        <f aca="false">IF(A15&lt;=$B$5,Data!E16,"")</f>
        <v/>
      </c>
      <c r="K15" s="1" t="str">
        <f aca="false">IF(A15&lt;=$B$5,Data!B16,"")</f>
        <v/>
      </c>
      <c r="L15" s="1" t="str">
        <f aca="false">IF(A15&lt;=$B$5,Data!C16,"")</f>
        <v/>
      </c>
      <c r="N15" s="84" t="e">
        <f aca="false">IF(A14&lt;=$N$7,Data!G15,"")</f>
        <v>#VALUE!</v>
      </c>
      <c r="P15" s="1" t="str">
        <f aca="false">IF(A15&lt;=$P$6,Data!D16,"")</f>
        <v/>
      </c>
      <c r="R15" s="1" t="e">
        <v>#VALUE!</v>
      </c>
      <c r="S15" s="1" t="e">
        <f aca="false">R15</f>
        <v>#VALUE!</v>
      </c>
      <c r="T15" s="75"/>
      <c r="U15" s="1" t="n">
        <f aca="false">1+U14</f>
        <v>9</v>
      </c>
      <c r="V15" s="82" t="e">
        <v>#VALUE!</v>
      </c>
      <c r="W15" s="83" t="e">
        <f aca="false">V15</f>
        <v>#VALUE!</v>
      </c>
      <c r="Y15" s="1" t="n">
        <f aca="false">Y14+1</f>
        <v>10</v>
      </c>
      <c r="Z15" s="79" t="e">
        <v>#VALUE!</v>
      </c>
      <c r="AA15" s="71"/>
      <c r="AB15" s="80"/>
      <c r="AC15" s="78"/>
      <c r="AD15" s="17"/>
      <c r="AE15" s="78"/>
      <c r="AF15" s="17"/>
      <c r="AG15" s="17"/>
    </row>
    <row r="16" customFormat="false" ht="11.25" hidden="false" customHeight="false" outlineLevel="0" collapsed="false">
      <c r="A16" s="64" t="n">
        <f aca="false">1+A15</f>
        <v>10</v>
      </c>
      <c r="B16" s="1" t="str">
        <f aca="false">IF(A16&lt;=$B$5,Data!L17,"")</f>
        <v/>
      </c>
      <c r="D16" s="1" t="s">
        <v>112</v>
      </c>
      <c r="E16" s="1" t="n">
        <f aca="false">Calculation!O22</f>
        <v>10</v>
      </c>
      <c r="G16" s="81" t="str">
        <f aca="false">IF(A16&lt;=$B$5,Data!O17,"")</f>
        <v/>
      </c>
      <c r="H16" s="81" t="str">
        <f aca="false">IF(A16&lt;=$B$5,Data!P17,"")</f>
        <v/>
      </c>
      <c r="J16" s="1" t="str">
        <f aca="false">IF(A16&lt;=$B$5,Data!E17,"")</f>
        <v/>
      </c>
      <c r="K16" s="1" t="str">
        <f aca="false">IF(A16&lt;=$B$5,Data!B17,"")</f>
        <v/>
      </c>
      <c r="L16" s="1" t="str">
        <f aca="false">IF(A16&lt;=$B$5,Data!C17,"")</f>
        <v/>
      </c>
      <c r="N16" s="84" t="e">
        <f aca="false">IF(A15&lt;=$N$7,Data!G16,"")</f>
        <v>#VALUE!</v>
      </c>
      <c r="P16" s="1" t="str">
        <f aca="false">IF(A16&lt;=$P$6,Data!D17,"")</f>
        <v/>
      </c>
      <c r="R16" s="1" t="e">
        <v>#VALUE!</v>
      </c>
      <c r="S16" s="1" t="e">
        <f aca="false">R16</f>
        <v>#VALUE!</v>
      </c>
      <c r="T16" s="75"/>
      <c r="U16" s="1" t="n">
        <f aca="false">1+U15</f>
        <v>10</v>
      </c>
      <c r="V16" s="82" t="e">
        <v>#VALUE!</v>
      </c>
      <c r="W16" s="83" t="e">
        <f aca="false">V16</f>
        <v>#VALUE!</v>
      </c>
      <c r="Y16" s="1" t="n">
        <f aca="false">Y15+1</f>
        <v>11</v>
      </c>
      <c r="Z16" s="79" t="e">
        <v>#VALUE!</v>
      </c>
      <c r="AA16" s="71"/>
      <c r="AB16" s="80"/>
      <c r="AC16" s="78"/>
      <c r="AD16" s="17"/>
      <c r="AE16" s="78"/>
      <c r="AF16" s="17"/>
      <c r="AG16" s="17"/>
    </row>
    <row r="17" customFormat="false" ht="11.25" hidden="false" customHeight="false" outlineLevel="0" collapsed="false">
      <c r="A17" s="64" t="n">
        <f aca="false">1+A16</f>
        <v>11</v>
      </c>
      <c r="B17" s="1" t="str">
        <f aca="false">IF(A17&lt;=$B$5,Data!L18,"")</f>
        <v/>
      </c>
      <c r="D17" s="1" t="s">
        <v>113</v>
      </c>
      <c r="E17" s="1" t="n">
        <f aca="false">Calculation!O5</f>
        <v>10</v>
      </c>
      <c r="G17" s="81" t="str">
        <f aca="false">IF(A17&lt;=$B$5,Data!O18,"")</f>
        <v/>
      </c>
      <c r="H17" s="81" t="str">
        <f aca="false">IF(A17&lt;=$B$5,Data!P18,"")</f>
        <v/>
      </c>
      <c r="J17" s="1" t="str">
        <f aca="false">IF(A17&lt;=$B$5,Data!E18,"")</f>
        <v/>
      </c>
      <c r="K17" s="1" t="str">
        <f aca="false">IF(A17&lt;=$B$5,Data!B18,"")</f>
        <v/>
      </c>
      <c r="L17" s="1" t="str">
        <f aca="false">IF(A17&lt;=$B$5,Data!C18,"")</f>
        <v/>
      </c>
      <c r="N17" s="84" t="e">
        <f aca="false">IF(A16&lt;=$N$7,Data!G17,"")</f>
        <v>#VALUE!</v>
      </c>
      <c r="P17" s="1" t="str">
        <f aca="false">IF(A17&lt;=$P$6,Data!D18,"")</f>
        <v/>
      </c>
      <c r="R17" s="1" t="e">
        <v>#VALUE!</v>
      </c>
      <c r="S17" s="1" t="e">
        <f aca="false">R17</f>
        <v>#VALUE!</v>
      </c>
      <c r="T17" s="75"/>
      <c r="U17" s="1" t="n">
        <f aca="false">1+U16</f>
        <v>11</v>
      </c>
      <c r="V17" s="82" t="e">
        <v>#VALUE!</v>
      </c>
      <c r="W17" s="83" t="e">
        <f aca="false">V17</f>
        <v>#VALUE!</v>
      </c>
      <c r="Y17" s="1" t="n">
        <f aca="false">Y16+1</f>
        <v>12</v>
      </c>
      <c r="Z17" s="79" t="e">
        <v>#VALUE!</v>
      </c>
      <c r="AA17" s="78"/>
      <c r="AB17" s="80"/>
      <c r="AC17" s="78"/>
      <c r="AD17" s="17"/>
      <c r="AE17" s="78"/>
      <c r="AF17" s="17"/>
      <c r="AG17" s="17"/>
    </row>
    <row r="18" customFormat="false" ht="11.25" hidden="false" customHeight="false" outlineLevel="0" collapsed="false">
      <c r="A18" s="64" t="n">
        <f aca="false">1+A17</f>
        <v>12</v>
      </c>
      <c r="B18" s="1" t="str">
        <f aca="false">IF(A18&lt;=$B$5,Data!L19,"")</f>
        <v/>
      </c>
      <c r="D18" s="1" t="s">
        <v>114</v>
      </c>
      <c r="E18" s="1" t="n">
        <f aca="false">IF(Calculation!O13=1,1,IF(Calculation!O13=2,2,3))</f>
        <v>1</v>
      </c>
      <c r="G18" s="81" t="str">
        <f aca="false">IF(A18&lt;=$B$5,Data!O19,"")</f>
        <v/>
      </c>
      <c r="H18" s="81" t="str">
        <f aca="false">IF(A18&lt;=$B$5,Data!P19,"")</f>
        <v/>
      </c>
      <c r="J18" s="1" t="str">
        <f aca="false">IF(A18&lt;=$B$5,Data!E19,"")</f>
        <v/>
      </c>
      <c r="K18" s="1" t="str">
        <f aca="false">IF(A18&lt;=$B$5,Data!B19,"")</f>
        <v/>
      </c>
      <c r="L18" s="1" t="str">
        <f aca="false">IF(A18&lt;=$B$5,Data!C19,"")</f>
        <v/>
      </c>
      <c r="N18" s="84" t="e">
        <f aca="false">IF(A17&lt;=$N$7,Data!G18,"")</f>
        <v>#VALUE!</v>
      </c>
      <c r="P18" s="1" t="str">
        <f aca="false">IF(A18&lt;=$P$6,Data!D19,"")</f>
        <v/>
      </c>
      <c r="R18" s="1" t="e">
        <v>#VALUE!</v>
      </c>
      <c r="S18" s="1" t="e">
        <f aca="false">R18</f>
        <v>#VALUE!</v>
      </c>
      <c r="T18" s="75"/>
      <c r="U18" s="1" t="n">
        <f aca="false">1+U17</f>
        <v>12</v>
      </c>
      <c r="V18" s="82" t="e">
        <v>#VALUE!</v>
      </c>
      <c r="W18" s="83" t="e">
        <f aca="false">V18</f>
        <v>#VALUE!</v>
      </c>
      <c r="Y18" s="1" t="n">
        <f aca="false">Y17+1</f>
        <v>13</v>
      </c>
      <c r="Z18" s="79" t="e">
        <v>#VALUE!</v>
      </c>
      <c r="AC18" s="80"/>
      <c r="AD18" s="76"/>
      <c r="AE18" s="75"/>
    </row>
    <row r="19" customFormat="false" ht="11.25" hidden="false" customHeight="false" outlineLevel="0" collapsed="false">
      <c r="A19" s="64" t="n">
        <f aca="false">1+A18</f>
        <v>13</v>
      </c>
      <c r="B19" s="1" t="str">
        <f aca="false">IF(A19&lt;=$B$5,Data!L20,"")</f>
        <v/>
      </c>
      <c r="D19" s="1" t="s">
        <v>115</v>
      </c>
      <c r="E19" s="1" t="n">
        <f aca="false">IF(Calculation!O16=1,1,2)</f>
        <v>1</v>
      </c>
      <c r="G19" s="81" t="str">
        <f aca="false">IF(A19&lt;=$B$5,Data!O20,"")</f>
        <v/>
      </c>
      <c r="H19" s="81" t="str">
        <f aca="false">IF(A19&lt;=$B$5,Data!P20,"")</f>
        <v/>
      </c>
      <c r="J19" s="1" t="str">
        <f aca="false">IF(A19&lt;=$B$5,Data!E20,"")</f>
        <v/>
      </c>
      <c r="K19" s="1" t="str">
        <f aca="false">IF(A19&lt;=$B$5,Data!B20,"")</f>
        <v/>
      </c>
      <c r="L19" s="1" t="str">
        <f aca="false">IF(A19&lt;=$B$5,Data!C20,"")</f>
        <v/>
      </c>
      <c r="N19" s="84" t="e">
        <f aca="false">IF(A18&lt;=$N$7,Data!G19,"")</f>
        <v>#VALUE!</v>
      </c>
      <c r="P19" s="1" t="str">
        <f aca="false">IF(A19&lt;=$P$6,Data!D20,"")</f>
        <v/>
      </c>
      <c r="S19" s="75"/>
      <c r="T19" s="75"/>
      <c r="U19" s="1" t="n">
        <f aca="false">1+U18</f>
        <v>13</v>
      </c>
      <c r="V19" s="82" t="e">
        <v>#VALUE!</v>
      </c>
      <c r="W19" s="83" t="e">
        <f aca="false">V19</f>
        <v>#VALUE!</v>
      </c>
      <c r="Y19" s="1" t="n">
        <f aca="false">Y18+1</f>
        <v>14</v>
      </c>
      <c r="Z19" s="79" t="e">
        <v>#VALUE!</v>
      </c>
      <c r="AC19" s="80"/>
      <c r="AD19" s="86"/>
      <c r="AE19" s="75" t="e">
        <f aca="false">#NAME!()</f>
        <v>#NAME?</v>
      </c>
    </row>
    <row r="20" customFormat="false" ht="11.25" hidden="false" customHeight="false" outlineLevel="0" collapsed="false">
      <c r="A20" s="64" t="n">
        <f aca="false">1+A19</f>
        <v>14</v>
      </c>
      <c r="B20" s="1" t="str">
        <f aca="false">IF(A20&lt;=$B$5,Data!L21,"")</f>
        <v/>
      </c>
      <c r="D20" s="1" t="s">
        <v>116</v>
      </c>
      <c r="E20" s="1" t="n">
        <f aca="false">IF(Calculation!O19=1,0,1)</f>
        <v>1</v>
      </c>
      <c r="G20" s="81" t="str">
        <f aca="false">IF(A20&lt;=$B$5,Data!O21,"")</f>
        <v/>
      </c>
      <c r="H20" s="81" t="str">
        <f aca="false">IF(A20&lt;=$B$5,Data!P21,"")</f>
        <v/>
      </c>
      <c r="J20" s="1" t="str">
        <f aca="false">IF(A20&lt;=$B$5,Data!E21,"")</f>
        <v/>
      </c>
      <c r="K20" s="1" t="str">
        <f aca="false">IF(A20&lt;=$B$5,Data!B21,"")</f>
        <v/>
      </c>
      <c r="L20" s="1" t="str">
        <f aca="false">IF(A20&lt;=$B$5,Data!C21,"")</f>
        <v/>
      </c>
      <c r="N20" s="84" t="e">
        <f aca="false">IF(A19&lt;=$N$7,Data!G20,"")</f>
        <v>#VALUE!</v>
      </c>
      <c r="P20" s="1" t="str">
        <f aca="false">IF(A20&lt;=$P$6,Data!D21,"")</f>
        <v/>
      </c>
      <c r="S20" s="75"/>
      <c r="T20" s="75"/>
      <c r="U20" s="1" t="n">
        <f aca="false">1+U19</f>
        <v>14</v>
      </c>
      <c r="V20" s="82" t="e">
        <v>#VALUE!</v>
      </c>
      <c r="W20" s="83" t="e">
        <f aca="false">V20</f>
        <v>#VALUE!</v>
      </c>
      <c r="Y20" s="1" t="n">
        <f aca="false">Y19+1</f>
        <v>15</v>
      </c>
      <c r="Z20" s="79" t="e">
        <v>#VALUE!</v>
      </c>
      <c r="AA20" s="76"/>
      <c r="AB20" s="76"/>
      <c r="AC20" s="80"/>
      <c r="AD20" s="76"/>
      <c r="AE20" s="75"/>
    </row>
    <row r="21" customFormat="false" ht="11.25" hidden="false" customHeight="false" outlineLevel="0" collapsed="false">
      <c r="A21" s="64" t="n">
        <f aca="false">1+A20</f>
        <v>15</v>
      </c>
      <c r="B21" s="1" t="str">
        <f aca="false">IF(A21&lt;=$B$5,Data!L22,"")</f>
        <v/>
      </c>
      <c r="D21" s="1" t="s">
        <v>117</v>
      </c>
      <c r="E21" s="1" t="e">
        <f aca="false">N7</f>
        <v>#VALUE!</v>
      </c>
      <c r="G21" s="81" t="str">
        <f aca="false">IF(A21&lt;=$B$5,Data!O22,"")</f>
        <v/>
      </c>
      <c r="H21" s="81" t="str">
        <f aca="false">IF(A21&lt;=$B$5,Data!P22,"")</f>
        <v/>
      </c>
      <c r="J21" s="1" t="str">
        <f aca="false">IF(A21&lt;=$B$5,Data!E22,"")</f>
        <v/>
      </c>
      <c r="K21" s="1" t="str">
        <f aca="false">IF(A21&lt;=$B$5,Data!B22,"")</f>
        <v/>
      </c>
      <c r="L21" s="1" t="str">
        <f aca="false">IF(A21&lt;=$B$5,Data!C22,"")</f>
        <v/>
      </c>
      <c r="N21" s="84" t="e">
        <f aca="false">IF(A20&lt;=$N$7,Data!G21,"")</f>
        <v>#VALUE!</v>
      </c>
      <c r="P21" s="1" t="str">
        <f aca="false">IF(A21&lt;=$P$6,Data!D22,"")</f>
        <v/>
      </c>
      <c r="S21" s="75"/>
      <c r="T21" s="75"/>
      <c r="U21" s="1" t="n">
        <f aca="false">1+U20</f>
        <v>15</v>
      </c>
      <c r="V21" s="82" t="e">
        <v>#VALUE!</v>
      </c>
      <c r="W21" s="83" t="e">
        <f aca="false">V21</f>
        <v>#VALUE!</v>
      </c>
      <c r="Y21" s="1" t="n">
        <f aca="false">Y20+1</f>
        <v>16</v>
      </c>
      <c r="Z21" s="87" t="e">
        <v>#VALUE!</v>
      </c>
      <c r="AA21" s="76"/>
      <c r="AB21" s="76"/>
      <c r="AC21" s="80"/>
      <c r="AD21" s="76"/>
      <c r="AE21" s="75"/>
    </row>
    <row r="22" customFormat="false" ht="11.25" hidden="false" customHeight="false" outlineLevel="0" collapsed="false">
      <c r="A22" s="64" t="n">
        <f aca="false">1+A21</f>
        <v>16</v>
      </c>
      <c r="B22" s="1" t="str">
        <f aca="false">IF(A22&lt;=$B$5,Data!L23,"")</f>
        <v/>
      </c>
      <c r="D22" s="1" t="s">
        <v>118</v>
      </c>
      <c r="E22" s="1" t="n">
        <f aca="false">P6</f>
        <v>-275</v>
      </c>
      <c r="G22" s="81" t="str">
        <f aca="false">IF(A22&lt;=$B$5,Data!O23,"")</f>
        <v/>
      </c>
      <c r="H22" s="81" t="str">
        <f aca="false">IF(A22&lt;=$B$5,Data!P23,"")</f>
        <v/>
      </c>
      <c r="J22" s="1" t="str">
        <f aca="false">IF(A22&lt;=$B$5,Data!E23,"")</f>
        <v/>
      </c>
      <c r="K22" s="1" t="str">
        <f aca="false">IF(A22&lt;=$B$5,Data!B23,"")</f>
        <v/>
      </c>
      <c r="L22" s="1" t="str">
        <f aca="false">IF(A22&lt;=$B$5,Data!C23,"")</f>
        <v/>
      </c>
      <c r="N22" s="84" t="e">
        <f aca="false">IF(A21&lt;=$N$7,Data!G22,"")</f>
        <v>#VALUE!</v>
      </c>
      <c r="P22" s="1" t="str">
        <f aca="false">IF(A22&lt;=$P$6,Data!D23,"")</f>
        <v/>
      </c>
      <c r="U22" s="1" t="n">
        <f aca="false">1+U21</f>
        <v>16</v>
      </c>
      <c r="V22" s="82" t="e">
        <v>#VALUE!</v>
      </c>
      <c r="W22" s="83" t="e">
        <f aca="false">V22</f>
        <v>#VALUE!</v>
      </c>
      <c r="Y22" s="1" t="n">
        <f aca="false">Y21+1</f>
        <v>17</v>
      </c>
      <c r="Z22" s="88" t="e">
        <v>#VALUE!</v>
      </c>
      <c r="AA22" s="76"/>
      <c r="AB22" s="76"/>
      <c r="AC22" s="80"/>
      <c r="AD22" s="33"/>
    </row>
    <row r="23" customFormat="false" ht="12" hidden="false" customHeight="false" outlineLevel="0" collapsed="false">
      <c r="A23" s="64" t="n">
        <f aca="false">1+A22</f>
        <v>17</v>
      </c>
      <c r="B23" s="1" t="str">
        <f aca="false">IF(A23&lt;=$B$5,Data!L24,"")</f>
        <v/>
      </c>
      <c r="D23" s="1" t="s">
        <v>119</v>
      </c>
      <c r="E23" s="1" t="e">
        <f aca="false">S6</f>
        <v>#VALUE!</v>
      </c>
      <c r="G23" s="81" t="str">
        <f aca="false">IF(A23&lt;=$B$5,Data!O24,"")</f>
        <v/>
      </c>
      <c r="H23" s="81" t="str">
        <f aca="false">IF(A23&lt;=$B$5,Data!P24,"")</f>
        <v/>
      </c>
      <c r="J23" s="1" t="str">
        <f aca="false">IF(A23&lt;=$B$5,Data!E24,"")</f>
        <v/>
      </c>
      <c r="K23" s="1" t="str">
        <f aca="false">IF(A23&lt;=$B$5,Data!B24,"")</f>
        <v/>
      </c>
      <c r="L23" s="1" t="str">
        <f aca="false">IF(A23&lt;=$B$5,Data!C24,"")</f>
        <v/>
      </c>
      <c r="N23" s="84" t="e">
        <f aca="false">IF(A22&lt;=$N$7,Data!G23,"")</f>
        <v>#VALUE!</v>
      </c>
      <c r="P23" s="1" t="str">
        <f aca="false">IF(A23&lt;=$P$6,Data!D24,"")</f>
        <v/>
      </c>
      <c r="U23" s="1" t="n">
        <f aca="false">1+U22</f>
        <v>17</v>
      </c>
      <c r="V23" s="82" t="e">
        <v>#VALUE!</v>
      </c>
      <c r="W23" s="83" t="e">
        <f aca="false">V23</f>
        <v>#VALUE!</v>
      </c>
      <c r="Y23" s="1" t="n">
        <f aca="false">Y22+1</f>
        <v>18</v>
      </c>
      <c r="Z23" s="88" t="e">
        <v>#VALUE!</v>
      </c>
      <c r="AA23" s="76"/>
      <c r="AB23" s="76"/>
    </row>
    <row r="24" customFormat="false" ht="11.25" hidden="false" customHeight="false" outlineLevel="0" collapsed="false">
      <c r="A24" s="64" t="n">
        <f aca="false">1+A23</f>
        <v>18</v>
      </c>
      <c r="B24" s="1" t="str">
        <f aca="false">IF(A24&lt;=$B$5,Data!L25,"")</f>
        <v/>
      </c>
      <c r="G24" s="81" t="str">
        <f aca="false">IF(A24&lt;=$B$5,Data!O25,"")</f>
        <v/>
      </c>
      <c r="H24" s="81" t="str">
        <f aca="false">IF(A24&lt;=$B$5,Data!P25,"")</f>
        <v/>
      </c>
      <c r="J24" s="1" t="str">
        <f aca="false">IF(A24&lt;=$B$5,Data!E25,"")</f>
        <v/>
      </c>
      <c r="K24" s="1" t="str">
        <f aca="false">IF(A24&lt;=$B$5,Data!B25,"")</f>
        <v/>
      </c>
      <c r="L24" s="1" t="str">
        <f aca="false">IF(A24&lt;=$B$5,Data!C25,"")</f>
        <v/>
      </c>
      <c r="N24" s="84" t="e">
        <f aca="false">IF(A23&lt;=$N$7,Data!G24,"")</f>
        <v>#VALUE!</v>
      </c>
      <c r="P24" s="1" t="str">
        <f aca="false">IF(A24&lt;=$P$6,Data!D25,"")</f>
        <v/>
      </c>
      <c r="U24" s="1" t="n">
        <f aca="false">1+U23</f>
        <v>18</v>
      </c>
      <c r="V24" s="82" t="e">
        <v>#VALUE!</v>
      </c>
      <c r="W24" s="83" t="e">
        <f aca="false">V24</f>
        <v>#VALUE!</v>
      </c>
      <c r="Y24" s="1" t="n">
        <f aca="false">Y23+1</f>
        <v>19</v>
      </c>
      <c r="Z24" s="88" t="e">
        <v>#VALUE!</v>
      </c>
      <c r="AA24" s="76"/>
      <c r="AB24" s="76"/>
      <c r="AC24" s="89" t="s">
        <v>120</v>
      </c>
      <c r="AD24" s="90"/>
      <c r="AE24" s="91" t="e">
        <f aca="false">Z6</f>
        <v>#VALUE!</v>
      </c>
    </row>
    <row r="25" customFormat="false" ht="11.25" hidden="false" customHeight="false" outlineLevel="0" collapsed="false">
      <c r="A25" s="64" t="n">
        <f aca="false">1+A24</f>
        <v>19</v>
      </c>
      <c r="B25" s="1" t="str">
        <f aca="false">IF(A25&lt;=$B$5,Data!L26,"")</f>
        <v/>
      </c>
      <c r="G25" s="81" t="str">
        <f aca="false">IF(A25&lt;=$B$5,Data!O26,"")</f>
        <v/>
      </c>
      <c r="H25" s="81" t="str">
        <f aca="false">IF(A25&lt;=$B$5,Data!P26,"")</f>
        <v/>
      </c>
      <c r="J25" s="1" t="str">
        <f aca="false">IF(A25&lt;=$B$5,Data!E26,"")</f>
        <v/>
      </c>
      <c r="K25" s="1" t="str">
        <f aca="false">IF(A25&lt;=$B$5,Data!B26,"")</f>
        <v/>
      </c>
      <c r="L25" s="1" t="str">
        <f aca="false">IF(A25&lt;=$B$5,Data!C26,"")</f>
        <v/>
      </c>
      <c r="N25" s="84" t="e">
        <f aca="false">IF(A24&lt;=$N$7,Data!G25,"")</f>
        <v>#VALUE!</v>
      </c>
      <c r="P25" s="1" t="str">
        <f aca="false">IF(A25&lt;=$P$6,Data!D26,"")</f>
        <v/>
      </c>
      <c r="U25" s="1" t="n">
        <f aca="false">1+U24</f>
        <v>19</v>
      </c>
      <c r="V25" s="82" t="e">
        <v>#VALUE!</v>
      </c>
      <c r="W25" s="83" t="e">
        <f aca="false">V25</f>
        <v>#VALUE!</v>
      </c>
      <c r="Y25" s="1" t="n">
        <f aca="false">Y24+1</f>
        <v>20</v>
      </c>
      <c r="Z25" s="88" t="e">
        <v>#VALUE!</v>
      </c>
      <c r="AA25" s="76"/>
      <c r="AB25" s="76"/>
      <c r="AC25" s="92" t="s">
        <v>121</v>
      </c>
      <c r="AD25" s="78"/>
      <c r="AE25" s="93" t="e">
        <f aca="false">Z7</f>
        <v>#VALUE!</v>
      </c>
    </row>
    <row r="26" customFormat="false" ht="11.25" hidden="false" customHeight="false" outlineLevel="0" collapsed="false">
      <c r="A26" s="64" t="n">
        <f aca="false">1+A25</f>
        <v>20</v>
      </c>
      <c r="B26" s="1" t="str">
        <f aca="false">IF(A26&lt;=$B$5,Data!L27,"")</f>
        <v/>
      </c>
      <c r="G26" s="81" t="str">
        <f aca="false">IF(A26&lt;=$B$5,Data!O27,"")</f>
        <v/>
      </c>
      <c r="H26" s="81" t="str">
        <f aca="false">IF(A26&lt;=$B$5,Data!P27,"")</f>
        <v/>
      </c>
      <c r="J26" s="1" t="str">
        <f aca="false">IF(A26&lt;=$B$5,Data!E27,"")</f>
        <v/>
      </c>
      <c r="K26" s="1" t="str">
        <f aca="false">IF(A26&lt;=$B$5,Data!B27,"")</f>
        <v/>
      </c>
      <c r="L26" s="1" t="str">
        <f aca="false">IF(A26&lt;=$B$5,Data!C27,"")</f>
        <v/>
      </c>
      <c r="N26" s="84" t="e">
        <f aca="false">IF(A25&lt;=$N$7,Data!G26,"")</f>
        <v>#VALUE!</v>
      </c>
      <c r="P26" s="1" t="str">
        <f aca="false">IF(A26&lt;=$P$6,Data!D27,"")</f>
        <v/>
      </c>
      <c r="U26" s="1" t="n">
        <f aca="false">1+U25</f>
        <v>20</v>
      </c>
      <c r="V26" s="82" t="e">
        <v>#VALUE!</v>
      </c>
      <c r="W26" s="83" t="e">
        <f aca="false">V26</f>
        <v>#VALUE!</v>
      </c>
      <c r="Y26" s="1" t="n">
        <f aca="false">Y25+1</f>
        <v>21</v>
      </c>
      <c r="Z26" s="88" t="e">
        <v>#VALUE!</v>
      </c>
      <c r="AA26" s="76"/>
      <c r="AB26" s="76"/>
      <c r="AC26" s="92"/>
      <c r="AD26" s="78"/>
      <c r="AE26" s="94"/>
    </row>
    <row r="27" customFormat="false" ht="12" hidden="false" customHeight="false" outlineLevel="0" collapsed="false">
      <c r="A27" s="64" t="n">
        <f aca="false">1+A26</f>
        <v>21</v>
      </c>
      <c r="B27" s="1" t="str">
        <f aca="false">IF(A27&lt;=$B$5,Data!L28,"")</f>
        <v/>
      </c>
      <c r="G27" s="81" t="str">
        <f aca="false">IF(A27&lt;=$B$5,Data!O28,"")</f>
        <v/>
      </c>
      <c r="H27" s="81" t="str">
        <f aca="false">IF(A27&lt;=$B$5,Data!P28,"")</f>
        <v/>
      </c>
      <c r="J27" s="1" t="str">
        <f aca="false">IF(A27&lt;=$B$5,Data!E28,"")</f>
        <v/>
      </c>
      <c r="K27" s="1" t="str">
        <f aca="false">IF(A27&lt;=$B$5,Data!B28,"")</f>
        <v/>
      </c>
      <c r="L27" s="1" t="str">
        <f aca="false">IF(A27&lt;=$B$5,Data!C28,"")</f>
        <v/>
      </c>
      <c r="N27" s="84" t="e">
        <f aca="false">IF(A26&lt;=$N$7,Data!G27,"")</f>
        <v>#VALUE!</v>
      </c>
      <c r="P27" s="1" t="str">
        <f aca="false">IF(A27&lt;=$P$6,Data!D28,"")</f>
        <v/>
      </c>
      <c r="U27" s="1" t="n">
        <f aca="false">1+U26</f>
        <v>21</v>
      </c>
      <c r="V27" s="82" t="e">
        <v>#VALUE!</v>
      </c>
      <c r="W27" s="83" t="e">
        <f aca="false">V27</f>
        <v>#VALUE!</v>
      </c>
      <c r="Y27" s="1" t="n">
        <f aca="false">Y26+1</f>
        <v>22</v>
      </c>
      <c r="Z27" s="88" t="e">
        <v>#VALUE!</v>
      </c>
      <c r="AA27" s="76"/>
      <c r="AB27" s="76"/>
      <c r="AC27" s="95"/>
      <c r="AD27" s="96"/>
      <c r="AE27" s="97"/>
    </row>
    <row r="28" customFormat="false" ht="11.25" hidden="false" customHeight="false" outlineLevel="0" collapsed="false">
      <c r="A28" s="64" t="n">
        <f aca="false">1+A27</f>
        <v>22</v>
      </c>
      <c r="B28" s="1" t="str">
        <f aca="false">IF(A28&lt;=$B$5,Data!L29,"")</f>
        <v/>
      </c>
      <c r="G28" s="81" t="str">
        <f aca="false">IF(A28&lt;=$B$5,Data!O29,"")</f>
        <v/>
      </c>
      <c r="H28" s="81" t="str">
        <f aca="false">IF(A28&lt;=$B$5,Data!P29,"")</f>
        <v/>
      </c>
      <c r="J28" s="1" t="str">
        <f aca="false">IF(A28&lt;=$B$5,Data!E29,"")</f>
        <v/>
      </c>
      <c r="K28" s="1" t="str">
        <f aca="false">IF(A28&lt;=$B$5,Data!B29,"")</f>
        <v/>
      </c>
      <c r="L28" s="1" t="str">
        <f aca="false">IF(A28&lt;=$B$5,Data!C29,"")</f>
        <v/>
      </c>
      <c r="N28" s="84" t="e">
        <f aca="false">IF(A27&lt;=$N$7,Data!G28,"")</f>
        <v>#VALUE!</v>
      </c>
      <c r="P28" s="1" t="str">
        <f aca="false">IF(A28&lt;=$P$6,Data!D29,"")</f>
        <v/>
      </c>
      <c r="U28" s="1" t="n">
        <f aca="false">1+U27</f>
        <v>22</v>
      </c>
      <c r="V28" s="82" t="e">
        <v>#VALUE!</v>
      </c>
      <c r="W28" s="83" t="e">
        <f aca="false">V28</f>
        <v>#VALUE!</v>
      </c>
      <c r="Y28" s="1" t="n">
        <f aca="false">Y27+1</f>
        <v>23</v>
      </c>
      <c r="Z28" s="88" t="e">
        <v>#VALUE!</v>
      </c>
      <c r="AA28" s="76"/>
      <c r="AB28" s="76"/>
      <c r="AC28" s="80"/>
      <c r="AD28" s="33"/>
    </row>
    <row r="29" customFormat="false" ht="11.25" hidden="false" customHeight="false" outlineLevel="0" collapsed="false">
      <c r="A29" s="64" t="n">
        <f aca="false">1+A28</f>
        <v>23</v>
      </c>
      <c r="B29" s="1" t="str">
        <f aca="false">IF(A29&lt;=$B$5,Data!L30,"")</f>
        <v/>
      </c>
      <c r="G29" s="81" t="str">
        <f aca="false">IF(A29&lt;=$B$5,Data!O30,"")</f>
        <v/>
      </c>
      <c r="H29" s="81" t="str">
        <f aca="false">IF(A29&lt;=$B$5,Data!P30,"")</f>
        <v/>
      </c>
      <c r="J29" s="1" t="str">
        <f aca="false">IF(A29&lt;=$B$5,Data!E30,"")</f>
        <v/>
      </c>
      <c r="K29" s="1" t="str">
        <f aca="false">IF(A29&lt;=$B$5,Data!B30,"")</f>
        <v/>
      </c>
      <c r="L29" s="1" t="str">
        <f aca="false">IF(A29&lt;=$B$5,Data!C30,"")</f>
        <v/>
      </c>
      <c r="N29" s="84" t="e">
        <f aca="false">IF(A28&lt;=$N$7,Data!G29,"")</f>
        <v>#VALUE!</v>
      </c>
      <c r="P29" s="1" t="str">
        <f aca="false">IF(A29&lt;=$P$6,Data!D30,"")</f>
        <v/>
      </c>
      <c r="U29" s="1" t="n">
        <f aca="false">1+U28</f>
        <v>23</v>
      </c>
      <c r="V29" s="82" t="e">
        <v>#VALUE!</v>
      </c>
      <c r="W29" s="83" t="e">
        <f aca="false">V29</f>
        <v>#VALUE!</v>
      </c>
      <c r="Y29" s="1" t="n">
        <f aca="false">Y28+1</f>
        <v>24</v>
      </c>
      <c r="Z29" s="88" t="e">
        <v>#VALUE!</v>
      </c>
      <c r="AA29" s="76"/>
      <c r="AB29" s="76"/>
      <c r="AC29" s="80"/>
      <c r="AD29" s="33"/>
    </row>
    <row r="30" customFormat="false" ht="11.25" hidden="false" customHeight="false" outlineLevel="0" collapsed="false">
      <c r="A30" s="64" t="n">
        <f aca="false">1+A29</f>
        <v>24</v>
      </c>
      <c r="B30" s="1" t="str">
        <f aca="false">IF(A30&lt;=$B$5,Data!L31,"")</f>
        <v/>
      </c>
      <c r="G30" s="81" t="str">
        <f aca="false">IF(A30&lt;=$B$5,Data!O31,"")</f>
        <v/>
      </c>
      <c r="H30" s="81" t="str">
        <f aca="false">IF(A30&lt;=$B$5,Data!P31,"")</f>
        <v/>
      </c>
      <c r="J30" s="1" t="str">
        <f aca="false">IF(A30&lt;=$B$5,Data!E31,"")</f>
        <v/>
      </c>
      <c r="K30" s="1" t="str">
        <f aca="false">IF(A30&lt;=$B$5,Data!B31,"")</f>
        <v/>
      </c>
      <c r="L30" s="1" t="str">
        <f aca="false">IF(A30&lt;=$B$5,Data!C31,"")</f>
        <v/>
      </c>
      <c r="N30" s="84" t="e">
        <f aca="false">IF(A29&lt;=$N$7,Data!G30,"")</f>
        <v>#VALUE!</v>
      </c>
      <c r="P30" s="1" t="str">
        <f aca="false">IF(A30&lt;=$P$6,Data!D31,"")</f>
        <v/>
      </c>
      <c r="U30" s="1" t="n">
        <f aca="false">1+U29</f>
        <v>24</v>
      </c>
      <c r="V30" s="82" t="e">
        <v>#VALUE!</v>
      </c>
      <c r="W30" s="83" t="e">
        <f aca="false">V30</f>
        <v>#VALUE!</v>
      </c>
      <c r="Y30" s="1" t="n">
        <f aca="false">Y29+1</f>
        <v>25</v>
      </c>
      <c r="Z30" s="88" t="e">
        <v>#VALUE!</v>
      </c>
      <c r="AA30" s="76"/>
      <c r="AB30" s="76"/>
      <c r="AC30" s="80"/>
      <c r="AD30" s="33"/>
    </row>
    <row r="31" customFormat="false" ht="11.25" hidden="false" customHeight="false" outlineLevel="0" collapsed="false">
      <c r="A31" s="64" t="n">
        <f aca="false">1+A30</f>
        <v>25</v>
      </c>
      <c r="B31" s="1" t="str">
        <f aca="false">IF(A31&lt;=$B$5,Data!L32,"")</f>
        <v/>
      </c>
      <c r="G31" s="81" t="str">
        <f aca="false">IF(A31&lt;=$B$5,Data!O32,"")</f>
        <v/>
      </c>
      <c r="H31" s="81" t="str">
        <f aca="false">IF(A31&lt;=$B$5,Data!P32,"")</f>
        <v/>
      </c>
      <c r="J31" s="1" t="str">
        <f aca="false">IF(A31&lt;=$B$5,Data!E32,"")</f>
        <v/>
      </c>
      <c r="K31" s="1" t="str">
        <f aca="false">IF(A31&lt;=$B$5,Data!B32,"")</f>
        <v/>
      </c>
      <c r="L31" s="1" t="str">
        <f aca="false">IF(A31&lt;=$B$5,Data!C32,"")</f>
        <v/>
      </c>
      <c r="N31" s="84" t="e">
        <f aca="false">IF(A30&lt;=$N$7,Data!G31,"")</f>
        <v>#VALUE!</v>
      </c>
      <c r="P31" s="1" t="str">
        <f aca="false">IF(A31&lt;=$P$6,Data!D32,"")</f>
        <v/>
      </c>
      <c r="U31" s="1" t="n">
        <f aca="false">1+U30</f>
        <v>25</v>
      </c>
      <c r="V31" s="82" t="e">
        <v>#VALUE!</v>
      </c>
      <c r="W31" s="83" t="e">
        <f aca="false">V31</f>
        <v>#VALUE!</v>
      </c>
      <c r="Y31" s="1" t="n">
        <f aca="false">Y30+1</f>
        <v>26</v>
      </c>
      <c r="Z31" s="88" t="e">
        <v>#VALUE!</v>
      </c>
      <c r="AA31" s="76"/>
      <c r="AB31" s="33"/>
      <c r="AC31" s="80"/>
      <c r="AD31" s="33"/>
    </row>
    <row r="32" customFormat="false" ht="11.25" hidden="false" customHeight="false" outlineLevel="0" collapsed="false">
      <c r="A32" s="64" t="n">
        <f aca="false">1+A31</f>
        <v>26</v>
      </c>
      <c r="B32" s="1" t="str">
        <f aca="false">IF(A32&lt;=$B$5,Data!L33,"")</f>
        <v/>
      </c>
      <c r="G32" s="81" t="str">
        <f aca="false">IF(A32&lt;=$B$5,Data!O33,"")</f>
        <v/>
      </c>
      <c r="H32" s="81" t="str">
        <f aca="false">IF(A32&lt;=$B$5,Data!P33,"")</f>
        <v/>
      </c>
      <c r="J32" s="1" t="str">
        <f aca="false">IF(A32&lt;=$B$5,Data!E33,"")</f>
        <v/>
      </c>
      <c r="K32" s="1" t="str">
        <f aca="false">IF(A32&lt;=$B$5,Data!B33,"")</f>
        <v/>
      </c>
      <c r="L32" s="1" t="str">
        <f aca="false">IF(A32&lt;=$B$5,Data!C33,"")</f>
        <v/>
      </c>
      <c r="N32" s="84" t="e">
        <f aca="false">IF(A31&lt;=$N$7,Data!G32,"")</f>
        <v>#VALUE!</v>
      </c>
      <c r="P32" s="1" t="str">
        <f aca="false">IF(A32&lt;=$P$6,Data!D33,"")</f>
        <v/>
      </c>
      <c r="U32" s="1" t="n">
        <f aca="false">1+U31</f>
        <v>26</v>
      </c>
      <c r="V32" s="82" t="e">
        <v>#VALUE!</v>
      </c>
      <c r="W32" s="83" t="e">
        <f aca="false">V32</f>
        <v>#VALUE!</v>
      </c>
      <c r="Y32" s="1" t="n">
        <f aca="false">Y31+1</f>
        <v>27</v>
      </c>
      <c r="Z32" s="98" t="e">
        <v>#VALUE!</v>
      </c>
      <c r="AA32" s="76"/>
      <c r="AB32" s="76"/>
      <c r="AC32" s="80"/>
      <c r="AD32" s="33"/>
    </row>
    <row r="33" customFormat="false" ht="11.25" hidden="false" customHeight="false" outlineLevel="0" collapsed="false">
      <c r="A33" s="64" t="n">
        <f aca="false">1+A32</f>
        <v>27</v>
      </c>
      <c r="B33" s="1" t="str">
        <f aca="false">IF(A33&lt;=$B$5,Data!L34,"")</f>
        <v/>
      </c>
      <c r="G33" s="81" t="str">
        <f aca="false">IF(A33&lt;=$B$5,Data!O34,"")</f>
        <v/>
      </c>
      <c r="H33" s="81" t="str">
        <f aca="false">IF(A33&lt;=$B$5,Data!P34,"")</f>
        <v/>
      </c>
      <c r="J33" s="1" t="str">
        <f aca="false">IF(A33&lt;=$B$5,Data!E34,"")</f>
        <v/>
      </c>
      <c r="K33" s="1" t="str">
        <f aca="false">IF(A33&lt;=$B$5,Data!B34,"")</f>
        <v/>
      </c>
      <c r="L33" s="1" t="str">
        <f aca="false">IF(A33&lt;=$B$5,Data!C34,"")</f>
        <v/>
      </c>
      <c r="N33" s="84" t="e">
        <f aca="false">IF(A32&lt;=$N$7,Data!G33,"")</f>
        <v>#VALUE!</v>
      </c>
      <c r="P33" s="1" t="str">
        <f aca="false">IF(A33&lt;=$P$6,Data!D34,"")</f>
        <v/>
      </c>
      <c r="U33" s="1" t="n">
        <f aca="false">1+U32</f>
        <v>27</v>
      </c>
      <c r="V33" s="82" t="e">
        <v>#VALUE!</v>
      </c>
      <c r="W33" s="83" t="e">
        <f aca="false">V33</f>
        <v>#VALUE!</v>
      </c>
      <c r="Y33" s="1" t="n">
        <f aca="false">Y32+1</f>
        <v>28</v>
      </c>
      <c r="Z33" s="98" t="e">
        <v>#VALUE!</v>
      </c>
      <c r="AA33" s="76"/>
      <c r="AB33" s="76"/>
      <c r="AC33" s="80"/>
      <c r="AD33" s="33"/>
    </row>
    <row r="34" customFormat="false" ht="11.25" hidden="false" customHeight="false" outlineLevel="0" collapsed="false">
      <c r="A34" s="64" t="n">
        <f aca="false">1+A33</f>
        <v>28</v>
      </c>
      <c r="B34" s="1" t="str">
        <f aca="false">IF(A34&lt;=$B$5,Data!L35,"")</f>
        <v/>
      </c>
      <c r="G34" s="81" t="str">
        <f aca="false">IF(A34&lt;=$B$5,Data!O35,"")</f>
        <v/>
      </c>
      <c r="H34" s="81" t="str">
        <f aca="false">IF(A34&lt;=$B$5,Data!P35,"")</f>
        <v/>
      </c>
      <c r="J34" s="1" t="str">
        <f aca="false">IF(A34&lt;=$B$5,Data!E35,"")</f>
        <v/>
      </c>
      <c r="K34" s="1" t="str">
        <f aca="false">IF(A34&lt;=$B$5,Data!B35,"")</f>
        <v/>
      </c>
      <c r="L34" s="1" t="str">
        <f aca="false">IF(A34&lt;=$B$5,Data!C35,"")</f>
        <v/>
      </c>
      <c r="N34" s="84" t="e">
        <f aca="false">IF(A33&lt;=$N$7,Data!G34,"")</f>
        <v>#VALUE!</v>
      </c>
      <c r="P34" s="1" t="str">
        <f aca="false">IF(A34&lt;=$P$6,Data!D35,"")</f>
        <v/>
      </c>
      <c r="U34" s="1" t="n">
        <f aca="false">1+U33</f>
        <v>28</v>
      </c>
      <c r="V34" s="82" t="e">
        <v>#VALUE!</v>
      </c>
      <c r="W34" s="83" t="e">
        <f aca="false">V34</f>
        <v>#VALUE!</v>
      </c>
      <c r="Y34" s="1" t="n">
        <f aca="false">Y33+1</f>
        <v>29</v>
      </c>
      <c r="Z34" s="65" t="e">
        <v>#VALUE!</v>
      </c>
      <c r="AA34" s="76"/>
      <c r="AB34" s="76"/>
      <c r="AC34" s="80"/>
      <c r="AD34" s="33"/>
    </row>
    <row r="35" customFormat="false" ht="11.25" hidden="false" customHeight="false" outlineLevel="0" collapsed="false">
      <c r="A35" s="64" t="n">
        <f aca="false">1+A34</f>
        <v>29</v>
      </c>
      <c r="B35" s="1" t="str">
        <f aca="false">IF(A35&lt;=$B$5,Data!L36,"")</f>
        <v/>
      </c>
      <c r="G35" s="81" t="str">
        <f aca="false">IF(A35&lt;=$B$5,Data!O36,"")</f>
        <v/>
      </c>
      <c r="H35" s="81" t="str">
        <f aca="false">IF(A35&lt;=$B$5,Data!P36,"")</f>
        <v/>
      </c>
      <c r="J35" s="1" t="str">
        <f aca="false">IF(A35&lt;=$B$5,Data!E36,"")</f>
        <v/>
      </c>
      <c r="K35" s="1" t="str">
        <f aca="false">IF(A35&lt;=$B$5,Data!B36,"")</f>
        <v/>
      </c>
      <c r="L35" s="1" t="str">
        <f aca="false">IF(A35&lt;=$B$5,Data!C36,"")</f>
        <v/>
      </c>
      <c r="N35" s="84" t="e">
        <f aca="false">IF(A34&lt;=$N$7,Data!G35,"")</f>
        <v>#VALUE!</v>
      </c>
      <c r="P35" s="1" t="str">
        <f aca="false">IF(A35&lt;=$P$6,Data!D36,"")</f>
        <v/>
      </c>
      <c r="U35" s="1" t="n">
        <f aca="false">1+U34</f>
        <v>29</v>
      </c>
      <c r="V35" s="82" t="e">
        <v>#VALUE!</v>
      </c>
      <c r="W35" s="83" t="e">
        <f aca="false">V35</f>
        <v>#VALUE!</v>
      </c>
      <c r="Y35" s="1" t="n">
        <f aca="false">Y34+1</f>
        <v>30</v>
      </c>
      <c r="Z35" s="65" t="e">
        <v>#VALUE!</v>
      </c>
      <c r="AA35" s="76"/>
      <c r="AB35" s="76"/>
      <c r="AC35" s="80"/>
      <c r="AD35" s="33"/>
    </row>
    <row r="36" customFormat="false" ht="11.25" hidden="false" customHeight="false" outlineLevel="0" collapsed="false">
      <c r="A36" s="64" t="n">
        <f aca="false">1+A35</f>
        <v>30</v>
      </c>
      <c r="B36" s="1" t="str">
        <f aca="false">IF(A36&lt;=$B$5,Data!L37,"")</f>
        <v/>
      </c>
      <c r="G36" s="81" t="str">
        <f aca="false">IF(A36&lt;=$B$5,Data!O37,"")</f>
        <v/>
      </c>
      <c r="H36" s="81" t="str">
        <f aca="false">IF(A36&lt;=$B$5,Data!P37,"")</f>
        <v/>
      </c>
      <c r="J36" s="1" t="str">
        <f aca="false">IF(A36&lt;=$B$5,Data!E37,"")</f>
        <v/>
      </c>
      <c r="K36" s="1" t="str">
        <f aca="false">IF(A36&lt;=$B$5,Data!B37,"")</f>
        <v/>
      </c>
      <c r="L36" s="1" t="str">
        <f aca="false">IF(A36&lt;=$B$5,Data!C37,"")</f>
        <v/>
      </c>
      <c r="N36" s="84" t="e">
        <f aca="false">IF(A35&lt;=$N$7,Data!G36,"")</f>
        <v>#VALUE!</v>
      </c>
      <c r="P36" s="1" t="str">
        <f aca="false">IF(A36&lt;=$P$6,Data!D37,"")</f>
        <v/>
      </c>
      <c r="U36" s="1" t="n">
        <f aca="false">1+U35</f>
        <v>30</v>
      </c>
      <c r="V36" s="82" t="e">
        <v>#VALUE!</v>
      </c>
      <c r="W36" s="83" t="e">
        <f aca="false">V36</f>
        <v>#VALUE!</v>
      </c>
      <c r="Y36" s="1" t="n">
        <f aca="false">Y35+1</f>
        <v>31</v>
      </c>
      <c r="Z36" s="65" t="e">
        <v>#VALUE!</v>
      </c>
      <c r="AA36" s="76"/>
      <c r="AB36" s="76"/>
      <c r="AC36" s="80"/>
      <c r="AD36" s="33"/>
    </row>
    <row r="37" customFormat="false" ht="11.25" hidden="false" customHeight="false" outlineLevel="0" collapsed="false">
      <c r="A37" s="64" t="n">
        <f aca="false">1+A36</f>
        <v>31</v>
      </c>
      <c r="B37" s="1" t="str">
        <f aca="false">IF(A37&lt;=$B$5,Data!L38,"")</f>
        <v/>
      </c>
      <c r="G37" s="81" t="str">
        <f aca="false">IF(A37&lt;=$B$5,Data!O38,"")</f>
        <v/>
      </c>
      <c r="H37" s="81" t="str">
        <f aca="false">IF(A37&lt;=$B$5,Data!P38,"")</f>
        <v/>
      </c>
      <c r="J37" s="1" t="str">
        <f aca="false">IF(A37&lt;=$B$5,Data!E38,"")</f>
        <v/>
      </c>
      <c r="K37" s="1" t="str">
        <f aca="false">IF(A37&lt;=$B$5,Data!B38,"")</f>
        <v/>
      </c>
      <c r="L37" s="1" t="str">
        <f aca="false">IF(A37&lt;=$B$5,Data!C38,"")</f>
        <v/>
      </c>
      <c r="N37" s="84" t="e">
        <f aca="false">IF(A36&lt;=$N$7,Data!G37,"")</f>
        <v>#VALUE!</v>
      </c>
      <c r="P37" s="1" t="str">
        <f aca="false">IF(A37&lt;=$P$6,Data!D38,"")</f>
        <v/>
      </c>
      <c r="U37" s="1" t="n">
        <f aca="false">1+U36</f>
        <v>31</v>
      </c>
      <c r="V37" s="82" t="e">
        <v>#VALUE!</v>
      </c>
      <c r="W37" s="83" t="e">
        <f aca="false">V37</f>
        <v>#VALUE!</v>
      </c>
      <c r="Y37" s="1" t="n">
        <f aca="false">Y36+1</f>
        <v>32</v>
      </c>
      <c r="Z37" s="65" t="e">
        <v>#VALUE!</v>
      </c>
      <c r="AA37" s="76"/>
      <c r="AB37" s="76"/>
      <c r="AC37" s="80"/>
      <c r="AD37" s="33"/>
    </row>
    <row r="38" customFormat="false" ht="11.25" hidden="false" customHeight="false" outlineLevel="0" collapsed="false">
      <c r="A38" s="64" t="n">
        <f aca="false">1+A37</f>
        <v>32</v>
      </c>
      <c r="B38" s="1" t="str">
        <f aca="false">IF(A38&lt;=$B$5,Data!L39,"")</f>
        <v/>
      </c>
      <c r="G38" s="81" t="str">
        <f aca="false">IF(A38&lt;=$B$5,Data!O39,"")</f>
        <v/>
      </c>
      <c r="H38" s="81" t="str">
        <f aca="false">IF(A38&lt;=$B$5,Data!P39,"")</f>
        <v/>
      </c>
      <c r="J38" s="1" t="str">
        <f aca="false">IF(A38&lt;=$B$5,Data!E39,"")</f>
        <v/>
      </c>
      <c r="K38" s="1" t="str">
        <f aca="false">IF(A38&lt;=$B$5,Data!B39,"")</f>
        <v/>
      </c>
      <c r="L38" s="1" t="str">
        <f aca="false">IF(A38&lt;=$B$5,Data!C39,"")</f>
        <v/>
      </c>
      <c r="N38" s="84" t="e">
        <f aca="false">IF(A37&lt;=$N$7,Data!G38,"")</f>
        <v>#VALUE!</v>
      </c>
      <c r="P38" s="1" t="str">
        <f aca="false">IF(A38&lt;=$P$6,Data!D39,"")</f>
        <v/>
      </c>
      <c r="U38" s="1" t="n">
        <f aca="false">1+U37</f>
        <v>32</v>
      </c>
      <c r="V38" s="82" t="e">
        <v>#VALUE!</v>
      </c>
      <c r="W38" s="83" t="e">
        <f aca="false">V38</f>
        <v>#VALUE!</v>
      </c>
      <c r="Y38" s="1" t="n">
        <f aca="false">Y37+1</f>
        <v>33</v>
      </c>
      <c r="Z38" s="65" t="e">
        <v>#VALUE!</v>
      </c>
      <c r="AA38" s="76"/>
      <c r="AB38" s="76"/>
      <c r="AC38" s="80"/>
      <c r="AD38" s="33"/>
    </row>
    <row r="39" customFormat="false" ht="11.25" hidden="false" customHeight="false" outlineLevel="0" collapsed="false">
      <c r="A39" s="64" t="n">
        <f aca="false">1+A38</f>
        <v>33</v>
      </c>
      <c r="B39" s="1" t="str">
        <f aca="false">IF(A39&lt;=$B$5,Data!L40,"")</f>
        <v/>
      </c>
      <c r="G39" s="81" t="str">
        <f aca="false">IF(A39&lt;=$B$5,Data!O40,"")</f>
        <v/>
      </c>
      <c r="H39" s="81" t="str">
        <f aca="false">IF(A39&lt;=$B$5,Data!P40,"")</f>
        <v/>
      </c>
      <c r="J39" s="1" t="str">
        <f aca="false">IF(A39&lt;=$B$5,Data!E40,"")</f>
        <v/>
      </c>
      <c r="K39" s="1" t="str">
        <f aca="false">IF(A39&lt;=$B$5,Data!B40,"")</f>
        <v/>
      </c>
      <c r="L39" s="1" t="str">
        <f aca="false">IF(A39&lt;=$B$5,Data!C40,"")</f>
        <v/>
      </c>
      <c r="N39" s="84" t="e">
        <f aca="false">IF(A38&lt;=$N$7,Data!G39,"")</f>
        <v>#VALUE!</v>
      </c>
      <c r="P39" s="1" t="str">
        <f aca="false">IF(A39&lt;=$P$6,Data!D40,"")</f>
        <v/>
      </c>
      <c r="U39" s="1" t="n">
        <f aca="false">1+U38</f>
        <v>33</v>
      </c>
      <c r="V39" s="82" t="e">
        <v>#VALUE!</v>
      </c>
      <c r="W39" s="83" t="e">
        <f aca="false">V39</f>
        <v>#VALUE!</v>
      </c>
      <c r="Y39" s="1" t="n">
        <f aca="false">Y38+1</f>
        <v>34</v>
      </c>
      <c r="Z39" s="65" t="e">
        <v>#VALUE!</v>
      </c>
      <c r="AA39" s="76"/>
      <c r="AB39" s="76"/>
      <c r="AC39" s="80"/>
      <c r="AD39" s="33"/>
    </row>
    <row r="40" customFormat="false" ht="11.25" hidden="false" customHeight="false" outlineLevel="0" collapsed="false">
      <c r="A40" s="64" t="n">
        <f aca="false">1+A39</f>
        <v>34</v>
      </c>
      <c r="B40" s="1" t="str">
        <f aca="false">IF(A40&lt;=$B$5,Data!L41,"")</f>
        <v/>
      </c>
      <c r="G40" s="81" t="str">
        <f aca="false">IF(A40&lt;=$B$5,Data!O41,"")</f>
        <v/>
      </c>
      <c r="H40" s="81" t="str">
        <f aca="false">IF(A40&lt;=$B$5,Data!P41,"")</f>
        <v/>
      </c>
      <c r="J40" s="1" t="str">
        <f aca="false">IF(A40&lt;=$B$5,Data!E41,"")</f>
        <v/>
      </c>
      <c r="K40" s="1" t="str">
        <f aca="false">IF(A40&lt;=$B$5,Data!B41,"")</f>
        <v/>
      </c>
      <c r="L40" s="1" t="str">
        <f aca="false">IF(A40&lt;=$B$5,Data!C41,"")</f>
        <v/>
      </c>
      <c r="N40" s="84" t="e">
        <f aca="false">IF(A39&lt;=$N$7,Data!G40,"")</f>
        <v>#VALUE!</v>
      </c>
      <c r="P40" s="1" t="str">
        <f aca="false">IF(A40&lt;=$P$6,Data!D41,"")</f>
        <v/>
      </c>
      <c r="U40" s="1" t="n">
        <f aca="false">1+U39</f>
        <v>34</v>
      </c>
      <c r="V40" s="82" t="e">
        <v>#VALUE!</v>
      </c>
      <c r="W40" s="83" t="e">
        <f aca="false">V40</f>
        <v>#VALUE!</v>
      </c>
      <c r="Y40" s="1" t="n">
        <f aca="false">Y39+1</f>
        <v>35</v>
      </c>
      <c r="Z40" s="65" t="e">
        <v>#VALUE!</v>
      </c>
      <c r="AA40" s="76"/>
      <c r="AB40" s="76"/>
      <c r="AC40" s="80"/>
      <c r="AD40" s="33"/>
    </row>
    <row r="41" customFormat="false" ht="11.25" hidden="false" customHeight="false" outlineLevel="0" collapsed="false">
      <c r="A41" s="64" t="n">
        <f aca="false">1+A40</f>
        <v>35</v>
      </c>
      <c r="B41" s="1" t="str">
        <f aca="false">IF(A41&lt;=$B$5,Data!L42,"")</f>
        <v/>
      </c>
      <c r="G41" s="81" t="str">
        <f aca="false">IF(A41&lt;=$B$5,Data!O42,"")</f>
        <v/>
      </c>
      <c r="H41" s="81" t="str">
        <f aca="false">IF(A41&lt;=$B$5,Data!P42,"")</f>
        <v/>
      </c>
      <c r="J41" s="1" t="str">
        <f aca="false">IF(A41&lt;=$B$5,Data!E42,"")</f>
        <v/>
      </c>
      <c r="K41" s="1" t="str">
        <f aca="false">IF(A41&lt;=$B$5,Data!B42,"")</f>
        <v/>
      </c>
      <c r="L41" s="1" t="str">
        <f aca="false">IF(A41&lt;=$B$5,Data!C42,"")</f>
        <v/>
      </c>
      <c r="N41" s="84" t="e">
        <f aca="false">IF(A40&lt;=$N$7,Data!G41,"")</f>
        <v>#VALUE!</v>
      </c>
      <c r="P41" s="1" t="str">
        <f aca="false">IF(A41&lt;=$P$6,Data!D42,"")</f>
        <v/>
      </c>
      <c r="U41" s="1" t="n">
        <f aca="false">1+U40</f>
        <v>35</v>
      </c>
      <c r="V41" s="82" t="e">
        <v>#VALUE!</v>
      </c>
      <c r="W41" s="83" t="e">
        <f aca="false">V41</f>
        <v>#VALUE!</v>
      </c>
      <c r="Y41" s="1" t="n">
        <f aca="false">Y40+1</f>
        <v>36</v>
      </c>
      <c r="Z41" s="65" t="e">
        <v>#VALUE!</v>
      </c>
      <c r="AA41" s="76"/>
      <c r="AB41" s="76"/>
      <c r="AC41" s="80"/>
      <c r="AD41" s="33"/>
    </row>
    <row r="42" customFormat="false" ht="11.25" hidden="false" customHeight="false" outlineLevel="0" collapsed="false">
      <c r="A42" s="64" t="n">
        <f aca="false">1+A41</f>
        <v>36</v>
      </c>
      <c r="B42" s="1" t="str">
        <f aca="false">IF(A42&lt;=$B$5,Data!L43,"")</f>
        <v/>
      </c>
      <c r="G42" s="81" t="str">
        <f aca="false">IF(A42&lt;=$B$5,Data!O43,"")</f>
        <v/>
      </c>
      <c r="H42" s="81" t="str">
        <f aca="false">IF(A42&lt;=$B$5,Data!P43,"")</f>
        <v/>
      </c>
      <c r="J42" s="1" t="str">
        <f aca="false">IF(A42&lt;=$B$5,Data!E43,"")</f>
        <v/>
      </c>
      <c r="K42" s="1" t="str">
        <f aca="false">IF(A42&lt;=$B$5,Data!B43,"")</f>
        <v/>
      </c>
      <c r="L42" s="1" t="str">
        <f aca="false">IF(A42&lt;=$B$5,Data!C43,"")</f>
        <v/>
      </c>
      <c r="N42" s="84" t="e">
        <f aca="false">IF(A41&lt;=$N$7,Data!G42,"")</f>
        <v>#VALUE!</v>
      </c>
      <c r="P42" s="1" t="str">
        <f aca="false">IF(A42&lt;=$P$6,Data!D43,"")</f>
        <v/>
      </c>
      <c r="U42" s="1" t="n">
        <f aca="false">1+U41</f>
        <v>36</v>
      </c>
      <c r="V42" s="82" t="e">
        <v>#VALUE!</v>
      </c>
      <c r="W42" s="83" t="e">
        <f aca="false">V42</f>
        <v>#VALUE!</v>
      </c>
      <c r="Y42" s="1" t="n">
        <f aca="false">Y41+1</f>
        <v>37</v>
      </c>
      <c r="Z42" s="65" t="e">
        <v>#VALUE!</v>
      </c>
      <c r="AA42" s="76"/>
      <c r="AB42" s="76"/>
      <c r="AC42" s="80"/>
      <c r="AD42" s="33"/>
    </row>
    <row r="43" customFormat="false" ht="11.25" hidden="false" customHeight="false" outlineLevel="0" collapsed="false">
      <c r="A43" s="64" t="n">
        <f aca="false">1+A42</f>
        <v>37</v>
      </c>
      <c r="B43" s="1" t="str">
        <f aca="false">IF(A43&lt;=$B$5,Data!L44,"")</f>
        <v/>
      </c>
      <c r="G43" s="81" t="str">
        <f aca="false">IF(A43&lt;=$B$5,Data!O44,"")</f>
        <v/>
      </c>
      <c r="H43" s="81" t="str">
        <f aca="false">IF(A43&lt;=$B$5,Data!P44,"")</f>
        <v/>
      </c>
      <c r="J43" s="1" t="str">
        <f aca="false">IF(A43&lt;=$B$5,Data!E44,"")</f>
        <v/>
      </c>
      <c r="K43" s="1" t="str">
        <f aca="false">IF(A43&lt;=$B$5,Data!B44,"")</f>
        <v/>
      </c>
      <c r="L43" s="1" t="str">
        <f aca="false">IF(A43&lt;=$B$5,Data!C44,"")</f>
        <v/>
      </c>
      <c r="N43" s="84" t="e">
        <f aca="false">IF(A42&lt;=$N$7,Data!G43,"")</f>
        <v>#VALUE!</v>
      </c>
      <c r="P43" s="1" t="str">
        <f aca="false">IF(A43&lt;=$P$6,Data!D44,"")</f>
        <v/>
      </c>
      <c r="U43" s="1" t="n">
        <f aca="false">1+U42</f>
        <v>37</v>
      </c>
      <c r="V43" s="82" t="e">
        <v>#VALUE!</v>
      </c>
      <c r="W43" s="83" t="e">
        <f aca="false">V43</f>
        <v>#VALUE!</v>
      </c>
      <c r="Y43" s="1" t="n">
        <f aca="false">Y42+1</f>
        <v>38</v>
      </c>
      <c r="Z43" s="65" t="e">
        <v>#VALUE!</v>
      </c>
      <c r="AA43" s="76"/>
      <c r="AB43" s="76"/>
      <c r="AC43" s="80"/>
      <c r="AD43" s="33"/>
    </row>
    <row r="44" customFormat="false" ht="11.25" hidden="false" customHeight="false" outlineLevel="0" collapsed="false">
      <c r="A44" s="64" t="n">
        <f aca="false">1+A43</f>
        <v>38</v>
      </c>
      <c r="B44" s="1" t="str">
        <f aca="false">IF(A44&lt;=$B$5,Data!L45,"")</f>
        <v/>
      </c>
      <c r="G44" s="81" t="str">
        <f aca="false">IF(A44&lt;=$B$5,Data!O45,"")</f>
        <v/>
      </c>
      <c r="H44" s="81" t="str">
        <f aca="false">IF(A44&lt;=$B$5,Data!P45,"")</f>
        <v/>
      </c>
      <c r="J44" s="1" t="str">
        <f aca="false">IF(A44&lt;=$B$5,Data!E45,"")</f>
        <v/>
      </c>
      <c r="K44" s="1" t="str">
        <f aca="false">IF(A44&lt;=$B$5,Data!B45,"")</f>
        <v/>
      </c>
      <c r="L44" s="1" t="str">
        <f aca="false">IF(A44&lt;=$B$5,Data!C45,"")</f>
        <v/>
      </c>
      <c r="N44" s="84" t="e">
        <f aca="false">IF(A43&lt;=$N$7,Data!G44,"")</f>
        <v>#VALUE!</v>
      </c>
      <c r="P44" s="1" t="str">
        <f aca="false">IF(A44&lt;=$P$6,Data!D45,"")</f>
        <v/>
      </c>
      <c r="U44" s="1" t="n">
        <f aca="false">1+U43</f>
        <v>38</v>
      </c>
      <c r="V44" s="82" t="e">
        <v>#VALUE!</v>
      </c>
      <c r="W44" s="83" t="e">
        <f aca="false">V44</f>
        <v>#VALUE!</v>
      </c>
      <c r="Y44" s="1" t="n">
        <f aca="false">Y43+1</f>
        <v>39</v>
      </c>
      <c r="Z44" s="65" t="e">
        <v>#VALUE!</v>
      </c>
      <c r="AA44" s="76"/>
      <c r="AB44" s="76"/>
      <c r="AC44" s="80"/>
      <c r="AD44" s="33"/>
    </row>
    <row r="45" customFormat="false" ht="11.25" hidden="false" customHeight="false" outlineLevel="0" collapsed="false">
      <c r="A45" s="64" t="n">
        <f aca="false">1+A44</f>
        <v>39</v>
      </c>
      <c r="B45" s="1" t="str">
        <f aca="false">IF(A45&lt;=$B$5,Data!L46,"")</f>
        <v/>
      </c>
      <c r="G45" s="81" t="str">
        <f aca="false">IF(A45&lt;=$B$5,Data!O46,"")</f>
        <v/>
      </c>
      <c r="H45" s="81" t="str">
        <f aca="false">IF(A45&lt;=$B$5,Data!P46,"")</f>
        <v/>
      </c>
      <c r="J45" s="1" t="str">
        <f aca="false">IF(A45&lt;=$B$5,Data!E46,"")</f>
        <v/>
      </c>
      <c r="K45" s="1" t="str">
        <f aca="false">IF(A45&lt;=$B$5,Data!B46,"")</f>
        <v/>
      </c>
      <c r="L45" s="1" t="str">
        <f aca="false">IF(A45&lt;=$B$5,Data!C46,"")</f>
        <v/>
      </c>
      <c r="N45" s="84" t="e">
        <f aca="false">IF(A44&lt;=$N$7,Data!G45,"")</f>
        <v>#VALUE!</v>
      </c>
      <c r="P45" s="1" t="str">
        <f aca="false">IF(A45&lt;=$P$6,Data!D46,"")</f>
        <v/>
      </c>
      <c r="U45" s="1" t="n">
        <f aca="false">1+U44</f>
        <v>39</v>
      </c>
      <c r="V45" s="82" t="e">
        <v>#VALUE!</v>
      </c>
      <c r="W45" s="83" t="e">
        <f aca="false">V45</f>
        <v>#VALUE!</v>
      </c>
      <c r="Y45" s="1" t="n">
        <f aca="false">Y44+1</f>
        <v>40</v>
      </c>
      <c r="Z45" s="65" t="e">
        <v>#VALUE!</v>
      </c>
      <c r="AA45" s="76"/>
      <c r="AB45" s="76"/>
      <c r="AC45" s="80"/>
      <c r="AD45" s="33"/>
    </row>
    <row r="46" customFormat="false" ht="11.25" hidden="false" customHeight="false" outlineLevel="0" collapsed="false">
      <c r="A46" s="64" t="n">
        <f aca="false">1+A45</f>
        <v>40</v>
      </c>
      <c r="B46" s="1" t="str">
        <f aca="false">IF(A46&lt;=$B$5,Data!L47,"")</f>
        <v/>
      </c>
      <c r="G46" s="81" t="str">
        <f aca="false">IF(A46&lt;=$B$5,Data!O47,"")</f>
        <v/>
      </c>
      <c r="H46" s="81" t="str">
        <f aca="false">IF(A46&lt;=$B$5,Data!P47,"")</f>
        <v/>
      </c>
      <c r="J46" s="1" t="str">
        <f aca="false">IF(A46&lt;=$B$5,Data!E47,"")</f>
        <v/>
      </c>
      <c r="K46" s="1" t="str">
        <f aca="false">IF(A46&lt;=$B$5,Data!B47,"")</f>
        <v/>
      </c>
      <c r="L46" s="1" t="str">
        <f aca="false">IF(A46&lt;=$B$5,Data!C47,"")</f>
        <v/>
      </c>
      <c r="N46" s="84" t="e">
        <f aca="false">IF(A45&lt;=$N$7,Data!G46,"")</f>
        <v>#VALUE!</v>
      </c>
      <c r="P46" s="1" t="str">
        <f aca="false">IF(A46&lt;=$P$6,Data!D47,"")</f>
        <v/>
      </c>
      <c r="U46" s="1" t="n">
        <f aca="false">1+U45</f>
        <v>40</v>
      </c>
      <c r="V46" s="82" t="e">
        <v>#VALUE!</v>
      </c>
      <c r="W46" s="83" t="e">
        <f aca="false">V46</f>
        <v>#VALUE!</v>
      </c>
      <c r="Y46" s="1" t="n">
        <f aca="false">Y45+1</f>
        <v>41</v>
      </c>
      <c r="Z46" s="65" t="e">
        <v>#VALUE!</v>
      </c>
      <c r="AA46" s="76"/>
      <c r="AB46" s="76"/>
      <c r="AC46" s="80"/>
      <c r="AD46" s="33"/>
    </row>
    <row r="47" customFormat="false" ht="11.25" hidden="false" customHeight="false" outlineLevel="0" collapsed="false">
      <c r="A47" s="64" t="n">
        <f aca="false">1+A46</f>
        <v>41</v>
      </c>
      <c r="B47" s="1" t="str">
        <f aca="false">IF(A47&lt;=$B$5,Data!L48,"")</f>
        <v/>
      </c>
      <c r="G47" s="81" t="str">
        <f aca="false">IF(A47&lt;=$B$5,Data!O48,"")</f>
        <v/>
      </c>
      <c r="H47" s="81" t="str">
        <f aca="false">IF(A47&lt;=$B$5,Data!P48,"")</f>
        <v/>
      </c>
      <c r="J47" s="1" t="str">
        <f aca="false">IF(A47&lt;=$B$5,Data!E48,"")</f>
        <v/>
      </c>
      <c r="K47" s="1" t="str">
        <f aca="false">IF(A47&lt;=$B$5,Data!B48,"")</f>
        <v/>
      </c>
      <c r="L47" s="1" t="str">
        <f aca="false">IF(A47&lt;=$B$5,Data!C48,"")</f>
        <v/>
      </c>
      <c r="N47" s="84" t="e">
        <f aca="false">IF(A46&lt;=$N$7,Data!G47,"")</f>
        <v>#VALUE!</v>
      </c>
      <c r="P47" s="1" t="str">
        <f aca="false">IF(A47&lt;=$P$6,Data!D48,"")</f>
        <v/>
      </c>
      <c r="U47" s="1" t="n">
        <f aca="false">1+U46</f>
        <v>41</v>
      </c>
      <c r="V47" s="82" t="e">
        <v>#VALUE!</v>
      </c>
      <c r="W47" s="83" t="e">
        <f aca="false">V47</f>
        <v>#VALUE!</v>
      </c>
      <c r="Y47" s="1" t="n">
        <f aca="false">Y46+1</f>
        <v>42</v>
      </c>
      <c r="Z47" s="65" t="e">
        <v>#VALUE!</v>
      </c>
      <c r="AA47" s="76"/>
      <c r="AB47" s="76"/>
      <c r="AC47" s="80"/>
      <c r="AD47" s="33"/>
    </row>
    <row r="48" customFormat="false" ht="11.25" hidden="false" customHeight="false" outlineLevel="0" collapsed="false">
      <c r="A48" s="64" t="n">
        <f aca="false">1+A47</f>
        <v>42</v>
      </c>
      <c r="B48" s="1" t="str">
        <f aca="false">IF(A48&lt;=$B$5,Data!L49,"")</f>
        <v/>
      </c>
      <c r="G48" s="81" t="str">
        <f aca="false">IF(A48&lt;=$B$5,Data!O49,"")</f>
        <v/>
      </c>
      <c r="H48" s="81" t="str">
        <f aca="false">IF(A48&lt;=$B$5,Data!P49,"")</f>
        <v/>
      </c>
      <c r="J48" s="1" t="str">
        <f aca="false">IF(A48&lt;=$B$5,Data!E49,"")</f>
        <v/>
      </c>
      <c r="K48" s="1" t="str">
        <f aca="false">IF(A48&lt;=$B$5,Data!B49,"")</f>
        <v/>
      </c>
      <c r="L48" s="1" t="str">
        <f aca="false">IF(A48&lt;=$B$5,Data!C49,"")</f>
        <v/>
      </c>
      <c r="N48" s="84" t="e">
        <f aca="false">IF(A47&lt;=$N$7,Data!G48,"")</f>
        <v>#VALUE!</v>
      </c>
      <c r="P48" s="1" t="str">
        <f aca="false">IF(A48&lt;=$P$6,Data!D49,"")</f>
        <v/>
      </c>
      <c r="U48" s="1" t="n">
        <f aca="false">1+U47</f>
        <v>42</v>
      </c>
      <c r="V48" s="82" t="e">
        <v>#VALUE!</v>
      </c>
      <c r="W48" s="83" t="e">
        <f aca="false">V48</f>
        <v>#VALUE!</v>
      </c>
      <c r="Y48" s="1" t="n">
        <f aca="false">Y47+1</f>
        <v>43</v>
      </c>
      <c r="Z48" s="65" t="e">
        <v>#VALUE!</v>
      </c>
      <c r="AA48" s="76"/>
      <c r="AB48" s="76"/>
      <c r="AC48" s="80"/>
      <c r="AD48" s="33"/>
    </row>
    <row r="49" customFormat="false" ht="11.25" hidden="false" customHeight="false" outlineLevel="0" collapsed="false">
      <c r="A49" s="64" t="n">
        <f aca="false">1+A48</f>
        <v>43</v>
      </c>
      <c r="B49" s="1" t="str">
        <f aca="false">IF(A49&lt;=$B$5,Data!L50,"")</f>
        <v/>
      </c>
      <c r="G49" s="81" t="str">
        <f aca="false">IF(A49&lt;=$B$5,Data!O50,"")</f>
        <v/>
      </c>
      <c r="H49" s="81" t="str">
        <f aca="false">IF(A49&lt;=$B$5,Data!P50,"")</f>
        <v/>
      </c>
      <c r="J49" s="1" t="str">
        <f aca="false">IF(A49&lt;=$B$5,Data!E50,"")</f>
        <v/>
      </c>
      <c r="K49" s="1" t="str">
        <f aca="false">IF(A49&lt;=$B$5,Data!B50,"")</f>
        <v/>
      </c>
      <c r="L49" s="1" t="str">
        <f aca="false">IF(A49&lt;=$B$5,Data!C50,"")</f>
        <v/>
      </c>
      <c r="N49" s="84" t="e">
        <f aca="false">IF(A48&lt;=$N$7,Data!G49,"")</f>
        <v>#VALUE!</v>
      </c>
      <c r="P49" s="1" t="str">
        <f aca="false">IF(A49&lt;=$P$6,Data!D50,"")</f>
        <v/>
      </c>
      <c r="U49" s="1" t="n">
        <f aca="false">1+U48</f>
        <v>43</v>
      </c>
      <c r="V49" s="82" t="e">
        <v>#VALUE!</v>
      </c>
      <c r="W49" s="83" t="e">
        <f aca="false">V49</f>
        <v>#VALUE!</v>
      </c>
      <c r="Y49" s="1" t="n">
        <f aca="false">Y48+1</f>
        <v>44</v>
      </c>
      <c r="Z49" s="65" t="e">
        <v>#VALUE!</v>
      </c>
      <c r="AA49" s="76"/>
      <c r="AB49" s="76"/>
      <c r="AC49" s="80"/>
      <c r="AD49" s="33"/>
    </row>
    <row r="50" customFormat="false" ht="11.25" hidden="false" customHeight="false" outlineLevel="0" collapsed="false">
      <c r="A50" s="64" t="n">
        <f aca="false">1+A49</f>
        <v>44</v>
      </c>
      <c r="B50" s="1" t="str">
        <f aca="false">IF(A50&lt;=$B$5,Data!L51,"")</f>
        <v/>
      </c>
      <c r="G50" s="81" t="str">
        <f aca="false">IF(A50&lt;=$B$5,Data!O51,"")</f>
        <v/>
      </c>
      <c r="H50" s="81" t="str">
        <f aca="false">IF(A50&lt;=$B$5,Data!P51,"")</f>
        <v/>
      </c>
      <c r="J50" s="1" t="str">
        <f aca="false">IF(A50&lt;=$B$5,Data!E51,"")</f>
        <v/>
      </c>
      <c r="K50" s="1" t="str">
        <f aca="false">IF(A50&lt;=$B$5,Data!B51,"")</f>
        <v/>
      </c>
      <c r="L50" s="1" t="str">
        <f aca="false">IF(A50&lt;=$B$5,Data!C51,"")</f>
        <v/>
      </c>
      <c r="N50" s="84" t="e">
        <f aca="false">IF(A49&lt;=$N$7,Data!G50,"")</f>
        <v>#VALUE!</v>
      </c>
      <c r="P50" s="1" t="str">
        <f aca="false">IF(A50&lt;=$P$6,Data!D51,"")</f>
        <v/>
      </c>
      <c r="U50" s="1" t="n">
        <f aca="false">1+U49</f>
        <v>44</v>
      </c>
      <c r="V50" s="82" t="e">
        <v>#VALUE!</v>
      </c>
      <c r="W50" s="83" t="e">
        <f aca="false">V50</f>
        <v>#VALUE!</v>
      </c>
      <c r="Y50" s="1" t="n">
        <f aca="false">Y49+1</f>
        <v>45</v>
      </c>
      <c r="Z50" s="65" t="e">
        <v>#VALUE!</v>
      </c>
      <c r="AA50" s="76"/>
      <c r="AB50" s="76"/>
      <c r="AC50" s="80"/>
      <c r="AD50" s="33"/>
    </row>
    <row r="51" customFormat="false" ht="11.25" hidden="false" customHeight="false" outlineLevel="0" collapsed="false">
      <c r="A51" s="64" t="n">
        <f aca="false">1+A50</f>
        <v>45</v>
      </c>
      <c r="B51" s="1" t="str">
        <f aca="false">IF(A51&lt;=$B$5,Data!L52,"")</f>
        <v/>
      </c>
      <c r="G51" s="81" t="str">
        <f aca="false">IF(A51&lt;=$B$5,Data!O52,"")</f>
        <v/>
      </c>
      <c r="H51" s="81" t="str">
        <f aca="false">IF(A51&lt;=$B$5,Data!P52,"")</f>
        <v/>
      </c>
      <c r="J51" s="1" t="str">
        <f aca="false">IF(A51&lt;=$B$5,Data!E52,"")</f>
        <v/>
      </c>
      <c r="K51" s="1" t="str">
        <f aca="false">IF(A51&lt;=$B$5,Data!B52,"")</f>
        <v/>
      </c>
      <c r="L51" s="1" t="str">
        <f aca="false">IF(A51&lt;=$B$5,Data!C52,"")</f>
        <v/>
      </c>
      <c r="N51" s="84" t="e">
        <f aca="false">IF(A50&lt;=$N$7,Data!G51,"")</f>
        <v>#VALUE!</v>
      </c>
      <c r="P51" s="1" t="str">
        <f aca="false">IF(A51&lt;=$P$6,Data!D52,"")</f>
        <v/>
      </c>
      <c r="U51" s="1" t="n">
        <f aca="false">1+U50</f>
        <v>45</v>
      </c>
      <c r="V51" s="82" t="e">
        <v>#VALUE!</v>
      </c>
      <c r="W51" s="83" t="e">
        <f aca="false">V51</f>
        <v>#VALUE!</v>
      </c>
      <c r="Y51" s="1" t="n">
        <f aca="false">Y50+1</f>
        <v>46</v>
      </c>
      <c r="Z51" s="65" t="e">
        <v>#VALUE!</v>
      </c>
      <c r="AA51" s="76"/>
      <c r="AB51" s="76"/>
      <c r="AC51" s="80"/>
      <c r="AD51" s="33"/>
    </row>
    <row r="52" customFormat="false" ht="11.25" hidden="false" customHeight="false" outlineLevel="0" collapsed="false">
      <c r="A52" s="64" t="n">
        <f aca="false">1+A51</f>
        <v>46</v>
      </c>
      <c r="B52" s="1" t="str">
        <f aca="false">IF(A52&lt;=$B$5,Data!L53,"")</f>
        <v/>
      </c>
      <c r="G52" s="81" t="str">
        <f aca="false">IF(A52&lt;=$B$5,Data!O53,"")</f>
        <v/>
      </c>
      <c r="H52" s="81" t="str">
        <f aca="false">IF(A52&lt;=$B$5,Data!P53,"")</f>
        <v/>
      </c>
      <c r="J52" s="1" t="str">
        <f aca="false">IF(A52&lt;=$B$5,Data!E53,"")</f>
        <v/>
      </c>
      <c r="K52" s="1" t="str">
        <f aca="false">IF(A52&lt;=$B$5,Data!B53,"")</f>
        <v/>
      </c>
      <c r="L52" s="1" t="str">
        <f aca="false">IF(A52&lt;=$B$5,Data!C53,"")</f>
        <v/>
      </c>
      <c r="N52" s="84" t="e">
        <f aca="false">IF(A51&lt;=$N$7,Data!G52,"")</f>
        <v>#VALUE!</v>
      </c>
      <c r="P52" s="1" t="str">
        <f aca="false">IF(A52&lt;=$P$6,Data!D53,"")</f>
        <v/>
      </c>
      <c r="U52" s="1" t="n">
        <f aca="false">1+U51</f>
        <v>46</v>
      </c>
      <c r="V52" s="82" t="e">
        <v>#VALUE!</v>
      </c>
      <c r="W52" s="83" t="e">
        <f aca="false">V52</f>
        <v>#VALUE!</v>
      </c>
      <c r="Y52" s="1" t="n">
        <f aca="false">Y51+1</f>
        <v>47</v>
      </c>
      <c r="Z52" s="65" t="e">
        <v>#VALUE!</v>
      </c>
      <c r="AA52" s="76"/>
      <c r="AB52" s="76"/>
      <c r="AC52" s="80"/>
      <c r="AD52" s="33"/>
    </row>
    <row r="53" customFormat="false" ht="11.25" hidden="false" customHeight="false" outlineLevel="0" collapsed="false">
      <c r="A53" s="64" t="n">
        <f aca="false">1+A52</f>
        <v>47</v>
      </c>
      <c r="B53" s="1" t="str">
        <f aca="false">IF(A53&lt;=$B$5,Data!L54,"")</f>
        <v/>
      </c>
      <c r="G53" s="81" t="str">
        <f aca="false">IF(A53&lt;=$B$5,Data!O54,"")</f>
        <v/>
      </c>
      <c r="H53" s="81" t="str">
        <f aca="false">IF(A53&lt;=$B$5,Data!P54,"")</f>
        <v/>
      </c>
      <c r="J53" s="1" t="str">
        <f aca="false">IF(A53&lt;=$B$5,Data!E54,"")</f>
        <v/>
      </c>
      <c r="K53" s="1" t="str">
        <f aca="false">IF(A53&lt;=$B$5,Data!B54,"")</f>
        <v/>
      </c>
      <c r="L53" s="1" t="str">
        <f aca="false">IF(A53&lt;=$B$5,Data!C54,"")</f>
        <v/>
      </c>
      <c r="N53" s="84" t="e">
        <f aca="false">IF(A52&lt;=$N$7,Data!G53,"")</f>
        <v>#VALUE!</v>
      </c>
      <c r="P53" s="1" t="str">
        <f aca="false">IF(A53&lt;=$P$6,Data!D54,"")</f>
        <v/>
      </c>
      <c r="U53" s="1" t="n">
        <f aca="false">1+U52</f>
        <v>47</v>
      </c>
      <c r="V53" s="82" t="e">
        <v>#VALUE!</v>
      </c>
      <c r="W53" s="83" t="e">
        <f aca="false">V53</f>
        <v>#VALUE!</v>
      </c>
      <c r="Y53" s="1" t="n">
        <f aca="false">Y52+1</f>
        <v>48</v>
      </c>
      <c r="Z53" s="65" t="e">
        <v>#VALUE!</v>
      </c>
      <c r="AA53" s="76"/>
      <c r="AB53" s="76"/>
      <c r="AC53" s="80"/>
      <c r="AD53" s="33"/>
    </row>
    <row r="54" customFormat="false" ht="11.25" hidden="false" customHeight="false" outlineLevel="0" collapsed="false">
      <c r="A54" s="64" t="n">
        <f aca="false">1+A53</f>
        <v>48</v>
      </c>
      <c r="B54" s="1" t="str">
        <f aca="false">IF(A54&lt;=$B$5,Data!L55,"")</f>
        <v/>
      </c>
      <c r="G54" s="81" t="str">
        <f aca="false">IF(A54&lt;=$B$5,Data!O55,"")</f>
        <v/>
      </c>
      <c r="H54" s="81" t="str">
        <f aca="false">IF(A54&lt;=$B$5,Data!P55,"")</f>
        <v/>
      </c>
      <c r="J54" s="1" t="str">
        <f aca="false">IF(A54&lt;=$B$5,Data!E55,"")</f>
        <v/>
      </c>
      <c r="K54" s="1" t="str">
        <f aca="false">IF(A54&lt;=$B$5,Data!B55,"")</f>
        <v/>
      </c>
      <c r="L54" s="1" t="str">
        <f aca="false">IF(A54&lt;=$B$5,Data!C55,"")</f>
        <v/>
      </c>
      <c r="N54" s="84" t="e">
        <f aca="false">IF(A53&lt;=$N$7,Data!G54,"")</f>
        <v>#VALUE!</v>
      </c>
      <c r="P54" s="1" t="str">
        <f aca="false">IF(A54&lt;=$P$6,Data!D55,"")</f>
        <v/>
      </c>
      <c r="U54" s="1" t="n">
        <f aca="false">1+U53</f>
        <v>48</v>
      </c>
      <c r="V54" s="82" t="e">
        <v>#VALUE!</v>
      </c>
      <c r="W54" s="83" t="e">
        <f aca="false">V54</f>
        <v>#VALUE!</v>
      </c>
      <c r="Y54" s="1" t="n">
        <f aca="false">Y53+1</f>
        <v>49</v>
      </c>
      <c r="Z54" s="65" t="e">
        <v>#VALUE!</v>
      </c>
      <c r="AA54" s="76"/>
      <c r="AB54" s="76"/>
      <c r="AC54" s="80"/>
      <c r="AD54" s="33"/>
    </row>
    <row r="55" customFormat="false" ht="11.25" hidden="false" customHeight="false" outlineLevel="0" collapsed="false">
      <c r="A55" s="64" t="n">
        <f aca="false">1+A54</f>
        <v>49</v>
      </c>
      <c r="B55" s="1" t="str">
        <f aca="false">IF(A55&lt;=$B$5,Data!L56,"")</f>
        <v/>
      </c>
      <c r="G55" s="81" t="str">
        <f aca="false">IF(A55&lt;=$B$5,Data!O56,"")</f>
        <v/>
      </c>
      <c r="H55" s="81" t="str">
        <f aca="false">IF(A55&lt;=$B$5,Data!P56,"")</f>
        <v/>
      </c>
      <c r="J55" s="1" t="str">
        <f aca="false">IF(A55&lt;=$B$5,Data!E56,"")</f>
        <v/>
      </c>
      <c r="K55" s="1" t="str">
        <f aca="false">IF(A55&lt;=$B$5,Data!B56,"")</f>
        <v/>
      </c>
      <c r="L55" s="1" t="str">
        <f aca="false">IF(A55&lt;=$B$5,Data!C56,"")</f>
        <v/>
      </c>
      <c r="N55" s="84" t="e">
        <f aca="false">IF(A54&lt;=$N$7,Data!G55,"")</f>
        <v>#VALUE!</v>
      </c>
      <c r="P55" s="1" t="str">
        <f aca="false">IF(A55&lt;=$P$6,Data!D56,"")</f>
        <v/>
      </c>
      <c r="U55" s="1" t="n">
        <f aca="false">1+U54</f>
        <v>49</v>
      </c>
      <c r="V55" s="82" t="e">
        <v>#VALUE!</v>
      </c>
      <c r="W55" s="83" t="e">
        <f aca="false">V55</f>
        <v>#VALUE!</v>
      </c>
      <c r="Y55" s="1" t="n">
        <f aca="false">Y54+1</f>
        <v>50</v>
      </c>
      <c r="Z55" s="65" t="e">
        <v>#VALUE!</v>
      </c>
      <c r="AA55" s="76"/>
      <c r="AB55" s="76"/>
      <c r="AC55" s="80"/>
      <c r="AD55" s="33"/>
    </row>
    <row r="56" customFormat="false" ht="11.25" hidden="false" customHeight="false" outlineLevel="0" collapsed="false">
      <c r="A56" s="64" t="n">
        <f aca="false">1+A55</f>
        <v>50</v>
      </c>
      <c r="B56" s="1" t="str">
        <f aca="false">IF(A56&lt;=$B$5,Data!L57,"")</f>
        <v/>
      </c>
      <c r="G56" s="81" t="str">
        <f aca="false">IF(A56&lt;=$B$5,Data!O57,"")</f>
        <v/>
      </c>
      <c r="H56" s="81" t="str">
        <f aca="false">IF(A56&lt;=$B$5,Data!P57,"")</f>
        <v/>
      </c>
      <c r="J56" s="1" t="str">
        <f aca="false">IF(A56&lt;=$B$5,Data!E57,"")</f>
        <v/>
      </c>
      <c r="K56" s="1" t="str">
        <f aca="false">IF(A56&lt;=$B$5,Data!B57,"")</f>
        <v/>
      </c>
      <c r="L56" s="1" t="str">
        <f aca="false">IF(A56&lt;=$B$5,Data!C57,"")</f>
        <v/>
      </c>
      <c r="N56" s="84" t="e">
        <f aca="false">IF(A55&lt;=$N$7,Data!G56,"")</f>
        <v>#VALUE!</v>
      </c>
      <c r="P56" s="1" t="str">
        <f aca="false">IF(A56&lt;=$P$6,Data!D57,"")</f>
        <v/>
      </c>
      <c r="U56" s="1" t="n">
        <f aca="false">1+U55</f>
        <v>50</v>
      </c>
      <c r="V56" s="82" t="e">
        <v>#VALUE!</v>
      </c>
      <c r="W56" s="83" t="e">
        <f aca="false">V56</f>
        <v>#VALUE!</v>
      </c>
      <c r="Y56" s="1" t="n">
        <f aca="false">Y55+1</f>
        <v>51</v>
      </c>
      <c r="Z56" s="65" t="e">
        <v>#VALUE!</v>
      </c>
      <c r="AA56" s="76"/>
      <c r="AB56" s="76"/>
      <c r="AC56" s="80"/>
      <c r="AD56" s="33"/>
    </row>
    <row r="57" customFormat="false" ht="11.25" hidden="false" customHeight="false" outlineLevel="0" collapsed="false">
      <c r="A57" s="64" t="n">
        <f aca="false">1+A56</f>
        <v>51</v>
      </c>
      <c r="B57" s="1" t="str">
        <f aca="false">IF(A57&lt;=$B$5,Data!L58,"")</f>
        <v/>
      </c>
      <c r="G57" s="81" t="str">
        <f aca="false">IF(A57&lt;=$B$5,Data!O58,"")</f>
        <v/>
      </c>
      <c r="H57" s="81" t="str">
        <f aca="false">IF(A57&lt;=$B$5,Data!P58,"")</f>
        <v/>
      </c>
      <c r="J57" s="1" t="str">
        <f aca="false">IF(A57&lt;=$B$5,Data!E58,"")</f>
        <v/>
      </c>
      <c r="K57" s="1" t="str">
        <f aca="false">IF(A57&lt;=$B$5,Data!B58,"")</f>
        <v/>
      </c>
      <c r="L57" s="1" t="str">
        <f aca="false">IF(A57&lt;=$B$5,Data!C58,"")</f>
        <v/>
      </c>
      <c r="N57" s="84" t="e">
        <f aca="false">IF(A56&lt;=$N$7,Data!G57,"")</f>
        <v>#VALUE!</v>
      </c>
      <c r="P57" s="1" t="str">
        <f aca="false">IF(A57&lt;=$P$6,Data!D58,"")</f>
        <v/>
      </c>
      <c r="U57" s="1" t="n">
        <f aca="false">1+U56</f>
        <v>51</v>
      </c>
      <c r="V57" s="82" t="e">
        <v>#VALUE!</v>
      </c>
      <c r="W57" s="83" t="e">
        <f aca="false">V57</f>
        <v>#VALUE!</v>
      </c>
      <c r="Y57" s="1" t="n">
        <f aca="false">Y56+1</f>
        <v>52</v>
      </c>
      <c r="Z57" s="65" t="e">
        <v>#VALUE!</v>
      </c>
      <c r="AA57" s="76"/>
      <c r="AB57" s="76"/>
      <c r="AC57" s="80"/>
      <c r="AD57" s="33"/>
    </row>
    <row r="58" customFormat="false" ht="11.25" hidden="false" customHeight="false" outlineLevel="0" collapsed="false">
      <c r="A58" s="64" t="n">
        <f aca="false">1+A57</f>
        <v>52</v>
      </c>
      <c r="B58" s="1" t="str">
        <f aca="false">IF(A58&lt;=$B$5,Data!L59,"")</f>
        <v/>
      </c>
      <c r="G58" s="81" t="str">
        <f aca="false">IF(A58&lt;=$B$5,Data!O59,"")</f>
        <v/>
      </c>
      <c r="H58" s="81" t="str">
        <f aca="false">IF(A58&lt;=$B$5,Data!P59,"")</f>
        <v/>
      </c>
      <c r="J58" s="1" t="str">
        <f aca="false">IF(A58&lt;=$B$5,Data!E59,"")</f>
        <v/>
      </c>
      <c r="K58" s="1" t="str">
        <f aca="false">IF(A58&lt;=$B$5,Data!B59,"")</f>
        <v/>
      </c>
      <c r="L58" s="1" t="str">
        <f aca="false">IF(A58&lt;=$B$5,Data!C59,"")</f>
        <v/>
      </c>
      <c r="N58" s="84" t="e">
        <f aca="false">IF(A57&lt;=$N$7,Data!G58,"")</f>
        <v>#VALUE!</v>
      </c>
      <c r="P58" s="1" t="str">
        <f aca="false">IF(A58&lt;=$P$6,Data!D59,"")</f>
        <v/>
      </c>
      <c r="U58" s="1" t="n">
        <f aca="false">1+U57</f>
        <v>52</v>
      </c>
      <c r="V58" s="82" t="e">
        <v>#VALUE!</v>
      </c>
      <c r="W58" s="83" t="e">
        <f aca="false">V58</f>
        <v>#VALUE!</v>
      </c>
      <c r="Y58" s="1" t="n">
        <f aca="false">Y57+1</f>
        <v>53</v>
      </c>
      <c r="Z58" s="65" t="e">
        <v>#VALUE!</v>
      </c>
      <c r="AA58" s="76"/>
      <c r="AB58" s="76"/>
      <c r="AC58" s="80"/>
      <c r="AD58" s="33"/>
    </row>
    <row r="59" customFormat="false" ht="11.25" hidden="false" customHeight="false" outlineLevel="0" collapsed="false">
      <c r="A59" s="64" t="n">
        <f aca="false">1+A58</f>
        <v>53</v>
      </c>
      <c r="B59" s="1" t="str">
        <f aca="false">IF(A59&lt;=$B$5,Data!L60,"")</f>
        <v/>
      </c>
      <c r="G59" s="81" t="str">
        <f aca="false">IF(A59&lt;=$B$5,Data!O60,"")</f>
        <v/>
      </c>
      <c r="H59" s="81" t="str">
        <f aca="false">IF(A59&lt;=$B$5,Data!P60,"")</f>
        <v/>
      </c>
      <c r="J59" s="1" t="str">
        <f aca="false">IF(A59&lt;=$B$5,Data!E60,"")</f>
        <v/>
      </c>
      <c r="K59" s="1" t="str">
        <f aca="false">IF(A59&lt;=$B$5,Data!B60,"")</f>
        <v/>
      </c>
      <c r="L59" s="1" t="str">
        <f aca="false">IF(A59&lt;=$B$5,Data!C60,"")</f>
        <v/>
      </c>
      <c r="N59" s="84" t="e">
        <f aca="false">IF(A58&lt;=$N$7,Data!G59,"")</f>
        <v>#VALUE!</v>
      </c>
      <c r="P59" s="1" t="str">
        <f aca="false">IF(A59&lt;=$P$6,Data!D60,"")</f>
        <v/>
      </c>
      <c r="U59" s="1" t="n">
        <f aca="false">1+U58</f>
        <v>53</v>
      </c>
      <c r="V59" s="82" t="e">
        <v>#VALUE!</v>
      </c>
      <c r="W59" s="83" t="e">
        <f aca="false">V59</f>
        <v>#VALUE!</v>
      </c>
      <c r="Y59" s="1" t="n">
        <f aca="false">Y58+1</f>
        <v>54</v>
      </c>
      <c r="Z59" s="65" t="e">
        <v>#VALUE!</v>
      </c>
      <c r="AA59" s="76"/>
      <c r="AB59" s="76"/>
      <c r="AC59" s="80"/>
      <c r="AD59" s="33"/>
    </row>
    <row r="60" customFormat="false" ht="11.25" hidden="false" customHeight="false" outlineLevel="0" collapsed="false">
      <c r="A60" s="64" t="n">
        <f aca="false">1+A59</f>
        <v>54</v>
      </c>
      <c r="B60" s="1" t="str">
        <f aca="false">IF(A60&lt;=$B$5,Data!L61,"")</f>
        <v/>
      </c>
      <c r="G60" s="81" t="str">
        <f aca="false">IF(A60&lt;=$B$5,Data!O61,"")</f>
        <v/>
      </c>
      <c r="H60" s="81" t="str">
        <f aca="false">IF(A60&lt;=$B$5,Data!P61,"")</f>
        <v/>
      </c>
      <c r="J60" s="1" t="str">
        <f aca="false">IF(A60&lt;=$B$5,Data!E61,"")</f>
        <v/>
      </c>
      <c r="K60" s="1" t="str">
        <f aca="false">IF(A60&lt;=$B$5,Data!B61,"")</f>
        <v/>
      </c>
      <c r="L60" s="1" t="str">
        <f aca="false">IF(A60&lt;=$B$5,Data!C61,"")</f>
        <v/>
      </c>
      <c r="N60" s="84" t="e">
        <f aca="false">IF(A59&lt;=$N$7,Data!G60,"")</f>
        <v>#VALUE!</v>
      </c>
      <c r="P60" s="1" t="str">
        <f aca="false">IF(A60&lt;=$P$6,Data!D61,"")</f>
        <v/>
      </c>
      <c r="U60" s="1" t="n">
        <f aca="false">1+U59</f>
        <v>54</v>
      </c>
      <c r="V60" s="82" t="e">
        <v>#VALUE!</v>
      </c>
      <c r="W60" s="83" t="e">
        <f aca="false">V60</f>
        <v>#VALUE!</v>
      </c>
      <c r="Y60" s="1" t="n">
        <f aca="false">Y59+1</f>
        <v>55</v>
      </c>
      <c r="Z60" s="65" t="e">
        <v>#VALUE!</v>
      </c>
      <c r="AA60" s="76"/>
      <c r="AB60" s="76"/>
      <c r="AC60" s="80"/>
      <c r="AD60" s="33"/>
    </row>
    <row r="61" customFormat="false" ht="11.25" hidden="false" customHeight="false" outlineLevel="0" collapsed="false">
      <c r="A61" s="64" t="n">
        <f aca="false">1+A60</f>
        <v>55</v>
      </c>
      <c r="B61" s="1" t="str">
        <f aca="false">IF(A61&lt;=$B$5,Data!L62,"")</f>
        <v/>
      </c>
      <c r="G61" s="81" t="str">
        <f aca="false">IF(A61&lt;=$B$5,Data!O62,"")</f>
        <v/>
      </c>
      <c r="H61" s="81" t="str">
        <f aca="false">IF(A61&lt;=$B$5,Data!P62,"")</f>
        <v/>
      </c>
      <c r="J61" s="1" t="str">
        <f aca="false">IF(A61&lt;=$B$5,Data!E62,"")</f>
        <v/>
      </c>
      <c r="K61" s="1" t="str">
        <f aca="false">IF(A61&lt;=$B$5,Data!B62,"")</f>
        <v/>
      </c>
      <c r="L61" s="1" t="str">
        <f aca="false">IF(A61&lt;=$B$5,Data!C62,"")</f>
        <v/>
      </c>
      <c r="N61" s="84" t="e">
        <f aca="false">IF(A60&lt;=$N$7,Data!G61,"")</f>
        <v>#VALUE!</v>
      </c>
      <c r="P61" s="1" t="str">
        <f aca="false">IF(A61&lt;=$P$6,Data!D62,"")</f>
        <v/>
      </c>
      <c r="U61" s="1" t="n">
        <f aca="false">1+U60</f>
        <v>55</v>
      </c>
      <c r="V61" s="82" t="e">
        <v>#VALUE!</v>
      </c>
      <c r="W61" s="83" t="e">
        <f aca="false">V61</f>
        <v>#VALUE!</v>
      </c>
      <c r="Y61" s="1" t="n">
        <f aca="false">Y60+1</f>
        <v>56</v>
      </c>
      <c r="Z61" s="65" t="e">
        <v>#VALUE!</v>
      </c>
      <c r="AA61" s="76"/>
      <c r="AB61" s="76"/>
      <c r="AC61" s="80"/>
      <c r="AD61" s="33"/>
    </row>
    <row r="62" customFormat="false" ht="11.25" hidden="false" customHeight="false" outlineLevel="0" collapsed="false">
      <c r="A62" s="64" t="n">
        <f aca="false">1+A61</f>
        <v>56</v>
      </c>
      <c r="B62" s="1" t="str">
        <f aca="false">IF(A62&lt;=$B$5,Data!L63,"")</f>
        <v/>
      </c>
      <c r="G62" s="81" t="str">
        <f aca="false">IF(A62&lt;=$B$5,Data!O63,"")</f>
        <v/>
      </c>
      <c r="H62" s="81" t="str">
        <f aca="false">IF(A62&lt;=$B$5,Data!P63,"")</f>
        <v/>
      </c>
      <c r="J62" s="1" t="str">
        <f aca="false">IF(A62&lt;=$B$5,Data!E63,"")</f>
        <v/>
      </c>
      <c r="K62" s="1" t="str">
        <f aca="false">IF(A62&lt;=$B$5,Data!B63,"")</f>
        <v/>
      </c>
      <c r="L62" s="1" t="str">
        <f aca="false">IF(A62&lt;=$B$5,Data!C63,"")</f>
        <v/>
      </c>
      <c r="N62" s="84" t="e">
        <f aca="false">IF(A61&lt;=$N$7,Data!G62,"")</f>
        <v>#VALUE!</v>
      </c>
      <c r="P62" s="1" t="str">
        <f aca="false">IF(A62&lt;=$P$6,Data!D63,"")</f>
        <v/>
      </c>
      <c r="U62" s="1" t="n">
        <f aca="false">1+U61</f>
        <v>56</v>
      </c>
      <c r="V62" s="82" t="e">
        <v>#VALUE!</v>
      </c>
      <c r="W62" s="83" t="e">
        <f aca="false">V62</f>
        <v>#VALUE!</v>
      </c>
      <c r="Y62" s="1" t="n">
        <f aca="false">Y61+1</f>
        <v>57</v>
      </c>
      <c r="Z62" s="65" t="e">
        <v>#VALUE!</v>
      </c>
      <c r="AA62" s="76"/>
      <c r="AB62" s="76"/>
      <c r="AC62" s="80"/>
      <c r="AD62" s="33"/>
    </row>
    <row r="63" customFormat="false" ht="11.25" hidden="false" customHeight="false" outlineLevel="0" collapsed="false">
      <c r="A63" s="64" t="n">
        <f aca="false">1+A62</f>
        <v>57</v>
      </c>
      <c r="B63" s="1" t="str">
        <f aca="false">IF(A63&lt;=$B$5,Data!L64,"")</f>
        <v/>
      </c>
      <c r="G63" s="81" t="str">
        <f aca="false">IF(A63&lt;=$B$5,Data!O64,"")</f>
        <v/>
      </c>
      <c r="H63" s="81" t="str">
        <f aca="false">IF(A63&lt;=$B$5,Data!P64,"")</f>
        <v/>
      </c>
      <c r="J63" s="1" t="str">
        <f aca="false">IF(A63&lt;=$B$5,Data!E64,"")</f>
        <v/>
      </c>
      <c r="K63" s="1" t="str">
        <f aca="false">IF(A63&lt;=$B$5,Data!B64,"")</f>
        <v/>
      </c>
      <c r="L63" s="1" t="str">
        <f aca="false">IF(A63&lt;=$B$5,Data!C64,"")</f>
        <v/>
      </c>
      <c r="N63" s="84" t="e">
        <f aca="false">IF(A62&lt;=$N$7,Data!G63,"")</f>
        <v>#VALUE!</v>
      </c>
      <c r="P63" s="1" t="str">
        <f aca="false">IF(A63&lt;=$P$6,Data!D64,"")</f>
        <v/>
      </c>
      <c r="U63" s="1" t="n">
        <f aca="false">1+U62</f>
        <v>57</v>
      </c>
      <c r="V63" s="82" t="e">
        <v>#VALUE!</v>
      </c>
      <c r="W63" s="83" t="e">
        <f aca="false">V63</f>
        <v>#VALUE!</v>
      </c>
      <c r="Y63" s="1" t="n">
        <f aca="false">Y62+1</f>
        <v>58</v>
      </c>
      <c r="Z63" s="65" t="e">
        <v>#VALUE!</v>
      </c>
      <c r="AA63" s="76"/>
      <c r="AB63" s="76"/>
      <c r="AC63" s="80"/>
      <c r="AD63" s="33"/>
    </row>
    <row r="64" customFormat="false" ht="11.25" hidden="false" customHeight="false" outlineLevel="0" collapsed="false">
      <c r="A64" s="64" t="n">
        <f aca="false">1+A63</f>
        <v>58</v>
      </c>
      <c r="B64" s="1" t="str">
        <f aca="false">IF(A64&lt;=$B$5,Data!L65,"")</f>
        <v/>
      </c>
      <c r="G64" s="81" t="str">
        <f aca="false">IF(A64&lt;=$B$5,Data!O65,"")</f>
        <v/>
      </c>
      <c r="H64" s="81" t="str">
        <f aca="false">IF(A64&lt;=$B$5,Data!P65,"")</f>
        <v/>
      </c>
      <c r="J64" s="1" t="str">
        <f aca="false">IF(A64&lt;=$B$5,Data!E65,"")</f>
        <v/>
      </c>
      <c r="K64" s="1" t="str">
        <f aca="false">IF(A64&lt;=$B$5,Data!B65,"")</f>
        <v/>
      </c>
      <c r="L64" s="1" t="str">
        <f aca="false">IF(A64&lt;=$B$5,Data!C65,"")</f>
        <v/>
      </c>
      <c r="N64" s="84" t="e">
        <f aca="false">IF(A63&lt;=$N$7,Data!G64,"")</f>
        <v>#VALUE!</v>
      </c>
      <c r="P64" s="1" t="str">
        <f aca="false">IF(A64&lt;=$P$6,Data!D65,"")</f>
        <v/>
      </c>
      <c r="U64" s="1" t="n">
        <f aca="false">1+U63</f>
        <v>58</v>
      </c>
      <c r="V64" s="82" t="e">
        <v>#VALUE!</v>
      </c>
      <c r="W64" s="83" t="e">
        <f aca="false">V64</f>
        <v>#VALUE!</v>
      </c>
      <c r="Y64" s="1" t="n">
        <f aca="false">Y63+1</f>
        <v>59</v>
      </c>
      <c r="Z64" s="65" t="e">
        <v>#VALUE!</v>
      </c>
      <c r="AA64" s="76"/>
      <c r="AB64" s="76"/>
      <c r="AC64" s="80"/>
      <c r="AD64" s="33"/>
    </row>
    <row r="65" customFormat="false" ht="11.25" hidden="false" customHeight="false" outlineLevel="0" collapsed="false">
      <c r="A65" s="64" t="n">
        <f aca="false">1+A64</f>
        <v>59</v>
      </c>
      <c r="B65" s="1" t="str">
        <f aca="false">IF(A65&lt;=$B$5,Data!L66,"")</f>
        <v/>
      </c>
      <c r="G65" s="81" t="str">
        <f aca="false">IF(A65&lt;=$B$5,Data!O66,"")</f>
        <v/>
      </c>
      <c r="H65" s="81" t="str">
        <f aca="false">IF(A65&lt;=$B$5,Data!P66,"")</f>
        <v/>
      </c>
      <c r="J65" s="1" t="str">
        <f aca="false">IF(A65&lt;=$B$5,Data!E66,"")</f>
        <v/>
      </c>
      <c r="K65" s="1" t="str">
        <f aca="false">IF(A65&lt;=$B$5,Data!B66,"")</f>
        <v/>
      </c>
      <c r="L65" s="1" t="str">
        <f aca="false">IF(A65&lt;=$B$5,Data!C66,"")</f>
        <v/>
      </c>
      <c r="N65" s="84" t="e">
        <f aca="false">IF(A64&lt;=$N$7,Data!G65,"")</f>
        <v>#VALUE!</v>
      </c>
      <c r="P65" s="1" t="str">
        <f aca="false">IF(A65&lt;=$P$6,Data!D66,"")</f>
        <v/>
      </c>
      <c r="U65" s="1" t="n">
        <f aca="false">1+U64</f>
        <v>59</v>
      </c>
      <c r="V65" s="82" t="e">
        <v>#VALUE!</v>
      </c>
      <c r="W65" s="83" t="e">
        <f aca="false">V65</f>
        <v>#VALUE!</v>
      </c>
      <c r="Y65" s="1" t="n">
        <f aca="false">Y64+1</f>
        <v>60</v>
      </c>
      <c r="Z65" s="65" t="e">
        <v>#VALUE!</v>
      </c>
      <c r="AA65" s="76"/>
      <c r="AB65" s="76"/>
      <c r="AC65" s="80"/>
      <c r="AD65" s="33"/>
    </row>
    <row r="66" customFormat="false" ht="11.25" hidden="false" customHeight="false" outlineLevel="0" collapsed="false">
      <c r="A66" s="64" t="n">
        <f aca="false">1+A65</f>
        <v>60</v>
      </c>
      <c r="B66" s="1" t="str">
        <f aca="false">IF(A66&lt;=$B$5,Data!L67,"")</f>
        <v/>
      </c>
      <c r="G66" s="81" t="str">
        <f aca="false">IF(A66&lt;=$B$5,Data!O67,"")</f>
        <v/>
      </c>
      <c r="H66" s="81" t="str">
        <f aca="false">IF(A66&lt;=$B$5,Data!P67,"")</f>
        <v/>
      </c>
      <c r="J66" s="1" t="str">
        <f aca="false">IF(A66&lt;=$B$5,Data!E67,"")</f>
        <v/>
      </c>
      <c r="K66" s="1" t="str">
        <f aca="false">IF(A66&lt;=$B$5,Data!B67,"")</f>
        <v/>
      </c>
      <c r="L66" s="1" t="str">
        <f aca="false">IF(A66&lt;=$B$5,Data!C67,"")</f>
        <v/>
      </c>
      <c r="N66" s="84" t="e">
        <f aca="false">IF(A65&lt;=$N$7,Data!G66,"")</f>
        <v>#VALUE!</v>
      </c>
      <c r="P66" s="1" t="str">
        <f aca="false">IF(A66&lt;=$P$6,Data!D67,"")</f>
        <v/>
      </c>
      <c r="U66" s="1" t="n">
        <f aca="false">1+U65</f>
        <v>60</v>
      </c>
      <c r="V66" s="82" t="e">
        <v>#VALUE!</v>
      </c>
      <c r="W66" s="83" t="e">
        <f aca="false">V66</f>
        <v>#VALUE!</v>
      </c>
      <c r="Y66" s="1" t="n">
        <f aca="false">Y65+1</f>
        <v>61</v>
      </c>
      <c r="Z66" s="65" t="e">
        <v>#VALUE!</v>
      </c>
      <c r="AA66" s="76"/>
      <c r="AB66" s="76"/>
      <c r="AC66" s="80"/>
      <c r="AD66" s="33"/>
    </row>
    <row r="67" customFormat="false" ht="11.25" hidden="false" customHeight="false" outlineLevel="0" collapsed="false">
      <c r="A67" s="64" t="n">
        <f aca="false">1+A66</f>
        <v>61</v>
      </c>
      <c r="B67" s="1" t="str">
        <f aca="false">IF(A67&lt;=$B$5,Data!L68,"")</f>
        <v/>
      </c>
      <c r="G67" s="81" t="str">
        <f aca="false">IF(A67&lt;=$B$5,Data!O68,"")</f>
        <v/>
      </c>
      <c r="H67" s="81" t="str">
        <f aca="false">IF(A67&lt;=$B$5,Data!P68,"")</f>
        <v/>
      </c>
      <c r="J67" s="1" t="str">
        <f aca="false">IF(A67&lt;=$B$5,Data!E68,"")</f>
        <v/>
      </c>
      <c r="K67" s="1" t="str">
        <f aca="false">IF(A67&lt;=$B$5,Data!B68,"")</f>
        <v/>
      </c>
      <c r="L67" s="1" t="str">
        <f aca="false">IF(A67&lt;=$B$5,Data!C68,"")</f>
        <v/>
      </c>
      <c r="N67" s="84" t="e">
        <f aca="false">IF(A66&lt;=$N$7,Data!G67,"")</f>
        <v>#VALUE!</v>
      </c>
      <c r="P67" s="1" t="str">
        <f aca="false">IF(A67&lt;=$P$6,Data!D68,"")</f>
        <v/>
      </c>
      <c r="U67" s="1" t="n">
        <f aca="false">1+U66</f>
        <v>61</v>
      </c>
      <c r="V67" s="82" t="e">
        <v>#VALUE!</v>
      </c>
      <c r="W67" s="83" t="e">
        <f aca="false">V67</f>
        <v>#VALUE!</v>
      </c>
      <c r="Y67" s="1" t="n">
        <f aca="false">Y66+1</f>
        <v>62</v>
      </c>
      <c r="Z67" s="65" t="e">
        <v>#VALUE!</v>
      </c>
      <c r="AA67" s="76"/>
      <c r="AB67" s="76"/>
      <c r="AC67" s="80"/>
      <c r="AD67" s="33"/>
    </row>
    <row r="68" customFormat="false" ht="11.25" hidden="false" customHeight="false" outlineLevel="0" collapsed="false">
      <c r="A68" s="64" t="n">
        <f aca="false">1+A67</f>
        <v>62</v>
      </c>
      <c r="B68" s="1" t="str">
        <f aca="false">IF(A68&lt;=$B$5,Data!L69,"")</f>
        <v/>
      </c>
      <c r="G68" s="81" t="str">
        <f aca="false">IF(A68&lt;=$B$5,Data!O69,"")</f>
        <v/>
      </c>
      <c r="H68" s="81" t="str">
        <f aca="false">IF(A68&lt;=$B$5,Data!P69,"")</f>
        <v/>
      </c>
      <c r="J68" s="1" t="str">
        <f aca="false">IF(A68&lt;=$B$5,Data!E69,"")</f>
        <v/>
      </c>
      <c r="K68" s="1" t="str">
        <f aca="false">IF(A68&lt;=$B$5,Data!B69,"")</f>
        <v/>
      </c>
      <c r="L68" s="1" t="str">
        <f aca="false">IF(A68&lt;=$B$5,Data!C69,"")</f>
        <v/>
      </c>
      <c r="N68" s="84" t="e">
        <f aca="false">IF(A67&lt;=$N$7,Data!G68,"")</f>
        <v>#VALUE!</v>
      </c>
      <c r="P68" s="1" t="str">
        <f aca="false">IF(A68&lt;=$P$6,Data!D69,"")</f>
        <v/>
      </c>
      <c r="U68" s="1" t="n">
        <f aca="false">1+U67</f>
        <v>62</v>
      </c>
      <c r="V68" s="82" t="e">
        <v>#VALUE!</v>
      </c>
      <c r="W68" s="83" t="e">
        <f aca="false">V68</f>
        <v>#VALUE!</v>
      </c>
      <c r="Y68" s="1" t="n">
        <f aca="false">Y67+1</f>
        <v>63</v>
      </c>
      <c r="Z68" s="65" t="e">
        <v>#VALUE!</v>
      </c>
      <c r="AA68" s="76"/>
      <c r="AB68" s="76"/>
      <c r="AC68" s="80"/>
      <c r="AD68" s="33"/>
    </row>
    <row r="69" customFormat="false" ht="11.25" hidden="false" customHeight="false" outlineLevel="0" collapsed="false">
      <c r="A69" s="64" t="n">
        <f aca="false">1+A68</f>
        <v>63</v>
      </c>
      <c r="B69" s="1" t="str">
        <f aca="false">IF(A69&lt;=$B$5,Data!L70,"")</f>
        <v/>
      </c>
      <c r="G69" s="81" t="str">
        <f aca="false">IF(A69&lt;=$B$5,Data!O70,"")</f>
        <v/>
      </c>
      <c r="H69" s="81" t="str">
        <f aca="false">IF(A69&lt;=$B$5,Data!P70,"")</f>
        <v/>
      </c>
      <c r="J69" s="1" t="str">
        <f aca="false">IF(A69&lt;=$B$5,Data!E70,"")</f>
        <v/>
      </c>
      <c r="K69" s="1" t="str">
        <f aca="false">IF(A69&lt;=$B$5,Data!B70,"")</f>
        <v/>
      </c>
      <c r="L69" s="1" t="str">
        <f aca="false">IF(A69&lt;=$B$5,Data!C70,"")</f>
        <v/>
      </c>
      <c r="N69" s="84" t="e">
        <f aca="false">IF(A68&lt;=$N$7,Data!G69,"")</f>
        <v>#VALUE!</v>
      </c>
      <c r="P69" s="1" t="str">
        <f aca="false">IF(A69&lt;=$P$6,Data!D70,"")</f>
        <v/>
      </c>
      <c r="U69" s="1" t="n">
        <f aca="false">1+U68</f>
        <v>63</v>
      </c>
      <c r="V69" s="82" t="e">
        <v>#VALUE!</v>
      </c>
      <c r="W69" s="83" t="e">
        <f aca="false">V69</f>
        <v>#VALUE!</v>
      </c>
      <c r="Y69" s="1" t="n">
        <f aca="false">Y68+1</f>
        <v>64</v>
      </c>
      <c r="Z69" s="65" t="e">
        <v>#VALUE!</v>
      </c>
      <c r="AA69" s="76"/>
      <c r="AB69" s="76"/>
      <c r="AC69" s="80"/>
      <c r="AD69" s="33"/>
    </row>
    <row r="70" customFormat="false" ht="11.25" hidden="false" customHeight="false" outlineLevel="0" collapsed="false">
      <c r="A70" s="64" t="n">
        <f aca="false">1+A69</f>
        <v>64</v>
      </c>
      <c r="B70" s="1" t="str">
        <f aca="false">IF(A70&lt;=$B$5,Data!L71,"")</f>
        <v/>
      </c>
      <c r="G70" s="81" t="str">
        <f aca="false">IF(A70&lt;=$B$5,Data!O71,"")</f>
        <v/>
      </c>
      <c r="H70" s="81" t="str">
        <f aca="false">IF(A70&lt;=$B$5,Data!P71,"")</f>
        <v/>
      </c>
      <c r="J70" s="1" t="str">
        <f aca="false">IF(A70&lt;=$B$5,Data!E71,"")</f>
        <v/>
      </c>
      <c r="K70" s="1" t="str">
        <f aca="false">IF(A70&lt;=$B$5,Data!B71,"")</f>
        <v/>
      </c>
      <c r="L70" s="1" t="str">
        <f aca="false">IF(A70&lt;=$B$5,Data!C71,"")</f>
        <v/>
      </c>
      <c r="N70" s="84" t="e">
        <f aca="false">IF(A69&lt;=$N$7,Data!G70,"")</f>
        <v>#VALUE!</v>
      </c>
      <c r="P70" s="1" t="str">
        <f aca="false">IF(A70&lt;=$P$6,Data!D71,"")</f>
        <v/>
      </c>
      <c r="U70" s="1" t="n">
        <f aca="false">1+U69</f>
        <v>64</v>
      </c>
      <c r="V70" s="82" t="e">
        <v>#VALUE!</v>
      </c>
      <c r="W70" s="83" t="e">
        <f aca="false">V70</f>
        <v>#VALUE!</v>
      </c>
      <c r="Y70" s="1" t="n">
        <f aca="false">Y69+1</f>
        <v>65</v>
      </c>
      <c r="Z70" s="65" t="e">
        <v>#VALUE!</v>
      </c>
      <c r="AA70" s="76"/>
      <c r="AB70" s="76"/>
      <c r="AC70" s="80"/>
      <c r="AD70" s="33"/>
    </row>
    <row r="71" customFormat="false" ht="11.25" hidden="false" customHeight="false" outlineLevel="0" collapsed="false">
      <c r="A71" s="64" t="n">
        <f aca="false">1+A70</f>
        <v>65</v>
      </c>
      <c r="B71" s="1" t="str">
        <f aca="false">IF(A71&lt;=$B$5,Data!L72,"")</f>
        <v/>
      </c>
      <c r="G71" s="81" t="str">
        <f aca="false">IF(A71&lt;=$B$5,Data!O72,"")</f>
        <v/>
      </c>
      <c r="H71" s="81" t="str">
        <f aca="false">IF(A71&lt;=$B$5,Data!P72,"")</f>
        <v/>
      </c>
      <c r="J71" s="1" t="str">
        <f aca="false">IF(A71&lt;=$B$5,Data!E72,"")</f>
        <v/>
      </c>
      <c r="K71" s="1" t="str">
        <f aca="false">IF(A71&lt;=$B$5,Data!B72,"")</f>
        <v/>
      </c>
      <c r="L71" s="1" t="str">
        <f aca="false">IF(A71&lt;=$B$5,Data!C72,"")</f>
        <v/>
      </c>
      <c r="N71" s="84" t="e">
        <f aca="false">IF(A70&lt;=$N$7,Data!G71,"")</f>
        <v>#VALUE!</v>
      </c>
      <c r="P71" s="1" t="str">
        <f aca="false">IF(A71&lt;=$P$6,Data!D72,"")</f>
        <v/>
      </c>
      <c r="U71" s="1" t="n">
        <f aca="false">1+U70</f>
        <v>65</v>
      </c>
      <c r="V71" s="82" t="e">
        <v>#VALUE!</v>
      </c>
      <c r="W71" s="83" t="e">
        <f aca="false">V71</f>
        <v>#VALUE!</v>
      </c>
      <c r="Y71" s="1" t="n">
        <f aca="false">Y70+1</f>
        <v>66</v>
      </c>
      <c r="Z71" s="65" t="e">
        <v>#VALUE!</v>
      </c>
      <c r="AA71" s="76"/>
      <c r="AB71" s="76"/>
      <c r="AC71" s="80"/>
      <c r="AD71" s="33"/>
    </row>
    <row r="72" customFormat="false" ht="11.25" hidden="false" customHeight="false" outlineLevel="0" collapsed="false">
      <c r="A72" s="64" t="n">
        <f aca="false">1+A71</f>
        <v>66</v>
      </c>
      <c r="B72" s="1" t="str">
        <f aca="false">IF(A72&lt;=$B$5,Data!L73,"")</f>
        <v/>
      </c>
      <c r="G72" s="81" t="str">
        <f aca="false">IF(A72&lt;=$B$5,Data!O73,"")</f>
        <v/>
      </c>
      <c r="H72" s="81" t="str">
        <f aca="false">IF(A72&lt;=$B$5,Data!P73,"")</f>
        <v/>
      </c>
      <c r="J72" s="1" t="str">
        <f aca="false">IF(A72&lt;=$B$5,Data!E73,"")</f>
        <v/>
      </c>
      <c r="K72" s="1" t="str">
        <f aca="false">IF(A72&lt;=$B$5,Data!B73,"")</f>
        <v/>
      </c>
      <c r="L72" s="1" t="str">
        <f aca="false">IF(A72&lt;=$B$5,Data!C73,"")</f>
        <v/>
      </c>
      <c r="N72" s="84" t="e">
        <f aca="false">IF(A71&lt;=$N$7,Data!G72,"")</f>
        <v>#VALUE!</v>
      </c>
      <c r="P72" s="1" t="str">
        <f aca="false">IF(A72&lt;=$P$6,Data!D73,"")</f>
        <v/>
      </c>
      <c r="U72" s="1" t="n">
        <f aca="false">1+U71</f>
        <v>66</v>
      </c>
      <c r="V72" s="82" t="e">
        <v>#VALUE!</v>
      </c>
      <c r="W72" s="83" t="e">
        <f aca="false">V72</f>
        <v>#VALUE!</v>
      </c>
      <c r="Y72" s="1" t="n">
        <f aca="false">Y71+1</f>
        <v>67</v>
      </c>
      <c r="Z72" s="65" t="e">
        <v>#VALUE!</v>
      </c>
      <c r="AA72" s="76"/>
      <c r="AB72" s="76"/>
      <c r="AC72" s="80"/>
      <c r="AD72" s="33"/>
    </row>
    <row r="73" customFormat="false" ht="11.25" hidden="false" customHeight="false" outlineLevel="0" collapsed="false">
      <c r="A73" s="64" t="n">
        <f aca="false">1+A72</f>
        <v>67</v>
      </c>
      <c r="B73" s="1" t="str">
        <f aca="false">IF(A73&lt;=$B$5,Data!L74,"")</f>
        <v/>
      </c>
      <c r="G73" s="81" t="str">
        <f aca="false">IF(A73&lt;=$B$5,Data!O74,"")</f>
        <v/>
      </c>
      <c r="H73" s="81" t="str">
        <f aca="false">IF(A73&lt;=$B$5,Data!P74,"")</f>
        <v/>
      </c>
      <c r="J73" s="1" t="str">
        <f aca="false">IF(A73&lt;=$B$5,Data!E74,"")</f>
        <v/>
      </c>
      <c r="K73" s="1" t="str">
        <f aca="false">IF(A73&lt;=$B$5,Data!B74,"")</f>
        <v/>
      </c>
      <c r="L73" s="1" t="str">
        <f aca="false">IF(A73&lt;=$B$5,Data!C74,"")</f>
        <v/>
      </c>
      <c r="N73" s="84" t="e">
        <f aca="false">IF(A72&lt;=$N$7,Data!G73,"")</f>
        <v>#VALUE!</v>
      </c>
      <c r="P73" s="1" t="str">
        <f aca="false">IF(A73&lt;=$P$6,Data!D74,"")</f>
        <v/>
      </c>
      <c r="U73" s="1" t="n">
        <f aca="false">1+U72</f>
        <v>67</v>
      </c>
      <c r="V73" s="82" t="e">
        <v>#VALUE!</v>
      </c>
      <c r="W73" s="83" t="e">
        <f aca="false">V73</f>
        <v>#VALUE!</v>
      </c>
      <c r="Y73" s="1" t="n">
        <f aca="false">Y72+1</f>
        <v>68</v>
      </c>
      <c r="Z73" s="65" t="e">
        <v>#VALUE!</v>
      </c>
      <c r="AA73" s="76"/>
      <c r="AB73" s="76"/>
      <c r="AC73" s="80"/>
      <c r="AD73" s="33"/>
    </row>
    <row r="74" customFormat="false" ht="11.25" hidden="false" customHeight="false" outlineLevel="0" collapsed="false">
      <c r="A74" s="64" t="n">
        <f aca="false">1+A73</f>
        <v>68</v>
      </c>
      <c r="B74" s="1" t="str">
        <f aca="false">IF(A74&lt;=$B$5,Data!L75,"")</f>
        <v/>
      </c>
      <c r="G74" s="81" t="str">
        <f aca="false">IF(A74&lt;=$B$5,Data!O75,"")</f>
        <v/>
      </c>
      <c r="H74" s="81" t="str">
        <f aca="false">IF(A74&lt;=$B$5,Data!P75,"")</f>
        <v/>
      </c>
      <c r="J74" s="1" t="str">
        <f aca="false">IF(A74&lt;=$B$5,Data!E75,"")</f>
        <v/>
      </c>
      <c r="K74" s="1" t="str">
        <f aca="false">IF(A74&lt;=$B$5,Data!B75,"")</f>
        <v/>
      </c>
      <c r="L74" s="1" t="str">
        <f aca="false">IF(A74&lt;=$B$5,Data!C75,"")</f>
        <v/>
      </c>
      <c r="N74" s="84" t="e">
        <f aca="false">IF(A73&lt;=$N$7,Data!G74,"")</f>
        <v>#VALUE!</v>
      </c>
      <c r="P74" s="1" t="str">
        <f aca="false">IF(A74&lt;=$P$6,Data!D75,"")</f>
        <v/>
      </c>
      <c r="U74" s="1" t="n">
        <f aca="false">1+U73</f>
        <v>68</v>
      </c>
      <c r="V74" s="82" t="e">
        <v>#VALUE!</v>
      </c>
      <c r="W74" s="83" t="e">
        <f aca="false">V74</f>
        <v>#VALUE!</v>
      </c>
      <c r="Y74" s="1" t="n">
        <f aca="false">Y73+1</f>
        <v>69</v>
      </c>
      <c r="Z74" s="65" t="e">
        <v>#VALUE!</v>
      </c>
      <c r="AA74" s="76"/>
      <c r="AB74" s="76"/>
      <c r="AC74" s="80"/>
      <c r="AD74" s="33"/>
    </row>
    <row r="75" customFormat="false" ht="11.25" hidden="false" customHeight="false" outlineLevel="0" collapsed="false">
      <c r="A75" s="64" t="n">
        <f aca="false">1+A74</f>
        <v>69</v>
      </c>
      <c r="B75" s="1" t="str">
        <f aca="false">IF(A75&lt;=$B$5,Data!L76,"")</f>
        <v/>
      </c>
      <c r="G75" s="81" t="str">
        <f aca="false">IF(A75&lt;=$B$5,Data!O76,"")</f>
        <v/>
      </c>
      <c r="H75" s="81" t="str">
        <f aca="false">IF(A75&lt;=$B$5,Data!P76,"")</f>
        <v/>
      </c>
      <c r="J75" s="1" t="str">
        <f aca="false">IF(A75&lt;=$B$5,Data!E76,"")</f>
        <v/>
      </c>
      <c r="K75" s="1" t="str">
        <f aca="false">IF(A75&lt;=$B$5,Data!B76,"")</f>
        <v/>
      </c>
      <c r="L75" s="1" t="str">
        <f aca="false">IF(A75&lt;=$B$5,Data!C76,"")</f>
        <v/>
      </c>
      <c r="N75" s="84" t="e">
        <f aca="false">IF(A74&lt;=$N$7,Data!G75,"")</f>
        <v>#VALUE!</v>
      </c>
      <c r="P75" s="1" t="str">
        <f aca="false">IF(A75&lt;=$P$6,Data!D76,"")</f>
        <v/>
      </c>
      <c r="U75" s="1" t="n">
        <f aca="false">1+U74</f>
        <v>69</v>
      </c>
      <c r="V75" s="82" t="e">
        <v>#VALUE!</v>
      </c>
      <c r="W75" s="83" t="e">
        <f aca="false">V75</f>
        <v>#VALUE!</v>
      </c>
      <c r="Y75" s="1" t="n">
        <f aca="false">Y74+1</f>
        <v>70</v>
      </c>
      <c r="Z75" s="65" t="e">
        <v>#VALUE!</v>
      </c>
      <c r="AA75" s="76"/>
      <c r="AB75" s="76"/>
      <c r="AC75" s="80"/>
      <c r="AD75" s="33"/>
    </row>
    <row r="76" customFormat="false" ht="11.25" hidden="false" customHeight="false" outlineLevel="0" collapsed="false">
      <c r="A76" s="64" t="n">
        <f aca="false">1+A75</f>
        <v>70</v>
      </c>
      <c r="B76" s="1" t="str">
        <f aca="false">IF(A76&lt;=$B$5,Data!L77,"")</f>
        <v/>
      </c>
      <c r="G76" s="81" t="str">
        <f aca="false">IF(A76&lt;=$B$5,Data!O77,"")</f>
        <v/>
      </c>
      <c r="H76" s="81" t="str">
        <f aca="false">IF(A76&lt;=$B$5,Data!P77,"")</f>
        <v/>
      </c>
      <c r="J76" s="1" t="str">
        <f aca="false">IF(A76&lt;=$B$5,Data!E77,"")</f>
        <v/>
      </c>
      <c r="K76" s="1" t="str">
        <f aca="false">IF(A76&lt;=$B$5,Data!B77,"")</f>
        <v/>
      </c>
      <c r="L76" s="1" t="str">
        <f aca="false">IF(A76&lt;=$B$5,Data!C77,"")</f>
        <v/>
      </c>
      <c r="N76" s="84" t="e">
        <f aca="false">IF(A75&lt;=$N$7,Data!G76,"")</f>
        <v>#VALUE!</v>
      </c>
      <c r="P76" s="1" t="str">
        <f aca="false">IF(A76&lt;=$P$6,Data!D77,"")</f>
        <v/>
      </c>
      <c r="U76" s="1" t="n">
        <f aca="false">1+U75</f>
        <v>70</v>
      </c>
      <c r="V76" s="82" t="e">
        <v>#VALUE!</v>
      </c>
      <c r="W76" s="83" t="e">
        <f aca="false">V76</f>
        <v>#VALUE!</v>
      </c>
      <c r="Y76" s="1" t="n">
        <f aca="false">Y75+1</f>
        <v>71</v>
      </c>
      <c r="Z76" s="65" t="e">
        <v>#VALUE!</v>
      </c>
      <c r="AA76" s="76"/>
      <c r="AB76" s="76"/>
      <c r="AC76" s="80"/>
      <c r="AD76" s="33"/>
    </row>
    <row r="77" customFormat="false" ht="11.25" hidden="false" customHeight="false" outlineLevel="0" collapsed="false">
      <c r="A77" s="64" t="n">
        <f aca="false">1+A76</f>
        <v>71</v>
      </c>
      <c r="B77" s="1" t="str">
        <f aca="false">IF(A77&lt;=$B$5,Data!L78,"")</f>
        <v/>
      </c>
      <c r="G77" s="81" t="str">
        <f aca="false">IF(A77&lt;=$B$5,Data!O78,"")</f>
        <v/>
      </c>
      <c r="H77" s="81" t="str">
        <f aca="false">IF(A77&lt;=$B$5,Data!P78,"")</f>
        <v/>
      </c>
      <c r="J77" s="1" t="str">
        <f aca="false">IF(A77&lt;=$B$5,Data!E78,"")</f>
        <v/>
      </c>
      <c r="K77" s="1" t="str">
        <f aca="false">IF(A77&lt;=$B$5,Data!B78,"")</f>
        <v/>
      </c>
      <c r="L77" s="1" t="str">
        <f aca="false">IF(A77&lt;=$B$5,Data!C78,"")</f>
        <v/>
      </c>
      <c r="N77" s="84" t="e">
        <f aca="false">IF(A76&lt;=$N$7,Data!G77,"")</f>
        <v>#VALUE!</v>
      </c>
      <c r="P77" s="1" t="str">
        <f aca="false">IF(A77&lt;=$P$6,Data!D78,"")</f>
        <v/>
      </c>
      <c r="U77" s="1" t="n">
        <f aca="false">1+U76</f>
        <v>71</v>
      </c>
      <c r="V77" s="82" t="e">
        <v>#VALUE!</v>
      </c>
      <c r="W77" s="83" t="e">
        <f aca="false">V77</f>
        <v>#VALUE!</v>
      </c>
      <c r="Y77" s="1" t="n">
        <f aca="false">Y76+1</f>
        <v>72</v>
      </c>
      <c r="Z77" s="65" t="e">
        <v>#VALUE!</v>
      </c>
      <c r="AA77" s="76"/>
      <c r="AB77" s="76"/>
      <c r="AC77" s="80"/>
      <c r="AD77" s="33"/>
    </row>
    <row r="78" customFormat="false" ht="11.25" hidden="false" customHeight="false" outlineLevel="0" collapsed="false">
      <c r="A78" s="64" t="n">
        <f aca="false">1+A77</f>
        <v>72</v>
      </c>
      <c r="B78" s="1" t="str">
        <f aca="false">IF(A78&lt;=$B$5,Data!L79,"")</f>
        <v/>
      </c>
      <c r="G78" s="81" t="str">
        <f aca="false">IF(A78&lt;=$B$5,Data!O79,"")</f>
        <v/>
      </c>
      <c r="H78" s="81" t="str">
        <f aca="false">IF(A78&lt;=$B$5,Data!P79,"")</f>
        <v/>
      </c>
      <c r="J78" s="1" t="str">
        <f aca="false">IF(A78&lt;=$B$5,Data!E79,"")</f>
        <v/>
      </c>
      <c r="K78" s="1" t="str">
        <f aca="false">IF(A78&lt;=$B$5,Data!B79,"")</f>
        <v/>
      </c>
      <c r="L78" s="1" t="str">
        <f aca="false">IF(A78&lt;=$B$5,Data!C79,"")</f>
        <v/>
      </c>
      <c r="N78" s="84" t="e">
        <f aca="false">IF(A77&lt;=$N$7,Data!G78,"")</f>
        <v>#VALUE!</v>
      </c>
      <c r="P78" s="1" t="str">
        <f aca="false">IF(A78&lt;=$P$6,Data!D79,"")</f>
        <v/>
      </c>
      <c r="U78" s="1" t="n">
        <f aca="false">1+U77</f>
        <v>72</v>
      </c>
      <c r="V78" s="82" t="e">
        <v>#VALUE!</v>
      </c>
      <c r="W78" s="83" t="e">
        <f aca="false">V78</f>
        <v>#VALUE!</v>
      </c>
      <c r="Y78" s="1" t="n">
        <f aca="false">Y77+1</f>
        <v>73</v>
      </c>
      <c r="Z78" s="65" t="e">
        <v>#VALUE!</v>
      </c>
      <c r="AA78" s="76"/>
      <c r="AB78" s="76"/>
      <c r="AC78" s="80"/>
      <c r="AD78" s="33"/>
    </row>
    <row r="79" customFormat="false" ht="11.25" hidden="false" customHeight="false" outlineLevel="0" collapsed="false">
      <c r="A79" s="64" t="n">
        <f aca="false">1+A78</f>
        <v>73</v>
      </c>
      <c r="B79" s="1" t="str">
        <f aca="false">IF(A79&lt;=$B$5,Data!L80,"")</f>
        <v/>
      </c>
      <c r="G79" s="81" t="str">
        <f aca="false">IF(A79&lt;=$B$5,Data!O80,"")</f>
        <v/>
      </c>
      <c r="H79" s="81" t="str">
        <f aca="false">IF(A79&lt;=$B$5,Data!P80,"")</f>
        <v/>
      </c>
      <c r="J79" s="1" t="str">
        <f aca="false">IF(A79&lt;=$B$5,Data!E80,"")</f>
        <v/>
      </c>
      <c r="K79" s="1" t="str">
        <f aca="false">IF(A79&lt;=$B$5,Data!B80,"")</f>
        <v/>
      </c>
      <c r="L79" s="1" t="str">
        <f aca="false">IF(A79&lt;=$B$5,Data!C80,"")</f>
        <v/>
      </c>
      <c r="N79" s="84" t="e">
        <f aca="false">IF(A78&lt;=$N$7,Data!G79,"")</f>
        <v>#VALUE!</v>
      </c>
      <c r="P79" s="1" t="str">
        <f aca="false">IF(A79&lt;=$P$6,Data!D80,"")</f>
        <v/>
      </c>
      <c r="U79" s="1" t="n">
        <f aca="false">1+U78</f>
        <v>73</v>
      </c>
      <c r="V79" s="82" t="e">
        <v>#VALUE!</v>
      </c>
      <c r="W79" s="83" t="e">
        <f aca="false">V79</f>
        <v>#VALUE!</v>
      </c>
      <c r="Y79" s="1" t="n">
        <f aca="false">Y78+1</f>
        <v>74</v>
      </c>
      <c r="Z79" s="65" t="e">
        <v>#VALUE!</v>
      </c>
      <c r="AA79" s="76"/>
      <c r="AB79" s="76"/>
      <c r="AC79" s="80"/>
      <c r="AD79" s="33"/>
    </row>
    <row r="80" customFormat="false" ht="11.25" hidden="false" customHeight="false" outlineLevel="0" collapsed="false">
      <c r="A80" s="64" t="n">
        <f aca="false">1+A79</f>
        <v>74</v>
      </c>
      <c r="B80" s="1" t="str">
        <f aca="false">IF(A80&lt;=$B$5,Data!L81,"")</f>
        <v/>
      </c>
      <c r="G80" s="81" t="str">
        <f aca="false">IF(A80&lt;=$B$5,Data!O81,"")</f>
        <v/>
      </c>
      <c r="H80" s="81" t="str">
        <f aca="false">IF(A80&lt;=$B$5,Data!P81,"")</f>
        <v/>
      </c>
      <c r="J80" s="1" t="str">
        <f aca="false">IF(A80&lt;=$B$5,Data!E81,"")</f>
        <v/>
      </c>
      <c r="K80" s="1" t="str">
        <f aca="false">IF(A80&lt;=$B$5,Data!B81,"")</f>
        <v/>
      </c>
      <c r="L80" s="1" t="str">
        <f aca="false">IF(A80&lt;=$B$5,Data!C81,"")</f>
        <v/>
      </c>
      <c r="N80" s="84" t="e">
        <f aca="false">IF(A79&lt;=$N$7,Data!G80,"")</f>
        <v>#VALUE!</v>
      </c>
      <c r="P80" s="1" t="str">
        <f aca="false">IF(A80&lt;=$P$6,Data!D81,"")</f>
        <v/>
      </c>
      <c r="U80" s="1" t="n">
        <f aca="false">1+U79</f>
        <v>74</v>
      </c>
      <c r="V80" s="82" t="e">
        <v>#VALUE!</v>
      </c>
      <c r="W80" s="83" t="e">
        <f aca="false">V80</f>
        <v>#VALUE!</v>
      </c>
      <c r="Y80" s="1" t="n">
        <f aca="false">Y79+1</f>
        <v>75</v>
      </c>
      <c r="Z80" s="65" t="e">
        <v>#VALUE!</v>
      </c>
      <c r="AA80" s="76"/>
      <c r="AB80" s="76"/>
      <c r="AC80" s="80"/>
      <c r="AD80" s="33"/>
    </row>
    <row r="81" customFormat="false" ht="11.25" hidden="false" customHeight="false" outlineLevel="0" collapsed="false">
      <c r="A81" s="64" t="n">
        <f aca="false">1+A80</f>
        <v>75</v>
      </c>
      <c r="B81" s="1" t="str">
        <f aca="false">IF(A81&lt;=$B$5,Data!L82,"")</f>
        <v/>
      </c>
      <c r="G81" s="81" t="str">
        <f aca="false">IF(A81&lt;=$B$5,Data!O82,"")</f>
        <v/>
      </c>
      <c r="H81" s="81" t="str">
        <f aca="false">IF(A81&lt;=$B$5,Data!P82,"")</f>
        <v/>
      </c>
      <c r="J81" s="1" t="str">
        <f aca="false">IF(A81&lt;=$B$5,Data!E82,"")</f>
        <v/>
      </c>
      <c r="K81" s="1" t="str">
        <f aca="false">IF(A81&lt;=$B$5,Data!B82,"")</f>
        <v/>
      </c>
      <c r="L81" s="1" t="str">
        <f aca="false">IF(A81&lt;=$B$5,Data!C82,"")</f>
        <v/>
      </c>
      <c r="N81" s="84" t="e">
        <f aca="false">IF(A80&lt;=$N$7,Data!G81,"")</f>
        <v>#VALUE!</v>
      </c>
      <c r="P81" s="1" t="str">
        <f aca="false">IF(A81&lt;=$P$6,Data!D82,"")</f>
        <v/>
      </c>
      <c r="U81" s="1" t="n">
        <f aca="false">1+U80</f>
        <v>75</v>
      </c>
      <c r="V81" s="82" t="e">
        <v>#VALUE!</v>
      </c>
      <c r="W81" s="83" t="e">
        <f aca="false">V81</f>
        <v>#VALUE!</v>
      </c>
      <c r="Y81" s="1" t="n">
        <f aca="false">Y80+1</f>
        <v>76</v>
      </c>
      <c r="Z81" s="65" t="e">
        <v>#VALUE!</v>
      </c>
      <c r="AA81" s="76"/>
      <c r="AB81" s="76"/>
      <c r="AC81" s="80"/>
      <c r="AD81" s="33"/>
    </row>
    <row r="82" customFormat="false" ht="11.25" hidden="false" customHeight="false" outlineLevel="0" collapsed="false">
      <c r="A82" s="64" t="n">
        <f aca="false">1+A81</f>
        <v>76</v>
      </c>
      <c r="B82" s="1" t="str">
        <f aca="false">IF(A82&lt;=$B$5,Data!L83,"")</f>
        <v/>
      </c>
      <c r="G82" s="81" t="str">
        <f aca="false">IF(A82&lt;=$B$5,Data!O83,"")</f>
        <v/>
      </c>
      <c r="H82" s="81" t="str">
        <f aca="false">IF(A82&lt;=$B$5,Data!P83,"")</f>
        <v/>
      </c>
      <c r="J82" s="1" t="str">
        <f aca="false">IF(A82&lt;=$B$5,Data!E83,"")</f>
        <v/>
      </c>
      <c r="K82" s="1" t="str">
        <f aca="false">IF(A82&lt;=$B$5,Data!B83,"")</f>
        <v/>
      </c>
      <c r="L82" s="1" t="str">
        <f aca="false">IF(A82&lt;=$B$5,Data!C83,"")</f>
        <v/>
      </c>
      <c r="N82" s="84" t="e">
        <f aca="false">IF(A81&lt;=$N$7,Data!G82,"")</f>
        <v>#VALUE!</v>
      </c>
      <c r="P82" s="1" t="str">
        <f aca="false">IF(A82&lt;=$P$6,Data!D83,"")</f>
        <v/>
      </c>
      <c r="U82" s="1" t="n">
        <f aca="false">1+U81</f>
        <v>76</v>
      </c>
      <c r="V82" s="82" t="e">
        <v>#VALUE!</v>
      </c>
      <c r="W82" s="83" t="e">
        <f aca="false">V82</f>
        <v>#VALUE!</v>
      </c>
      <c r="Y82" s="1" t="n">
        <f aca="false">Y81+1</f>
        <v>77</v>
      </c>
      <c r="Z82" s="65" t="e">
        <v>#VALUE!</v>
      </c>
      <c r="AA82" s="76"/>
      <c r="AB82" s="76"/>
      <c r="AC82" s="80"/>
      <c r="AD82" s="33"/>
    </row>
    <row r="83" customFormat="false" ht="11.25" hidden="false" customHeight="false" outlineLevel="0" collapsed="false">
      <c r="A83" s="64" t="n">
        <f aca="false">1+A82</f>
        <v>77</v>
      </c>
      <c r="B83" s="1" t="str">
        <f aca="false">IF(A83&lt;=$B$5,Data!L84,"")</f>
        <v/>
      </c>
      <c r="G83" s="81" t="str">
        <f aca="false">IF(A83&lt;=$B$5,Data!O84,"")</f>
        <v/>
      </c>
      <c r="H83" s="81" t="str">
        <f aca="false">IF(A83&lt;=$B$5,Data!P84,"")</f>
        <v/>
      </c>
      <c r="J83" s="1" t="str">
        <f aca="false">IF(A83&lt;=$B$5,Data!E84,"")</f>
        <v/>
      </c>
      <c r="K83" s="1" t="str">
        <f aca="false">IF(A83&lt;=$B$5,Data!B84,"")</f>
        <v/>
      </c>
      <c r="L83" s="1" t="str">
        <f aca="false">IF(A83&lt;=$B$5,Data!C84,"")</f>
        <v/>
      </c>
      <c r="N83" s="84" t="e">
        <f aca="false">IF(A82&lt;=$N$7,Data!G83,"")</f>
        <v>#VALUE!</v>
      </c>
      <c r="P83" s="1" t="str">
        <f aca="false">IF(A83&lt;=$P$6,Data!D84,"")</f>
        <v/>
      </c>
      <c r="U83" s="1" t="n">
        <f aca="false">1+U82</f>
        <v>77</v>
      </c>
      <c r="V83" s="82" t="e">
        <v>#VALUE!</v>
      </c>
      <c r="W83" s="83" t="e">
        <f aca="false">V83</f>
        <v>#VALUE!</v>
      </c>
      <c r="Y83" s="1" t="n">
        <f aca="false">Y82+1</f>
        <v>78</v>
      </c>
      <c r="Z83" s="65" t="e">
        <v>#VALUE!</v>
      </c>
      <c r="AA83" s="76"/>
      <c r="AB83" s="76"/>
      <c r="AC83" s="80"/>
      <c r="AD83" s="33"/>
    </row>
    <row r="84" customFormat="false" ht="11.25" hidden="false" customHeight="false" outlineLevel="0" collapsed="false">
      <c r="A84" s="64" t="n">
        <f aca="false">1+A83</f>
        <v>78</v>
      </c>
      <c r="B84" s="1" t="str">
        <f aca="false">IF(A84&lt;=$B$5,Data!L85,"")</f>
        <v/>
      </c>
      <c r="G84" s="81" t="str">
        <f aca="false">IF(A84&lt;=$B$5,Data!O85,"")</f>
        <v/>
      </c>
      <c r="H84" s="81" t="str">
        <f aca="false">IF(A84&lt;=$B$5,Data!P85,"")</f>
        <v/>
      </c>
      <c r="J84" s="1" t="str">
        <f aca="false">IF(A84&lt;=$B$5,Data!E85,"")</f>
        <v/>
      </c>
      <c r="K84" s="1" t="str">
        <f aca="false">IF(A84&lt;=$B$5,Data!B85,"")</f>
        <v/>
      </c>
      <c r="L84" s="1" t="str">
        <f aca="false">IF(A84&lt;=$B$5,Data!C85,"")</f>
        <v/>
      </c>
      <c r="N84" s="84" t="e">
        <f aca="false">IF(A83&lt;=$N$7,Data!G84,"")</f>
        <v>#VALUE!</v>
      </c>
      <c r="P84" s="1" t="str">
        <f aca="false">IF(A84&lt;=$P$6,Data!D85,"")</f>
        <v/>
      </c>
      <c r="U84" s="1" t="n">
        <f aca="false">1+U83</f>
        <v>78</v>
      </c>
      <c r="V84" s="82" t="e">
        <v>#VALUE!</v>
      </c>
      <c r="W84" s="83" t="e">
        <f aca="false">V84</f>
        <v>#VALUE!</v>
      </c>
      <c r="Y84" s="1" t="n">
        <f aca="false">Y83+1</f>
        <v>79</v>
      </c>
      <c r="Z84" s="65" t="e">
        <v>#VALUE!</v>
      </c>
      <c r="AA84" s="76"/>
      <c r="AB84" s="76"/>
      <c r="AC84" s="80"/>
      <c r="AD84" s="33"/>
    </row>
    <row r="85" customFormat="false" ht="11.25" hidden="false" customHeight="false" outlineLevel="0" collapsed="false">
      <c r="A85" s="64" t="n">
        <f aca="false">1+A84</f>
        <v>79</v>
      </c>
      <c r="B85" s="1" t="str">
        <f aca="false">IF(A85&lt;=$B$5,Data!L86,"")</f>
        <v/>
      </c>
      <c r="G85" s="81" t="str">
        <f aca="false">IF(A85&lt;=$B$5,Data!O86,"")</f>
        <v/>
      </c>
      <c r="H85" s="81" t="str">
        <f aca="false">IF(A85&lt;=$B$5,Data!P86,"")</f>
        <v/>
      </c>
      <c r="J85" s="1" t="str">
        <f aca="false">IF(A85&lt;=$B$5,Data!E86,"")</f>
        <v/>
      </c>
      <c r="K85" s="1" t="str">
        <f aca="false">IF(A85&lt;=$B$5,Data!B86,"")</f>
        <v/>
      </c>
      <c r="L85" s="1" t="str">
        <f aca="false">IF(A85&lt;=$B$5,Data!C86,"")</f>
        <v/>
      </c>
      <c r="N85" s="84" t="e">
        <f aca="false">IF(A84&lt;=$N$7,Data!G85,"")</f>
        <v>#VALUE!</v>
      </c>
      <c r="P85" s="1" t="str">
        <f aca="false">IF(A85&lt;=$P$6,Data!D86,"")</f>
        <v/>
      </c>
      <c r="U85" s="1" t="n">
        <f aca="false">1+U84</f>
        <v>79</v>
      </c>
      <c r="V85" s="82" t="e">
        <v>#VALUE!</v>
      </c>
      <c r="W85" s="83" t="e">
        <f aca="false">V85</f>
        <v>#VALUE!</v>
      </c>
      <c r="Y85" s="1" t="n">
        <f aca="false">Y84+1</f>
        <v>80</v>
      </c>
      <c r="Z85" s="65" t="e">
        <v>#VALUE!</v>
      </c>
      <c r="AA85" s="76"/>
      <c r="AB85" s="76"/>
      <c r="AC85" s="80"/>
      <c r="AD85" s="33"/>
    </row>
    <row r="86" customFormat="false" ht="11.25" hidden="false" customHeight="false" outlineLevel="0" collapsed="false">
      <c r="A86" s="64" t="n">
        <f aca="false">1+A85</f>
        <v>80</v>
      </c>
      <c r="B86" s="1" t="str">
        <f aca="false">IF(A86&lt;=$B$5,Data!L87,"")</f>
        <v/>
      </c>
      <c r="G86" s="81" t="str">
        <f aca="false">IF(A86&lt;=$B$5,Data!O87,"")</f>
        <v/>
      </c>
      <c r="H86" s="81" t="str">
        <f aca="false">IF(A86&lt;=$B$5,Data!P87,"")</f>
        <v/>
      </c>
      <c r="J86" s="1" t="str">
        <f aca="false">IF(A86&lt;=$B$5,Data!E87,"")</f>
        <v/>
      </c>
      <c r="K86" s="1" t="str">
        <f aca="false">IF(A86&lt;=$B$5,Data!B87,"")</f>
        <v/>
      </c>
      <c r="L86" s="1" t="str">
        <f aca="false">IF(A86&lt;=$B$5,Data!C87,"")</f>
        <v/>
      </c>
      <c r="N86" s="84" t="e">
        <f aca="false">IF(A85&lt;=$N$7,Data!G86,"")</f>
        <v>#VALUE!</v>
      </c>
      <c r="P86" s="1" t="str">
        <f aca="false">IF(A86&lt;=$P$6,Data!D87,"")</f>
        <v/>
      </c>
      <c r="U86" s="1" t="n">
        <f aca="false">1+U85</f>
        <v>80</v>
      </c>
      <c r="V86" s="82" t="e">
        <v>#VALUE!</v>
      </c>
      <c r="W86" s="83" t="e">
        <f aca="false">V86</f>
        <v>#VALUE!</v>
      </c>
      <c r="Y86" s="1" t="n">
        <f aca="false">Y85+1</f>
        <v>81</v>
      </c>
      <c r="Z86" s="65" t="e">
        <v>#VALUE!</v>
      </c>
      <c r="AA86" s="76"/>
      <c r="AB86" s="76"/>
      <c r="AC86" s="80"/>
      <c r="AD86" s="33"/>
    </row>
    <row r="87" customFormat="false" ht="11.25" hidden="false" customHeight="false" outlineLevel="0" collapsed="false">
      <c r="A87" s="64" t="n">
        <f aca="false">1+A86</f>
        <v>81</v>
      </c>
      <c r="B87" s="1" t="str">
        <f aca="false">IF(A87&lt;=$B$5,Data!L88,"")</f>
        <v/>
      </c>
      <c r="G87" s="81" t="str">
        <f aca="false">IF(A87&lt;=$B$5,Data!O88,"")</f>
        <v/>
      </c>
      <c r="H87" s="81" t="str">
        <f aca="false">IF(A87&lt;=$B$5,Data!P88,"")</f>
        <v/>
      </c>
      <c r="J87" s="1" t="str">
        <f aca="false">IF(A87&lt;=$B$5,Data!E88,"")</f>
        <v/>
      </c>
      <c r="K87" s="1" t="str">
        <f aca="false">IF(A87&lt;=$B$5,Data!B88,"")</f>
        <v/>
      </c>
      <c r="L87" s="1" t="str">
        <f aca="false">IF(A87&lt;=$B$5,Data!C88,"")</f>
        <v/>
      </c>
      <c r="N87" s="84" t="e">
        <f aca="false">IF(A86&lt;=$N$7,Data!G87,"")</f>
        <v>#VALUE!</v>
      </c>
      <c r="P87" s="1" t="str">
        <f aca="false">IF(A87&lt;=$P$6,Data!D88,"")</f>
        <v/>
      </c>
      <c r="U87" s="1" t="n">
        <f aca="false">1+U86</f>
        <v>81</v>
      </c>
      <c r="V87" s="82" t="e">
        <v>#VALUE!</v>
      </c>
      <c r="W87" s="83" t="e">
        <f aca="false">V87</f>
        <v>#VALUE!</v>
      </c>
      <c r="Y87" s="1" t="n">
        <f aca="false">Y86+1</f>
        <v>82</v>
      </c>
      <c r="Z87" s="65" t="e">
        <v>#VALUE!</v>
      </c>
      <c r="AA87" s="76"/>
      <c r="AB87" s="76"/>
      <c r="AC87" s="80"/>
      <c r="AD87" s="33"/>
    </row>
    <row r="88" customFormat="false" ht="11.25" hidden="false" customHeight="false" outlineLevel="0" collapsed="false">
      <c r="A88" s="64" t="n">
        <f aca="false">1+A87</f>
        <v>82</v>
      </c>
      <c r="B88" s="1" t="str">
        <f aca="false">IF(A88&lt;=$B$5,Data!L89,"")</f>
        <v/>
      </c>
      <c r="G88" s="81" t="str">
        <f aca="false">IF(A88&lt;=$B$5,Data!O89,"")</f>
        <v/>
      </c>
      <c r="H88" s="81" t="str">
        <f aca="false">IF(A88&lt;=$B$5,Data!P89,"")</f>
        <v/>
      </c>
      <c r="J88" s="1" t="str">
        <f aca="false">IF(A88&lt;=$B$5,Data!E89,"")</f>
        <v/>
      </c>
      <c r="K88" s="1" t="str">
        <f aca="false">IF(A88&lt;=$B$5,Data!B89,"")</f>
        <v/>
      </c>
      <c r="L88" s="1" t="str">
        <f aca="false">IF(A88&lt;=$B$5,Data!C89,"")</f>
        <v/>
      </c>
      <c r="N88" s="84" t="e">
        <f aca="false">IF(A87&lt;=$N$7,Data!G88,"")</f>
        <v>#VALUE!</v>
      </c>
      <c r="P88" s="1" t="str">
        <f aca="false">IF(A88&lt;=$P$6,Data!D89,"")</f>
        <v/>
      </c>
      <c r="U88" s="1" t="n">
        <f aca="false">1+U87</f>
        <v>82</v>
      </c>
      <c r="V88" s="82" t="e">
        <v>#VALUE!</v>
      </c>
      <c r="W88" s="83" t="e">
        <f aca="false">V88</f>
        <v>#VALUE!</v>
      </c>
      <c r="Y88" s="1" t="n">
        <f aca="false">Y87+1</f>
        <v>83</v>
      </c>
      <c r="Z88" s="65" t="e">
        <v>#VALUE!</v>
      </c>
      <c r="AA88" s="76"/>
      <c r="AB88" s="76"/>
      <c r="AC88" s="80"/>
      <c r="AD88" s="33"/>
    </row>
    <row r="89" customFormat="false" ht="11.25" hidden="false" customHeight="false" outlineLevel="0" collapsed="false">
      <c r="A89" s="64" t="n">
        <f aca="false">1+A88</f>
        <v>83</v>
      </c>
      <c r="B89" s="1" t="str">
        <f aca="false">IF(A89&lt;=$B$5,Data!L90,"")</f>
        <v/>
      </c>
      <c r="G89" s="81" t="str">
        <f aca="false">IF(A89&lt;=$B$5,Data!O90,"")</f>
        <v/>
      </c>
      <c r="H89" s="81" t="str">
        <f aca="false">IF(A89&lt;=$B$5,Data!P90,"")</f>
        <v/>
      </c>
      <c r="J89" s="1" t="str">
        <f aca="false">IF(A89&lt;=$B$5,Data!E90,"")</f>
        <v/>
      </c>
      <c r="K89" s="1" t="str">
        <f aca="false">IF(A89&lt;=$B$5,Data!B90,"")</f>
        <v/>
      </c>
      <c r="L89" s="1" t="str">
        <f aca="false">IF(A89&lt;=$B$5,Data!C90,"")</f>
        <v/>
      </c>
      <c r="N89" s="84" t="e">
        <f aca="false">IF(A88&lt;=$N$7,Data!G89,"")</f>
        <v>#VALUE!</v>
      </c>
      <c r="P89" s="1" t="str">
        <f aca="false">IF(A89&lt;=$P$6,Data!D90,"")</f>
        <v/>
      </c>
      <c r="U89" s="1" t="n">
        <f aca="false">1+U88</f>
        <v>83</v>
      </c>
      <c r="V89" s="82" t="e">
        <v>#VALUE!</v>
      </c>
      <c r="W89" s="83" t="e">
        <f aca="false">V89</f>
        <v>#VALUE!</v>
      </c>
      <c r="Y89" s="1" t="n">
        <f aca="false">Y88+1</f>
        <v>84</v>
      </c>
      <c r="Z89" s="65" t="e">
        <v>#VALUE!</v>
      </c>
      <c r="AA89" s="76"/>
      <c r="AB89" s="76"/>
      <c r="AC89" s="80"/>
      <c r="AD89" s="33"/>
    </row>
    <row r="90" customFormat="false" ht="11.25" hidden="false" customHeight="false" outlineLevel="0" collapsed="false">
      <c r="A90" s="64" t="n">
        <f aca="false">1+A89</f>
        <v>84</v>
      </c>
      <c r="B90" s="1" t="str">
        <f aca="false">IF(A90&lt;=$B$5,Data!L91,"")</f>
        <v/>
      </c>
      <c r="G90" s="81" t="str">
        <f aca="false">IF(A90&lt;=$B$5,Data!O91,"")</f>
        <v/>
      </c>
      <c r="H90" s="81" t="str">
        <f aca="false">IF(A90&lt;=$B$5,Data!P91,"")</f>
        <v/>
      </c>
      <c r="J90" s="1" t="str">
        <f aca="false">IF(A90&lt;=$B$5,Data!E91,"")</f>
        <v/>
      </c>
      <c r="K90" s="1" t="str">
        <f aca="false">IF(A90&lt;=$B$5,Data!B91,"")</f>
        <v/>
      </c>
      <c r="L90" s="1" t="str">
        <f aca="false">IF(A90&lt;=$B$5,Data!C91,"")</f>
        <v/>
      </c>
      <c r="N90" s="84" t="e">
        <f aca="false">IF(A89&lt;=$N$7,Data!G90,"")</f>
        <v>#VALUE!</v>
      </c>
      <c r="P90" s="1" t="str">
        <f aca="false">IF(A90&lt;=$P$6,Data!D91,"")</f>
        <v/>
      </c>
      <c r="U90" s="1" t="n">
        <f aca="false">1+U89</f>
        <v>84</v>
      </c>
      <c r="V90" s="82" t="e">
        <v>#VALUE!</v>
      </c>
      <c r="W90" s="83" t="e">
        <f aca="false">V90</f>
        <v>#VALUE!</v>
      </c>
      <c r="Y90" s="1" t="n">
        <f aca="false">Y89+1</f>
        <v>85</v>
      </c>
      <c r="Z90" s="65" t="e">
        <v>#VALUE!</v>
      </c>
      <c r="AA90" s="76"/>
      <c r="AB90" s="76"/>
      <c r="AC90" s="80"/>
      <c r="AD90" s="33"/>
    </row>
    <row r="91" customFormat="false" ht="11.25" hidden="false" customHeight="false" outlineLevel="0" collapsed="false">
      <c r="A91" s="64" t="n">
        <f aca="false">1+A90</f>
        <v>85</v>
      </c>
      <c r="B91" s="1" t="str">
        <f aca="false">IF(A91&lt;=$B$5,Data!L92,"")</f>
        <v/>
      </c>
      <c r="G91" s="81" t="str">
        <f aca="false">IF(A91&lt;=$B$5,Data!O92,"")</f>
        <v/>
      </c>
      <c r="H91" s="81" t="str">
        <f aca="false">IF(A91&lt;=$B$5,Data!P92,"")</f>
        <v/>
      </c>
      <c r="J91" s="1" t="str">
        <f aca="false">IF(A91&lt;=$B$5,Data!E92,"")</f>
        <v/>
      </c>
      <c r="K91" s="1" t="str">
        <f aca="false">IF(A91&lt;=$B$5,Data!B92,"")</f>
        <v/>
      </c>
      <c r="L91" s="1" t="str">
        <f aca="false">IF(A91&lt;=$B$5,Data!C92,"")</f>
        <v/>
      </c>
      <c r="N91" s="84" t="e">
        <f aca="false">IF(A90&lt;=$N$7,Data!G91,"")</f>
        <v>#VALUE!</v>
      </c>
      <c r="P91" s="1" t="str">
        <f aca="false">IF(A91&lt;=$P$6,Data!D92,"")</f>
        <v/>
      </c>
      <c r="U91" s="1" t="n">
        <f aca="false">1+U90</f>
        <v>85</v>
      </c>
      <c r="V91" s="82" t="e">
        <v>#VALUE!</v>
      </c>
      <c r="W91" s="83" t="e">
        <f aca="false">V91</f>
        <v>#VALUE!</v>
      </c>
      <c r="Y91" s="1" t="n">
        <f aca="false">Y90+1</f>
        <v>86</v>
      </c>
      <c r="Z91" s="65" t="e">
        <v>#VALUE!</v>
      </c>
      <c r="AA91" s="76"/>
      <c r="AB91" s="76"/>
      <c r="AC91" s="80"/>
      <c r="AD91" s="33"/>
    </row>
    <row r="92" customFormat="false" ht="11.25" hidden="false" customHeight="false" outlineLevel="0" collapsed="false">
      <c r="A92" s="64" t="n">
        <f aca="false">1+A91</f>
        <v>86</v>
      </c>
      <c r="B92" s="1" t="str">
        <f aca="false">IF(A92&lt;=$B$5,Data!L93,"")</f>
        <v/>
      </c>
      <c r="G92" s="81" t="str">
        <f aca="false">IF(A92&lt;=$B$5,Data!O93,"")</f>
        <v/>
      </c>
      <c r="H92" s="81" t="str">
        <f aca="false">IF(A92&lt;=$B$5,Data!P93,"")</f>
        <v/>
      </c>
      <c r="J92" s="1" t="str">
        <f aca="false">IF(A92&lt;=$B$5,Data!E93,"")</f>
        <v/>
      </c>
      <c r="K92" s="1" t="str">
        <f aca="false">IF(A92&lt;=$B$5,Data!B93,"")</f>
        <v/>
      </c>
      <c r="L92" s="1" t="str">
        <f aca="false">IF(A92&lt;=$B$5,Data!C93,"")</f>
        <v/>
      </c>
      <c r="N92" s="84" t="e">
        <f aca="false">IF(A91&lt;=$N$7,Data!G92,"")</f>
        <v>#VALUE!</v>
      </c>
      <c r="P92" s="1" t="str">
        <f aca="false">IF(A92&lt;=$P$6,Data!D93,"")</f>
        <v/>
      </c>
      <c r="U92" s="1" t="n">
        <f aca="false">1+U91</f>
        <v>86</v>
      </c>
      <c r="V92" s="82" t="e">
        <v>#VALUE!</v>
      </c>
      <c r="W92" s="83" t="e">
        <f aca="false">V92</f>
        <v>#VALUE!</v>
      </c>
      <c r="Y92" s="1" t="n">
        <f aca="false">Y91+1</f>
        <v>87</v>
      </c>
      <c r="Z92" s="65" t="e">
        <v>#VALUE!</v>
      </c>
      <c r="AA92" s="76"/>
      <c r="AB92" s="76"/>
      <c r="AC92" s="80"/>
      <c r="AD92" s="33"/>
    </row>
    <row r="93" customFormat="false" ht="11.25" hidden="false" customHeight="false" outlineLevel="0" collapsed="false">
      <c r="A93" s="64" t="n">
        <f aca="false">1+A92</f>
        <v>87</v>
      </c>
      <c r="B93" s="1" t="str">
        <f aca="false">IF(A93&lt;=$B$5,Data!L94,"")</f>
        <v/>
      </c>
      <c r="G93" s="81" t="str">
        <f aca="false">IF(A93&lt;=$B$5,Data!O94,"")</f>
        <v/>
      </c>
      <c r="H93" s="81" t="str">
        <f aca="false">IF(A93&lt;=$B$5,Data!P94,"")</f>
        <v/>
      </c>
      <c r="J93" s="1" t="str">
        <f aca="false">IF(A93&lt;=$B$5,Data!E94,"")</f>
        <v/>
      </c>
      <c r="K93" s="1" t="str">
        <f aca="false">IF(A93&lt;=$B$5,Data!B94,"")</f>
        <v/>
      </c>
      <c r="L93" s="1" t="str">
        <f aca="false">IF(A93&lt;=$B$5,Data!C94,"")</f>
        <v/>
      </c>
      <c r="N93" s="84" t="e">
        <f aca="false">IF(A92&lt;=$N$7,Data!G93,"")</f>
        <v>#VALUE!</v>
      </c>
      <c r="P93" s="1" t="str">
        <f aca="false">IF(A93&lt;=$P$6,Data!D94,"")</f>
        <v/>
      </c>
      <c r="U93" s="1" t="n">
        <f aca="false">1+U92</f>
        <v>87</v>
      </c>
      <c r="V93" s="82" t="e">
        <v>#VALUE!</v>
      </c>
      <c r="W93" s="83" t="e">
        <f aca="false">V93</f>
        <v>#VALUE!</v>
      </c>
      <c r="Y93" s="1" t="n">
        <f aca="false">Y92+1</f>
        <v>88</v>
      </c>
      <c r="Z93" s="65" t="e">
        <v>#VALUE!</v>
      </c>
      <c r="AA93" s="76"/>
      <c r="AB93" s="76"/>
      <c r="AC93" s="80"/>
      <c r="AD93" s="33"/>
    </row>
    <row r="94" customFormat="false" ht="11.25" hidden="false" customHeight="false" outlineLevel="0" collapsed="false">
      <c r="A94" s="64" t="n">
        <f aca="false">1+A93</f>
        <v>88</v>
      </c>
      <c r="B94" s="1" t="str">
        <f aca="false">IF(A94&lt;=$B$5,Data!L95,"")</f>
        <v/>
      </c>
      <c r="G94" s="81" t="str">
        <f aca="false">IF(A94&lt;=$B$5,Data!O95,"")</f>
        <v/>
      </c>
      <c r="H94" s="81" t="str">
        <f aca="false">IF(A94&lt;=$B$5,Data!P95,"")</f>
        <v/>
      </c>
      <c r="J94" s="1" t="str">
        <f aca="false">IF(A94&lt;=$B$5,Data!E95,"")</f>
        <v/>
      </c>
      <c r="K94" s="1" t="str">
        <f aca="false">IF(A94&lt;=$B$5,Data!B95,"")</f>
        <v/>
      </c>
      <c r="L94" s="1" t="str">
        <f aca="false">IF(A94&lt;=$B$5,Data!C95,"")</f>
        <v/>
      </c>
      <c r="N94" s="84" t="e">
        <f aca="false">IF(A93&lt;=$N$7,Data!G94,"")</f>
        <v>#VALUE!</v>
      </c>
      <c r="P94" s="1" t="str">
        <f aca="false">IF(A94&lt;=$P$6,Data!D95,"")</f>
        <v/>
      </c>
      <c r="U94" s="1" t="n">
        <f aca="false">1+U93</f>
        <v>88</v>
      </c>
      <c r="V94" s="82" t="e">
        <v>#VALUE!</v>
      </c>
      <c r="W94" s="83" t="e">
        <f aca="false">V94</f>
        <v>#VALUE!</v>
      </c>
      <c r="Y94" s="1" t="n">
        <f aca="false">Y93+1</f>
        <v>89</v>
      </c>
      <c r="Z94" s="65" t="e">
        <v>#VALUE!</v>
      </c>
      <c r="AA94" s="76"/>
      <c r="AB94" s="76"/>
      <c r="AC94" s="80"/>
      <c r="AD94" s="33"/>
    </row>
    <row r="95" customFormat="false" ht="11.25" hidden="false" customHeight="false" outlineLevel="0" collapsed="false">
      <c r="A95" s="64" t="n">
        <f aca="false">1+A94</f>
        <v>89</v>
      </c>
      <c r="B95" s="1" t="str">
        <f aca="false">IF(A95&lt;=$B$5,Data!L96,"")</f>
        <v/>
      </c>
      <c r="G95" s="81" t="str">
        <f aca="false">IF(A95&lt;=$B$5,Data!O96,"")</f>
        <v/>
      </c>
      <c r="H95" s="81" t="str">
        <f aca="false">IF(A95&lt;=$B$5,Data!P96,"")</f>
        <v/>
      </c>
      <c r="J95" s="1" t="str">
        <f aca="false">IF(A95&lt;=$B$5,Data!E96,"")</f>
        <v/>
      </c>
      <c r="K95" s="1" t="str">
        <f aca="false">IF(A95&lt;=$B$5,Data!B96,"")</f>
        <v/>
      </c>
      <c r="L95" s="1" t="str">
        <f aca="false">IF(A95&lt;=$B$5,Data!C96,"")</f>
        <v/>
      </c>
      <c r="N95" s="84" t="e">
        <f aca="false">IF(A94&lt;=$N$7,Data!G95,"")</f>
        <v>#VALUE!</v>
      </c>
      <c r="P95" s="1" t="str">
        <f aca="false">IF(A95&lt;=$P$6,Data!D96,"")</f>
        <v/>
      </c>
      <c r="U95" s="1" t="n">
        <f aca="false">1+U94</f>
        <v>89</v>
      </c>
      <c r="V95" s="82" t="e">
        <v>#VALUE!</v>
      </c>
      <c r="W95" s="83" t="e">
        <f aca="false">V95</f>
        <v>#VALUE!</v>
      </c>
      <c r="Y95" s="1" t="n">
        <f aca="false">Y94+1</f>
        <v>90</v>
      </c>
      <c r="Z95" s="65" t="e">
        <v>#VALUE!</v>
      </c>
      <c r="AA95" s="76"/>
      <c r="AB95" s="76"/>
      <c r="AC95" s="80"/>
      <c r="AD95" s="33"/>
    </row>
    <row r="96" customFormat="false" ht="11.25" hidden="false" customHeight="false" outlineLevel="0" collapsed="false">
      <c r="A96" s="64" t="n">
        <f aca="false">1+A95</f>
        <v>90</v>
      </c>
      <c r="B96" s="1" t="str">
        <f aca="false">IF(A96&lt;=$B$5,Data!L97,"")</f>
        <v/>
      </c>
      <c r="G96" s="81" t="str">
        <f aca="false">IF(A96&lt;=$B$5,Data!O97,"")</f>
        <v/>
      </c>
      <c r="H96" s="81" t="str">
        <f aca="false">IF(A96&lt;=$B$5,Data!P97,"")</f>
        <v/>
      </c>
      <c r="J96" s="1" t="str">
        <f aca="false">IF(A96&lt;=$B$5,Data!E97,"")</f>
        <v/>
      </c>
      <c r="K96" s="1" t="str">
        <f aca="false">IF(A96&lt;=$B$5,Data!B97,"")</f>
        <v/>
      </c>
      <c r="L96" s="1" t="str">
        <f aca="false">IF(A96&lt;=$B$5,Data!C97,"")</f>
        <v/>
      </c>
      <c r="N96" s="84" t="e">
        <f aca="false">IF(A95&lt;=$N$7,Data!G96,"")</f>
        <v>#VALUE!</v>
      </c>
      <c r="P96" s="1" t="str">
        <f aca="false">IF(A96&lt;=$P$6,Data!D97,"")</f>
        <v/>
      </c>
      <c r="U96" s="1" t="n">
        <f aca="false">1+U95</f>
        <v>90</v>
      </c>
      <c r="V96" s="82" t="e">
        <v>#VALUE!</v>
      </c>
      <c r="W96" s="83" t="e">
        <f aca="false">V96</f>
        <v>#VALUE!</v>
      </c>
      <c r="Y96" s="1" t="n">
        <f aca="false">Y95+1</f>
        <v>91</v>
      </c>
      <c r="Z96" s="65" t="e">
        <v>#VALUE!</v>
      </c>
      <c r="AA96" s="76"/>
      <c r="AB96" s="76"/>
      <c r="AC96" s="80"/>
      <c r="AD96" s="33"/>
    </row>
    <row r="97" customFormat="false" ht="11.25" hidden="false" customHeight="false" outlineLevel="0" collapsed="false">
      <c r="A97" s="64" t="n">
        <f aca="false">1+A96</f>
        <v>91</v>
      </c>
      <c r="B97" s="1" t="str">
        <f aca="false">IF(A97&lt;=$B$5,Data!L98,"")</f>
        <v/>
      </c>
      <c r="G97" s="81" t="str">
        <f aca="false">IF(A97&lt;=$B$5,Data!O98,"")</f>
        <v/>
      </c>
      <c r="H97" s="81" t="str">
        <f aca="false">IF(A97&lt;=$B$5,Data!P98,"")</f>
        <v/>
      </c>
      <c r="J97" s="1" t="str">
        <f aca="false">IF(A97&lt;=$B$5,Data!E98,"")</f>
        <v/>
      </c>
      <c r="K97" s="1" t="str">
        <f aca="false">IF(A97&lt;=$B$5,Data!B98,"")</f>
        <v/>
      </c>
      <c r="L97" s="1" t="str">
        <f aca="false">IF(A97&lt;=$B$5,Data!C98,"")</f>
        <v/>
      </c>
      <c r="N97" s="84" t="e">
        <f aca="false">IF(A96&lt;=$N$7,Data!G97,"")</f>
        <v>#VALUE!</v>
      </c>
      <c r="P97" s="1" t="str">
        <f aca="false">IF(A97&lt;=$P$6,Data!D98,"")</f>
        <v/>
      </c>
      <c r="U97" s="1" t="n">
        <f aca="false">1+U96</f>
        <v>91</v>
      </c>
      <c r="V97" s="82" t="e">
        <v>#VALUE!</v>
      </c>
      <c r="W97" s="83" t="e">
        <f aca="false">V97</f>
        <v>#VALUE!</v>
      </c>
      <c r="Y97" s="1" t="n">
        <f aca="false">Y96+1</f>
        <v>92</v>
      </c>
      <c r="Z97" s="65" t="e">
        <v>#VALUE!</v>
      </c>
      <c r="AA97" s="76"/>
      <c r="AB97" s="76"/>
      <c r="AC97" s="80"/>
      <c r="AD97" s="33"/>
    </row>
    <row r="98" customFormat="false" ht="11.25" hidden="false" customHeight="false" outlineLevel="0" collapsed="false">
      <c r="A98" s="64" t="n">
        <f aca="false">1+A97</f>
        <v>92</v>
      </c>
      <c r="B98" s="1" t="str">
        <f aca="false">IF(A98&lt;=$B$5,Data!L99,"")</f>
        <v/>
      </c>
      <c r="G98" s="81" t="str">
        <f aca="false">IF(A98&lt;=$B$5,Data!O99,"")</f>
        <v/>
      </c>
      <c r="H98" s="81" t="str">
        <f aca="false">IF(A98&lt;=$B$5,Data!P99,"")</f>
        <v/>
      </c>
      <c r="J98" s="1" t="str">
        <f aca="false">IF(A98&lt;=$B$5,Data!E99,"")</f>
        <v/>
      </c>
      <c r="K98" s="1" t="str">
        <f aca="false">IF(A98&lt;=$B$5,Data!B99,"")</f>
        <v/>
      </c>
      <c r="L98" s="1" t="str">
        <f aca="false">IF(A98&lt;=$B$5,Data!C99,"")</f>
        <v/>
      </c>
      <c r="N98" s="84" t="e">
        <f aca="false">IF(A97&lt;=$N$7,Data!G98,"")</f>
        <v>#VALUE!</v>
      </c>
      <c r="P98" s="1" t="str">
        <f aca="false">IF(A98&lt;=$P$6,Data!D99,"")</f>
        <v/>
      </c>
      <c r="U98" s="1" t="n">
        <f aca="false">1+U97</f>
        <v>92</v>
      </c>
      <c r="V98" s="82" t="e">
        <v>#VALUE!</v>
      </c>
      <c r="W98" s="83" t="e">
        <f aca="false">V98</f>
        <v>#VALUE!</v>
      </c>
      <c r="Y98" s="1" t="n">
        <f aca="false">Y97+1</f>
        <v>93</v>
      </c>
      <c r="Z98" s="65" t="e">
        <v>#VALUE!</v>
      </c>
      <c r="AA98" s="76"/>
      <c r="AB98" s="76"/>
      <c r="AC98" s="80"/>
      <c r="AD98" s="33"/>
    </row>
    <row r="99" customFormat="false" ht="11.25" hidden="false" customHeight="false" outlineLevel="0" collapsed="false">
      <c r="A99" s="64" t="n">
        <f aca="false">1+A98</f>
        <v>93</v>
      </c>
      <c r="B99" s="1" t="str">
        <f aca="false">IF(A99&lt;=$B$5,Data!L100,"")</f>
        <v/>
      </c>
      <c r="G99" s="81" t="str">
        <f aca="false">IF(A99&lt;=$B$5,Data!O100,"")</f>
        <v/>
      </c>
      <c r="H99" s="81" t="str">
        <f aca="false">IF(A99&lt;=$B$5,Data!P100,"")</f>
        <v/>
      </c>
      <c r="J99" s="1" t="str">
        <f aca="false">IF(A99&lt;=$B$5,Data!E100,"")</f>
        <v/>
      </c>
      <c r="K99" s="1" t="str">
        <f aca="false">IF(A99&lt;=$B$5,Data!B100,"")</f>
        <v/>
      </c>
      <c r="L99" s="1" t="str">
        <f aca="false">IF(A99&lt;=$B$5,Data!C100,"")</f>
        <v/>
      </c>
      <c r="N99" s="84" t="e">
        <f aca="false">IF(A98&lt;=$N$7,Data!G99,"")</f>
        <v>#VALUE!</v>
      </c>
      <c r="P99" s="1" t="str">
        <f aca="false">IF(A99&lt;=$P$6,Data!D100,"")</f>
        <v/>
      </c>
      <c r="U99" s="1" t="n">
        <f aca="false">1+U98</f>
        <v>93</v>
      </c>
      <c r="V99" s="82" t="e">
        <v>#VALUE!</v>
      </c>
      <c r="W99" s="83" t="e">
        <f aca="false">V99</f>
        <v>#VALUE!</v>
      </c>
      <c r="Y99" s="1" t="n">
        <f aca="false">Y98+1</f>
        <v>94</v>
      </c>
      <c r="Z99" s="65" t="e">
        <v>#VALUE!</v>
      </c>
      <c r="AA99" s="76"/>
      <c r="AB99" s="76"/>
      <c r="AC99" s="80"/>
      <c r="AD99" s="33"/>
    </row>
    <row r="100" customFormat="false" ht="11.25" hidden="false" customHeight="false" outlineLevel="0" collapsed="false">
      <c r="A100" s="64" t="n">
        <f aca="false">1+A99</f>
        <v>94</v>
      </c>
      <c r="B100" s="1" t="str">
        <f aca="false">IF(A100&lt;=$B$5,Data!L101,"")</f>
        <v/>
      </c>
      <c r="G100" s="81" t="str">
        <f aca="false">IF(A100&lt;=$B$5,Data!O101,"")</f>
        <v/>
      </c>
      <c r="H100" s="81" t="str">
        <f aca="false">IF(A100&lt;=$B$5,Data!P101,"")</f>
        <v/>
      </c>
      <c r="J100" s="1" t="str">
        <f aca="false">IF(A100&lt;=$B$5,Data!E101,"")</f>
        <v/>
      </c>
      <c r="K100" s="1" t="str">
        <f aca="false">IF(A100&lt;=$B$5,Data!B101,"")</f>
        <v/>
      </c>
      <c r="L100" s="1" t="str">
        <f aca="false">IF(A100&lt;=$B$5,Data!C101,"")</f>
        <v/>
      </c>
      <c r="N100" s="84" t="e">
        <f aca="false">IF(A99&lt;=$N$7,Data!G100,"")</f>
        <v>#VALUE!</v>
      </c>
      <c r="P100" s="1" t="str">
        <f aca="false">IF(A100&lt;=$P$6,Data!D101,"")</f>
        <v/>
      </c>
      <c r="U100" s="1" t="n">
        <f aca="false">1+U99</f>
        <v>94</v>
      </c>
      <c r="V100" s="82" t="e">
        <v>#VALUE!</v>
      </c>
      <c r="W100" s="83" t="e">
        <f aca="false">V100</f>
        <v>#VALUE!</v>
      </c>
      <c r="Y100" s="1" t="n">
        <f aca="false">Y99+1</f>
        <v>95</v>
      </c>
      <c r="Z100" s="65" t="e">
        <v>#VALUE!</v>
      </c>
      <c r="AA100" s="76"/>
      <c r="AB100" s="76"/>
      <c r="AC100" s="80"/>
      <c r="AD100" s="33"/>
    </row>
    <row r="101" customFormat="false" ht="11.25" hidden="false" customHeight="false" outlineLevel="0" collapsed="false">
      <c r="A101" s="64" t="n">
        <f aca="false">1+A100</f>
        <v>95</v>
      </c>
      <c r="B101" s="1" t="str">
        <f aca="false">IF(A101&lt;=$B$5,Data!L102,"")</f>
        <v/>
      </c>
      <c r="G101" s="81" t="str">
        <f aca="false">IF(A101&lt;=$B$5,Data!O102,"")</f>
        <v/>
      </c>
      <c r="H101" s="81" t="str">
        <f aca="false">IF(A101&lt;=$B$5,Data!P102,"")</f>
        <v/>
      </c>
      <c r="J101" s="1" t="str">
        <f aca="false">IF(A101&lt;=$B$5,Data!E102,"")</f>
        <v/>
      </c>
      <c r="K101" s="1" t="str">
        <f aca="false">IF(A101&lt;=$B$5,Data!B102,"")</f>
        <v/>
      </c>
      <c r="L101" s="1" t="str">
        <f aca="false">IF(A101&lt;=$B$5,Data!C102,"")</f>
        <v/>
      </c>
      <c r="N101" s="84" t="e">
        <f aca="false">IF(A100&lt;=$N$7,Data!G101,"")</f>
        <v>#VALUE!</v>
      </c>
      <c r="P101" s="1" t="str">
        <f aca="false">IF(A101&lt;=$P$6,Data!D102,"")</f>
        <v/>
      </c>
      <c r="U101" s="1" t="n">
        <f aca="false">1+U100</f>
        <v>95</v>
      </c>
      <c r="V101" s="82" t="e">
        <v>#VALUE!</v>
      </c>
      <c r="W101" s="83" t="e">
        <f aca="false">V101</f>
        <v>#VALUE!</v>
      </c>
      <c r="Y101" s="1" t="n">
        <f aca="false">Y100+1</f>
        <v>96</v>
      </c>
      <c r="Z101" s="65" t="e">
        <v>#VALUE!</v>
      </c>
      <c r="AA101" s="76"/>
      <c r="AB101" s="76"/>
      <c r="AC101" s="80"/>
      <c r="AD101" s="33"/>
    </row>
    <row r="102" customFormat="false" ht="11.25" hidden="false" customHeight="false" outlineLevel="0" collapsed="false">
      <c r="A102" s="64" t="n">
        <f aca="false">1+A101</f>
        <v>96</v>
      </c>
      <c r="B102" s="1" t="str">
        <f aca="false">IF(A102&lt;=$B$5,Data!L103,"")</f>
        <v/>
      </c>
      <c r="G102" s="81" t="str">
        <f aca="false">IF(A102&lt;=$B$5,Data!O103,"")</f>
        <v/>
      </c>
      <c r="H102" s="81" t="str">
        <f aca="false">IF(A102&lt;=$B$5,Data!P103,"")</f>
        <v/>
      </c>
      <c r="J102" s="1" t="str">
        <f aca="false">IF(A102&lt;=$B$5,Data!E103,"")</f>
        <v/>
      </c>
      <c r="K102" s="1" t="str">
        <f aca="false">IF(A102&lt;=$B$5,Data!B103,"")</f>
        <v/>
      </c>
      <c r="L102" s="1" t="str">
        <f aca="false">IF(A102&lt;=$B$5,Data!C103,"")</f>
        <v/>
      </c>
      <c r="N102" s="84" t="e">
        <f aca="false">IF(A101&lt;=$N$7,Data!G102,"")</f>
        <v>#VALUE!</v>
      </c>
      <c r="P102" s="1" t="str">
        <f aca="false">IF(A102&lt;=$P$6,Data!D103,"")</f>
        <v/>
      </c>
      <c r="U102" s="1" t="n">
        <f aca="false">1+U101</f>
        <v>96</v>
      </c>
      <c r="V102" s="82" t="e">
        <v>#VALUE!</v>
      </c>
      <c r="W102" s="83" t="e">
        <f aca="false">V102</f>
        <v>#VALUE!</v>
      </c>
      <c r="Y102" s="1" t="n">
        <f aca="false">Y101+1</f>
        <v>97</v>
      </c>
      <c r="Z102" s="65" t="e">
        <v>#VALUE!</v>
      </c>
      <c r="AA102" s="76"/>
      <c r="AB102" s="76"/>
      <c r="AC102" s="80"/>
      <c r="AD102" s="33"/>
    </row>
    <row r="103" customFormat="false" ht="11.25" hidden="false" customHeight="false" outlineLevel="0" collapsed="false">
      <c r="A103" s="64" t="n">
        <f aca="false">1+A102</f>
        <v>97</v>
      </c>
      <c r="B103" s="1" t="str">
        <f aca="false">IF(A103&lt;=$B$5,Data!L104,"")</f>
        <v/>
      </c>
      <c r="G103" s="81" t="str">
        <f aca="false">IF(A103&lt;=$B$5,Data!O104,"")</f>
        <v/>
      </c>
      <c r="H103" s="81" t="str">
        <f aca="false">IF(A103&lt;=$B$5,Data!P104,"")</f>
        <v/>
      </c>
      <c r="J103" s="1" t="str">
        <f aca="false">IF(A103&lt;=$B$5,Data!E104,"")</f>
        <v/>
      </c>
      <c r="K103" s="1" t="str">
        <f aca="false">IF(A103&lt;=$B$5,Data!B104,"")</f>
        <v/>
      </c>
      <c r="L103" s="1" t="str">
        <f aca="false">IF(A103&lt;=$B$5,Data!C104,"")</f>
        <v/>
      </c>
      <c r="N103" s="84" t="e">
        <f aca="false">IF(A102&lt;=$N$7,Data!G103,"")</f>
        <v>#VALUE!</v>
      </c>
      <c r="P103" s="1" t="str">
        <f aca="false">IF(A103&lt;=$P$6,Data!D104,"")</f>
        <v/>
      </c>
      <c r="U103" s="1" t="n">
        <f aca="false">1+U102</f>
        <v>97</v>
      </c>
      <c r="V103" s="82" t="e">
        <v>#VALUE!</v>
      </c>
      <c r="W103" s="83" t="e">
        <f aca="false">V103</f>
        <v>#VALUE!</v>
      </c>
      <c r="Y103" s="1" t="n">
        <f aca="false">Y102+1</f>
        <v>98</v>
      </c>
      <c r="Z103" s="65" t="e">
        <v>#VALUE!</v>
      </c>
      <c r="AA103" s="76"/>
      <c r="AB103" s="76"/>
      <c r="AC103" s="80"/>
      <c r="AD103" s="33"/>
    </row>
    <row r="104" customFormat="false" ht="11.25" hidden="false" customHeight="false" outlineLevel="0" collapsed="false">
      <c r="A104" s="64" t="n">
        <f aca="false">1+A103</f>
        <v>98</v>
      </c>
      <c r="B104" s="1" t="str">
        <f aca="false">IF(A104&lt;=$B$5,Data!L105,"")</f>
        <v/>
      </c>
      <c r="G104" s="81" t="str">
        <f aca="false">IF(A104&lt;=$B$5,Data!O105,"")</f>
        <v/>
      </c>
      <c r="H104" s="81" t="str">
        <f aca="false">IF(A104&lt;=$B$5,Data!P105,"")</f>
        <v/>
      </c>
      <c r="J104" s="1" t="str">
        <f aca="false">IF(A104&lt;=$B$5,Data!E105,"")</f>
        <v/>
      </c>
      <c r="K104" s="1" t="str">
        <f aca="false">IF(A104&lt;=$B$5,Data!B105,"")</f>
        <v/>
      </c>
      <c r="L104" s="1" t="str">
        <f aca="false">IF(A104&lt;=$B$5,Data!C105,"")</f>
        <v/>
      </c>
      <c r="N104" s="84" t="e">
        <f aca="false">IF(A103&lt;=$N$7,Data!G104,"")</f>
        <v>#VALUE!</v>
      </c>
      <c r="P104" s="1" t="str">
        <f aca="false">IF(A104&lt;=$P$6,Data!D105,"")</f>
        <v/>
      </c>
      <c r="U104" s="1" t="n">
        <f aca="false">1+U103</f>
        <v>98</v>
      </c>
      <c r="V104" s="82" t="e">
        <v>#VALUE!</v>
      </c>
      <c r="W104" s="83" t="e">
        <f aca="false">V104</f>
        <v>#VALUE!</v>
      </c>
      <c r="Y104" s="1" t="n">
        <f aca="false">Y103+1</f>
        <v>99</v>
      </c>
      <c r="Z104" s="65" t="e">
        <v>#VALUE!</v>
      </c>
      <c r="AA104" s="76"/>
      <c r="AB104" s="76"/>
      <c r="AC104" s="80"/>
      <c r="AD104" s="33"/>
    </row>
    <row r="105" customFormat="false" ht="11.25" hidden="false" customHeight="false" outlineLevel="0" collapsed="false">
      <c r="A105" s="64" t="n">
        <f aca="false">1+A104</f>
        <v>99</v>
      </c>
      <c r="B105" s="1" t="str">
        <f aca="false">IF(A105&lt;=$B$5,Data!L106,"")</f>
        <v/>
      </c>
      <c r="G105" s="81" t="str">
        <f aca="false">IF(A105&lt;=$B$5,Data!O106,"")</f>
        <v/>
      </c>
      <c r="H105" s="81" t="str">
        <f aca="false">IF(A105&lt;=$B$5,Data!P106,"")</f>
        <v/>
      </c>
      <c r="J105" s="1" t="str">
        <f aca="false">IF(A105&lt;=$B$5,Data!E106,"")</f>
        <v/>
      </c>
      <c r="K105" s="1" t="str">
        <f aca="false">IF(A105&lt;=$B$5,Data!B106,"")</f>
        <v/>
      </c>
      <c r="L105" s="1" t="str">
        <f aca="false">IF(A105&lt;=$B$5,Data!C106,"")</f>
        <v/>
      </c>
      <c r="N105" s="84" t="e">
        <f aca="false">IF(A104&lt;=$N$7,Data!G105,"")</f>
        <v>#VALUE!</v>
      </c>
      <c r="P105" s="1" t="str">
        <f aca="false">IF(A105&lt;=$P$6,Data!D106,"")</f>
        <v/>
      </c>
      <c r="U105" s="1" t="n">
        <f aca="false">1+U104</f>
        <v>99</v>
      </c>
      <c r="V105" s="82" t="e">
        <v>#VALUE!</v>
      </c>
      <c r="W105" s="83" t="e">
        <f aca="false">V105</f>
        <v>#VALUE!</v>
      </c>
      <c r="Y105" s="1" t="n">
        <f aca="false">Y104+1</f>
        <v>100</v>
      </c>
      <c r="Z105" s="65" t="e">
        <v>#VALUE!</v>
      </c>
      <c r="AA105" s="76"/>
      <c r="AB105" s="76"/>
      <c r="AC105" s="80"/>
      <c r="AD105" s="33"/>
    </row>
    <row r="106" customFormat="false" ht="11.25" hidden="false" customHeight="false" outlineLevel="0" collapsed="false">
      <c r="A106" s="64" t="n">
        <f aca="false">1+A105</f>
        <v>100</v>
      </c>
      <c r="B106" s="1" t="str">
        <f aca="false">IF(A106&lt;=$B$5,Data!L107,"")</f>
        <v/>
      </c>
      <c r="G106" s="81" t="str">
        <f aca="false">IF(A106&lt;=$B$5,Data!O107,"")</f>
        <v/>
      </c>
      <c r="H106" s="81" t="str">
        <f aca="false">IF(A106&lt;=$B$5,Data!P107,"")</f>
        <v/>
      </c>
      <c r="J106" s="1" t="str">
        <f aca="false">IF(A106&lt;=$B$5,Data!E107,"")</f>
        <v/>
      </c>
      <c r="K106" s="1" t="str">
        <f aca="false">IF(A106&lt;=$B$5,Data!B107,"")</f>
        <v/>
      </c>
      <c r="L106" s="1" t="str">
        <f aca="false">IF(A106&lt;=$B$5,Data!C107,"")</f>
        <v/>
      </c>
      <c r="N106" s="84" t="e">
        <f aca="false">IF(A105&lt;=$N$7,Data!G106,"")</f>
        <v>#VALUE!</v>
      </c>
      <c r="P106" s="1" t="str">
        <f aca="false">IF(A106&lt;=$P$6,Data!D107,"")</f>
        <v/>
      </c>
      <c r="U106" s="1" t="n">
        <f aca="false">1+U105</f>
        <v>100</v>
      </c>
      <c r="V106" s="82" t="e">
        <v>#VALUE!</v>
      </c>
      <c r="W106" s="83" t="e">
        <f aca="false">V106</f>
        <v>#VALUE!</v>
      </c>
      <c r="Y106" s="1" t="n">
        <f aca="false">Y105+1</f>
        <v>101</v>
      </c>
      <c r="Z106" s="65" t="e">
        <v>#VALUE!</v>
      </c>
      <c r="AA106" s="76"/>
      <c r="AB106" s="76"/>
      <c r="AC106" s="80"/>
      <c r="AD106" s="33"/>
    </row>
    <row r="107" customFormat="false" ht="11.25" hidden="false" customHeight="false" outlineLevel="0" collapsed="false">
      <c r="A107" s="64" t="n">
        <f aca="false">1+A106</f>
        <v>101</v>
      </c>
      <c r="B107" s="1" t="str">
        <f aca="false">IF(A107&lt;=$B$5,Data!L108,"")</f>
        <v/>
      </c>
      <c r="G107" s="81" t="str">
        <f aca="false">IF(A107&lt;=$B$5,Data!O108,"")</f>
        <v/>
      </c>
      <c r="H107" s="81" t="str">
        <f aca="false">IF(A107&lt;=$B$5,Data!P108,"")</f>
        <v/>
      </c>
      <c r="J107" s="1" t="str">
        <f aca="false">IF(A107&lt;=$B$5,Data!E108,"")</f>
        <v/>
      </c>
      <c r="K107" s="1" t="str">
        <f aca="false">IF(A107&lt;=$B$5,Data!B108,"")</f>
        <v/>
      </c>
      <c r="L107" s="1" t="str">
        <f aca="false">IF(A107&lt;=$B$5,Data!C108,"")</f>
        <v/>
      </c>
      <c r="N107" s="84" t="e">
        <f aca="false">IF(A106&lt;=$N$7,Data!G107,"")</f>
        <v>#VALUE!</v>
      </c>
      <c r="P107" s="1" t="str">
        <f aca="false">IF(A107&lt;=$P$6,Data!D108,"")</f>
        <v/>
      </c>
      <c r="U107" s="1" t="n">
        <f aca="false">1+U106</f>
        <v>101</v>
      </c>
      <c r="V107" s="82" t="e">
        <v>#VALUE!</v>
      </c>
      <c r="W107" s="83" t="e">
        <f aca="false">V107</f>
        <v>#VALUE!</v>
      </c>
      <c r="Y107" s="1" t="n">
        <f aca="false">Y106+1</f>
        <v>102</v>
      </c>
      <c r="Z107" s="65" t="e">
        <v>#VALUE!</v>
      </c>
      <c r="AA107" s="76"/>
      <c r="AB107" s="76"/>
      <c r="AC107" s="80"/>
      <c r="AD107" s="33"/>
    </row>
    <row r="108" customFormat="false" ht="11.25" hidden="false" customHeight="false" outlineLevel="0" collapsed="false">
      <c r="A108" s="64" t="n">
        <f aca="false">1+A107</f>
        <v>102</v>
      </c>
      <c r="B108" s="1" t="str">
        <f aca="false">IF(A108&lt;=$B$5,Data!L109,"")</f>
        <v/>
      </c>
      <c r="G108" s="81" t="str">
        <f aca="false">IF(A108&lt;=$B$5,Data!O109,"")</f>
        <v/>
      </c>
      <c r="H108" s="81" t="str">
        <f aca="false">IF(A108&lt;=$B$5,Data!P109,"")</f>
        <v/>
      </c>
      <c r="J108" s="1" t="str">
        <f aca="false">IF(A108&lt;=$B$5,Data!E109,"")</f>
        <v/>
      </c>
      <c r="K108" s="1" t="str">
        <f aca="false">IF(A108&lt;=$B$5,Data!B109,"")</f>
        <v/>
      </c>
      <c r="L108" s="1" t="str">
        <f aca="false">IF(A108&lt;=$B$5,Data!C109,"")</f>
        <v/>
      </c>
      <c r="N108" s="84" t="e">
        <f aca="false">IF(A107&lt;=$N$7,Data!G108,"")</f>
        <v>#VALUE!</v>
      </c>
      <c r="P108" s="1" t="str">
        <f aca="false">IF(A108&lt;=$P$6,Data!D109,"")</f>
        <v/>
      </c>
      <c r="U108" s="1" t="n">
        <f aca="false">1+U107</f>
        <v>102</v>
      </c>
      <c r="V108" s="82" t="e">
        <v>#VALUE!</v>
      </c>
      <c r="W108" s="83" t="e">
        <f aca="false">V108</f>
        <v>#VALUE!</v>
      </c>
      <c r="Y108" s="1" t="n">
        <f aca="false">Y107+1</f>
        <v>103</v>
      </c>
      <c r="Z108" s="65" t="e">
        <v>#VALUE!</v>
      </c>
      <c r="AA108" s="76"/>
      <c r="AB108" s="76"/>
      <c r="AC108" s="80"/>
      <c r="AD108" s="33"/>
    </row>
    <row r="109" customFormat="false" ht="11.25" hidden="false" customHeight="false" outlineLevel="0" collapsed="false">
      <c r="A109" s="64" t="n">
        <f aca="false">1+A108</f>
        <v>103</v>
      </c>
      <c r="B109" s="1" t="str">
        <f aca="false">IF(A109&lt;=$B$5,Data!L110,"")</f>
        <v/>
      </c>
      <c r="G109" s="81" t="str">
        <f aca="false">IF(A109&lt;=$B$5,Data!O110,"")</f>
        <v/>
      </c>
      <c r="H109" s="81" t="str">
        <f aca="false">IF(A109&lt;=$B$5,Data!P110,"")</f>
        <v/>
      </c>
      <c r="J109" s="1" t="str">
        <f aca="false">IF(A109&lt;=$B$5,Data!E110,"")</f>
        <v/>
      </c>
      <c r="K109" s="1" t="str">
        <f aca="false">IF(A109&lt;=$B$5,Data!B110,"")</f>
        <v/>
      </c>
      <c r="L109" s="1" t="str">
        <f aca="false">IF(A109&lt;=$B$5,Data!C110,"")</f>
        <v/>
      </c>
      <c r="N109" s="84" t="e">
        <f aca="false">IF(A108&lt;=$N$7,Data!G109,"")</f>
        <v>#VALUE!</v>
      </c>
      <c r="P109" s="1" t="str">
        <f aca="false">IF(A109&lt;=$P$6,Data!D110,"")</f>
        <v/>
      </c>
      <c r="U109" s="1" t="n">
        <f aca="false">1+U108</f>
        <v>103</v>
      </c>
      <c r="V109" s="82" t="e">
        <v>#VALUE!</v>
      </c>
      <c r="W109" s="83" t="e">
        <f aca="false">V109</f>
        <v>#VALUE!</v>
      </c>
      <c r="Y109" s="1" t="n">
        <f aca="false">Y108+1</f>
        <v>104</v>
      </c>
      <c r="Z109" s="65" t="e">
        <v>#VALUE!</v>
      </c>
      <c r="AA109" s="76"/>
      <c r="AB109" s="76"/>
      <c r="AC109" s="80"/>
      <c r="AD109" s="33"/>
    </row>
    <row r="110" customFormat="false" ht="11.25" hidden="false" customHeight="false" outlineLevel="0" collapsed="false">
      <c r="A110" s="64" t="n">
        <f aca="false">1+A109</f>
        <v>104</v>
      </c>
      <c r="B110" s="1" t="str">
        <f aca="false">IF(A110&lt;=$B$5,Data!L111,"")</f>
        <v/>
      </c>
      <c r="G110" s="81" t="str">
        <f aca="false">IF(A110&lt;=$B$5,Data!O111,"")</f>
        <v/>
      </c>
      <c r="H110" s="81" t="str">
        <f aca="false">IF(A110&lt;=$B$5,Data!P111,"")</f>
        <v/>
      </c>
      <c r="J110" s="1" t="str">
        <f aca="false">IF(A110&lt;=$B$5,Data!E111,"")</f>
        <v/>
      </c>
      <c r="K110" s="1" t="str">
        <f aca="false">IF(A110&lt;=$B$5,Data!B111,"")</f>
        <v/>
      </c>
      <c r="L110" s="1" t="str">
        <f aca="false">IF(A110&lt;=$B$5,Data!C111,"")</f>
        <v/>
      </c>
      <c r="N110" s="84" t="e">
        <f aca="false">IF(A109&lt;=$N$7,Data!G110,"")</f>
        <v>#VALUE!</v>
      </c>
      <c r="P110" s="1" t="str">
        <f aca="false">IF(A110&lt;=$P$6,Data!D111,"")</f>
        <v/>
      </c>
      <c r="U110" s="1" t="n">
        <f aca="false">1+U109</f>
        <v>104</v>
      </c>
      <c r="V110" s="82" t="e">
        <v>#VALUE!</v>
      </c>
      <c r="W110" s="83" t="e">
        <f aca="false">V110</f>
        <v>#VALUE!</v>
      </c>
      <c r="Y110" s="1" t="n">
        <f aca="false">Y109+1</f>
        <v>105</v>
      </c>
      <c r="Z110" s="65" t="e">
        <v>#VALUE!</v>
      </c>
      <c r="AA110" s="76"/>
      <c r="AB110" s="76"/>
      <c r="AC110" s="80"/>
      <c r="AD110" s="33"/>
    </row>
    <row r="111" customFormat="false" ht="11.25" hidden="false" customHeight="false" outlineLevel="0" collapsed="false">
      <c r="A111" s="64" t="n">
        <f aca="false">1+A110</f>
        <v>105</v>
      </c>
      <c r="B111" s="1" t="str">
        <f aca="false">IF(A111&lt;=$B$5,Data!L112,"")</f>
        <v/>
      </c>
      <c r="G111" s="81" t="str">
        <f aca="false">IF(A111&lt;=$B$5,Data!O112,"")</f>
        <v/>
      </c>
      <c r="H111" s="81" t="str">
        <f aca="false">IF(A111&lt;=$B$5,Data!P112,"")</f>
        <v/>
      </c>
      <c r="J111" s="1" t="str">
        <f aca="false">IF(A111&lt;=$B$5,Data!E112,"")</f>
        <v/>
      </c>
      <c r="K111" s="1" t="str">
        <f aca="false">IF(A111&lt;=$B$5,Data!B112,"")</f>
        <v/>
      </c>
      <c r="L111" s="1" t="str">
        <f aca="false">IF(A111&lt;=$B$5,Data!C112,"")</f>
        <v/>
      </c>
      <c r="N111" s="84" t="e">
        <f aca="false">IF(A110&lt;=$N$7,Data!G111,"")</f>
        <v>#VALUE!</v>
      </c>
      <c r="P111" s="1" t="str">
        <f aca="false">IF(A111&lt;=$P$6,Data!D112,"")</f>
        <v/>
      </c>
      <c r="U111" s="1" t="n">
        <f aca="false">1+U110</f>
        <v>105</v>
      </c>
      <c r="V111" s="82" t="e">
        <v>#VALUE!</v>
      </c>
      <c r="W111" s="83" t="e">
        <f aca="false">V111</f>
        <v>#VALUE!</v>
      </c>
      <c r="Y111" s="1" t="n">
        <f aca="false">Y110+1</f>
        <v>106</v>
      </c>
      <c r="Z111" s="65" t="e">
        <v>#VALUE!</v>
      </c>
      <c r="AA111" s="76"/>
      <c r="AB111" s="76"/>
      <c r="AC111" s="80"/>
      <c r="AD111" s="33"/>
    </row>
    <row r="112" customFormat="false" ht="11.25" hidden="false" customHeight="false" outlineLevel="0" collapsed="false">
      <c r="A112" s="64" t="n">
        <f aca="false">1+A111</f>
        <v>106</v>
      </c>
      <c r="B112" s="1" t="str">
        <f aca="false">IF(A112&lt;=$B$5,Data!L113,"")</f>
        <v/>
      </c>
      <c r="G112" s="81" t="str">
        <f aca="false">IF(A112&lt;=$B$5,Data!O113,"")</f>
        <v/>
      </c>
      <c r="H112" s="81" t="str">
        <f aca="false">IF(A112&lt;=$B$5,Data!P113,"")</f>
        <v/>
      </c>
      <c r="J112" s="1" t="str">
        <f aca="false">IF(A112&lt;=$B$5,Data!E113,"")</f>
        <v/>
      </c>
      <c r="K112" s="1" t="str">
        <f aca="false">IF(A112&lt;=$B$5,Data!B113,"")</f>
        <v/>
      </c>
      <c r="L112" s="1" t="str">
        <f aca="false">IF(A112&lt;=$B$5,Data!C113,"")</f>
        <v/>
      </c>
      <c r="N112" s="84" t="e">
        <f aca="false">IF(A111&lt;=$N$7,Data!G112,"")</f>
        <v>#VALUE!</v>
      </c>
      <c r="P112" s="1" t="str">
        <f aca="false">IF(A112&lt;=$P$6,Data!D113,"")</f>
        <v/>
      </c>
      <c r="U112" s="1" t="n">
        <f aca="false">1+U111</f>
        <v>106</v>
      </c>
      <c r="V112" s="82" t="e">
        <v>#VALUE!</v>
      </c>
      <c r="W112" s="83" t="e">
        <f aca="false">V112</f>
        <v>#VALUE!</v>
      </c>
      <c r="Y112" s="1" t="n">
        <f aca="false">Y111+1</f>
        <v>107</v>
      </c>
      <c r="Z112" s="65" t="e">
        <v>#VALUE!</v>
      </c>
      <c r="AA112" s="76"/>
      <c r="AB112" s="76"/>
      <c r="AC112" s="80"/>
      <c r="AD112" s="33"/>
    </row>
    <row r="113" customFormat="false" ht="11.25" hidden="false" customHeight="false" outlineLevel="0" collapsed="false">
      <c r="A113" s="64" t="n">
        <f aca="false">1+A112</f>
        <v>107</v>
      </c>
      <c r="B113" s="1" t="str">
        <f aca="false">IF(A113&lt;=$B$5,Data!L114,"")</f>
        <v/>
      </c>
      <c r="G113" s="81" t="str">
        <f aca="false">IF(A113&lt;=$B$5,Data!O114,"")</f>
        <v/>
      </c>
      <c r="H113" s="81" t="str">
        <f aca="false">IF(A113&lt;=$B$5,Data!P114,"")</f>
        <v/>
      </c>
      <c r="J113" s="1" t="str">
        <f aca="false">IF(A113&lt;=$B$5,Data!E114,"")</f>
        <v/>
      </c>
      <c r="K113" s="1" t="str">
        <f aca="false">IF(A113&lt;=$B$5,Data!B114,"")</f>
        <v/>
      </c>
      <c r="L113" s="1" t="str">
        <f aca="false">IF(A113&lt;=$B$5,Data!C114,"")</f>
        <v/>
      </c>
      <c r="N113" s="84" t="e">
        <f aca="false">IF(A112&lt;=$N$7,Data!G113,"")</f>
        <v>#VALUE!</v>
      </c>
      <c r="P113" s="1" t="str">
        <f aca="false">IF(A113&lt;=$P$6,Data!D114,"")</f>
        <v/>
      </c>
      <c r="U113" s="1" t="n">
        <f aca="false">1+U112</f>
        <v>107</v>
      </c>
      <c r="V113" s="82" t="e">
        <v>#VALUE!</v>
      </c>
      <c r="W113" s="83" t="e">
        <f aca="false">V113</f>
        <v>#VALUE!</v>
      </c>
      <c r="Y113" s="1" t="n">
        <f aca="false">Y112+1</f>
        <v>108</v>
      </c>
      <c r="Z113" s="65" t="e">
        <v>#VALUE!</v>
      </c>
      <c r="AA113" s="76"/>
      <c r="AB113" s="76"/>
      <c r="AC113" s="80"/>
      <c r="AD113" s="33"/>
    </row>
    <row r="114" customFormat="false" ht="11.25" hidden="false" customHeight="false" outlineLevel="0" collapsed="false">
      <c r="A114" s="64" t="n">
        <f aca="false">1+A113</f>
        <v>108</v>
      </c>
      <c r="B114" s="1" t="str">
        <f aca="false">IF(A114&lt;=$B$5,Data!L115,"")</f>
        <v/>
      </c>
      <c r="G114" s="81" t="str">
        <f aca="false">IF(A114&lt;=$B$5,Data!O115,"")</f>
        <v/>
      </c>
      <c r="H114" s="81" t="str">
        <f aca="false">IF(A114&lt;=$B$5,Data!P115,"")</f>
        <v/>
      </c>
      <c r="J114" s="1" t="str">
        <f aca="false">IF(A114&lt;=$B$5,Data!E115,"")</f>
        <v/>
      </c>
      <c r="K114" s="1" t="str">
        <f aca="false">IF(A114&lt;=$B$5,Data!B115,"")</f>
        <v/>
      </c>
      <c r="L114" s="1" t="str">
        <f aca="false">IF(A114&lt;=$B$5,Data!C115,"")</f>
        <v/>
      </c>
      <c r="N114" s="84" t="e">
        <f aca="false">IF(A113&lt;=$N$7,Data!G114,"")</f>
        <v>#VALUE!</v>
      </c>
      <c r="P114" s="1" t="str">
        <f aca="false">IF(A114&lt;=$P$6,Data!D115,"")</f>
        <v/>
      </c>
      <c r="U114" s="1" t="n">
        <f aca="false">1+U113</f>
        <v>108</v>
      </c>
      <c r="V114" s="82" t="e">
        <v>#VALUE!</v>
      </c>
      <c r="W114" s="83" t="e">
        <f aca="false">V114</f>
        <v>#VALUE!</v>
      </c>
      <c r="Y114" s="1" t="n">
        <f aca="false">Y113+1</f>
        <v>109</v>
      </c>
      <c r="Z114" s="65" t="e">
        <v>#VALUE!</v>
      </c>
      <c r="AA114" s="76"/>
      <c r="AB114" s="76"/>
      <c r="AC114" s="80"/>
      <c r="AD114" s="33"/>
    </row>
    <row r="115" customFormat="false" ht="11.25" hidden="false" customHeight="false" outlineLevel="0" collapsed="false">
      <c r="A115" s="64" t="n">
        <f aca="false">1+A114</f>
        <v>109</v>
      </c>
      <c r="B115" s="1" t="str">
        <f aca="false">IF(A115&lt;=$B$5,Data!L116,"")</f>
        <v/>
      </c>
      <c r="G115" s="81" t="str">
        <f aca="false">IF(A115&lt;=$B$5,Data!O116,"")</f>
        <v/>
      </c>
      <c r="H115" s="81" t="str">
        <f aca="false">IF(A115&lt;=$B$5,Data!P116,"")</f>
        <v/>
      </c>
      <c r="J115" s="1" t="str">
        <f aca="false">IF(A115&lt;=$B$5,Data!E116,"")</f>
        <v/>
      </c>
      <c r="K115" s="1" t="str">
        <f aca="false">IF(A115&lt;=$B$5,Data!B116,"")</f>
        <v/>
      </c>
      <c r="L115" s="1" t="str">
        <f aca="false">IF(A115&lt;=$B$5,Data!C116,"")</f>
        <v/>
      </c>
      <c r="N115" s="84" t="e">
        <f aca="false">IF(A114&lt;=$N$7,Data!G115,"")</f>
        <v>#VALUE!</v>
      </c>
      <c r="P115" s="1" t="str">
        <f aca="false">IF(A115&lt;=$P$6,Data!D116,"")</f>
        <v/>
      </c>
      <c r="U115" s="1" t="n">
        <f aca="false">1+U114</f>
        <v>109</v>
      </c>
      <c r="V115" s="82" t="e">
        <v>#VALUE!</v>
      </c>
      <c r="W115" s="83" t="e">
        <f aca="false">V115</f>
        <v>#VALUE!</v>
      </c>
      <c r="Y115" s="1" t="n">
        <f aca="false">Y114+1</f>
        <v>110</v>
      </c>
      <c r="Z115" s="65" t="e">
        <v>#VALUE!</v>
      </c>
      <c r="AA115" s="76"/>
      <c r="AB115" s="76"/>
      <c r="AC115" s="80"/>
      <c r="AD115" s="33"/>
    </row>
    <row r="116" customFormat="false" ht="11.25" hidden="false" customHeight="false" outlineLevel="0" collapsed="false">
      <c r="A116" s="64" t="n">
        <f aca="false">1+A115</f>
        <v>110</v>
      </c>
      <c r="B116" s="1" t="str">
        <f aca="false">IF(A116&lt;=$B$5,Data!L117,"")</f>
        <v/>
      </c>
      <c r="G116" s="81" t="str">
        <f aca="false">IF(A116&lt;=$B$5,Data!O117,"")</f>
        <v/>
      </c>
      <c r="H116" s="81" t="str">
        <f aca="false">IF(A116&lt;=$B$5,Data!P117,"")</f>
        <v/>
      </c>
      <c r="J116" s="1" t="str">
        <f aca="false">IF(A116&lt;=$B$5,Data!E117,"")</f>
        <v/>
      </c>
      <c r="K116" s="1" t="str">
        <f aca="false">IF(A116&lt;=$B$5,Data!B117,"")</f>
        <v/>
      </c>
      <c r="L116" s="1" t="str">
        <f aca="false">IF(A116&lt;=$B$5,Data!C117,"")</f>
        <v/>
      </c>
      <c r="N116" s="84" t="e">
        <f aca="false">IF(A115&lt;=$N$7,Data!G116,"")</f>
        <v>#VALUE!</v>
      </c>
      <c r="P116" s="1" t="str">
        <f aca="false">IF(A116&lt;=$P$6,Data!D117,"")</f>
        <v/>
      </c>
      <c r="U116" s="1" t="n">
        <f aca="false">1+U115</f>
        <v>110</v>
      </c>
      <c r="V116" s="82" t="e">
        <v>#VALUE!</v>
      </c>
      <c r="W116" s="83" t="e">
        <f aca="false">V116</f>
        <v>#VALUE!</v>
      </c>
      <c r="Y116" s="1" t="n">
        <f aca="false">Y115+1</f>
        <v>111</v>
      </c>
      <c r="Z116" s="65" t="e">
        <v>#VALUE!</v>
      </c>
      <c r="AA116" s="76"/>
      <c r="AB116" s="76"/>
      <c r="AC116" s="80"/>
      <c r="AD116" s="33"/>
    </row>
    <row r="117" customFormat="false" ht="11.25" hidden="false" customHeight="false" outlineLevel="0" collapsed="false">
      <c r="A117" s="64" t="n">
        <f aca="false">1+A116</f>
        <v>111</v>
      </c>
      <c r="B117" s="1" t="str">
        <f aca="false">IF(A117&lt;=$B$5,Data!L118,"")</f>
        <v/>
      </c>
      <c r="G117" s="81" t="str">
        <f aca="false">IF(A117&lt;=$B$5,Data!O118,"")</f>
        <v/>
      </c>
      <c r="H117" s="81" t="str">
        <f aca="false">IF(A117&lt;=$B$5,Data!P118,"")</f>
        <v/>
      </c>
      <c r="J117" s="1" t="str">
        <f aca="false">IF(A117&lt;=$B$5,Data!E118,"")</f>
        <v/>
      </c>
      <c r="K117" s="1" t="str">
        <f aca="false">IF(A117&lt;=$B$5,Data!B118,"")</f>
        <v/>
      </c>
      <c r="L117" s="1" t="str">
        <f aca="false">IF(A117&lt;=$B$5,Data!C118,"")</f>
        <v/>
      </c>
      <c r="N117" s="84" t="e">
        <f aca="false">IF(A116&lt;=$N$7,Data!G117,"")</f>
        <v>#VALUE!</v>
      </c>
      <c r="P117" s="1" t="str">
        <f aca="false">IF(A117&lt;=$P$6,Data!D118,"")</f>
        <v/>
      </c>
      <c r="U117" s="1" t="n">
        <f aca="false">1+U116</f>
        <v>111</v>
      </c>
      <c r="V117" s="82" t="e">
        <v>#VALUE!</v>
      </c>
      <c r="W117" s="83" t="e">
        <f aca="false">V117</f>
        <v>#VALUE!</v>
      </c>
      <c r="Y117" s="1" t="n">
        <f aca="false">Y116+1</f>
        <v>112</v>
      </c>
      <c r="Z117" s="65" t="e">
        <v>#VALUE!</v>
      </c>
      <c r="AA117" s="76"/>
      <c r="AB117" s="76"/>
      <c r="AC117" s="80"/>
      <c r="AD117" s="33"/>
    </row>
    <row r="118" customFormat="false" ht="11.25" hidden="false" customHeight="false" outlineLevel="0" collapsed="false">
      <c r="A118" s="64" t="n">
        <f aca="false">1+A117</f>
        <v>112</v>
      </c>
      <c r="B118" s="1" t="str">
        <f aca="false">IF(A118&lt;=$B$5,Data!L119,"")</f>
        <v/>
      </c>
      <c r="G118" s="81" t="str">
        <f aca="false">IF(A118&lt;=$B$5,Data!O119,"")</f>
        <v/>
      </c>
      <c r="H118" s="81" t="str">
        <f aca="false">IF(A118&lt;=$B$5,Data!P119,"")</f>
        <v/>
      </c>
      <c r="J118" s="1" t="str">
        <f aca="false">IF(A118&lt;=$B$5,Data!E119,"")</f>
        <v/>
      </c>
      <c r="K118" s="1" t="str">
        <f aca="false">IF(A118&lt;=$B$5,Data!B119,"")</f>
        <v/>
      </c>
      <c r="L118" s="1" t="str">
        <f aca="false">IF(A118&lt;=$B$5,Data!C119,"")</f>
        <v/>
      </c>
      <c r="N118" s="84" t="e">
        <f aca="false">IF(A117&lt;=$N$7,Data!G118,"")</f>
        <v>#VALUE!</v>
      </c>
      <c r="P118" s="1" t="str">
        <f aca="false">IF(A118&lt;=$P$6,Data!D119,"")</f>
        <v/>
      </c>
      <c r="U118" s="1" t="n">
        <f aca="false">1+U117</f>
        <v>112</v>
      </c>
      <c r="V118" s="82" t="e">
        <v>#VALUE!</v>
      </c>
      <c r="W118" s="83" t="e">
        <f aca="false">V118</f>
        <v>#VALUE!</v>
      </c>
      <c r="Y118" s="1" t="n">
        <f aca="false">Y117+1</f>
        <v>113</v>
      </c>
      <c r="Z118" s="65" t="e">
        <v>#VALUE!</v>
      </c>
      <c r="AA118" s="76"/>
      <c r="AB118" s="76"/>
      <c r="AC118" s="80"/>
      <c r="AD118" s="33"/>
    </row>
    <row r="119" customFormat="false" ht="11.25" hidden="false" customHeight="false" outlineLevel="0" collapsed="false">
      <c r="A119" s="64" t="n">
        <f aca="false">1+A118</f>
        <v>113</v>
      </c>
      <c r="B119" s="1" t="str">
        <f aca="false">IF(A119&lt;=$B$5,Data!L120,"")</f>
        <v/>
      </c>
      <c r="G119" s="81" t="str">
        <f aca="false">IF(A119&lt;=$B$5,Data!O120,"")</f>
        <v/>
      </c>
      <c r="H119" s="81" t="str">
        <f aca="false">IF(A119&lt;=$B$5,Data!P120,"")</f>
        <v/>
      </c>
      <c r="J119" s="1" t="str">
        <f aca="false">IF(A119&lt;=$B$5,Data!E120,"")</f>
        <v/>
      </c>
      <c r="K119" s="1" t="str">
        <f aca="false">IF(A119&lt;=$B$5,Data!B120,"")</f>
        <v/>
      </c>
      <c r="L119" s="1" t="str">
        <f aca="false">IF(A119&lt;=$B$5,Data!C120,"")</f>
        <v/>
      </c>
      <c r="N119" s="84" t="e">
        <f aca="false">IF(A118&lt;=$N$7,Data!G119,"")</f>
        <v>#VALUE!</v>
      </c>
      <c r="P119" s="1" t="str">
        <f aca="false">IF(A119&lt;=$P$6,Data!D120,"")</f>
        <v/>
      </c>
      <c r="U119" s="1" t="n">
        <f aca="false">1+U118</f>
        <v>113</v>
      </c>
      <c r="V119" s="82" t="e">
        <v>#VALUE!</v>
      </c>
      <c r="W119" s="83" t="e">
        <f aca="false">V119</f>
        <v>#VALUE!</v>
      </c>
      <c r="Y119" s="1" t="n">
        <f aca="false">Y118+1</f>
        <v>114</v>
      </c>
      <c r="Z119" s="65" t="e">
        <v>#VALUE!</v>
      </c>
      <c r="AA119" s="76"/>
      <c r="AB119" s="76"/>
      <c r="AC119" s="80"/>
      <c r="AD119" s="33"/>
    </row>
    <row r="120" customFormat="false" ht="11.25" hidden="false" customHeight="false" outlineLevel="0" collapsed="false">
      <c r="A120" s="64" t="n">
        <f aca="false">1+A119</f>
        <v>114</v>
      </c>
      <c r="B120" s="1" t="str">
        <f aca="false">IF(A120&lt;=$B$5,Data!L121,"")</f>
        <v/>
      </c>
      <c r="G120" s="81" t="str">
        <f aca="false">IF(A120&lt;=$B$5,Data!O121,"")</f>
        <v/>
      </c>
      <c r="H120" s="81" t="str">
        <f aca="false">IF(A120&lt;=$B$5,Data!P121,"")</f>
        <v/>
      </c>
      <c r="J120" s="1" t="str">
        <f aca="false">IF(A120&lt;=$B$5,Data!E121,"")</f>
        <v/>
      </c>
      <c r="K120" s="1" t="str">
        <f aca="false">IF(A120&lt;=$B$5,Data!B121,"")</f>
        <v/>
      </c>
      <c r="L120" s="1" t="str">
        <f aca="false">IF(A120&lt;=$B$5,Data!C121,"")</f>
        <v/>
      </c>
      <c r="N120" s="84" t="e">
        <f aca="false">IF(A119&lt;=$N$7,Data!G120,"")</f>
        <v>#VALUE!</v>
      </c>
      <c r="P120" s="1" t="str">
        <f aca="false">IF(A120&lt;=$P$6,Data!D121,"")</f>
        <v/>
      </c>
      <c r="U120" s="1" t="n">
        <f aca="false">1+U119</f>
        <v>114</v>
      </c>
      <c r="V120" s="82" t="e">
        <v>#VALUE!</v>
      </c>
      <c r="W120" s="83" t="e">
        <f aca="false">V120</f>
        <v>#VALUE!</v>
      </c>
      <c r="Y120" s="1" t="n">
        <f aca="false">Y119+1</f>
        <v>115</v>
      </c>
      <c r="Z120" s="65" t="e">
        <v>#VALUE!</v>
      </c>
      <c r="AA120" s="76"/>
      <c r="AB120" s="76"/>
      <c r="AC120" s="80"/>
      <c r="AD120" s="33"/>
    </row>
    <row r="121" customFormat="false" ht="11.25" hidden="false" customHeight="false" outlineLevel="0" collapsed="false">
      <c r="A121" s="64" t="n">
        <f aca="false">1+A120</f>
        <v>115</v>
      </c>
      <c r="B121" s="1" t="str">
        <f aca="false">IF(A121&lt;=$B$5,Data!L122,"")</f>
        <v/>
      </c>
      <c r="G121" s="81" t="str">
        <f aca="false">IF(A121&lt;=$B$5,Data!O122,"")</f>
        <v/>
      </c>
      <c r="H121" s="81" t="str">
        <f aca="false">IF(A121&lt;=$B$5,Data!P122,"")</f>
        <v/>
      </c>
      <c r="J121" s="1" t="str">
        <f aca="false">IF(A121&lt;=$B$5,Data!E122,"")</f>
        <v/>
      </c>
      <c r="K121" s="1" t="str">
        <f aca="false">IF(A121&lt;=$B$5,Data!B122,"")</f>
        <v/>
      </c>
      <c r="L121" s="1" t="str">
        <f aca="false">IF(A121&lt;=$B$5,Data!C122,"")</f>
        <v/>
      </c>
      <c r="N121" s="99" t="e">
        <f aca="false">IF(A120&lt;=$N$7,Data!G121,"")</f>
        <v>#VALUE!</v>
      </c>
      <c r="P121" s="1" t="str">
        <f aca="false">IF(A121&lt;=$P$6,Data!D122,"")</f>
        <v/>
      </c>
      <c r="U121" s="1" t="n">
        <f aca="false">1+U120</f>
        <v>115</v>
      </c>
      <c r="V121" s="82" t="e">
        <v>#VALUE!</v>
      </c>
      <c r="W121" s="83" t="e">
        <f aca="false">V121</f>
        <v>#VALUE!</v>
      </c>
      <c r="Y121" s="1" t="n">
        <f aca="false">Y120+1</f>
        <v>116</v>
      </c>
      <c r="Z121" s="65" t="e">
        <v>#VALUE!</v>
      </c>
      <c r="AA121" s="76"/>
      <c r="AB121" s="76"/>
      <c r="AC121" s="80"/>
      <c r="AD121" s="33"/>
    </row>
    <row r="122" customFormat="false" ht="11.25" hidden="false" customHeight="false" outlineLevel="0" collapsed="false">
      <c r="A122" s="64" t="n">
        <f aca="false">1+A121</f>
        <v>116</v>
      </c>
      <c r="B122" s="1" t="str">
        <f aca="false">IF(A122&lt;=$B$5,Data!L123,"")</f>
        <v/>
      </c>
      <c r="G122" s="81" t="str">
        <f aca="false">IF(A122&lt;=$B$5,Data!O123,"")</f>
        <v/>
      </c>
      <c r="H122" s="81" t="str">
        <f aca="false">IF(A122&lt;=$B$5,Data!P123,"")</f>
        <v/>
      </c>
      <c r="J122" s="1" t="str">
        <f aca="false">IF(A122&lt;=$B$5,Data!E123,"")</f>
        <v/>
      </c>
      <c r="K122" s="1" t="str">
        <f aca="false">IF(A122&lt;=$B$5,Data!B123,"")</f>
        <v/>
      </c>
      <c r="L122" s="1" t="str">
        <f aca="false">IF(A122&lt;=$B$5,Data!C123,"")</f>
        <v/>
      </c>
      <c r="N122" s="99" t="e">
        <f aca="false">IF(A121&lt;=$N$7,Data!G122,"")</f>
        <v>#VALUE!</v>
      </c>
      <c r="P122" s="1" t="str">
        <f aca="false">IF(A122&lt;=$P$6,Data!D123,"")</f>
        <v/>
      </c>
      <c r="U122" s="1" t="n">
        <f aca="false">1+U121</f>
        <v>116</v>
      </c>
      <c r="V122" s="82" t="e">
        <v>#VALUE!</v>
      </c>
      <c r="W122" s="83" t="e">
        <f aca="false">V122</f>
        <v>#VALUE!</v>
      </c>
      <c r="Y122" s="1" t="n">
        <f aca="false">Y121+1</f>
        <v>117</v>
      </c>
      <c r="Z122" s="65" t="e">
        <v>#VALUE!</v>
      </c>
      <c r="AA122" s="76"/>
      <c r="AB122" s="76"/>
      <c r="AC122" s="80"/>
      <c r="AD122" s="33"/>
    </row>
    <row r="123" customFormat="false" ht="11.25" hidden="false" customHeight="false" outlineLevel="0" collapsed="false">
      <c r="A123" s="64" t="n">
        <f aca="false">1+A122</f>
        <v>117</v>
      </c>
      <c r="B123" s="1" t="str">
        <f aca="false">IF(A123&lt;=$B$5,Data!L124,"")</f>
        <v/>
      </c>
      <c r="G123" s="81" t="str">
        <f aca="false">IF(A123&lt;=$B$5,Data!O124,"")</f>
        <v/>
      </c>
      <c r="H123" s="81" t="str">
        <f aca="false">IF(A123&lt;=$B$5,Data!P124,"")</f>
        <v/>
      </c>
      <c r="J123" s="1" t="str">
        <f aca="false">IF(A123&lt;=$B$5,Data!E124,"")</f>
        <v/>
      </c>
      <c r="K123" s="1" t="str">
        <f aca="false">IF(A123&lt;=$B$5,Data!B124,"")</f>
        <v/>
      </c>
      <c r="L123" s="1" t="str">
        <f aca="false">IF(A123&lt;=$B$5,Data!C124,"")</f>
        <v/>
      </c>
      <c r="N123" s="99" t="e">
        <f aca="false">IF(A122&lt;=$N$7,Data!G123,"")</f>
        <v>#VALUE!</v>
      </c>
      <c r="P123" s="1" t="str">
        <f aca="false">IF(A123&lt;=$P$6,Data!D124,"")</f>
        <v/>
      </c>
      <c r="U123" s="1" t="n">
        <f aca="false">1+U122</f>
        <v>117</v>
      </c>
      <c r="V123" s="82" t="e">
        <v>#VALUE!</v>
      </c>
      <c r="W123" s="83" t="e">
        <f aca="false">V123</f>
        <v>#VALUE!</v>
      </c>
      <c r="Y123" s="1" t="n">
        <f aca="false">Y122+1</f>
        <v>118</v>
      </c>
      <c r="Z123" s="65" t="e">
        <v>#VALUE!</v>
      </c>
      <c r="AA123" s="76"/>
      <c r="AB123" s="76"/>
      <c r="AC123" s="80"/>
      <c r="AD123" s="33"/>
    </row>
    <row r="124" customFormat="false" ht="11.25" hidden="false" customHeight="false" outlineLevel="0" collapsed="false">
      <c r="A124" s="64" t="n">
        <f aca="false">1+A123</f>
        <v>118</v>
      </c>
      <c r="B124" s="1" t="str">
        <f aca="false">IF(A124&lt;=$B$5,Data!L125,"")</f>
        <v/>
      </c>
      <c r="G124" s="81" t="str">
        <f aca="false">IF(A124&lt;=$B$5,Data!O125,"")</f>
        <v/>
      </c>
      <c r="H124" s="81" t="str">
        <f aca="false">IF(A124&lt;=$B$5,Data!P125,"")</f>
        <v/>
      </c>
      <c r="J124" s="1" t="str">
        <f aca="false">IF(A124&lt;=$B$5,Data!E125,"")</f>
        <v/>
      </c>
      <c r="K124" s="1" t="str">
        <f aca="false">IF(A124&lt;=$B$5,Data!B125,"")</f>
        <v/>
      </c>
      <c r="L124" s="1" t="str">
        <f aca="false">IF(A124&lt;=$B$5,Data!C125,"")</f>
        <v/>
      </c>
      <c r="N124" s="99" t="e">
        <f aca="false">IF(A123&lt;=$N$7,Data!G124,"")</f>
        <v>#VALUE!</v>
      </c>
      <c r="P124" s="1" t="str">
        <f aca="false">IF(A124&lt;=$P$6,Data!D125,"")</f>
        <v/>
      </c>
      <c r="U124" s="1" t="n">
        <f aca="false">1+U123</f>
        <v>118</v>
      </c>
      <c r="V124" s="82" t="e">
        <v>#VALUE!</v>
      </c>
      <c r="W124" s="83" t="e">
        <f aca="false">V124</f>
        <v>#VALUE!</v>
      </c>
      <c r="Y124" s="1" t="n">
        <f aca="false">Y123+1</f>
        <v>119</v>
      </c>
      <c r="Z124" s="65" t="e">
        <v>#VALUE!</v>
      </c>
      <c r="AA124" s="76"/>
      <c r="AB124" s="76"/>
      <c r="AC124" s="80"/>
      <c r="AD124" s="33"/>
    </row>
    <row r="125" customFormat="false" ht="11.25" hidden="false" customHeight="false" outlineLevel="0" collapsed="false">
      <c r="A125" s="64" t="n">
        <f aca="false">1+A124</f>
        <v>119</v>
      </c>
      <c r="B125" s="1" t="str">
        <f aca="false">IF(A125&lt;=$B$5,Data!L126,"")</f>
        <v/>
      </c>
      <c r="G125" s="81" t="str">
        <f aca="false">IF(A125&lt;=$B$5,Data!O126,"")</f>
        <v/>
      </c>
      <c r="H125" s="81" t="str">
        <f aca="false">IF(A125&lt;=$B$5,Data!P126,"")</f>
        <v/>
      </c>
      <c r="J125" s="1" t="str">
        <f aca="false">IF(A125&lt;=$B$5,Data!E126,"")</f>
        <v/>
      </c>
      <c r="K125" s="1" t="str">
        <f aca="false">IF(A125&lt;=$B$5,Data!B126,"")</f>
        <v/>
      </c>
      <c r="L125" s="1" t="str">
        <f aca="false">IF(A125&lt;=$B$5,Data!C126,"")</f>
        <v/>
      </c>
      <c r="N125" s="99" t="e">
        <f aca="false">IF(A124&lt;=$N$7,Data!G125,"")</f>
        <v>#VALUE!</v>
      </c>
      <c r="P125" s="1" t="str">
        <f aca="false">IF(A125&lt;=$P$6,Data!D126,"")</f>
        <v/>
      </c>
      <c r="U125" s="1" t="n">
        <f aca="false">1+U124</f>
        <v>119</v>
      </c>
      <c r="V125" s="82" t="e">
        <v>#VALUE!</v>
      </c>
      <c r="W125" s="83" t="e">
        <f aca="false">V125</f>
        <v>#VALUE!</v>
      </c>
      <c r="Y125" s="1" t="n">
        <f aca="false">Y124+1</f>
        <v>120</v>
      </c>
      <c r="Z125" s="65" t="e">
        <v>#VALUE!</v>
      </c>
      <c r="AA125" s="76"/>
      <c r="AB125" s="76"/>
      <c r="AC125" s="80"/>
      <c r="AD125" s="33"/>
    </row>
    <row r="126" customFormat="false" ht="11.25" hidden="false" customHeight="false" outlineLevel="0" collapsed="false">
      <c r="A126" s="64" t="n">
        <f aca="false">1+A125</f>
        <v>120</v>
      </c>
      <c r="B126" s="1" t="str">
        <f aca="false">IF(A126&lt;=$B$5,Data!L127,"")</f>
        <v/>
      </c>
      <c r="G126" s="81" t="str">
        <f aca="false">IF(A126&lt;=$B$5,Data!O127,"")</f>
        <v/>
      </c>
      <c r="H126" s="81" t="str">
        <f aca="false">IF(A126&lt;=$B$5,Data!P127,"")</f>
        <v/>
      </c>
      <c r="J126" s="1" t="str">
        <f aca="false">IF(A126&lt;=$B$5,Data!E127,"")</f>
        <v/>
      </c>
      <c r="K126" s="1" t="str">
        <f aca="false">IF(A126&lt;=$B$5,Data!B127,"")</f>
        <v/>
      </c>
      <c r="L126" s="1" t="str">
        <f aca="false">IF(A126&lt;=$B$5,Data!C127,"")</f>
        <v/>
      </c>
      <c r="N126" s="99" t="e">
        <f aca="false">IF(A125&lt;=$N$7,Data!G126,"")</f>
        <v>#VALUE!</v>
      </c>
      <c r="P126" s="1" t="str">
        <f aca="false">IF(A126&lt;=$P$6,Data!D127,"")</f>
        <v/>
      </c>
      <c r="U126" s="1" t="n">
        <f aca="false">1+U125</f>
        <v>120</v>
      </c>
      <c r="V126" s="82" t="e">
        <v>#VALUE!</v>
      </c>
      <c r="W126" s="83" t="e">
        <f aca="false">V126</f>
        <v>#VALUE!</v>
      </c>
      <c r="Y126" s="1" t="n">
        <f aca="false">Y125+1</f>
        <v>121</v>
      </c>
      <c r="Z126" s="65" t="e">
        <v>#VALUE!</v>
      </c>
      <c r="AA126" s="76"/>
      <c r="AB126" s="76"/>
      <c r="AC126" s="80"/>
      <c r="AD126" s="33"/>
    </row>
    <row r="127" customFormat="false" ht="11.25" hidden="false" customHeight="false" outlineLevel="0" collapsed="false">
      <c r="A127" s="64" t="n">
        <f aca="false">1+A126</f>
        <v>121</v>
      </c>
      <c r="B127" s="1" t="str">
        <f aca="false">IF(A127&lt;=$B$5,Data!L128,"")</f>
        <v/>
      </c>
      <c r="G127" s="81" t="str">
        <f aca="false">IF(A127&lt;=$B$5,Data!O128,"")</f>
        <v/>
      </c>
      <c r="H127" s="81" t="str">
        <f aca="false">IF(A127&lt;=$B$5,Data!P128,"")</f>
        <v/>
      </c>
      <c r="J127" s="1" t="str">
        <f aca="false">IF(A127&lt;=$B$5,Data!E128,"")</f>
        <v/>
      </c>
      <c r="K127" s="1" t="str">
        <f aca="false">IF(A127&lt;=$B$5,Data!B128,"")</f>
        <v/>
      </c>
      <c r="L127" s="1" t="str">
        <f aca="false">IF(A127&lt;=$B$5,Data!C128,"")</f>
        <v/>
      </c>
      <c r="N127" s="99" t="e">
        <f aca="false">IF(A126&lt;=$N$7,Data!G127,"")</f>
        <v>#VALUE!</v>
      </c>
      <c r="P127" s="1" t="str">
        <f aca="false">IF(A127&lt;=$P$6,Data!D128,"")</f>
        <v/>
      </c>
      <c r="U127" s="1" t="n">
        <f aca="false">1+U126</f>
        <v>121</v>
      </c>
      <c r="V127" s="82" t="e">
        <v>#VALUE!</v>
      </c>
      <c r="W127" s="83" t="e">
        <f aca="false">V127</f>
        <v>#VALUE!</v>
      </c>
      <c r="Y127" s="1" t="n">
        <f aca="false">Y126+1</f>
        <v>122</v>
      </c>
      <c r="Z127" s="65" t="e">
        <v>#VALUE!</v>
      </c>
      <c r="AA127" s="76"/>
      <c r="AB127" s="76"/>
      <c r="AC127" s="80"/>
      <c r="AD127" s="33"/>
    </row>
    <row r="128" customFormat="false" ht="11.25" hidden="false" customHeight="false" outlineLevel="0" collapsed="false">
      <c r="A128" s="64" t="n">
        <f aca="false">1+A127</f>
        <v>122</v>
      </c>
      <c r="B128" s="1" t="str">
        <f aca="false">IF(A128&lt;=$B$5,Data!L129,"")</f>
        <v/>
      </c>
      <c r="G128" s="81" t="str">
        <f aca="false">IF(A128&lt;=$B$5,Data!O129,"")</f>
        <v/>
      </c>
      <c r="H128" s="81" t="str">
        <f aca="false">IF(A128&lt;=$B$5,Data!P129,"")</f>
        <v/>
      </c>
      <c r="J128" s="1" t="str">
        <f aca="false">IF(A128&lt;=$B$5,Data!E129,"")</f>
        <v/>
      </c>
      <c r="K128" s="1" t="str">
        <f aca="false">IF(A128&lt;=$B$5,Data!B129,"")</f>
        <v/>
      </c>
      <c r="L128" s="1" t="str">
        <f aca="false">IF(A128&lt;=$B$5,Data!C129,"")</f>
        <v/>
      </c>
      <c r="N128" s="99" t="e">
        <f aca="false">IF(A127&lt;=$N$7,Data!G128,"")</f>
        <v>#VALUE!</v>
      </c>
      <c r="P128" s="1" t="str">
        <f aca="false">IF(A128&lt;=$P$6,Data!D129,"")</f>
        <v/>
      </c>
      <c r="U128" s="1" t="n">
        <f aca="false">1+U127</f>
        <v>122</v>
      </c>
      <c r="V128" s="82" t="e">
        <v>#VALUE!</v>
      </c>
      <c r="W128" s="83" t="e">
        <f aca="false">V128</f>
        <v>#VALUE!</v>
      </c>
      <c r="Y128" s="1" t="n">
        <f aca="false">Y127+1</f>
        <v>123</v>
      </c>
      <c r="Z128" s="65" t="e">
        <v>#VALUE!</v>
      </c>
      <c r="AA128" s="76"/>
      <c r="AB128" s="76"/>
      <c r="AC128" s="80"/>
      <c r="AD128" s="33"/>
    </row>
    <row r="129" customFormat="false" ht="11.25" hidden="false" customHeight="false" outlineLevel="0" collapsed="false">
      <c r="A129" s="64" t="n">
        <f aca="false">1+A128</f>
        <v>123</v>
      </c>
      <c r="B129" s="1" t="str">
        <f aca="false">IF(A129&lt;=$B$5,Data!L130,"")</f>
        <v/>
      </c>
      <c r="G129" s="81" t="str">
        <f aca="false">IF(A129&lt;=$B$5,Data!O130,"")</f>
        <v/>
      </c>
      <c r="H129" s="81" t="str">
        <f aca="false">IF(A129&lt;=$B$5,Data!P130,"")</f>
        <v/>
      </c>
      <c r="J129" s="1" t="str">
        <f aca="false">IF(A129&lt;=$B$5,Data!E130,"")</f>
        <v/>
      </c>
      <c r="K129" s="1" t="str">
        <f aca="false">IF(A129&lt;=$B$5,Data!B130,"")</f>
        <v/>
      </c>
      <c r="L129" s="1" t="str">
        <f aca="false">IF(A129&lt;=$B$5,Data!C130,"")</f>
        <v/>
      </c>
      <c r="N129" s="99" t="e">
        <f aca="false">IF(A128&lt;=$N$7,Data!G129,"")</f>
        <v>#VALUE!</v>
      </c>
      <c r="P129" s="1" t="str">
        <f aca="false">IF(A129&lt;=$P$6,Data!D130,"")</f>
        <v/>
      </c>
      <c r="U129" s="1" t="n">
        <f aca="false">1+U128</f>
        <v>123</v>
      </c>
      <c r="V129" s="82" t="e">
        <v>#VALUE!</v>
      </c>
      <c r="W129" s="83" t="e">
        <f aca="false">V129</f>
        <v>#VALUE!</v>
      </c>
      <c r="Y129" s="1" t="n">
        <f aca="false">Y128+1</f>
        <v>124</v>
      </c>
      <c r="Z129" s="65" t="e">
        <v>#VALUE!</v>
      </c>
      <c r="AA129" s="76"/>
      <c r="AB129" s="76"/>
      <c r="AC129" s="80"/>
      <c r="AD129" s="33"/>
    </row>
    <row r="130" customFormat="false" ht="11.25" hidden="false" customHeight="false" outlineLevel="0" collapsed="false">
      <c r="A130" s="64" t="n">
        <f aca="false">1+A129</f>
        <v>124</v>
      </c>
      <c r="B130" s="1" t="str">
        <f aca="false">IF(A130&lt;=$B$5,Data!L131,"")</f>
        <v/>
      </c>
      <c r="G130" s="81" t="str">
        <f aca="false">IF(A130&lt;=$B$5,Data!O131,"")</f>
        <v/>
      </c>
      <c r="H130" s="81" t="str">
        <f aca="false">IF(A130&lt;=$B$5,Data!P131,"")</f>
        <v/>
      </c>
      <c r="J130" s="1" t="str">
        <f aca="false">IF(A130&lt;=$B$5,Data!E131,"")</f>
        <v/>
      </c>
      <c r="K130" s="1" t="str">
        <f aca="false">IF(A130&lt;=$B$5,Data!B131,"")</f>
        <v/>
      </c>
      <c r="L130" s="1" t="str">
        <f aca="false">IF(A130&lt;=$B$5,Data!C131,"")</f>
        <v/>
      </c>
      <c r="N130" s="99" t="e">
        <f aca="false">IF(A129&lt;=$N$7,Data!G130,"")</f>
        <v>#VALUE!</v>
      </c>
      <c r="P130" s="1" t="str">
        <f aca="false">IF(A130&lt;=$P$6,Data!D131,"")</f>
        <v/>
      </c>
      <c r="U130" s="1" t="n">
        <f aca="false">1+U129</f>
        <v>124</v>
      </c>
      <c r="V130" s="82" t="e">
        <v>#VALUE!</v>
      </c>
      <c r="W130" s="83" t="e">
        <f aca="false">V130</f>
        <v>#VALUE!</v>
      </c>
      <c r="Y130" s="1" t="n">
        <f aca="false">Y129+1</f>
        <v>125</v>
      </c>
      <c r="Z130" s="65" t="e">
        <v>#VALUE!</v>
      </c>
      <c r="AA130" s="76"/>
      <c r="AB130" s="76"/>
      <c r="AC130" s="80"/>
      <c r="AD130" s="33"/>
    </row>
    <row r="131" customFormat="false" ht="11.25" hidden="false" customHeight="false" outlineLevel="0" collapsed="false">
      <c r="A131" s="64" t="n">
        <f aca="false">1+A130</f>
        <v>125</v>
      </c>
      <c r="B131" s="1" t="str">
        <f aca="false">IF(A131&lt;=$B$5,Data!L132,"")</f>
        <v/>
      </c>
      <c r="G131" s="81" t="str">
        <f aca="false">IF(A131&lt;=$B$5,Data!O132,"")</f>
        <v/>
      </c>
      <c r="H131" s="81" t="str">
        <f aca="false">IF(A131&lt;=$B$5,Data!P132,"")</f>
        <v/>
      </c>
      <c r="J131" s="1" t="str">
        <f aca="false">IF(A131&lt;=$B$5,Data!E132,"")</f>
        <v/>
      </c>
      <c r="K131" s="1" t="str">
        <f aca="false">IF(A131&lt;=$B$5,Data!B132,"")</f>
        <v/>
      </c>
      <c r="L131" s="1" t="str">
        <f aca="false">IF(A131&lt;=$B$5,Data!C132,"")</f>
        <v/>
      </c>
      <c r="N131" s="99" t="e">
        <f aca="false">IF(A130&lt;=$N$7,Data!G131,"")</f>
        <v>#VALUE!</v>
      </c>
      <c r="P131" s="1" t="str">
        <f aca="false">IF(A131&lt;=$P$6,Data!D132,"")</f>
        <v/>
      </c>
      <c r="U131" s="1" t="n">
        <f aca="false">1+U130</f>
        <v>125</v>
      </c>
      <c r="V131" s="82" t="e">
        <v>#VALUE!</v>
      </c>
      <c r="W131" s="83" t="e">
        <f aca="false">V131</f>
        <v>#VALUE!</v>
      </c>
      <c r="Y131" s="1" t="n">
        <f aca="false">Y130+1</f>
        <v>126</v>
      </c>
      <c r="Z131" s="65" t="e">
        <v>#VALUE!</v>
      </c>
      <c r="AA131" s="76"/>
      <c r="AB131" s="76"/>
      <c r="AC131" s="80"/>
      <c r="AD131" s="33"/>
    </row>
    <row r="132" customFormat="false" ht="11.25" hidden="false" customHeight="false" outlineLevel="0" collapsed="false">
      <c r="A132" s="64" t="n">
        <f aca="false">1+A131</f>
        <v>126</v>
      </c>
      <c r="B132" s="1" t="str">
        <f aca="false">IF(A132&lt;=$B$5,Data!L133,"")</f>
        <v/>
      </c>
      <c r="G132" s="81" t="str">
        <f aca="false">IF(A132&lt;=$B$5,Data!O133,"")</f>
        <v/>
      </c>
      <c r="H132" s="81" t="str">
        <f aca="false">IF(A132&lt;=$B$5,Data!P133,"")</f>
        <v/>
      </c>
      <c r="J132" s="1" t="str">
        <f aca="false">IF(A132&lt;=$B$5,Data!E133,"")</f>
        <v/>
      </c>
      <c r="K132" s="1" t="str">
        <f aca="false">IF(A132&lt;=$B$5,Data!B133,"")</f>
        <v/>
      </c>
      <c r="L132" s="1" t="str">
        <f aca="false">IF(A132&lt;=$B$5,Data!C133,"")</f>
        <v/>
      </c>
      <c r="N132" s="99" t="e">
        <f aca="false">IF(A131&lt;=$N$7,Data!G132,"")</f>
        <v>#VALUE!</v>
      </c>
      <c r="P132" s="1" t="str">
        <f aca="false">IF(A132&lt;=$P$6,Data!D133,"")</f>
        <v/>
      </c>
      <c r="U132" s="1" t="n">
        <f aca="false">1+U131</f>
        <v>126</v>
      </c>
      <c r="V132" s="82" t="e">
        <v>#VALUE!</v>
      </c>
      <c r="W132" s="83" t="e">
        <f aca="false">V132</f>
        <v>#VALUE!</v>
      </c>
      <c r="Y132" s="1" t="n">
        <f aca="false">Y131+1</f>
        <v>127</v>
      </c>
      <c r="Z132" s="65" t="e">
        <v>#VALUE!</v>
      </c>
      <c r="AA132" s="76"/>
      <c r="AB132" s="76"/>
      <c r="AC132" s="80"/>
      <c r="AD132" s="33"/>
    </row>
    <row r="133" customFormat="false" ht="11.25" hidden="false" customHeight="false" outlineLevel="0" collapsed="false">
      <c r="A133" s="64" t="n">
        <f aca="false">1+A132</f>
        <v>127</v>
      </c>
      <c r="B133" s="1" t="str">
        <f aca="false">IF(A133&lt;=$B$5,Data!L134,"")</f>
        <v/>
      </c>
      <c r="G133" s="81" t="str">
        <f aca="false">IF(A133&lt;=$B$5,Data!O134,"")</f>
        <v/>
      </c>
      <c r="H133" s="81" t="str">
        <f aca="false">IF(A133&lt;=$B$5,Data!P134,"")</f>
        <v/>
      </c>
      <c r="J133" s="1" t="str">
        <f aca="false">IF(A133&lt;=$B$5,Data!E134,"")</f>
        <v/>
      </c>
      <c r="K133" s="1" t="str">
        <f aca="false">IF(A133&lt;=$B$5,Data!B134,"")</f>
        <v/>
      </c>
      <c r="L133" s="1" t="str">
        <f aca="false">IF(A133&lt;=$B$5,Data!C134,"")</f>
        <v/>
      </c>
      <c r="N133" s="99" t="e">
        <f aca="false">IF(A132&lt;=$N$7,Data!G133,"")</f>
        <v>#VALUE!</v>
      </c>
      <c r="P133" s="1" t="str">
        <f aca="false">IF(A133&lt;=$P$6,Data!D134,"")</f>
        <v/>
      </c>
      <c r="U133" s="1" t="n">
        <f aca="false">1+U132</f>
        <v>127</v>
      </c>
      <c r="V133" s="82" t="e">
        <v>#VALUE!</v>
      </c>
      <c r="W133" s="83" t="e">
        <f aca="false">V133</f>
        <v>#VALUE!</v>
      </c>
      <c r="Y133" s="1" t="n">
        <f aca="false">Y132+1</f>
        <v>128</v>
      </c>
      <c r="Z133" s="65" t="e">
        <v>#VALUE!</v>
      </c>
      <c r="AA133" s="76"/>
      <c r="AB133" s="76"/>
      <c r="AC133" s="80"/>
      <c r="AD133" s="33"/>
    </row>
    <row r="134" customFormat="false" ht="11.25" hidden="false" customHeight="false" outlineLevel="0" collapsed="false">
      <c r="A134" s="64" t="n">
        <f aca="false">1+A133</f>
        <v>128</v>
      </c>
      <c r="B134" s="1" t="str">
        <f aca="false">IF(A134&lt;=$B$5,Data!L135,"")</f>
        <v/>
      </c>
      <c r="G134" s="81" t="str">
        <f aca="false">IF(A134&lt;=$B$5,Data!O135,"")</f>
        <v/>
      </c>
      <c r="H134" s="81" t="str">
        <f aca="false">IF(A134&lt;=$B$5,Data!P135,"")</f>
        <v/>
      </c>
      <c r="J134" s="1" t="str">
        <f aca="false">IF(A134&lt;=$B$5,Data!E135,"")</f>
        <v/>
      </c>
      <c r="K134" s="1" t="str">
        <f aca="false">IF(A134&lt;=$B$5,Data!B135,"")</f>
        <v/>
      </c>
      <c r="L134" s="1" t="str">
        <f aca="false">IF(A134&lt;=$B$5,Data!C135,"")</f>
        <v/>
      </c>
      <c r="N134" s="99" t="e">
        <f aca="false">IF(A133&lt;=$N$7,Data!G134,"")</f>
        <v>#VALUE!</v>
      </c>
      <c r="P134" s="1" t="str">
        <f aca="false">IF(A134&lt;=$P$6,Data!D135,"")</f>
        <v/>
      </c>
      <c r="U134" s="1" t="n">
        <f aca="false">1+U133</f>
        <v>128</v>
      </c>
      <c r="V134" s="82" t="e">
        <v>#VALUE!</v>
      </c>
      <c r="W134" s="83" t="e">
        <f aca="false">V134</f>
        <v>#VALUE!</v>
      </c>
      <c r="Y134" s="1" t="n">
        <f aca="false">Y133+1</f>
        <v>129</v>
      </c>
      <c r="Z134" s="65" t="e">
        <v>#VALUE!</v>
      </c>
      <c r="AA134" s="76"/>
      <c r="AB134" s="76"/>
      <c r="AC134" s="80"/>
      <c r="AD134" s="33"/>
    </row>
    <row r="135" customFormat="false" ht="11.25" hidden="false" customHeight="false" outlineLevel="0" collapsed="false">
      <c r="A135" s="64" t="n">
        <f aca="false">1+A134</f>
        <v>129</v>
      </c>
      <c r="B135" s="1" t="str">
        <f aca="false">IF(A135&lt;=$B$5,Data!L136,"")</f>
        <v/>
      </c>
      <c r="G135" s="81" t="str">
        <f aca="false">IF(A135&lt;=$B$5,Data!O136,"")</f>
        <v/>
      </c>
      <c r="H135" s="81" t="str">
        <f aca="false">IF(A135&lt;=$B$5,Data!P136,"")</f>
        <v/>
      </c>
      <c r="J135" s="1" t="str">
        <f aca="false">IF(A135&lt;=$B$5,Data!E136,"")</f>
        <v/>
      </c>
      <c r="K135" s="1" t="str">
        <f aca="false">IF(A135&lt;=$B$5,Data!B136,"")</f>
        <v/>
      </c>
      <c r="L135" s="1" t="str">
        <f aca="false">IF(A135&lt;=$B$5,Data!C136,"")</f>
        <v/>
      </c>
      <c r="N135" s="99" t="e">
        <f aca="false">IF(A134&lt;=$N$7,Data!G135,"")</f>
        <v>#VALUE!</v>
      </c>
      <c r="P135" s="1" t="str">
        <f aca="false">IF(A135&lt;=$P$6,Data!D136,"")</f>
        <v/>
      </c>
      <c r="U135" s="1" t="n">
        <f aca="false">1+U134</f>
        <v>129</v>
      </c>
      <c r="V135" s="82" t="e">
        <v>#VALUE!</v>
      </c>
      <c r="W135" s="83" t="e">
        <f aca="false">V135</f>
        <v>#VALUE!</v>
      </c>
      <c r="Y135" s="1" t="n">
        <f aca="false">Y134+1</f>
        <v>130</v>
      </c>
      <c r="Z135" s="65" t="e">
        <v>#VALUE!</v>
      </c>
      <c r="AA135" s="76"/>
      <c r="AB135" s="76"/>
      <c r="AC135" s="80"/>
      <c r="AD135" s="33"/>
    </row>
    <row r="136" customFormat="false" ht="11.25" hidden="false" customHeight="false" outlineLevel="0" collapsed="false">
      <c r="A136" s="64" t="n">
        <f aca="false">1+A135</f>
        <v>130</v>
      </c>
      <c r="B136" s="1" t="str">
        <f aca="false">IF(A136&lt;=$B$5,Data!L137,"")</f>
        <v/>
      </c>
      <c r="G136" s="81" t="str">
        <f aca="false">IF(A136&lt;=$B$5,Data!O137,"")</f>
        <v/>
      </c>
      <c r="H136" s="81" t="str">
        <f aca="false">IF(A136&lt;=$B$5,Data!P137,"")</f>
        <v/>
      </c>
      <c r="J136" s="1" t="str">
        <f aca="false">IF(A136&lt;=$B$5,Data!E137,"")</f>
        <v/>
      </c>
      <c r="K136" s="1" t="str">
        <f aca="false">IF(A136&lt;=$B$5,Data!B137,"")</f>
        <v/>
      </c>
      <c r="L136" s="1" t="str">
        <f aca="false">IF(A136&lt;=$B$5,Data!C137,"")</f>
        <v/>
      </c>
      <c r="N136" s="99" t="e">
        <f aca="false">IF(A135&lt;=$N$7,Data!G136,"")</f>
        <v>#VALUE!</v>
      </c>
      <c r="P136" s="1" t="str">
        <f aca="false">IF(A136&lt;=$P$6,Data!D137,"")</f>
        <v/>
      </c>
      <c r="U136" s="1" t="n">
        <f aca="false">1+U135</f>
        <v>130</v>
      </c>
      <c r="V136" s="82" t="e">
        <v>#VALUE!</v>
      </c>
      <c r="W136" s="83" t="e">
        <f aca="false">V136</f>
        <v>#VALUE!</v>
      </c>
      <c r="Y136" s="1" t="n">
        <f aca="false">Y135+1</f>
        <v>131</v>
      </c>
      <c r="Z136" s="65" t="e">
        <v>#VALUE!</v>
      </c>
      <c r="AA136" s="76"/>
      <c r="AB136" s="76"/>
      <c r="AC136" s="80"/>
      <c r="AD136" s="33"/>
    </row>
    <row r="137" customFormat="false" ht="11.25" hidden="false" customHeight="false" outlineLevel="0" collapsed="false">
      <c r="A137" s="64" t="n">
        <f aca="false">1+A136</f>
        <v>131</v>
      </c>
      <c r="B137" s="1" t="str">
        <f aca="false">IF(A137&lt;=$B$5,Data!L138,"")</f>
        <v/>
      </c>
      <c r="G137" s="81" t="str">
        <f aca="false">IF(A137&lt;=$B$5,Data!O138,"")</f>
        <v/>
      </c>
      <c r="H137" s="81" t="str">
        <f aca="false">IF(A137&lt;=$B$5,Data!P138,"")</f>
        <v/>
      </c>
      <c r="J137" s="1" t="str">
        <f aca="false">IF(A137&lt;=$B$5,Data!E138,"")</f>
        <v/>
      </c>
      <c r="K137" s="1" t="str">
        <f aca="false">IF(A137&lt;=$B$5,Data!B138,"")</f>
        <v/>
      </c>
      <c r="L137" s="1" t="str">
        <f aca="false">IF(A137&lt;=$B$5,Data!C138,"")</f>
        <v/>
      </c>
      <c r="N137" s="99" t="e">
        <f aca="false">IF(A136&lt;=$N$7,Data!G137,"")</f>
        <v>#VALUE!</v>
      </c>
      <c r="P137" s="1" t="str">
        <f aca="false">IF(A137&lt;=$P$6,Data!D138,"")</f>
        <v/>
      </c>
      <c r="U137" s="1" t="n">
        <f aca="false">1+U136</f>
        <v>131</v>
      </c>
      <c r="V137" s="82" t="e">
        <v>#VALUE!</v>
      </c>
      <c r="W137" s="83" t="e">
        <f aca="false">V137</f>
        <v>#VALUE!</v>
      </c>
      <c r="Y137" s="1" t="n">
        <f aca="false">Y136+1</f>
        <v>132</v>
      </c>
      <c r="Z137" s="65" t="e">
        <v>#VALUE!</v>
      </c>
      <c r="AA137" s="76"/>
      <c r="AB137" s="76"/>
      <c r="AC137" s="80"/>
      <c r="AD137" s="33"/>
    </row>
    <row r="138" customFormat="false" ht="11.25" hidden="false" customHeight="false" outlineLevel="0" collapsed="false">
      <c r="A138" s="64" t="n">
        <f aca="false">1+A137</f>
        <v>132</v>
      </c>
      <c r="B138" s="1" t="str">
        <f aca="false">IF(A138&lt;=$B$5,Data!L139,"")</f>
        <v/>
      </c>
      <c r="G138" s="81" t="str">
        <f aca="false">IF(A138&lt;=$B$5,Data!O139,"")</f>
        <v/>
      </c>
      <c r="H138" s="81" t="str">
        <f aca="false">IF(A138&lt;=$B$5,Data!P139,"")</f>
        <v/>
      </c>
      <c r="J138" s="1" t="str">
        <f aca="false">IF(A138&lt;=$B$5,Data!E139,"")</f>
        <v/>
      </c>
      <c r="K138" s="1" t="str">
        <f aca="false">IF(A138&lt;=$B$5,Data!B139,"")</f>
        <v/>
      </c>
      <c r="L138" s="1" t="str">
        <f aca="false">IF(A138&lt;=$B$5,Data!C139,"")</f>
        <v/>
      </c>
      <c r="N138" s="99" t="e">
        <f aca="false">IF(A137&lt;=$N$7,Data!G138,"")</f>
        <v>#VALUE!</v>
      </c>
      <c r="P138" s="1" t="str">
        <f aca="false">IF(A138&lt;=$P$6,Data!D139,"")</f>
        <v/>
      </c>
      <c r="U138" s="1" t="n">
        <f aca="false">1+U137</f>
        <v>132</v>
      </c>
      <c r="V138" s="82" t="e">
        <v>#VALUE!</v>
      </c>
      <c r="W138" s="83" t="e">
        <f aca="false">V138</f>
        <v>#VALUE!</v>
      </c>
      <c r="Y138" s="1" t="n">
        <f aca="false">Y137+1</f>
        <v>133</v>
      </c>
      <c r="Z138" s="65" t="e">
        <v>#VALUE!</v>
      </c>
      <c r="AA138" s="76"/>
      <c r="AB138" s="76"/>
      <c r="AC138" s="80"/>
      <c r="AD138" s="33"/>
    </row>
    <row r="139" customFormat="false" ht="11.25" hidden="false" customHeight="false" outlineLevel="0" collapsed="false">
      <c r="A139" s="64" t="n">
        <f aca="false">1+A138</f>
        <v>133</v>
      </c>
      <c r="B139" s="1" t="str">
        <f aca="false">IF(A139&lt;=$B$5,Data!L140,"")</f>
        <v/>
      </c>
      <c r="G139" s="81" t="str">
        <f aca="false">IF(A139&lt;=$B$5,Data!O140,"")</f>
        <v/>
      </c>
      <c r="H139" s="81" t="str">
        <f aca="false">IF(A139&lt;=$B$5,Data!P140,"")</f>
        <v/>
      </c>
      <c r="J139" s="1" t="str">
        <f aca="false">IF(A139&lt;=$B$5,Data!E140,"")</f>
        <v/>
      </c>
      <c r="K139" s="1" t="str">
        <f aca="false">IF(A139&lt;=$B$5,Data!B140,"")</f>
        <v/>
      </c>
      <c r="L139" s="1" t="str">
        <f aca="false">IF(A139&lt;=$B$5,Data!C140,"")</f>
        <v/>
      </c>
      <c r="N139" s="99" t="e">
        <f aca="false">IF(A138&lt;=$N$7,Data!G139,"")</f>
        <v>#VALUE!</v>
      </c>
      <c r="P139" s="1" t="str">
        <f aca="false">IF(A139&lt;=$P$6,Data!D140,"")</f>
        <v/>
      </c>
      <c r="U139" s="1" t="n">
        <f aca="false">1+U138</f>
        <v>133</v>
      </c>
      <c r="V139" s="82" t="e">
        <v>#VALUE!</v>
      </c>
      <c r="W139" s="83" t="e">
        <f aca="false">V139</f>
        <v>#VALUE!</v>
      </c>
      <c r="Y139" s="1" t="n">
        <f aca="false">Y138+1</f>
        <v>134</v>
      </c>
      <c r="Z139" s="65" t="e">
        <v>#VALUE!</v>
      </c>
      <c r="AA139" s="76"/>
      <c r="AB139" s="76"/>
      <c r="AC139" s="80"/>
      <c r="AD139" s="33"/>
    </row>
    <row r="140" customFormat="false" ht="11.25" hidden="false" customHeight="false" outlineLevel="0" collapsed="false">
      <c r="A140" s="64" t="n">
        <f aca="false">1+A139</f>
        <v>134</v>
      </c>
      <c r="B140" s="1" t="str">
        <f aca="false">IF(A140&lt;=$B$5,Data!L141,"")</f>
        <v/>
      </c>
      <c r="G140" s="81" t="str">
        <f aca="false">IF(A140&lt;=$B$5,Data!O141,"")</f>
        <v/>
      </c>
      <c r="H140" s="81" t="str">
        <f aca="false">IF(A140&lt;=$B$5,Data!P141,"")</f>
        <v/>
      </c>
      <c r="J140" s="1" t="str">
        <f aca="false">IF(A140&lt;=$B$5,Data!E141,"")</f>
        <v/>
      </c>
      <c r="K140" s="1" t="str">
        <f aca="false">IF(A140&lt;=$B$5,Data!B141,"")</f>
        <v/>
      </c>
      <c r="L140" s="1" t="str">
        <f aca="false">IF(A140&lt;=$B$5,Data!C141,"")</f>
        <v/>
      </c>
      <c r="N140" s="99" t="e">
        <f aca="false">IF(A139&lt;=$N$7,Data!G140,"")</f>
        <v>#VALUE!</v>
      </c>
      <c r="P140" s="1" t="str">
        <f aca="false">IF(A140&lt;=$P$6,Data!D141,"")</f>
        <v/>
      </c>
      <c r="U140" s="1" t="n">
        <f aca="false">1+U139</f>
        <v>134</v>
      </c>
      <c r="V140" s="82" t="e">
        <v>#VALUE!</v>
      </c>
      <c r="W140" s="83" t="e">
        <f aca="false">V140</f>
        <v>#VALUE!</v>
      </c>
      <c r="Y140" s="1" t="n">
        <f aca="false">Y139+1</f>
        <v>135</v>
      </c>
      <c r="Z140" s="65" t="e">
        <v>#VALUE!</v>
      </c>
      <c r="AA140" s="76"/>
      <c r="AB140" s="76"/>
      <c r="AC140" s="80"/>
      <c r="AD140" s="33"/>
    </row>
    <row r="141" customFormat="false" ht="11.25" hidden="false" customHeight="false" outlineLevel="0" collapsed="false">
      <c r="A141" s="64" t="n">
        <f aca="false">1+A140</f>
        <v>135</v>
      </c>
      <c r="B141" s="1" t="str">
        <f aca="false">IF(A141&lt;=$B$5,Data!L142,"")</f>
        <v/>
      </c>
      <c r="G141" s="81" t="str">
        <f aca="false">IF(A141&lt;=$B$5,Data!O142,"")</f>
        <v/>
      </c>
      <c r="H141" s="81" t="str">
        <f aca="false">IF(A141&lt;=$B$5,Data!P142,"")</f>
        <v/>
      </c>
      <c r="J141" s="1" t="str">
        <f aca="false">IF(A141&lt;=$B$5,Data!E142,"")</f>
        <v/>
      </c>
      <c r="K141" s="1" t="str">
        <f aca="false">IF(A141&lt;=$B$5,Data!B142,"")</f>
        <v/>
      </c>
      <c r="L141" s="1" t="str">
        <f aca="false">IF(A141&lt;=$B$5,Data!C142,"")</f>
        <v/>
      </c>
      <c r="N141" s="99" t="e">
        <f aca="false">IF(A140&lt;=$N$7,Data!G141,"")</f>
        <v>#VALUE!</v>
      </c>
      <c r="P141" s="1" t="str">
        <f aca="false">IF(A141&lt;=$P$6,Data!D142,"")</f>
        <v/>
      </c>
      <c r="U141" s="1" t="n">
        <f aca="false">1+U140</f>
        <v>135</v>
      </c>
      <c r="V141" s="82" t="e">
        <v>#VALUE!</v>
      </c>
      <c r="W141" s="83" t="e">
        <f aca="false">V141</f>
        <v>#VALUE!</v>
      </c>
      <c r="Y141" s="1" t="n">
        <f aca="false">Y140+1</f>
        <v>136</v>
      </c>
      <c r="Z141" s="65" t="e">
        <v>#VALUE!</v>
      </c>
      <c r="AA141" s="76"/>
      <c r="AB141" s="76"/>
      <c r="AC141" s="80"/>
      <c r="AD141" s="33"/>
    </row>
    <row r="142" customFormat="false" ht="11.25" hidden="false" customHeight="false" outlineLevel="0" collapsed="false">
      <c r="A142" s="64" t="n">
        <f aca="false">1+A141</f>
        <v>136</v>
      </c>
      <c r="B142" s="1" t="str">
        <f aca="false">IF(A142&lt;=$B$5,Data!L143,"")</f>
        <v/>
      </c>
      <c r="G142" s="81" t="str">
        <f aca="false">IF(A142&lt;=$B$5,Data!O143,"")</f>
        <v/>
      </c>
      <c r="H142" s="81" t="str">
        <f aca="false">IF(A142&lt;=$B$5,Data!P143,"")</f>
        <v/>
      </c>
      <c r="J142" s="1" t="str">
        <f aca="false">IF(A142&lt;=$B$5,Data!E143,"")</f>
        <v/>
      </c>
      <c r="K142" s="1" t="str">
        <f aca="false">IF(A142&lt;=$B$5,Data!B143,"")</f>
        <v/>
      </c>
      <c r="L142" s="1" t="str">
        <f aca="false">IF(A142&lt;=$B$5,Data!C143,"")</f>
        <v/>
      </c>
      <c r="N142" s="99" t="e">
        <f aca="false">IF(A141&lt;=$N$7,Data!G142,"")</f>
        <v>#VALUE!</v>
      </c>
      <c r="P142" s="1" t="str">
        <f aca="false">IF(A142&lt;=$P$6,Data!D143,"")</f>
        <v/>
      </c>
      <c r="U142" s="1" t="n">
        <f aca="false">1+U141</f>
        <v>136</v>
      </c>
      <c r="V142" s="82" t="e">
        <v>#VALUE!</v>
      </c>
      <c r="W142" s="83" t="e">
        <f aca="false">V142</f>
        <v>#VALUE!</v>
      </c>
      <c r="Y142" s="1" t="n">
        <f aca="false">Y141+1</f>
        <v>137</v>
      </c>
      <c r="Z142" s="65" t="e">
        <v>#VALUE!</v>
      </c>
      <c r="AA142" s="76"/>
      <c r="AB142" s="76"/>
      <c r="AC142" s="80"/>
      <c r="AD142" s="33"/>
    </row>
    <row r="143" customFormat="false" ht="11.25" hidden="false" customHeight="false" outlineLevel="0" collapsed="false">
      <c r="A143" s="64" t="n">
        <f aca="false">1+A142</f>
        <v>137</v>
      </c>
      <c r="B143" s="1" t="str">
        <f aca="false">IF(A143&lt;=$B$5,Data!L144,"")</f>
        <v/>
      </c>
      <c r="G143" s="81" t="str">
        <f aca="false">IF(A143&lt;=$B$5,Data!O144,"")</f>
        <v/>
      </c>
      <c r="H143" s="81" t="str">
        <f aca="false">IF(A143&lt;=$B$5,Data!P144,"")</f>
        <v/>
      </c>
      <c r="J143" s="1" t="str">
        <f aca="false">IF(A143&lt;=$B$5,Data!E144,"")</f>
        <v/>
      </c>
      <c r="K143" s="1" t="str">
        <f aca="false">IF(A143&lt;=$B$5,Data!B144,"")</f>
        <v/>
      </c>
      <c r="L143" s="1" t="str">
        <f aca="false">IF(A143&lt;=$B$5,Data!C144,"")</f>
        <v/>
      </c>
      <c r="N143" s="99" t="e">
        <f aca="false">IF(A142&lt;=$N$7,Data!G143,"")</f>
        <v>#VALUE!</v>
      </c>
      <c r="P143" s="1" t="str">
        <f aca="false">IF(A143&lt;=$P$6,Data!D144,"")</f>
        <v/>
      </c>
      <c r="U143" s="1" t="n">
        <f aca="false">1+U142</f>
        <v>137</v>
      </c>
      <c r="V143" s="82" t="e">
        <v>#VALUE!</v>
      </c>
      <c r="W143" s="83" t="e">
        <f aca="false">V143</f>
        <v>#VALUE!</v>
      </c>
      <c r="Y143" s="1" t="n">
        <f aca="false">Y142+1</f>
        <v>138</v>
      </c>
      <c r="Z143" s="65" t="e">
        <v>#VALUE!</v>
      </c>
      <c r="AA143" s="76"/>
      <c r="AB143" s="76"/>
      <c r="AC143" s="80"/>
      <c r="AD143" s="33"/>
    </row>
    <row r="144" customFormat="false" ht="11.25" hidden="false" customHeight="false" outlineLevel="0" collapsed="false">
      <c r="A144" s="64" t="n">
        <f aca="false">1+A143</f>
        <v>138</v>
      </c>
      <c r="B144" s="1" t="str">
        <f aca="false">IF(A144&lt;=$B$5,Data!L145,"")</f>
        <v/>
      </c>
      <c r="G144" s="81" t="str">
        <f aca="false">IF(A144&lt;=$B$5,Data!O145,"")</f>
        <v/>
      </c>
      <c r="H144" s="81" t="str">
        <f aca="false">IF(A144&lt;=$B$5,Data!P145,"")</f>
        <v/>
      </c>
      <c r="J144" s="1" t="str">
        <f aca="false">IF(A144&lt;=$B$5,Data!E145,"")</f>
        <v/>
      </c>
      <c r="K144" s="1" t="str">
        <f aca="false">IF(A144&lt;=$B$5,Data!B145,"")</f>
        <v/>
      </c>
      <c r="L144" s="1" t="str">
        <f aca="false">IF(A144&lt;=$B$5,Data!C145,"")</f>
        <v/>
      </c>
      <c r="N144" s="99" t="e">
        <f aca="false">IF(A143&lt;=$N$7,Data!G144,"")</f>
        <v>#VALUE!</v>
      </c>
      <c r="P144" s="1" t="str">
        <f aca="false">IF(A144&lt;=$P$6,Data!D145,"")</f>
        <v/>
      </c>
      <c r="U144" s="1" t="n">
        <f aca="false">1+U143</f>
        <v>138</v>
      </c>
      <c r="V144" s="82" t="e">
        <v>#VALUE!</v>
      </c>
      <c r="W144" s="83" t="e">
        <f aca="false">V144</f>
        <v>#VALUE!</v>
      </c>
      <c r="Y144" s="1" t="n">
        <f aca="false">Y143+1</f>
        <v>139</v>
      </c>
      <c r="Z144" s="65" t="e">
        <v>#VALUE!</v>
      </c>
      <c r="AA144" s="76"/>
      <c r="AB144" s="76"/>
      <c r="AC144" s="80"/>
      <c r="AD144" s="33"/>
    </row>
    <row r="145" customFormat="false" ht="11.25" hidden="false" customHeight="false" outlineLevel="0" collapsed="false">
      <c r="A145" s="64" t="n">
        <f aca="false">1+A144</f>
        <v>139</v>
      </c>
      <c r="B145" s="1" t="str">
        <f aca="false">IF(A145&lt;=$B$5,Data!L146,"")</f>
        <v/>
      </c>
      <c r="G145" s="81" t="str">
        <f aca="false">IF(A145&lt;=$B$5,Data!O146,"")</f>
        <v/>
      </c>
      <c r="H145" s="81" t="str">
        <f aca="false">IF(A145&lt;=$B$5,Data!P146,"")</f>
        <v/>
      </c>
      <c r="J145" s="1" t="str">
        <f aca="false">IF(A145&lt;=$B$5,Data!E146,"")</f>
        <v/>
      </c>
      <c r="K145" s="1" t="str">
        <f aca="false">IF(A145&lt;=$B$5,Data!B146,"")</f>
        <v/>
      </c>
      <c r="L145" s="1" t="str">
        <f aca="false">IF(A145&lt;=$B$5,Data!C146,"")</f>
        <v/>
      </c>
      <c r="N145" s="99" t="e">
        <f aca="false">IF(A144&lt;=$N$7,Data!G145,"")</f>
        <v>#VALUE!</v>
      </c>
      <c r="P145" s="1" t="str">
        <f aca="false">IF(A145&lt;=$P$6,Data!D146,"")</f>
        <v/>
      </c>
      <c r="U145" s="1" t="n">
        <f aca="false">1+U144</f>
        <v>139</v>
      </c>
      <c r="V145" s="82" t="e">
        <v>#VALUE!</v>
      </c>
      <c r="W145" s="83" t="e">
        <f aca="false">V145</f>
        <v>#VALUE!</v>
      </c>
      <c r="Y145" s="1" t="n">
        <f aca="false">Y144+1</f>
        <v>140</v>
      </c>
      <c r="Z145" s="65" t="e">
        <v>#VALUE!</v>
      </c>
      <c r="AA145" s="76"/>
      <c r="AB145" s="76"/>
      <c r="AC145" s="80"/>
      <c r="AD145" s="33"/>
    </row>
    <row r="146" customFormat="false" ht="11.25" hidden="false" customHeight="false" outlineLevel="0" collapsed="false">
      <c r="A146" s="64" t="n">
        <f aca="false">1+A145</f>
        <v>140</v>
      </c>
      <c r="B146" s="1" t="str">
        <f aca="false">IF(A146&lt;=$B$5,Data!L147,"")</f>
        <v/>
      </c>
      <c r="G146" s="81" t="str">
        <f aca="false">IF(A146&lt;=$B$5,Data!O147,"")</f>
        <v/>
      </c>
      <c r="H146" s="81" t="str">
        <f aca="false">IF(A146&lt;=$B$5,Data!P147,"")</f>
        <v/>
      </c>
      <c r="J146" s="1" t="str">
        <f aca="false">IF(A146&lt;=$B$5,Data!E147,"")</f>
        <v/>
      </c>
      <c r="K146" s="1" t="str">
        <f aca="false">IF(A146&lt;=$B$5,Data!B147,"")</f>
        <v/>
      </c>
      <c r="L146" s="1" t="str">
        <f aca="false">IF(A146&lt;=$B$5,Data!C147,"")</f>
        <v/>
      </c>
      <c r="N146" s="99" t="e">
        <f aca="false">IF(A145&lt;=$N$7,Data!G146,"")</f>
        <v>#VALUE!</v>
      </c>
      <c r="P146" s="1" t="str">
        <f aca="false">IF(A146&lt;=$P$6,Data!D147,"")</f>
        <v/>
      </c>
      <c r="U146" s="1" t="n">
        <f aca="false">1+U145</f>
        <v>140</v>
      </c>
      <c r="V146" s="82" t="e">
        <v>#VALUE!</v>
      </c>
      <c r="W146" s="83" t="e">
        <f aca="false">V146</f>
        <v>#VALUE!</v>
      </c>
      <c r="Y146" s="1" t="n">
        <f aca="false">Y145+1</f>
        <v>141</v>
      </c>
      <c r="Z146" s="65" t="e">
        <v>#VALUE!</v>
      </c>
      <c r="AA146" s="76"/>
      <c r="AB146" s="76"/>
      <c r="AC146" s="80"/>
      <c r="AD146" s="33"/>
    </row>
    <row r="147" customFormat="false" ht="11.25" hidden="false" customHeight="false" outlineLevel="0" collapsed="false">
      <c r="A147" s="64" t="n">
        <f aca="false">1+A146</f>
        <v>141</v>
      </c>
      <c r="B147" s="1" t="str">
        <f aca="false">IF(A147&lt;=$B$5,Data!L148,"")</f>
        <v/>
      </c>
      <c r="G147" s="81" t="str">
        <f aca="false">IF(A147&lt;=$B$5,Data!O148,"")</f>
        <v/>
      </c>
      <c r="H147" s="81" t="str">
        <f aca="false">IF(A147&lt;=$B$5,Data!P148,"")</f>
        <v/>
      </c>
      <c r="J147" s="1" t="str">
        <f aca="false">IF(A147&lt;=$B$5,Data!E148,"")</f>
        <v/>
      </c>
      <c r="K147" s="1" t="str">
        <f aca="false">IF(A147&lt;=$B$5,Data!B148,"")</f>
        <v/>
      </c>
      <c r="L147" s="1" t="str">
        <f aca="false">IF(A147&lt;=$B$5,Data!C148,"")</f>
        <v/>
      </c>
      <c r="N147" s="99" t="e">
        <f aca="false">IF(A146&lt;=$N$7,Data!G147,"")</f>
        <v>#VALUE!</v>
      </c>
      <c r="P147" s="1" t="str">
        <f aca="false">IF(A147&lt;=$P$6,Data!D148,"")</f>
        <v/>
      </c>
      <c r="U147" s="1" t="n">
        <f aca="false">1+U146</f>
        <v>141</v>
      </c>
      <c r="V147" s="82" t="e">
        <v>#VALUE!</v>
      </c>
      <c r="W147" s="83" t="e">
        <f aca="false">V147</f>
        <v>#VALUE!</v>
      </c>
      <c r="Y147" s="1" t="n">
        <f aca="false">Y146+1</f>
        <v>142</v>
      </c>
      <c r="Z147" s="65" t="e">
        <v>#VALUE!</v>
      </c>
      <c r="AA147" s="76"/>
      <c r="AB147" s="76"/>
      <c r="AC147" s="80"/>
      <c r="AD147" s="33"/>
    </row>
    <row r="148" customFormat="false" ht="11.25" hidden="false" customHeight="false" outlineLevel="0" collapsed="false">
      <c r="A148" s="64" t="n">
        <f aca="false">1+A147</f>
        <v>142</v>
      </c>
      <c r="B148" s="1" t="str">
        <f aca="false">IF(A148&lt;=$B$5,Data!L149,"")</f>
        <v/>
      </c>
      <c r="G148" s="81" t="str">
        <f aca="false">IF(A148&lt;=$B$5,Data!O149,"")</f>
        <v/>
      </c>
      <c r="H148" s="81" t="str">
        <f aca="false">IF(A148&lt;=$B$5,Data!P149,"")</f>
        <v/>
      </c>
      <c r="J148" s="1" t="str">
        <f aca="false">IF(A148&lt;=$B$5,Data!E149,"")</f>
        <v/>
      </c>
      <c r="K148" s="1" t="str">
        <f aca="false">IF(A148&lt;=$B$5,Data!B149,"")</f>
        <v/>
      </c>
      <c r="L148" s="1" t="str">
        <f aca="false">IF(A148&lt;=$B$5,Data!C149,"")</f>
        <v/>
      </c>
      <c r="N148" s="99" t="e">
        <f aca="false">IF(A147&lt;=$N$7,Data!G148,"")</f>
        <v>#VALUE!</v>
      </c>
      <c r="P148" s="1" t="str">
        <f aca="false">IF(A148&lt;=$P$6,Data!D149,"")</f>
        <v/>
      </c>
      <c r="U148" s="1" t="n">
        <f aca="false">1+U147</f>
        <v>142</v>
      </c>
      <c r="V148" s="82" t="e">
        <v>#VALUE!</v>
      </c>
      <c r="W148" s="83" t="e">
        <f aca="false">V148</f>
        <v>#VALUE!</v>
      </c>
      <c r="Y148" s="1" t="n">
        <f aca="false">Y147+1</f>
        <v>143</v>
      </c>
      <c r="Z148" s="65" t="e">
        <v>#VALUE!</v>
      </c>
      <c r="AA148" s="76"/>
      <c r="AB148" s="76"/>
      <c r="AC148" s="80"/>
      <c r="AD148" s="33"/>
    </row>
    <row r="149" customFormat="false" ht="11.25" hidden="false" customHeight="false" outlineLevel="0" collapsed="false">
      <c r="A149" s="64" t="n">
        <f aca="false">1+A148</f>
        <v>143</v>
      </c>
      <c r="B149" s="1" t="str">
        <f aca="false">IF(A149&lt;=$B$5,Data!L150,"")</f>
        <v/>
      </c>
      <c r="G149" s="81" t="str">
        <f aca="false">IF(A149&lt;=$B$5,Data!O150,"")</f>
        <v/>
      </c>
      <c r="H149" s="81" t="str">
        <f aca="false">IF(A149&lt;=$B$5,Data!P150,"")</f>
        <v/>
      </c>
      <c r="J149" s="1" t="str">
        <f aca="false">IF(A149&lt;=$B$5,Data!E150,"")</f>
        <v/>
      </c>
      <c r="K149" s="1" t="str">
        <f aca="false">IF(A149&lt;=$B$5,Data!B150,"")</f>
        <v/>
      </c>
      <c r="L149" s="1" t="str">
        <f aca="false">IF(A149&lt;=$B$5,Data!C150,"")</f>
        <v/>
      </c>
      <c r="N149" s="99" t="e">
        <f aca="false">IF(A148&lt;=$N$7,Data!G149,"")</f>
        <v>#VALUE!</v>
      </c>
      <c r="P149" s="1" t="str">
        <f aca="false">IF(A149&lt;=$P$6,Data!D150,"")</f>
        <v/>
      </c>
      <c r="U149" s="1" t="n">
        <f aca="false">1+U148</f>
        <v>143</v>
      </c>
      <c r="V149" s="82" t="e">
        <v>#VALUE!</v>
      </c>
      <c r="W149" s="83" t="e">
        <f aca="false">V149</f>
        <v>#VALUE!</v>
      </c>
      <c r="Y149" s="1" t="n">
        <f aca="false">Y148+1</f>
        <v>144</v>
      </c>
      <c r="Z149" s="65" t="e">
        <v>#VALUE!</v>
      </c>
      <c r="AA149" s="76"/>
      <c r="AB149" s="76"/>
      <c r="AC149" s="80"/>
      <c r="AD149" s="33"/>
    </row>
    <row r="150" customFormat="false" ht="11.25" hidden="false" customHeight="false" outlineLevel="0" collapsed="false">
      <c r="A150" s="64" t="n">
        <f aca="false">1+A149</f>
        <v>144</v>
      </c>
      <c r="B150" s="1" t="str">
        <f aca="false">IF(A150&lt;=$B$5,Data!L151,"")</f>
        <v/>
      </c>
      <c r="G150" s="81" t="str">
        <f aca="false">IF(A150&lt;=$B$5,Data!O151,"")</f>
        <v/>
      </c>
      <c r="H150" s="81" t="str">
        <f aca="false">IF(A150&lt;=$B$5,Data!P151,"")</f>
        <v/>
      </c>
      <c r="J150" s="1" t="str">
        <f aca="false">IF(A150&lt;=$B$5,Data!E151,"")</f>
        <v/>
      </c>
      <c r="K150" s="1" t="str">
        <f aca="false">IF(A150&lt;=$B$5,Data!B151,"")</f>
        <v/>
      </c>
      <c r="L150" s="1" t="str">
        <f aca="false">IF(A150&lt;=$B$5,Data!C151,"")</f>
        <v/>
      </c>
      <c r="N150" s="99" t="e">
        <f aca="false">IF(A149&lt;=$N$7,Data!G150,"")</f>
        <v>#VALUE!</v>
      </c>
      <c r="P150" s="1" t="str">
        <f aca="false">IF(A150&lt;=$P$6,Data!D151,"")</f>
        <v/>
      </c>
      <c r="U150" s="1" t="n">
        <f aca="false">1+U149</f>
        <v>144</v>
      </c>
      <c r="V150" s="82" t="e">
        <v>#VALUE!</v>
      </c>
      <c r="W150" s="83" t="e">
        <f aca="false">V150</f>
        <v>#VALUE!</v>
      </c>
      <c r="Y150" s="1" t="n">
        <f aca="false">Y149+1</f>
        <v>145</v>
      </c>
      <c r="Z150" s="65" t="e">
        <v>#VALUE!</v>
      </c>
      <c r="AA150" s="76"/>
      <c r="AB150" s="76"/>
      <c r="AC150" s="80"/>
      <c r="AD150" s="33"/>
    </row>
    <row r="151" customFormat="false" ht="11.25" hidden="false" customHeight="false" outlineLevel="0" collapsed="false">
      <c r="A151" s="64" t="n">
        <f aca="false">1+A150</f>
        <v>145</v>
      </c>
      <c r="B151" s="1" t="str">
        <f aca="false">IF(A151&lt;=$B$5,Data!L152,"")</f>
        <v/>
      </c>
      <c r="G151" s="81" t="str">
        <f aca="false">IF(A151&lt;=$B$5,Data!O152,"")</f>
        <v/>
      </c>
      <c r="H151" s="81" t="str">
        <f aca="false">IF(A151&lt;=$B$5,Data!P152,"")</f>
        <v/>
      </c>
      <c r="J151" s="1" t="str">
        <f aca="false">IF(A151&lt;=$B$5,Data!E152,"")</f>
        <v/>
      </c>
      <c r="K151" s="1" t="str">
        <f aca="false">IF(A151&lt;=$B$5,Data!B152,"")</f>
        <v/>
      </c>
      <c r="L151" s="1" t="str">
        <f aca="false">IF(A151&lt;=$B$5,Data!C152,"")</f>
        <v/>
      </c>
      <c r="N151" s="99" t="e">
        <f aca="false">IF(A150&lt;=$N$7,Data!G151,"")</f>
        <v>#VALUE!</v>
      </c>
      <c r="P151" s="1" t="str">
        <f aca="false">IF(A151&lt;=$P$6,Data!D152,"")</f>
        <v/>
      </c>
      <c r="U151" s="1" t="n">
        <f aca="false">1+U150</f>
        <v>145</v>
      </c>
      <c r="V151" s="82" t="e">
        <v>#VALUE!</v>
      </c>
      <c r="W151" s="83" t="e">
        <f aca="false">V151</f>
        <v>#VALUE!</v>
      </c>
      <c r="Y151" s="1" t="n">
        <f aca="false">Y150+1</f>
        <v>146</v>
      </c>
      <c r="Z151" s="65" t="e">
        <v>#VALUE!</v>
      </c>
      <c r="AA151" s="76"/>
      <c r="AB151" s="76"/>
      <c r="AC151" s="80"/>
      <c r="AD151" s="33"/>
    </row>
    <row r="152" customFormat="false" ht="11.25" hidden="false" customHeight="false" outlineLevel="0" collapsed="false">
      <c r="A152" s="64" t="n">
        <f aca="false">1+A151</f>
        <v>146</v>
      </c>
      <c r="B152" s="1" t="str">
        <f aca="false">IF(A152&lt;=$B$5,Data!L153,"")</f>
        <v/>
      </c>
      <c r="G152" s="81" t="str">
        <f aca="false">IF(A152&lt;=$B$5,Data!O153,"")</f>
        <v/>
      </c>
      <c r="H152" s="81" t="str">
        <f aca="false">IF(A152&lt;=$B$5,Data!P153,"")</f>
        <v/>
      </c>
      <c r="J152" s="1" t="str">
        <f aca="false">IF(A152&lt;=$B$5,Data!E153,"")</f>
        <v/>
      </c>
      <c r="K152" s="1" t="str">
        <f aca="false">IF(A152&lt;=$B$5,Data!B153,"")</f>
        <v/>
      </c>
      <c r="L152" s="1" t="str">
        <f aca="false">IF(A152&lt;=$B$5,Data!C153,"")</f>
        <v/>
      </c>
      <c r="N152" s="99" t="e">
        <f aca="false">IF(A151&lt;=$N$7,Data!G152,"")</f>
        <v>#VALUE!</v>
      </c>
      <c r="P152" s="1" t="str">
        <f aca="false">IF(A152&lt;=$P$6,Data!D153,"")</f>
        <v/>
      </c>
      <c r="U152" s="1" t="n">
        <f aca="false">1+U151</f>
        <v>146</v>
      </c>
      <c r="V152" s="82" t="e">
        <v>#VALUE!</v>
      </c>
      <c r="W152" s="83" t="e">
        <f aca="false">V152</f>
        <v>#VALUE!</v>
      </c>
      <c r="Y152" s="1" t="n">
        <f aca="false">Y151+1</f>
        <v>147</v>
      </c>
      <c r="Z152" s="65" t="e">
        <v>#VALUE!</v>
      </c>
      <c r="AA152" s="76"/>
      <c r="AB152" s="76"/>
      <c r="AC152" s="80"/>
      <c r="AD152" s="33"/>
    </row>
    <row r="153" customFormat="false" ht="11.25" hidden="false" customHeight="false" outlineLevel="0" collapsed="false">
      <c r="A153" s="64" t="n">
        <f aca="false">1+A152</f>
        <v>147</v>
      </c>
      <c r="B153" s="1" t="str">
        <f aca="false">IF(A153&lt;=$B$5,Data!L154,"")</f>
        <v/>
      </c>
      <c r="G153" s="81" t="str">
        <f aca="false">IF(A153&lt;=$B$5,Data!O154,"")</f>
        <v/>
      </c>
      <c r="H153" s="81" t="str">
        <f aca="false">IF(A153&lt;=$B$5,Data!P154,"")</f>
        <v/>
      </c>
      <c r="J153" s="1" t="str">
        <f aca="false">IF(A153&lt;=$B$5,Data!E154,"")</f>
        <v/>
      </c>
      <c r="K153" s="1" t="str">
        <f aca="false">IF(A153&lt;=$B$5,Data!B154,"")</f>
        <v/>
      </c>
      <c r="L153" s="1" t="str">
        <f aca="false">IF(A153&lt;=$B$5,Data!C154,"")</f>
        <v/>
      </c>
      <c r="N153" s="99" t="e">
        <f aca="false">IF(A152&lt;=$N$7,Data!G153,"")</f>
        <v>#VALUE!</v>
      </c>
      <c r="P153" s="1" t="str">
        <f aca="false">IF(A153&lt;=$P$6,Data!D154,"")</f>
        <v/>
      </c>
      <c r="U153" s="1" t="n">
        <f aca="false">1+U152</f>
        <v>147</v>
      </c>
      <c r="V153" s="82" t="e">
        <v>#VALUE!</v>
      </c>
      <c r="W153" s="83" t="e">
        <f aca="false">V153</f>
        <v>#VALUE!</v>
      </c>
      <c r="Y153" s="1" t="n">
        <f aca="false">Y152+1</f>
        <v>148</v>
      </c>
      <c r="Z153" s="65" t="e">
        <v>#VALUE!</v>
      </c>
      <c r="AA153" s="76"/>
      <c r="AB153" s="76"/>
      <c r="AC153" s="80"/>
      <c r="AD153" s="33"/>
    </row>
    <row r="154" customFormat="false" ht="11.25" hidden="false" customHeight="false" outlineLevel="0" collapsed="false">
      <c r="A154" s="64" t="n">
        <f aca="false">1+A153</f>
        <v>148</v>
      </c>
      <c r="B154" s="1" t="str">
        <f aca="false">IF(A154&lt;=$B$5,Data!L155,"")</f>
        <v/>
      </c>
      <c r="G154" s="81" t="str">
        <f aca="false">IF(A154&lt;=$B$5,Data!O155,"")</f>
        <v/>
      </c>
      <c r="H154" s="81" t="str">
        <f aca="false">IF(A154&lt;=$B$5,Data!P155,"")</f>
        <v/>
      </c>
      <c r="J154" s="1" t="str">
        <f aca="false">IF(A154&lt;=$B$5,Data!E155,"")</f>
        <v/>
      </c>
      <c r="K154" s="1" t="str">
        <f aca="false">IF(A154&lt;=$B$5,Data!B155,"")</f>
        <v/>
      </c>
      <c r="L154" s="1" t="str">
        <f aca="false">IF(A154&lt;=$B$5,Data!C155,"")</f>
        <v/>
      </c>
      <c r="N154" s="99" t="e">
        <f aca="false">IF(A153&lt;=$N$7,Data!G154,"")</f>
        <v>#VALUE!</v>
      </c>
      <c r="P154" s="1" t="str">
        <f aca="false">IF(A154&lt;=$P$6,Data!D155,"")</f>
        <v/>
      </c>
      <c r="U154" s="1" t="n">
        <f aca="false">1+U153</f>
        <v>148</v>
      </c>
      <c r="V154" s="82" t="e">
        <v>#VALUE!</v>
      </c>
      <c r="W154" s="83" t="e">
        <f aca="false">V154</f>
        <v>#VALUE!</v>
      </c>
      <c r="Y154" s="1" t="n">
        <f aca="false">Y153+1</f>
        <v>149</v>
      </c>
      <c r="Z154" s="65" t="e">
        <v>#VALUE!</v>
      </c>
      <c r="AA154" s="76"/>
      <c r="AB154" s="76"/>
      <c r="AC154" s="80"/>
      <c r="AD154" s="33"/>
    </row>
    <row r="155" customFormat="false" ht="11.25" hidden="false" customHeight="false" outlineLevel="0" collapsed="false">
      <c r="A155" s="64" t="n">
        <f aca="false">1+A154</f>
        <v>149</v>
      </c>
      <c r="B155" s="1" t="str">
        <f aca="false">IF(A155&lt;=$B$5,Data!L156,"")</f>
        <v/>
      </c>
      <c r="G155" s="81" t="str">
        <f aca="false">IF(A155&lt;=$B$5,Data!O156,"")</f>
        <v/>
      </c>
      <c r="H155" s="81" t="str">
        <f aca="false">IF(A155&lt;=$B$5,Data!P156,"")</f>
        <v/>
      </c>
      <c r="J155" s="1" t="str">
        <f aca="false">IF(A155&lt;=$B$5,Data!E156,"")</f>
        <v/>
      </c>
      <c r="K155" s="1" t="str">
        <f aca="false">IF(A155&lt;=$B$5,Data!B156,"")</f>
        <v/>
      </c>
      <c r="L155" s="1" t="str">
        <f aca="false">IF(A155&lt;=$B$5,Data!C156,"")</f>
        <v/>
      </c>
      <c r="N155" s="99" t="e">
        <f aca="false">IF(A154&lt;=$N$7,Data!G155,"")</f>
        <v>#VALUE!</v>
      </c>
      <c r="P155" s="1" t="str">
        <f aca="false">IF(A155&lt;=$P$6,Data!D156,"")</f>
        <v/>
      </c>
      <c r="U155" s="1" t="n">
        <f aca="false">1+U154</f>
        <v>149</v>
      </c>
      <c r="V155" s="82" t="e">
        <v>#VALUE!</v>
      </c>
      <c r="W155" s="83" t="e">
        <f aca="false">V155</f>
        <v>#VALUE!</v>
      </c>
      <c r="Y155" s="1" t="n">
        <f aca="false">Y154+1</f>
        <v>150</v>
      </c>
      <c r="Z155" s="65" t="e">
        <v>#VALUE!</v>
      </c>
      <c r="AA155" s="76"/>
      <c r="AB155" s="76"/>
      <c r="AC155" s="80"/>
      <c r="AD155" s="33"/>
    </row>
    <row r="156" customFormat="false" ht="11.25" hidden="false" customHeight="false" outlineLevel="0" collapsed="false">
      <c r="A156" s="64" t="n">
        <f aca="false">1+A155</f>
        <v>150</v>
      </c>
      <c r="B156" s="1" t="str">
        <f aca="false">IF(A156&lt;=$B$5,Data!L157,"")</f>
        <v/>
      </c>
      <c r="G156" s="81" t="str">
        <f aca="false">IF(A156&lt;=$B$5,Data!O157,"")</f>
        <v/>
      </c>
      <c r="H156" s="81" t="str">
        <f aca="false">IF(A156&lt;=$B$5,Data!P157,"")</f>
        <v/>
      </c>
      <c r="J156" s="1" t="str">
        <f aca="false">IF(A156&lt;=$B$5,Data!E157,"")</f>
        <v/>
      </c>
      <c r="K156" s="1" t="str">
        <f aca="false">IF(A156&lt;=$B$5,Data!B157,"")</f>
        <v/>
      </c>
      <c r="L156" s="1" t="str">
        <f aca="false">IF(A156&lt;=$B$5,Data!C157,"")</f>
        <v/>
      </c>
      <c r="N156" s="99" t="e">
        <f aca="false">IF(A155&lt;=$N$7,Data!G156,"")</f>
        <v>#VALUE!</v>
      </c>
      <c r="P156" s="1" t="str">
        <f aca="false">IF(A156&lt;=$P$6,Data!D157,"")</f>
        <v/>
      </c>
      <c r="U156" s="1" t="n">
        <f aca="false">1+U155</f>
        <v>150</v>
      </c>
      <c r="V156" s="82" t="e">
        <v>#VALUE!</v>
      </c>
      <c r="W156" s="83" t="e">
        <f aca="false">V156</f>
        <v>#VALUE!</v>
      </c>
      <c r="Y156" s="1" t="n">
        <f aca="false">Y155+1</f>
        <v>151</v>
      </c>
      <c r="Z156" s="65" t="e">
        <v>#VALUE!</v>
      </c>
      <c r="AA156" s="76"/>
      <c r="AB156" s="76"/>
      <c r="AC156" s="80"/>
      <c r="AD156" s="33"/>
    </row>
    <row r="157" customFormat="false" ht="11.25" hidden="false" customHeight="false" outlineLevel="0" collapsed="false">
      <c r="A157" s="64" t="n">
        <f aca="false">1+A156</f>
        <v>151</v>
      </c>
      <c r="B157" s="1" t="str">
        <f aca="false">IF(A157&lt;=$B$5,Data!L158,"")</f>
        <v/>
      </c>
      <c r="G157" s="81" t="str">
        <f aca="false">IF(A157&lt;=$B$5,Data!O158,"")</f>
        <v/>
      </c>
      <c r="H157" s="81" t="str">
        <f aca="false">IF(A157&lt;=$B$5,Data!P158,"")</f>
        <v/>
      </c>
      <c r="J157" s="1" t="str">
        <f aca="false">IF(A157&lt;=$B$5,Data!E158,"")</f>
        <v/>
      </c>
      <c r="K157" s="1" t="str">
        <f aca="false">IF(A157&lt;=$B$5,Data!B158,"")</f>
        <v/>
      </c>
      <c r="L157" s="1" t="str">
        <f aca="false">IF(A157&lt;=$B$5,Data!C158,"")</f>
        <v/>
      </c>
      <c r="N157" s="99" t="e">
        <f aca="false">IF(A156&lt;=$N$7,Data!G157,"")</f>
        <v>#VALUE!</v>
      </c>
      <c r="P157" s="1" t="str">
        <f aca="false">IF(A157&lt;=$P$6,Data!D158,"")</f>
        <v/>
      </c>
      <c r="U157" s="1" t="n">
        <f aca="false">1+U156</f>
        <v>151</v>
      </c>
      <c r="V157" s="82" t="e">
        <v>#VALUE!</v>
      </c>
      <c r="W157" s="83" t="e">
        <f aca="false">V157</f>
        <v>#VALUE!</v>
      </c>
      <c r="Y157" s="1" t="n">
        <f aca="false">Y156+1</f>
        <v>152</v>
      </c>
      <c r="Z157" s="65" t="e">
        <v>#VALUE!</v>
      </c>
      <c r="AA157" s="76"/>
      <c r="AB157" s="76"/>
      <c r="AC157" s="80"/>
      <c r="AD157" s="33"/>
    </row>
    <row r="158" customFormat="false" ht="11.25" hidden="false" customHeight="false" outlineLevel="0" collapsed="false">
      <c r="A158" s="64" t="n">
        <f aca="false">1+A157</f>
        <v>152</v>
      </c>
      <c r="B158" s="1" t="str">
        <f aca="false">IF(A158&lt;=$B$5,Data!L159,"")</f>
        <v/>
      </c>
      <c r="G158" s="81" t="str">
        <f aca="false">IF(A158&lt;=$B$5,Data!O159,"")</f>
        <v/>
      </c>
      <c r="H158" s="81" t="str">
        <f aca="false">IF(A158&lt;=$B$5,Data!P159,"")</f>
        <v/>
      </c>
      <c r="J158" s="1" t="str">
        <f aca="false">IF(A158&lt;=$B$5,Data!E159,"")</f>
        <v/>
      </c>
      <c r="K158" s="1" t="str">
        <f aca="false">IF(A158&lt;=$B$5,Data!B159,"")</f>
        <v/>
      </c>
      <c r="L158" s="1" t="str">
        <f aca="false">IF(A158&lt;=$B$5,Data!C159,"")</f>
        <v/>
      </c>
      <c r="N158" s="99" t="e">
        <f aca="false">IF(A157&lt;=$N$7,Data!G158,"")</f>
        <v>#VALUE!</v>
      </c>
      <c r="P158" s="1" t="str">
        <f aca="false">IF(A158&lt;=$P$6,Data!D159,"")</f>
        <v/>
      </c>
      <c r="U158" s="1" t="n">
        <f aca="false">1+U157</f>
        <v>152</v>
      </c>
      <c r="V158" s="82" t="e">
        <v>#VALUE!</v>
      </c>
      <c r="W158" s="83" t="e">
        <f aca="false">V158</f>
        <v>#VALUE!</v>
      </c>
      <c r="Y158" s="1" t="n">
        <f aca="false">Y157+1</f>
        <v>153</v>
      </c>
      <c r="Z158" s="65" t="e">
        <v>#VALUE!</v>
      </c>
      <c r="AA158" s="76"/>
      <c r="AB158" s="76"/>
      <c r="AC158" s="80"/>
      <c r="AD158" s="33"/>
    </row>
    <row r="159" customFormat="false" ht="11.25" hidden="false" customHeight="false" outlineLevel="0" collapsed="false">
      <c r="A159" s="64" t="n">
        <f aca="false">1+A158</f>
        <v>153</v>
      </c>
      <c r="B159" s="1" t="str">
        <f aca="false">IF(A159&lt;=$B$5,Data!L160,"")</f>
        <v/>
      </c>
      <c r="G159" s="81" t="str">
        <f aca="false">IF(A159&lt;=$B$5,Data!O160,"")</f>
        <v/>
      </c>
      <c r="H159" s="81" t="str">
        <f aca="false">IF(A159&lt;=$B$5,Data!P160,"")</f>
        <v/>
      </c>
      <c r="J159" s="1" t="str">
        <f aca="false">IF(A159&lt;=$B$5,Data!E160,"")</f>
        <v/>
      </c>
      <c r="K159" s="1" t="str">
        <f aca="false">IF(A159&lt;=$B$5,Data!B160,"")</f>
        <v/>
      </c>
      <c r="L159" s="1" t="str">
        <f aca="false">IF(A159&lt;=$B$5,Data!C160,"")</f>
        <v/>
      </c>
      <c r="N159" s="99" t="e">
        <f aca="false">IF(A158&lt;=$N$7,Data!G159,"")</f>
        <v>#VALUE!</v>
      </c>
      <c r="P159" s="1" t="str">
        <f aca="false">IF(A159&lt;=$P$6,Data!D160,"")</f>
        <v/>
      </c>
      <c r="U159" s="1" t="n">
        <f aca="false">1+U158</f>
        <v>153</v>
      </c>
      <c r="V159" s="82" t="e">
        <v>#VALUE!</v>
      </c>
      <c r="W159" s="83" t="e">
        <f aca="false">V159</f>
        <v>#VALUE!</v>
      </c>
      <c r="Y159" s="1" t="n">
        <f aca="false">Y158+1</f>
        <v>154</v>
      </c>
      <c r="Z159" s="65" t="e">
        <v>#VALUE!</v>
      </c>
      <c r="AA159" s="76"/>
      <c r="AB159" s="76"/>
      <c r="AC159" s="80"/>
      <c r="AD159" s="33"/>
    </row>
    <row r="160" customFormat="false" ht="11.25" hidden="false" customHeight="false" outlineLevel="0" collapsed="false">
      <c r="A160" s="64" t="n">
        <f aca="false">1+A159</f>
        <v>154</v>
      </c>
      <c r="B160" s="1" t="str">
        <f aca="false">IF(A160&lt;=$B$5,Data!L161,"")</f>
        <v/>
      </c>
      <c r="G160" s="81" t="str">
        <f aca="false">IF(A160&lt;=$B$5,Data!O161,"")</f>
        <v/>
      </c>
      <c r="H160" s="81" t="str">
        <f aca="false">IF(A160&lt;=$B$5,Data!P161,"")</f>
        <v/>
      </c>
      <c r="J160" s="1" t="str">
        <f aca="false">IF(A160&lt;=$B$5,Data!E161,"")</f>
        <v/>
      </c>
      <c r="K160" s="1" t="str">
        <f aca="false">IF(A160&lt;=$B$5,Data!B161,"")</f>
        <v/>
      </c>
      <c r="L160" s="1" t="str">
        <f aca="false">IF(A160&lt;=$B$5,Data!C161,"")</f>
        <v/>
      </c>
      <c r="N160" s="99" t="e">
        <f aca="false">IF(A159&lt;=$N$7,Data!G160,"")</f>
        <v>#VALUE!</v>
      </c>
      <c r="P160" s="1" t="str">
        <f aca="false">IF(A160&lt;=$P$6,Data!D161,"")</f>
        <v/>
      </c>
      <c r="U160" s="1" t="n">
        <f aca="false">1+U159</f>
        <v>154</v>
      </c>
      <c r="V160" s="82" t="e">
        <v>#VALUE!</v>
      </c>
      <c r="W160" s="83" t="e">
        <f aca="false">V160</f>
        <v>#VALUE!</v>
      </c>
      <c r="Y160" s="1" t="n">
        <f aca="false">Y159+1</f>
        <v>155</v>
      </c>
      <c r="Z160" s="65" t="e">
        <v>#VALUE!</v>
      </c>
      <c r="AA160" s="76"/>
      <c r="AB160" s="76"/>
      <c r="AC160" s="80"/>
      <c r="AD160" s="33"/>
    </row>
    <row r="161" customFormat="false" ht="11.25" hidden="false" customHeight="false" outlineLevel="0" collapsed="false">
      <c r="A161" s="64" t="n">
        <f aca="false">1+A160</f>
        <v>155</v>
      </c>
      <c r="B161" s="1" t="str">
        <f aca="false">IF(A161&lt;=$B$5,Data!L162,"")</f>
        <v/>
      </c>
      <c r="G161" s="81" t="str">
        <f aca="false">IF(A161&lt;=$B$5,Data!O162,"")</f>
        <v/>
      </c>
      <c r="H161" s="81" t="str">
        <f aca="false">IF(A161&lt;=$B$5,Data!P162,"")</f>
        <v/>
      </c>
      <c r="J161" s="1" t="str">
        <f aca="false">IF(A161&lt;=$B$5,Data!E162,"")</f>
        <v/>
      </c>
      <c r="K161" s="1" t="str">
        <f aca="false">IF(A161&lt;=$B$5,Data!B162,"")</f>
        <v/>
      </c>
      <c r="L161" s="1" t="str">
        <f aca="false">IF(A161&lt;=$B$5,Data!C162,"")</f>
        <v/>
      </c>
      <c r="N161" s="99" t="e">
        <f aca="false">IF(A160&lt;=$N$7,Data!G161,"")</f>
        <v>#VALUE!</v>
      </c>
      <c r="P161" s="1" t="str">
        <f aca="false">IF(A161&lt;=$P$6,Data!D162,"")</f>
        <v/>
      </c>
      <c r="U161" s="1" t="n">
        <f aca="false">1+U160</f>
        <v>155</v>
      </c>
      <c r="V161" s="82" t="e">
        <v>#VALUE!</v>
      </c>
      <c r="W161" s="83" t="e">
        <f aca="false">V161</f>
        <v>#VALUE!</v>
      </c>
      <c r="Y161" s="1" t="n">
        <f aca="false">Y160+1</f>
        <v>156</v>
      </c>
      <c r="Z161" s="65" t="e">
        <v>#VALUE!</v>
      </c>
      <c r="AA161" s="76"/>
      <c r="AB161" s="76"/>
      <c r="AC161" s="80"/>
      <c r="AD161" s="33"/>
    </row>
    <row r="162" customFormat="false" ht="11.25" hidden="false" customHeight="false" outlineLevel="0" collapsed="false">
      <c r="A162" s="64" t="n">
        <f aca="false">1+A161</f>
        <v>156</v>
      </c>
      <c r="B162" s="1" t="str">
        <f aca="false">IF(A162&lt;=$B$5,Data!L163,"")</f>
        <v/>
      </c>
      <c r="G162" s="81" t="str">
        <f aca="false">IF(A162&lt;=$B$5,Data!O163,"")</f>
        <v/>
      </c>
      <c r="H162" s="81" t="str">
        <f aca="false">IF(A162&lt;=$B$5,Data!P163,"")</f>
        <v/>
      </c>
      <c r="J162" s="1" t="str">
        <f aca="false">IF(A162&lt;=$B$5,Data!E163,"")</f>
        <v/>
      </c>
      <c r="K162" s="1" t="str">
        <f aca="false">IF(A162&lt;=$B$5,Data!B163,"")</f>
        <v/>
      </c>
      <c r="L162" s="1" t="str">
        <f aca="false">IF(A162&lt;=$B$5,Data!C163,"")</f>
        <v/>
      </c>
      <c r="N162" s="99" t="e">
        <f aca="false">IF(A161&lt;=$N$7,Data!G162,"")</f>
        <v>#VALUE!</v>
      </c>
      <c r="P162" s="1" t="str">
        <f aca="false">IF(A162&lt;=$P$6,Data!D163,"")</f>
        <v/>
      </c>
      <c r="U162" s="1" t="n">
        <f aca="false">1+U161</f>
        <v>156</v>
      </c>
      <c r="V162" s="82" t="e">
        <v>#VALUE!</v>
      </c>
      <c r="W162" s="83" t="e">
        <f aca="false">V162</f>
        <v>#VALUE!</v>
      </c>
      <c r="Y162" s="1" t="n">
        <f aca="false">Y161+1</f>
        <v>157</v>
      </c>
      <c r="Z162" s="65" t="e">
        <v>#VALUE!</v>
      </c>
      <c r="AA162" s="76"/>
      <c r="AB162" s="76"/>
      <c r="AC162" s="80"/>
      <c r="AD162" s="33"/>
    </row>
    <row r="163" customFormat="false" ht="11.25" hidden="false" customHeight="false" outlineLevel="0" collapsed="false">
      <c r="A163" s="64" t="n">
        <f aca="false">1+A162</f>
        <v>157</v>
      </c>
      <c r="B163" s="1" t="str">
        <f aca="false">IF(A163&lt;=$B$5,Data!L164,"")</f>
        <v/>
      </c>
      <c r="G163" s="81" t="str">
        <f aca="false">IF(A163&lt;=$B$5,Data!O164,"")</f>
        <v/>
      </c>
      <c r="H163" s="81" t="str">
        <f aca="false">IF(A163&lt;=$B$5,Data!P164,"")</f>
        <v/>
      </c>
      <c r="J163" s="1" t="str">
        <f aca="false">IF(A163&lt;=$B$5,Data!E164,"")</f>
        <v/>
      </c>
      <c r="K163" s="1" t="str">
        <f aca="false">IF(A163&lt;=$B$5,Data!B164,"")</f>
        <v/>
      </c>
      <c r="L163" s="1" t="str">
        <f aca="false">IF(A163&lt;=$B$5,Data!C164,"")</f>
        <v/>
      </c>
      <c r="N163" s="99" t="e">
        <f aca="false">IF(A162&lt;=$N$7,Data!G163,"")</f>
        <v>#VALUE!</v>
      </c>
      <c r="P163" s="1" t="str">
        <f aca="false">IF(A163&lt;=$P$6,Data!D164,"")</f>
        <v/>
      </c>
      <c r="U163" s="1" t="n">
        <f aca="false">1+U162</f>
        <v>157</v>
      </c>
      <c r="V163" s="82" t="e">
        <v>#VALUE!</v>
      </c>
      <c r="W163" s="83" t="e">
        <f aca="false">V163</f>
        <v>#VALUE!</v>
      </c>
      <c r="Y163" s="1" t="n">
        <f aca="false">Y162+1</f>
        <v>158</v>
      </c>
      <c r="Z163" s="65" t="e">
        <v>#VALUE!</v>
      </c>
      <c r="AA163" s="76"/>
      <c r="AB163" s="76"/>
      <c r="AC163" s="80"/>
      <c r="AD163" s="33"/>
    </row>
    <row r="164" customFormat="false" ht="11.25" hidden="false" customHeight="false" outlineLevel="0" collapsed="false">
      <c r="A164" s="64" t="n">
        <f aca="false">1+A163</f>
        <v>158</v>
      </c>
      <c r="B164" s="1" t="str">
        <f aca="false">IF(A164&lt;=$B$5,Data!L165,"")</f>
        <v/>
      </c>
      <c r="G164" s="81" t="str">
        <f aca="false">IF(A164&lt;=$B$5,Data!O165,"")</f>
        <v/>
      </c>
      <c r="H164" s="81" t="str">
        <f aca="false">IF(A164&lt;=$B$5,Data!P165,"")</f>
        <v/>
      </c>
      <c r="J164" s="1" t="str">
        <f aca="false">IF(A164&lt;=$B$5,Data!E165,"")</f>
        <v/>
      </c>
      <c r="K164" s="1" t="str">
        <f aca="false">IF(A164&lt;=$B$5,Data!B165,"")</f>
        <v/>
      </c>
      <c r="L164" s="1" t="str">
        <f aca="false">IF(A164&lt;=$B$5,Data!C165,"")</f>
        <v/>
      </c>
      <c r="N164" s="99" t="e">
        <f aca="false">IF(A163&lt;=$N$7,Data!G164,"")</f>
        <v>#VALUE!</v>
      </c>
      <c r="P164" s="1" t="str">
        <f aca="false">IF(A164&lt;=$P$6,Data!D165,"")</f>
        <v/>
      </c>
      <c r="U164" s="1" t="n">
        <f aca="false">1+U163</f>
        <v>158</v>
      </c>
      <c r="V164" s="82" t="e">
        <v>#VALUE!</v>
      </c>
      <c r="W164" s="83" t="e">
        <f aca="false">V164</f>
        <v>#VALUE!</v>
      </c>
      <c r="Y164" s="1" t="n">
        <f aca="false">Y163+1</f>
        <v>159</v>
      </c>
      <c r="Z164" s="65" t="e">
        <v>#VALUE!</v>
      </c>
      <c r="AA164" s="76"/>
      <c r="AB164" s="76"/>
      <c r="AC164" s="80"/>
      <c r="AD164" s="33"/>
    </row>
    <row r="165" customFormat="false" ht="11.25" hidden="false" customHeight="false" outlineLevel="0" collapsed="false">
      <c r="A165" s="64" t="n">
        <f aca="false">1+A164</f>
        <v>159</v>
      </c>
      <c r="B165" s="1" t="str">
        <f aca="false">IF(A165&lt;=$B$5,Data!L166,"")</f>
        <v/>
      </c>
      <c r="G165" s="81" t="str">
        <f aca="false">IF(A165&lt;=$B$5,Data!O166,"")</f>
        <v/>
      </c>
      <c r="H165" s="81" t="str">
        <f aca="false">IF(A165&lt;=$B$5,Data!P166,"")</f>
        <v/>
      </c>
      <c r="J165" s="1" t="str">
        <f aca="false">IF(A165&lt;=$B$5,Data!E166,"")</f>
        <v/>
      </c>
      <c r="K165" s="1" t="str">
        <f aca="false">IF(A165&lt;=$B$5,Data!B166,"")</f>
        <v/>
      </c>
      <c r="L165" s="1" t="str">
        <f aca="false">IF(A165&lt;=$B$5,Data!C166,"")</f>
        <v/>
      </c>
      <c r="N165" s="99" t="e">
        <f aca="false">IF(A164&lt;=$N$7,Data!G165,"")</f>
        <v>#VALUE!</v>
      </c>
      <c r="P165" s="1" t="str">
        <f aca="false">IF(A165&lt;=$P$6,Data!D166,"")</f>
        <v/>
      </c>
      <c r="U165" s="1" t="n">
        <f aca="false">1+U164</f>
        <v>159</v>
      </c>
      <c r="V165" s="82" t="e">
        <v>#VALUE!</v>
      </c>
      <c r="W165" s="83" t="e">
        <f aca="false">V165</f>
        <v>#VALUE!</v>
      </c>
      <c r="Y165" s="1" t="n">
        <f aca="false">Y164+1</f>
        <v>160</v>
      </c>
      <c r="Z165" s="65" t="e">
        <v>#VALUE!</v>
      </c>
      <c r="AA165" s="76"/>
      <c r="AB165" s="76"/>
      <c r="AC165" s="80"/>
      <c r="AD165" s="33"/>
    </row>
    <row r="166" customFormat="false" ht="11.25" hidden="false" customHeight="false" outlineLevel="0" collapsed="false">
      <c r="A166" s="64" t="n">
        <f aca="false">1+A165</f>
        <v>160</v>
      </c>
      <c r="B166" s="1" t="str">
        <f aca="false">IF(A166&lt;=$B$5,Data!L167,"")</f>
        <v/>
      </c>
      <c r="G166" s="81" t="str">
        <f aca="false">IF(A166&lt;=$B$5,Data!O167,"")</f>
        <v/>
      </c>
      <c r="H166" s="81" t="str">
        <f aca="false">IF(A166&lt;=$B$5,Data!P167,"")</f>
        <v/>
      </c>
      <c r="J166" s="1" t="str">
        <f aca="false">IF(A166&lt;=$B$5,Data!E167,"")</f>
        <v/>
      </c>
      <c r="K166" s="1" t="str">
        <f aca="false">IF(A166&lt;=$B$5,Data!B167,"")</f>
        <v/>
      </c>
      <c r="L166" s="1" t="str">
        <f aca="false">IF(A166&lt;=$B$5,Data!C167,"")</f>
        <v/>
      </c>
      <c r="N166" s="99" t="e">
        <f aca="false">IF(A165&lt;=$N$7,Data!G166,"")</f>
        <v>#VALUE!</v>
      </c>
      <c r="P166" s="1" t="str">
        <f aca="false">IF(A166&lt;=$P$6,Data!D167,"")</f>
        <v/>
      </c>
      <c r="U166" s="1" t="n">
        <f aca="false">1+U165</f>
        <v>160</v>
      </c>
      <c r="V166" s="82" t="e">
        <v>#VALUE!</v>
      </c>
      <c r="W166" s="83" t="e">
        <f aca="false">V166</f>
        <v>#VALUE!</v>
      </c>
      <c r="Y166" s="1" t="n">
        <f aca="false">Y165+1</f>
        <v>161</v>
      </c>
      <c r="Z166" s="65" t="e">
        <v>#VALUE!</v>
      </c>
      <c r="AA166" s="76"/>
      <c r="AB166" s="76"/>
      <c r="AC166" s="80"/>
      <c r="AD166" s="33"/>
    </row>
    <row r="167" customFormat="false" ht="11.25" hidden="false" customHeight="false" outlineLevel="0" collapsed="false">
      <c r="A167" s="64" t="n">
        <f aca="false">1+A166</f>
        <v>161</v>
      </c>
      <c r="B167" s="1" t="str">
        <f aca="false">IF(A167&lt;=$B$5,Data!L168,"")</f>
        <v/>
      </c>
      <c r="G167" s="81" t="str">
        <f aca="false">IF(A167&lt;=$B$5,Data!O168,"")</f>
        <v/>
      </c>
      <c r="H167" s="81" t="str">
        <f aca="false">IF(A167&lt;=$B$5,Data!P168,"")</f>
        <v/>
      </c>
      <c r="J167" s="1" t="str">
        <f aca="false">IF(A167&lt;=$B$5,Data!E168,"")</f>
        <v/>
      </c>
      <c r="K167" s="1" t="str">
        <f aca="false">IF(A167&lt;=$B$5,Data!B168,"")</f>
        <v/>
      </c>
      <c r="L167" s="1" t="str">
        <f aca="false">IF(A167&lt;=$B$5,Data!C168,"")</f>
        <v/>
      </c>
      <c r="N167" s="99" t="e">
        <f aca="false">IF(A166&lt;=$N$7,Data!G167,"")</f>
        <v>#VALUE!</v>
      </c>
      <c r="P167" s="1" t="str">
        <f aca="false">IF(A167&lt;=$P$6,Data!D168,"")</f>
        <v/>
      </c>
      <c r="U167" s="1" t="n">
        <f aca="false">1+U166</f>
        <v>161</v>
      </c>
      <c r="V167" s="82" t="e">
        <v>#VALUE!</v>
      </c>
      <c r="W167" s="83" t="e">
        <f aca="false">V167</f>
        <v>#VALUE!</v>
      </c>
      <c r="Y167" s="1" t="n">
        <f aca="false">Y166+1</f>
        <v>162</v>
      </c>
      <c r="Z167" s="65" t="e">
        <v>#VALUE!</v>
      </c>
      <c r="AA167" s="76"/>
      <c r="AB167" s="76"/>
      <c r="AC167" s="80"/>
      <c r="AD167" s="33"/>
    </row>
    <row r="168" customFormat="false" ht="11.25" hidden="false" customHeight="false" outlineLevel="0" collapsed="false">
      <c r="A168" s="64" t="n">
        <f aca="false">1+A167</f>
        <v>162</v>
      </c>
      <c r="B168" s="1" t="str">
        <f aca="false">IF(A168&lt;=$B$5,Data!L169,"")</f>
        <v/>
      </c>
      <c r="G168" s="81" t="str">
        <f aca="false">IF(A168&lt;=$B$5,Data!O169,"")</f>
        <v/>
      </c>
      <c r="H168" s="81" t="str">
        <f aca="false">IF(A168&lt;=$B$5,Data!P169,"")</f>
        <v/>
      </c>
      <c r="J168" s="1" t="str">
        <f aca="false">IF(A168&lt;=$B$5,Data!E169,"")</f>
        <v/>
      </c>
      <c r="K168" s="1" t="str">
        <f aca="false">IF(A168&lt;=$B$5,Data!B169,"")</f>
        <v/>
      </c>
      <c r="L168" s="1" t="str">
        <f aca="false">IF(A168&lt;=$B$5,Data!C169,"")</f>
        <v/>
      </c>
      <c r="N168" s="99" t="e">
        <f aca="false">IF(A167&lt;=$N$7,Data!G168,"")</f>
        <v>#VALUE!</v>
      </c>
      <c r="P168" s="1" t="str">
        <f aca="false">IF(A168&lt;=$P$6,Data!D169,"")</f>
        <v/>
      </c>
      <c r="U168" s="1" t="n">
        <f aca="false">1+U167</f>
        <v>162</v>
      </c>
      <c r="V168" s="82" t="e">
        <v>#VALUE!</v>
      </c>
      <c r="W168" s="83" t="e">
        <f aca="false">V168</f>
        <v>#VALUE!</v>
      </c>
      <c r="Y168" s="1" t="n">
        <f aca="false">Y167+1</f>
        <v>163</v>
      </c>
      <c r="Z168" s="65" t="e">
        <v>#VALUE!</v>
      </c>
      <c r="AA168" s="76"/>
      <c r="AB168" s="76"/>
      <c r="AC168" s="80"/>
      <c r="AD168" s="33"/>
    </row>
    <row r="169" customFormat="false" ht="11.25" hidden="false" customHeight="false" outlineLevel="0" collapsed="false">
      <c r="A169" s="64" t="n">
        <f aca="false">1+A168</f>
        <v>163</v>
      </c>
      <c r="B169" s="1" t="str">
        <f aca="false">IF(A169&lt;=$B$5,Data!L170,"")</f>
        <v/>
      </c>
      <c r="G169" s="81" t="str">
        <f aca="false">IF(A169&lt;=$B$5,Data!O170,"")</f>
        <v/>
      </c>
      <c r="H169" s="81" t="str">
        <f aca="false">IF(A169&lt;=$B$5,Data!P170,"")</f>
        <v/>
      </c>
      <c r="J169" s="1" t="str">
        <f aca="false">IF(A169&lt;=$B$5,Data!E170,"")</f>
        <v/>
      </c>
      <c r="K169" s="1" t="str">
        <f aca="false">IF(A169&lt;=$B$5,Data!B170,"")</f>
        <v/>
      </c>
      <c r="L169" s="1" t="str">
        <f aca="false">IF(A169&lt;=$B$5,Data!C170,"")</f>
        <v/>
      </c>
      <c r="N169" s="99" t="e">
        <f aca="false">IF(A168&lt;=$N$7,Data!G169,"")</f>
        <v>#VALUE!</v>
      </c>
      <c r="P169" s="1" t="str">
        <f aca="false">IF(A169&lt;=$P$6,Data!D170,"")</f>
        <v/>
      </c>
      <c r="U169" s="1" t="n">
        <f aca="false">1+U168</f>
        <v>163</v>
      </c>
      <c r="V169" s="82" t="e">
        <v>#VALUE!</v>
      </c>
      <c r="W169" s="83" t="e">
        <f aca="false">V169</f>
        <v>#VALUE!</v>
      </c>
      <c r="Y169" s="1" t="n">
        <f aca="false">Y168+1</f>
        <v>164</v>
      </c>
      <c r="Z169" s="65" t="e">
        <v>#VALUE!</v>
      </c>
      <c r="AA169" s="76"/>
      <c r="AB169" s="76"/>
      <c r="AC169" s="80"/>
      <c r="AD169" s="33"/>
    </row>
    <row r="170" customFormat="false" ht="11.25" hidden="false" customHeight="false" outlineLevel="0" collapsed="false">
      <c r="A170" s="64" t="n">
        <f aca="false">1+A169</f>
        <v>164</v>
      </c>
      <c r="B170" s="1" t="str">
        <f aca="false">IF(A170&lt;=$B$5,Data!L171,"")</f>
        <v/>
      </c>
      <c r="G170" s="81" t="str">
        <f aca="false">IF(A170&lt;=$B$5,Data!O171,"")</f>
        <v/>
      </c>
      <c r="H170" s="81" t="str">
        <f aca="false">IF(A170&lt;=$B$5,Data!P171,"")</f>
        <v/>
      </c>
      <c r="J170" s="1" t="str">
        <f aca="false">IF(A170&lt;=$B$5,Data!E171,"")</f>
        <v/>
      </c>
      <c r="K170" s="1" t="str">
        <f aca="false">IF(A170&lt;=$B$5,Data!B171,"")</f>
        <v/>
      </c>
      <c r="L170" s="1" t="str">
        <f aca="false">IF(A170&lt;=$B$5,Data!C171,"")</f>
        <v/>
      </c>
      <c r="N170" s="99" t="e">
        <f aca="false">IF(A169&lt;=$N$7,Data!G170,"")</f>
        <v>#VALUE!</v>
      </c>
      <c r="P170" s="1" t="str">
        <f aca="false">IF(A170&lt;=$P$6,Data!D171,"")</f>
        <v/>
      </c>
      <c r="U170" s="1" t="n">
        <f aca="false">1+U169</f>
        <v>164</v>
      </c>
      <c r="V170" s="82" t="e">
        <v>#VALUE!</v>
      </c>
      <c r="W170" s="83" t="e">
        <f aca="false">V170</f>
        <v>#VALUE!</v>
      </c>
      <c r="Y170" s="1" t="n">
        <f aca="false">Y169+1</f>
        <v>165</v>
      </c>
      <c r="Z170" s="65" t="e">
        <v>#VALUE!</v>
      </c>
      <c r="AA170" s="76"/>
      <c r="AB170" s="76"/>
      <c r="AC170" s="80"/>
      <c r="AD170" s="33"/>
    </row>
    <row r="171" customFormat="false" ht="11.25" hidden="false" customHeight="false" outlineLevel="0" collapsed="false">
      <c r="A171" s="64" t="n">
        <f aca="false">1+A170</f>
        <v>165</v>
      </c>
      <c r="B171" s="1" t="str">
        <f aca="false">IF(A171&lt;=$B$5,Data!L172,"")</f>
        <v/>
      </c>
      <c r="G171" s="81" t="str">
        <f aca="false">IF(A171&lt;=$B$5,Data!O172,"")</f>
        <v/>
      </c>
      <c r="H171" s="81" t="str">
        <f aca="false">IF(A171&lt;=$B$5,Data!P172,"")</f>
        <v/>
      </c>
      <c r="J171" s="1" t="str">
        <f aca="false">IF(A171&lt;=$B$5,Data!E172,"")</f>
        <v/>
      </c>
      <c r="K171" s="1" t="str">
        <f aca="false">IF(A171&lt;=$B$5,Data!B172,"")</f>
        <v/>
      </c>
      <c r="L171" s="1" t="str">
        <f aca="false">IF(A171&lt;=$B$5,Data!C172,"")</f>
        <v/>
      </c>
      <c r="N171" s="99" t="e">
        <f aca="false">IF(A170&lt;=$N$7,Data!G171,"")</f>
        <v>#VALUE!</v>
      </c>
      <c r="P171" s="1" t="str">
        <f aca="false">IF(A171&lt;=$P$6,Data!D172,"")</f>
        <v/>
      </c>
      <c r="U171" s="1" t="n">
        <f aca="false">1+U170</f>
        <v>165</v>
      </c>
      <c r="V171" s="82" t="e">
        <v>#VALUE!</v>
      </c>
      <c r="W171" s="83" t="e">
        <f aca="false">V171</f>
        <v>#VALUE!</v>
      </c>
      <c r="Y171" s="1" t="n">
        <f aca="false">Y170+1</f>
        <v>166</v>
      </c>
      <c r="Z171" s="65" t="e">
        <v>#VALUE!</v>
      </c>
      <c r="AA171" s="76"/>
      <c r="AB171" s="76"/>
      <c r="AC171" s="80"/>
      <c r="AD171" s="33"/>
    </row>
    <row r="172" customFormat="false" ht="11.25" hidden="false" customHeight="false" outlineLevel="0" collapsed="false">
      <c r="A172" s="64" t="n">
        <f aca="false">1+A171</f>
        <v>166</v>
      </c>
      <c r="B172" s="1" t="str">
        <f aca="false">IF(A172&lt;=$B$5,Data!L173,"")</f>
        <v/>
      </c>
      <c r="G172" s="81" t="str">
        <f aca="false">IF(A172&lt;=$B$5,Data!O173,"")</f>
        <v/>
      </c>
      <c r="H172" s="81" t="str">
        <f aca="false">IF(A172&lt;=$B$5,Data!P173,"")</f>
        <v/>
      </c>
      <c r="J172" s="1" t="str">
        <f aca="false">IF(A172&lt;=$B$5,Data!E173,"")</f>
        <v/>
      </c>
      <c r="K172" s="1" t="str">
        <f aca="false">IF(A172&lt;=$B$5,Data!B173,"")</f>
        <v/>
      </c>
      <c r="L172" s="1" t="str">
        <f aca="false">IF(A172&lt;=$B$5,Data!C173,"")</f>
        <v/>
      </c>
      <c r="N172" s="99" t="e">
        <f aca="false">IF(A171&lt;=$N$7,Data!G172,"")</f>
        <v>#VALUE!</v>
      </c>
      <c r="P172" s="1" t="str">
        <f aca="false">IF(A172&lt;=$P$6,Data!D173,"")</f>
        <v/>
      </c>
      <c r="U172" s="1" t="n">
        <f aca="false">1+U171</f>
        <v>166</v>
      </c>
      <c r="V172" s="82" t="e">
        <v>#VALUE!</v>
      </c>
      <c r="W172" s="83" t="e">
        <f aca="false">V172</f>
        <v>#VALUE!</v>
      </c>
      <c r="Y172" s="1" t="n">
        <f aca="false">Y171+1</f>
        <v>167</v>
      </c>
      <c r="Z172" s="65" t="e">
        <v>#VALUE!</v>
      </c>
      <c r="AA172" s="76"/>
      <c r="AB172" s="76"/>
      <c r="AC172" s="80"/>
      <c r="AD172" s="33"/>
    </row>
    <row r="173" customFormat="false" ht="11.25" hidden="false" customHeight="false" outlineLevel="0" collapsed="false">
      <c r="A173" s="64" t="n">
        <f aca="false">1+A172</f>
        <v>167</v>
      </c>
      <c r="B173" s="1" t="str">
        <f aca="false">IF(A173&lt;=$B$5,Data!L174,"")</f>
        <v/>
      </c>
      <c r="G173" s="81" t="str">
        <f aca="false">IF(A173&lt;=$B$5,Data!O174,"")</f>
        <v/>
      </c>
      <c r="H173" s="81" t="str">
        <f aca="false">IF(A173&lt;=$B$5,Data!P174,"")</f>
        <v/>
      </c>
      <c r="J173" s="1" t="str">
        <f aca="false">IF(A173&lt;=$B$5,Data!E174,"")</f>
        <v/>
      </c>
      <c r="K173" s="1" t="str">
        <f aca="false">IF(A173&lt;=$B$5,Data!B174,"")</f>
        <v/>
      </c>
      <c r="L173" s="1" t="str">
        <f aca="false">IF(A173&lt;=$B$5,Data!C174,"")</f>
        <v/>
      </c>
      <c r="N173" s="99" t="e">
        <f aca="false">IF(A172&lt;=$N$7,Data!G173,"")</f>
        <v>#VALUE!</v>
      </c>
      <c r="P173" s="1" t="str">
        <f aca="false">IF(A173&lt;=$P$6,Data!D174,"")</f>
        <v/>
      </c>
      <c r="U173" s="1" t="n">
        <f aca="false">1+U172</f>
        <v>167</v>
      </c>
      <c r="V173" s="82" t="e">
        <v>#VALUE!</v>
      </c>
      <c r="W173" s="83" t="e">
        <f aca="false">V173</f>
        <v>#VALUE!</v>
      </c>
      <c r="Y173" s="1" t="n">
        <f aca="false">Y172+1</f>
        <v>168</v>
      </c>
      <c r="Z173" s="65" t="e">
        <v>#VALUE!</v>
      </c>
      <c r="AA173" s="76"/>
      <c r="AB173" s="76"/>
      <c r="AC173" s="80"/>
      <c r="AD173" s="33"/>
    </row>
    <row r="174" customFormat="false" ht="11.25" hidden="false" customHeight="false" outlineLevel="0" collapsed="false">
      <c r="A174" s="64" t="n">
        <f aca="false">1+A173</f>
        <v>168</v>
      </c>
      <c r="B174" s="1" t="str">
        <f aca="false">IF(A174&lt;=$B$5,Data!L175,"")</f>
        <v/>
      </c>
      <c r="G174" s="81" t="str">
        <f aca="false">IF(A174&lt;=$B$5,Data!O175,"")</f>
        <v/>
      </c>
      <c r="H174" s="81" t="str">
        <f aca="false">IF(A174&lt;=$B$5,Data!P175,"")</f>
        <v/>
      </c>
      <c r="J174" s="1" t="str">
        <f aca="false">IF(A174&lt;=$B$5,Data!E175,"")</f>
        <v/>
      </c>
      <c r="K174" s="1" t="str">
        <f aca="false">IF(A174&lt;=$B$5,Data!B175,"")</f>
        <v/>
      </c>
      <c r="L174" s="1" t="str">
        <f aca="false">IF(A174&lt;=$B$5,Data!C175,"")</f>
        <v/>
      </c>
      <c r="N174" s="99" t="e">
        <f aca="false">IF(A173&lt;=$N$7,Data!G174,"")</f>
        <v>#VALUE!</v>
      </c>
      <c r="P174" s="1" t="str">
        <f aca="false">IF(A174&lt;=$P$6,Data!D175,"")</f>
        <v/>
      </c>
      <c r="U174" s="1" t="n">
        <f aca="false">1+U173</f>
        <v>168</v>
      </c>
      <c r="V174" s="82" t="e">
        <v>#VALUE!</v>
      </c>
      <c r="W174" s="83" t="e">
        <f aca="false">V174</f>
        <v>#VALUE!</v>
      </c>
      <c r="Y174" s="1" t="n">
        <f aca="false">Y173+1</f>
        <v>169</v>
      </c>
      <c r="Z174" s="65" t="e">
        <v>#VALUE!</v>
      </c>
      <c r="AA174" s="76"/>
      <c r="AB174" s="76"/>
      <c r="AC174" s="80"/>
      <c r="AD174" s="33"/>
    </row>
    <row r="175" customFormat="false" ht="11.25" hidden="false" customHeight="false" outlineLevel="0" collapsed="false">
      <c r="A175" s="64" t="n">
        <f aca="false">1+A174</f>
        <v>169</v>
      </c>
      <c r="B175" s="1" t="str">
        <f aca="false">IF(A175&lt;=$B$5,Data!L176,"")</f>
        <v/>
      </c>
      <c r="G175" s="81" t="str">
        <f aca="false">IF(A175&lt;=$B$5,Data!O176,"")</f>
        <v/>
      </c>
      <c r="H175" s="81" t="str">
        <f aca="false">IF(A175&lt;=$B$5,Data!P176,"")</f>
        <v/>
      </c>
      <c r="J175" s="1" t="str">
        <f aca="false">IF(A175&lt;=$B$5,Data!E176,"")</f>
        <v/>
      </c>
      <c r="K175" s="1" t="str">
        <f aca="false">IF(A175&lt;=$B$5,Data!B176,"")</f>
        <v/>
      </c>
      <c r="L175" s="1" t="str">
        <f aca="false">IF(A175&lt;=$B$5,Data!C176,"")</f>
        <v/>
      </c>
      <c r="N175" s="99" t="e">
        <f aca="false">IF(A174&lt;=$N$7,Data!G175,"")</f>
        <v>#VALUE!</v>
      </c>
      <c r="P175" s="1" t="str">
        <f aca="false">IF(A175&lt;=$P$6,Data!D176,"")</f>
        <v/>
      </c>
      <c r="U175" s="1" t="n">
        <f aca="false">1+U174</f>
        <v>169</v>
      </c>
      <c r="V175" s="82" t="e">
        <v>#VALUE!</v>
      </c>
      <c r="W175" s="83" t="e">
        <f aca="false">V175</f>
        <v>#VALUE!</v>
      </c>
      <c r="Y175" s="1" t="n">
        <f aca="false">Y174+1</f>
        <v>170</v>
      </c>
      <c r="Z175" s="65" t="e">
        <v>#VALUE!</v>
      </c>
      <c r="AA175" s="76"/>
      <c r="AB175" s="76"/>
      <c r="AC175" s="80"/>
      <c r="AD175" s="33"/>
    </row>
    <row r="176" customFormat="false" ht="11.25" hidden="false" customHeight="false" outlineLevel="0" collapsed="false">
      <c r="A176" s="64" t="n">
        <f aca="false">1+A175</f>
        <v>170</v>
      </c>
      <c r="B176" s="1" t="str">
        <f aca="false">IF(A176&lt;=$B$5,Data!L177,"")</f>
        <v/>
      </c>
      <c r="G176" s="81" t="str">
        <f aca="false">IF(A176&lt;=$B$5,Data!O177,"")</f>
        <v/>
      </c>
      <c r="H176" s="81" t="str">
        <f aca="false">IF(A176&lt;=$B$5,Data!P177,"")</f>
        <v/>
      </c>
      <c r="J176" s="1" t="str">
        <f aca="false">IF(A176&lt;=$B$5,Data!E177,"")</f>
        <v/>
      </c>
      <c r="K176" s="1" t="str">
        <f aca="false">IF(A176&lt;=$B$5,Data!B177,"")</f>
        <v/>
      </c>
      <c r="L176" s="1" t="str">
        <f aca="false">IF(A176&lt;=$B$5,Data!C177,"")</f>
        <v/>
      </c>
      <c r="N176" s="99" t="e">
        <f aca="false">IF(A175&lt;=$N$7,Data!G176,"")</f>
        <v>#VALUE!</v>
      </c>
      <c r="P176" s="1" t="str">
        <f aca="false">IF(A176&lt;=$P$6,Data!D177,"")</f>
        <v/>
      </c>
      <c r="U176" s="1" t="n">
        <f aca="false">1+U175</f>
        <v>170</v>
      </c>
      <c r="V176" s="82" t="e">
        <v>#VALUE!</v>
      </c>
      <c r="W176" s="83" t="e">
        <f aca="false">V176</f>
        <v>#VALUE!</v>
      </c>
      <c r="Y176" s="1" t="n">
        <f aca="false">Y175+1</f>
        <v>171</v>
      </c>
      <c r="Z176" s="65" t="e">
        <v>#VALUE!</v>
      </c>
      <c r="AA176" s="76"/>
      <c r="AB176" s="76"/>
      <c r="AC176" s="80"/>
      <c r="AD176" s="33"/>
    </row>
    <row r="177" customFormat="false" ht="11.25" hidden="false" customHeight="false" outlineLevel="0" collapsed="false">
      <c r="A177" s="64" t="n">
        <f aca="false">1+A176</f>
        <v>171</v>
      </c>
      <c r="B177" s="1" t="str">
        <f aca="false">IF(A177&lt;=$B$5,Data!L178,"")</f>
        <v/>
      </c>
      <c r="G177" s="81" t="str">
        <f aca="false">IF(A177&lt;=$B$5,Data!O178,"")</f>
        <v/>
      </c>
      <c r="H177" s="81" t="str">
        <f aca="false">IF(A177&lt;=$B$5,Data!P178,"")</f>
        <v/>
      </c>
      <c r="J177" s="1" t="str">
        <f aca="false">IF(A177&lt;=$B$5,Data!E178,"")</f>
        <v/>
      </c>
      <c r="K177" s="1" t="str">
        <f aca="false">IF(A177&lt;=$B$5,Data!B178,"")</f>
        <v/>
      </c>
      <c r="L177" s="1" t="str">
        <f aca="false">IF(A177&lt;=$B$5,Data!C178,"")</f>
        <v/>
      </c>
      <c r="N177" s="99" t="e">
        <f aca="false">IF(A176&lt;=$N$7,Data!G177,"")</f>
        <v>#VALUE!</v>
      </c>
      <c r="P177" s="1" t="str">
        <f aca="false">IF(A177&lt;=$P$6,Data!D178,"")</f>
        <v/>
      </c>
      <c r="U177" s="1" t="n">
        <f aca="false">1+U176</f>
        <v>171</v>
      </c>
      <c r="V177" s="82" t="e">
        <v>#VALUE!</v>
      </c>
      <c r="W177" s="83" t="e">
        <f aca="false">V177</f>
        <v>#VALUE!</v>
      </c>
      <c r="Y177" s="1" t="n">
        <f aca="false">Y176+1</f>
        <v>172</v>
      </c>
      <c r="Z177" s="65" t="e">
        <v>#VALUE!</v>
      </c>
      <c r="AA177" s="76"/>
      <c r="AB177" s="76"/>
      <c r="AC177" s="80"/>
      <c r="AD177" s="33"/>
    </row>
    <row r="178" customFormat="false" ht="11.25" hidden="false" customHeight="false" outlineLevel="0" collapsed="false">
      <c r="A178" s="64" t="n">
        <f aca="false">1+A177</f>
        <v>172</v>
      </c>
      <c r="B178" s="1" t="str">
        <f aca="false">IF(A178&lt;=$B$5,Data!L179,"")</f>
        <v/>
      </c>
      <c r="G178" s="81" t="str">
        <f aca="false">IF(A178&lt;=$B$5,Data!O179,"")</f>
        <v/>
      </c>
      <c r="H178" s="81" t="str">
        <f aca="false">IF(A178&lt;=$B$5,Data!P179,"")</f>
        <v/>
      </c>
      <c r="J178" s="1" t="str">
        <f aca="false">IF(A178&lt;=$B$5,Data!E179,"")</f>
        <v/>
      </c>
      <c r="K178" s="1" t="str">
        <f aca="false">IF(A178&lt;=$B$5,Data!B179,"")</f>
        <v/>
      </c>
      <c r="L178" s="1" t="str">
        <f aca="false">IF(A178&lt;=$B$5,Data!C179,"")</f>
        <v/>
      </c>
      <c r="N178" s="99" t="e">
        <f aca="false">IF(A177&lt;=$N$7,Data!G178,"")</f>
        <v>#VALUE!</v>
      </c>
      <c r="P178" s="1" t="str">
        <f aca="false">IF(A178&lt;=$P$6,Data!D179,"")</f>
        <v/>
      </c>
      <c r="U178" s="1" t="n">
        <f aca="false">1+U177</f>
        <v>172</v>
      </c>
      <c r="V178" s="82" t="e">
        <v>#VALUE!</v>
      </c>
      <c r="W178" s="83" t="e">
        <f aca="false">V178</f>
        <v>#VALUE!</v>
      </c>
      <c r="Y178" s="1" t="n">
        <f aca="false">Y177+1</f>
        <v>173</v>
      </c>
      <c r="Z178" s="65" t="e">
        <v>#VALUE!</v>
      </c>
      <c r="AA178" s="76"/>
      <c r="AB178" s="76"/>
      <c r="AC178" s="80"/>
      <c r="AD178" s="33"/>
    </row>
    <row r="179" customFormat="false" ht="11.25" hidden="false" customHeight="false" outlineLevel="0" collapsed="false">
      <c r="A179" s="64" t="n">
        <f aca="false">1+A178</f>
        <v>173</v>
      </c>
      <c r="B179" s="1" t="str">
        <f aca="false">IF(A179&lt;=$B$5,Data!L180,"")</f>
        <v/>
      </c>
      <c r="G179" s="81" t="str">
        <f aca="false">IF(A179&lt;=$B$5,Data!O180,"")</f>
        <v/>
      </c>
      <c r="H179" s="81" t="str">
        <f aca="false">IF(A179&lt;=$B$5,Data!P180,"")</f>
        <v/>
      </c>
      <c r="J179" s="1" t="str">
        <f aca="false">IF(A179&lt;=$B$5,Data!E180,"")</f>
        <v/>
      </c>
      <c r="K179" s="1" t="str">
        <f aca="false">IF(A179&lt;=$B$5,Data!B180,"")</f>
        <v/>
      </c>
      <c r="L179" s="1" t="str">
        <f aca="false">IF(A179&lt;=$B$5,Data!C180,"")</f>
        <v/>
      </c>
      <c r="N179" s="99" t="e">
        <f aca="false">IF(A178&lt;=$N$7,Data!G179,"")</f>
        <v>#VALUE!</v>
      </c>
      <c r="P179" s="1" t="str">
        <f aca="false">IF(A179&lt;=$P$6,Data!D180,"")</f>
        <v/>
      </c>
      <c r="U179" s="1" t="n">
        <f aca="false">1+U178</f>
        <v>173</v>
      </c>
      <c r="V179" s="82" t="e">
        <v>#VALUE!</v>
      </c>
      <c r="W179" s="83" t="e">
        <f aca="false">V179</f>
        <v>#VALUE!</v>
      </c>
      <c r="Y179" s="1" t="n">
        <f aca="false">Y178+1</f>
        <v>174</v>
      </c>
      <c r="Z179" s="65" t="e">
        <v>#VALUE!</v>
      </c>
      <c r="AA179" s="76"/>
      <c r="AB179" s="76"/>
      <c r="AC179" s="80"/>
      <c r="AD179" s="33"/>
    </row>
    <row r="180" customFormat="false" ht="11.25" hidden="false" customHeight="false" outlineLevel="0" collapsed="false">
      <c r="A180" s="64" t="n">
        <f aca="false">1+A179</f>
        <v>174</v>
      </c>
      <c r="B180" s="1" t="str">
        <f aca="false">IF(A180&lt;=$B$5,Data!L181,"")</f>
        <v/>
      </c>
      <c r="G180" s="81" t="str">
        <f aca="false">IF(A180&lt;=$B$5,Data!O181,"")</f>
        <v/>
      </c>
      <c r="H180" s="81" t="str">
        <f aca="false">IF(A180&lt;=$B$5,Data!P181,"")</f>
        <v/>
      </c>
      <c r="J180" s="1" t="str">
        <f aca="false">IF(A180&lt;=$B$5,Data!E181,"")</f>
        <v/>
      </c>
      <c r="K180" s="1" t="str">
        <f aca="false">IF(A180&lt;=$B$5,Data!B181,"")</f>
        <v/>
      </c>
      <c r="L180" s="1" t="str">
        <f aca="false">IF(A180&lt;=$B$5,Data!C181,"")</f>
        <v/>
      </c>
      <c r="N180" s="99" t="e">
        <f aca="false">IF(A179&lt;=$N$7,Data!G180,"")</f>
        <v>#VALUE!</v>
      </c>
      <c r="P180" s="1" t="str">
        <f aca="false">IF(A180&lt;=$P$6,Data!D181,"")</f>
        <v/>
      </c>
      <c r="U180" s="1" t="n">
        <f aca="false">1+U179</f>
        <v>174</v>
      </c>
      <c r="V180" s="82" t="e">
        <v>#VALUE!</v>
      </c>
      <c r="W180" s="83" t="e">
        <f aca="false">V180</f>
        <v>#VALUE!</v>
      </c>
      <c r="Y180" s="1" t="n">
        <f aca="false">Y179+1</f>
        <v>175</v>
      </c>
      <c r="Z180" s="65" t="e">
        <v>#VALUE!</v>
      </c>
      <c r="AA180" s="76"/>
      <c r="AB180" s="76"/>
      <c r="AC180" s="80"/>
      <c r="AD180" s="33"/>
    </row>
    <row r="181" customFormat="false" ht="11.25" hidden="false" customHeight="false" outlineLevel="0" collapsed="false">
      <c r="A181" s="64" t="n">
        <f aca="false">1+A180</f>
        <v>175</v>
      </c>
      <c r="B181" s="1" t="str">
        <f aca="false">IF(A181&lt;=$B$5,Data!L182,"")</f>
        <v/>
      </c>
      <c r="G181" s="81" t="str">
        <f aca="false">IF(A181&lt;=$B$5,Data!O182,"")</f>
        <v/>
      </c>
      <c r="H181" s="81" t="str">
        <f aca="false">IF(A181&lt;=$B$5,Data!P182,"")</f>
        <v/>
      </c>
      <c r="J181" s="1" t="str">
        <f aca="false">IF(A181&lt;=$B$5,Data!E182,"")</f>
        <v/>
      </c>
      <c r="K181" s="1" t="str">
        <f aca="false">IF(A181&lt;=$B$5,Data!B182,"")</f>
        <v/>
      </c>
      <c r="L181" s="1" t="str">
        <f aca="false">IF(A181&lt;=$B$5,Data!C182,"")</f>
        <v/>
      </c>
      <c r="N181" s="99" t="e">
        <f aca="false">IF(A180&lt;=$N$7,Data!G181,"")</f>
        <v>#VALUE!</v>
      </c>
      <c r="P181" s="1" t="str">
        <f aca="false">IF(A181&lt;=$P$6,Data!D182,"")</f>
        <v/>
      </c>
      <c r="U181" s="1" t="n">
        <f aca="false">1+U180</f>
        <v>175</v>
      </c>
      <c r="V181" s="82" t="e">
        <v>#VALUE!</v>
      </c>
      <c r="W181" s="83" t="e">
        <f aca="false">V181</f>
        <v>#VALUE!</v>
      </c>
      <c r="Y181" s="1" t="n">
        <f aca="false">Y180+1</f>
        <v>176</v>
      </c>
      <c r="Z181" s="65" t="e">
        <v>#VALUE!</v>
      </c>
      <c r="AA181" s="76"/>
      <c r="AB181" s="76"/>
      <c r="AC181" s="80"/>
      <c r="AD181" s="33"/>
    </row>
    <row r="182" customFormat="false" ht="11.25" hidden="false" customHeight="false" outlineLevel="0" collapsed="false">
      <c r="A182" s="64" t="n">
        <f aca="false">1+A181</f>
        <v>176</v>
      </c>
      <c r="B182" s="1" t="str">
        <f aca="false">IF(A182&lt;=$B$5,Data!L183,"")</f>
        <v/>
      </c>
      <c r="G182" s="81" t="str">
        <f aca="false">IF(A182&lt;=$B$5,Data!O183,"")</f>
        <v/>
      </c>
      <c r="H182" s="81" t="str">
        <f aca="false">IF(A182&lt;=$B$5,Data!P183,"")</f>
        <v/>
      </c>
      <c r="J182" s="1" t="str">
        <f aca="false">IF(A182&lt;=$B$5,Data!E183,"")</f>
        <v/>
      </c>
      <c r="K182" s="1" t="str">
        <f aca="false">IF(A182&lt;=$B$5,Data!B183,"")</f>
        <v/>
      </c>
      <c r="L182" s="1" t="str">
        <f aca="false">IF(A182&lt;=$B$5,Data!C183,"")</f>
        <v/>
      </c>
      <c r="N182" s="99" t="e">
        <f aca="false">IF(A181&lt;=$N$7,Data!G182,"")</f>
        <v>#VALUE!</v>
      </c>
      <c r="P182" s="1" t="str">
        <f aca="false">IF(A182&lt;=$P$6,Data!D183,"")</f>
        <v/>
      </c>
      <c r="U182" s="1" t="n">
        <f aca="false">1+U181</f>
        <v>176</v>
      </c>
      <c r="V182" s="82" t="e">
        <v>#VALUE!</v>
      </c>
      <c r="W182" s="83" t="e">
        <f aca="false">V182</f>
        <v>#VALUE!</v>
      </c>
      <c r="Y182" s="1" t="n">
        <f aca="false">Y181+1</f>
        <v>177</v>
      </c>
      <c r="Z182" s="65" t="e">
        <v>#VALUE!</v>
      </c>
      <c r="AA182" s="76"/>
      <c r="AB182" s="76"/>
      <c r="AC182" s="80"/>
      <c r="AD182" s="33"/>
    </row>
    <row r="183" customFormat="false" ht="11.25" hidden="false" customHeight="false" outlineLevel="0" collapsed="false">
      <c r="A183" s="64" t="n">
        <f aca="false">1+A182</f>
        <v>177</v>
      </c>
      <c r="B183" s="1" t="str">
        <f aca="false">IF(A183&lt;=$B$5,Data!L184,"")</f>
        <v/>
      </c>
      <c r="G183" s="81" t="str">
        <f aca="false">IF(A183&lt;=$B$5,Data!O184,"")</f>
        <v/>
      </c>
      <c r="H183" s="81" t="str">
        <f aca="false">IF(A183&lt;=$B$5,Data!P184,"")</f>
        <v/>
      </c>
      <c r="J183" s="1" t="str">
        <f aca="false">IF(A183&lt;=$B$5,Data!E184,"")</f>
        <v/>
      </c>
      <c r="K183" s="1" t="str">
        <f aca="false">IF(A183&lt;=$B$5,Data!B184,"")</f>
        <v/>
      </c>
      <c r="L183" s="1" t="str">
        <f aca="false">IF(A183&lt;=$B$5,Data!C184,"")</f>
        <v/>
      </c>
      <c r="N183" s="99" t="e">
        <f aca="false">IF(A182&lt;=$N$7,Data!G183,"")</f>
        <v>#VALUE!</v>
      </c>
      <c r="P183" s="1" t="str">
        <f aca="false">IF(A183&lt;=$P$6,Data!D184,"")</f>
        <v/>
      </c>
      <c r="U183" s="1" t="n">
        <f aca="false">1+U182</f>
        <v>177</v>
      </c>
      <c r="V183" s="82" t="e">
        <v>#VALUE!</v>
      </c>
      <c r="W183" s="83" t="e">
        <f aca="false">V183</f>
        <v>#VALUE!</v>
      </c>
      <c r="Y183" s="1" t="n">
        <f aca="false">Y182+1</f>
        <v>178</v>
      </c>
      <c r="Z183" s="65" t="e">
        <v>#VALUE!</v>
      </c>
      <c r="AA183" s="76"/>
      <c r="AB183" s="76"/>
      <c r="AC183" s="80"/>
      <c r="AD183" s="33"/>
    </row>
    <row r="184" customFormat="false" ht="11.25" hidden="false" customHeight="false" outlineLevel="0" collapsed="false">
      <c r="A184" s="64" t="n">
        <f aca="false">1+A183</f>
        <v>178</v>
      </c>
      <c r="B184" s="1" t="str">
        <f aca="false">IF(A184&lt;=$B$5,Data!L185,"")</f>
        <v/>
      </c>
      <c r="G184" s="81" t="str">
        <f aca="false">IF(A184&lt;=$B$5,Data!O185,"")</f>
        <v/>
      </c>
      <c r="H184" s="81" t="str">
        <f aca="false">IF(A184&lt;=$B$5,Data!P185,"")</f>
        <v/>
      </c>
      <c r="J184" s="1" t="str">
        <f aca="false">IF(A184&lt;=$B$5,Data!E185,"")</f>
        <v/>
      </c>
      <c r="K184" s="1" t="str">
        <f aca="false">IF(A184&lt;=$B$5,Data!B185,"")</f>
        <v/>
      </c>
      <c r="L184" s="1" t="str">
        <f aca="false">IF(A184&lt;=$B$5,Data!C185,"")</f>
        <v/>
      </c>
      <c r="N184" s="99" t="e">
        <f aca="false">IF(A183&lt;=$N$7,Data!G184,"")</f>
        <v>#VALUE!</v>
      </c>
      <c r="P184" s="1" t="str">
        <f aca="false">IF(A184&lt;=$P$6,Data!D185,"")</f>
        <v/>
      </c>
      <c r="U184" s="1" t="n">
        <f aca="false">1+U183</f>
        <v>178</v>
      </c>
      <c r="V184" s="82" t="e">
        <v>#VALUE!</v>
      </c>
      <c r="W184" s="83" t="e">
        <f aca="false">V184</f>
        <v>#VALUE!</v>
      </c>
      <c r="Y184" s="1" t="n">
        <f aca="false">Y183+1</f>
        <v>179</v>
      </c>
      <c r="Z184" s="65" t="e">
        <v>#VALUE!</v>
      </c>
      <c r="AA184" s="76"/>
      <c r="AB184" s="76"/>
      <c r="AC184" s="80"/>
      <c r="AD184" s="33"/>
    </row>
    <row r="185" customFormat="false" ht="11.25" hidden="false" customHeight="false" outlineLevel="0" collapsed="false">
      <c r="A185" s="64" t="n">
        <f aca="false">1+A184</f>
        <v>179</v>
      </c>
      <c r="B185" s="1" t="str">
        <f aca="false">IF(A185&lt;=$B$5,Data!L186,"")</f>
        <v/>
      </c>
      <c r="G185" s="81" t="str">
        <f aca="false">IF(A185&lt;=$B$5,Data!O186,"")</f>
        <v/>
      </c>
      <c r="H185" s="81" t="str">
        <f aca="false">IF(A185&lt;=$B$5,Data!P186,"")</f>
        <v/>
      </c>
      <c r="J185" s="1" t="str">
        <f aca="false">IF(A185&lt;=$B$5,Data!E186,"")</f>
        <v/>
      </c>
      <c r="K185" s="1" t="str">
        <f aca="false">IF(A185&lt;=$B$5,Data!B186,"")</f>
        <v/>
      </c>
      <c r="L185" s="1" t="str">
        <f aca="false">IF(A185&lt;=$B$5,Data!C186,"")</f>
        <v/>
      </c>
      <c r="N185" s="99" t="e">
        <f aca="false">IF(A184&lt;=$N$7,Data!G185,"")</f>
        <v>#VALUE!</v>
      </c>
      <c r="P185" s="1" t="str">
        <f aca="false">IF(A185&lt;=$P$6,Data!D186,"")</f>
        <v/>
      </c>
      <c r="U185" s="1" t="n">
        <f aca="false">1+U184</f>
        <v>179</v>
      </c>
      <c r="V185" s="82" t="e">
        <v>#VALUE!</v>
      </c>
      <c r="W185" s="83" t="e">
        <f aca="false">V185</f>
        <v>#VALUE!</v>
      </c>
      <c r="Y185" s="1" t="n">
        <f aca="false">Y184+1</f>
        <v>180</v>
      </c>
      <c r="Z185" s="65" t="e">
        <v>#VALUE!</v>
      </c>
      <c r="AA185" s="76"/>
      <c r="AB185" s="76"/>
      <c r="AC185" s="80"/>
      <c r="AD185" s="33"/>
    </row>
    <row r="186" customFormat="false" ht="11.25" hidden="false" customHeight="false" outlineLevel="0" collapsed="false">
      <c r="A186" s="64" t="n">
        <f aca="false">1+A185</f>
        <v>180</v>
      </c>
      <c r="B186" s="1" t="str">
        <f aca="false">IF(A186&lt;=$B$5,Data!L187,"")</f>
        <v/>
      </c>
      <c r="G186" s="81" t="str">
        <f aca="false">IF(A186&lt;=$B$5,Data!O187,"")</f>
        <v/>
      </c>
      <c r="H186" s="81" t="str">
        <f aca="false">IF(A186&lt;=$B$5,Data!P187,"")</f>
        <v/>
      </c>
      <c r="J186" s="1" t="str">
        <f aca="false">IF(A186&lt;=$B$5,Data!E187,"")</f>
        <v/>
      </c>
      <c r="K186" s="1" t="str">
        <f aca="false">IF(A186&lt;=$B$5,Data!B187,"")</f>
        <v/>
      </c>
      <c r="L186" s="1" t="str">
        <f aca="false">IF(A186&lt;=$B$5,Data!C187,"")</f>
        <v/>
      </c>
      <c r="N186" s="99" t="e">
        <f aca="false">IF(A185&lt;=$N$7,Data!G186,"")</f>
        <v>#VALUE!</v>
      </c>
      <c r="P186" s="1" t="str">
        <f aca="false">IF(A186&lt;=$P$6,Data!D187,"")</f>
        <v/>
      </c>
      <c r="U186" s="1" t="n">
        <f aca="false">1+U185</f>
        <v>180</v>
      </c>
      <c r="V186" s="82" t="e">
        <v>#VALUE!</v>
      </c>
      <c r="W186" s="83" t="e">
        <f aca="false">V186</f>
        <v>#VALUE!</v>
      </c>
      <c r="Y186" s="1" t="n">
        <f aca="false">Y185+1</f>
        <v>181</v>
      </c>
      <c r="Z186" s="65" t="e">
        <v>#VALUE!</v>
      </c>
      <c r="AA186" s="76"/>
      <c r="AB186" s="76"/>
      <c r="AC186" s="80"/>
      <c r="AD186" s="33"/>
    </row>
    <row r="187" customFormat="false" ht="11.25" hidden="false" customHeight="false" outlineLevel="0" collapsed="false">
      <c r="A187" s="64" t="n">
        <f aca="false">1+A186</f>
        <v>181</v>
      </c>
      <c r="B187" s="1" t="str">
        <f aca="false">IF(A187&lt;=$B$5,Data!L188,"")</f>
        <v/>
      </c>
      <c r="G187" s="81" t="str">
        <f aca="false">IF(A187&lt;=$B$5,Data!O188,"")</f>
        <v/>
      </c>
      <c r="H187" s="81" t="str">
        <f aca="false">IF(A187&lt;=$B$5,Data!P188,"")</f>
        <v/>
      </c>
      <c r="J187" s="1" t="str">
        <f aca="false">IF(A187&lt;=$B$5,Data!E188,"")</f>
        <v/>
      </c>
      <c r="K187" s="1" t="str">
        <f aca="false">IF(A187&lt;=$B$5,Data!B188,"")</f>
        <v/>
      </c>
      <c r="L187" s="1" t="str">
        <f aca="false">IF(A187&lt;=$B$5,Data!C188,"")</f>
        <v/>
      </c>
      <c r="N187" s="99" t="e">
        <f aca="false">IF(A186&lt;=$N$7,Data!G187,"")</f>
        <v>#VALUE!</v>
      </c>
      <c r="P187" s="1" t="str">
        <f aca="false">IF(A187&lt;=$P$6,Data!D188,"")</f>
        <v/>
      </c>
      <c r="U187" s="1" t="n">
        <f aca="false">1+U186</f>
        <v>181</v>
      </c>
      <c r="V187" s="82" t="e">
        <v>#VALUE!</v>
      </c>
      <c r="W187" s="83" t="e">
        <f aca="false">V187</f>
        <v>#VALUE!</v>
      </c>
      <c r="Y187" s="1" t="n">
        <f aca="false">Y186+1</f>
        <v>182</v>
      </c>
      <c r="Z187" s="65" t="e">
        <v>#VALUE!</v>
      </c>
      <c r="AA187" s="76"/>
      <c r="AB187" s="76"/>
      <c r="AC187" s="80"/>
      <c r="AD187" s="33"/>
    </row>
    <row r="188" customFormat="false" ht="11.25" hidden="false" customHeight="false" outlineLevel="0" collapsed="false">
      <c r="A188" s="64" t="n">
        <f aca="false">1+A187</f>
        <v>182</v>
      </c>
      <c r="B188" s="1" t="str">
        <f aca="false">IF(A188&lt;=$B$5,Data!L189,"")</f>
        <v/>
      </c>
      <c r="G188" s="81" t="str">
        <f aca="false">IF(A188&lt;=$B$5,Data!O189,"")</f>
        <v/>
      </c>
      <c r="H188" s="81" t="str">
        <f aca="false">IF(A188&lt;=$B$5,Data!P189,"")</f>
        <v/>
      </c>
      <c r="J188" s="1" t="str">
        <f aca="false">IF(A188&lt;=$B$5,Data!E189,"")</f>
        <v/>
      </c>
      <c r="K188" s="1" t="str">
        <f aca="false">IF(A188&lt;=$B$5,Data!B189,"")</f>
        <v/>
      </c>
      <c r="L188" s="1" t="str">
        <f aca="false">IF(A188&lt;=$B$5,Data!C189,"")</f>
        <v/>
      </c>
      <c r="N188" s="99" t="e">
        <f aca="false">IF(A187&lt;=$N$7,Data!G188,"")</f>
        <v>#VALUE!</v>
      </c>
      <c r="P188" s="1" t="str">
        <f aca="false">IF(A188&lt;=$P$6,Data!D189,"")</f>
        <v/>
      </c>
      <c r="U188" s="1" t="n">
        <f aca="false">1+U187</f>
        <v>182</v>
      </c>
      <c r="V188" s="82" t="e">
        <v>#VALUE!</v>
      </c>
      <c r="W188" s="83" t="e">
        <f aca="false">V188</f>
        <v>#VALUE!</v>
      </c>
      <c r="Y188" s="1" t="n">
        <f aca="false">Y187+1</f>
        <v>183</v>
      </c>
      <c r="Z188" s="65" t="e">
        <v>#VALUE!</v>
      </c>
      <c r="AA188" s="76"/>
      <c r="AB188" s="76"/>
      <c r="AC188" s="80"/>
      <c r="AD188" s="33"/>
    </row>
    <row r="189" customFormat="false" ht="11.25" hidden="false" customHeight="false" outlineLevel="0" collapsed="false">
      <c r="A189" s="64" t="n">
        <f aca="false">1+A188</f>
        <v>183</v>
      </c>
      <c r="B189" s="1" t="str">
        <f aca="false">IF(A189&lt;=$B$5,Data!L190,"")</f>
        <v/>
      </c>
      <c r="G189" s="81" t="str">
        <f aca="false">IF(A189&lt;=$B$5,Data!O190,"")</f>
        <v/>
      </c>
      <c r="H189" s="81" t="str">
        <f aca="false">IF(A189&lt;=$B$5,Data!P190,"")</f>
        <v/>
      </c>
      <c r="J189" s="1" t="str">
        <f aca="false">IF(A189&lt;=$B$5,Data!E190,"")</f>
        <v/>
      </c>
      <c r="K189" s="1" t="str">
        <f aca="false">IF(A189&lt;=$B$5,Data!B190,"")</f>
        <v/>
      </c>
      <c r="L189" s="1" t="str">
        <f aca="false">IF(A189&lt;=$B$5,Data!C190,"")</f>
        <v/>
      </c>
      <c r="N189" s="99" t="e">
        <f aca="false">IF(A188&lt;=$N$7,Data!G189,"")</f>
        <v>#VALUE!</v>
      </c>
      <c r="P189" s="1" t="str">
        <f aca="false">IF(A189&lt;=$P$6,Data!D190,"")</f>
        <v/>
      </c>
      <c r="U189" s="1" t="n">
        <f aca="false">1+U188</f>
        <v>183</v>
      </c>
      <c r="V189" s="82" t="e">
        <v>#VALUE!</v>
      </c>
      <c r="W189" s="83" t="e">
        <f aca="false">V189</f>
        <v>#VALUE!</v>
      </c>
      <c r="Y189" s="1" t="n">
        <f aca="false">Y188+1</f>
        <v>184</v>
      </c>
      <c r="Z189" s="65" t="e">
        <v>#VALUE!</v>
      </c>
      <c r="AA189" s="76"/>
      <c r="AB189" s="76"/>
      <c r="AC189" s="80"/>
      <c r="AD189" s="33"/>
    </row>
    <row r="190" customFormat="false" ht="11.25" hidden="false" customHeight="false" outlineLevel="0" collapsed="false">
      <c r="A190" s="64" t="n">
        <f aca="false">1+A189</f>
        <v>184</v>
      </c>
      <c r="B190" s="1" t="str">
        <f aca="false">IF(A190&lt;=$B$5,Data!L191,"")</f>
        <v/>
      </c>
      <c r="G190" s="81" t="str">
        <f aca="false">IF(A190&lt;=$B$5,Data!O191,"")</f>
        <v/>
      </c>
      <c r="H190" s="81" t="str">
        <f aca="false">IF(A190&lt;=$B$5,Data!P191,"")</f>
        <v/>
      </c>
      <c r="J190" s="1" t="str">
        <f aca="false">IF(A190&lt;=$B$5,Data!E191,"")</f>
        <v/>
      </c>
      <c r="K190" s="1" t="str">
        <f aca="false">IF(A190&lt;=$B$5,Data!B191,"")</f>
        <v/>
      </c>
      <c r="L190" s="1" t="str">
        <f aca="false">IF(A190&lt;=$B$5,Data!C191,"")</f>
        <v/>
      </c>
      <c r="N190" s="99" t="e">
        <f aca="false">IF(A189&lt;=$N$7,Data!G190,"")</f>
        <v>#VALUE!</v>
      </c>
      <c r="P190" s="1" t="str">
        <f aca="false">IF(A190&lt;=$P$6,Data!D191,"")</f>
        <v/>
      </c>
      <c r="U190" s="1" t="n">
        <f aca="false">1+U189</f>
        <v>184</v>
      </c>
      <c r="V190" s="82" t="e">
        <v>#VALUE!</v>
      </c>
      <c r="W190" s="83" t="e">
        <f aca="false">V190</f>
        <v>#VALUE!</v>
      </c>
      <c r="Y190" s="1" t="n">
        <f aca="false">Y189+1</f>
        <v>185</v>
      </c>
      <c r="Z190" s="65" t="e">
        <v>#VALUE!</v>
      </c>
      <c r="AA190" s="76"/>
      <c r="AB190" s="76"/>
      <c r="AC190" s="80"/>
      <c r="AD190" s="33"/>
    </row>
    <row r="191" customFormat="false" ht="11.25" hidden="false" customHeight="false" outlineLevel="0" collapsed="false">
      <c r="A191" s="64" t="n">
        <f aca="false">1+A190</f>
        <v>185</v>
      </c>
      <c r="B191" s="1" t="str">
        <f aca="false">IF(A191&lt;=$B$5,Data!L192,"")</f>
        <v/>
      </c>
      <c r="G191" s="81" t="str">
        <f aca="false">IF(A191&lt;=$B$5,Data!O192,"")</f>
        <v/>
      </c>
      <c r="H191" s="81" t="str">
        <f aca="false">IF(A191&lt;=$B$5,Data!P192,"")</f>
        <v/>
      </c>
      <c r="J191" s="1" t="str">
        <f aca="false">IF(A191&lt;=$B$5,Data!E192,"")</f>
        <v/>
      </c>
      <c r="K191" s="1" t="str">
        <f aca="false">IF(A191&lt;=$B$5,Data!B192,"")</f>
        <v/>
      </c>
      <c r="L191" s="1" t="str">
        <f aca="false">IF(A191&lt;=$B$5,Data!C192,"")</f>
        <v/>
      </c>
      <c r="N191" s="99" t="e">
        <f aca="false">IF(A190&lt;=$N$7,Data!G191,"")</f>
        <v>#VALUE!</v>
      </c>
      <c r="P191" s="1" t="str">
        <f aca="false">IF(A191&lt;=$P$6,Data!D192,"")</f>
        <v/>
      </c>
      <c r="U191" s="1" t="n">
        <f aca="false">1+U190</f>
        <v>185</v>
      </c>
      <c r="V191" s="82" t="e">
        <v>#VALUE!</v>
      </c>
      <c r="W191" s="83" t="e">
        <f aca="false">V191</f>
        <v>#VALUE!</v>
      </c>
      <c r="Y191" s="1" t="n">
        <f aca="false">Y190+1</f>
        <v>186</v>
      </c>
      <c r="Z191" s="65" t="e">
        <v>#VALUE!</v>
      </c>
      <c r="AA191" s="76"/>
      <c r="AB191" s="76"/>
      <c r="AC191" s="80"/>
      <c r="AD191" s="33"/>
    </row>
    <row r="192" customFormat="false" ht="11.25" hidden="false" customHeight="false" outlineLevel="0" collapsed="false">
      <c r="A192" s="64" t="n">
        <f aca="false">1+A191</f>
        <v>186</v>
      </c>
      <c r="B192" s="1" t="str">
        <f aca="false">IF(A192&lt;=$B$5,Data!L193,"")</f>
        <v/>
      </c>
      <c r="G192" s="81" t="str">
        <f aca="false">IF(A192&lt;=$B$5,Data!O193,"")</f>
        <v/>
      </c>
      <c r="H192" s="81" t="str">
        <f aca="false">IF(A192&lt;=$B$5,Data!P193,"")</f>
        <v/>
      </c>
      <c r="J192" s="1" t="str">
        <f aca="false">IF(A192&lt;=$B$5,Data!E193,"")</f>
        <v/>
      </c>
      <c r="K192" s="1" t="str">
        <f aca="false">IF(A192&lt;=$B$5,Data!B193,"")</f>
        <v/>
      </c>
      <c r="L192" s="1" t="str">
        <f aca="false">IF(A192&lt;=$B$5,Data!C193,"")</f>
        <v/>
      </c>
      <c r="N192" s="99" t="e">
        <f aca="false">IF(A191&lt;=$N$7,Data!G192,"")</f>
        <v>#VALUE!</v>
      </c>
      <c r="P192" s="1" t="str">
        <f aca="false">IF(A192&lt;=$P$6,Data!D193,"")</f>
        <v/>
      </c>
      <c r="U192" s="1" t="n">
        <f aca="false">1+U191</f>
        <v>186</v>
      </c>
      <c r="V192" s="82" t="e">
        <v>#VALUE!</v>
      </c>
      <c r="W192" s="83" t="e">
        <f aca="false">V192</f>
        <v>#VALUE!</v>
      </c>
      <c r="Y192" s="1" t="n">
        <f aca="false">Y191+1</f>
        <v>187</v>
      </c>
      <c r="Z192" s="65" t="e">
        <v>#VALUE!</v>
      </c>
      <c r="AA192" s="76"/>
      <c r="AB192" s="76"/>
      <c r="AC192" s="80"/>
      <c r="AD192" s="33"/>
    </row>
    <row r="193" customFormat="false" ht="11.25" hidden="false" customHeight="false" outlineLevel="0" collapsed="false">
      <c r="A193" s="64" t="n">
        <f aca="false">1+A192</f>
        <v>187</v>
      </c>
      <c r="B193" s="1" t="str">
        <f aca="false">IF(A193&lt;=$B$5,Data!L194,"")</f>
        <v/>
      </c>
      <c r="G193" s="81" t="str">
        <f aca="false">IF(A193&lt;=$B$5,Data!O194,"")</f>
        <v/>
      </c>
      <c r="H193" s="81" t="str">
        <f aca="false">IF(A193&lt;=$B$5,Data!P194,"")</f>
        <v/>
      </c>
      <c r="J193" s="1" t="str">
        <f aca="false">IF(A193&lt;=$B$5,Data!E194,"")</f>
        <v/>
      </c>
      <c r="K193" s="1" t="str">
        <f aca="false">IF(A193&lt;=$B$5,Data!B194,"")</f>
        <v/>
      </c>
      <c r="L193" s="1" t="str">
        <f aca="false">IF(A193&lt;=$B$5,Data!C194,"")</f>
        <v/>
      </c>
      <c r="N193" s="99" t="e">
        <f aca="false">IF(A192&lt;=$N$7,Data!G193,"")</f>
        <v>#VALUE!</v>
      </c>
      <c r="P193" s="1" t="str">
        <f aca="false">IF(A193&lt;=$P$6,Data!D194,"")</f>
        <v/>
      </c>
      <c r="U193" s="1" t="n">
        <f aca="false">1+U192</f>
        <v>187</v>
      </c>
      <c r="V193" s="82" t="e">
        <v>#VALUE!</v>
      </c>
      <c r="W193" s="83" t="e">
        <f aca="false">V193</f>
        <v>#VALUE!</v>
      </c>
      <c r="Y193" s="1" t="n">
        <f aca="false">Y192+1</f>
        <v>188</v>
      </c>
      <c r="Z193" s="65" t="e">
        <v>#VALUE!</v>
      </c>
      <c r="AA193" s="76"/>
      <c r="AB193" s="76"/>
      <c r="AC193" s="80"/>
      <c r="AD193" s="33"/>
    </row>
    <row r="194" customFormat="false" ht="11.25" hidden="false" customHeight="false" outlineLevel="0" collapsed="false">
      <c r="A194" s="64" t="n">
        <f aca="false">1+A193</f>
        <v>188</v>
      </c>
      <c r="B194" s="1" t="str">
        <f aca="false">IF(A194&lt;=$B$5,Data!L195,"")</f>
        <v/>
      </c>
      <c r="G194" s="81" t="str">
        <f aca="false">IF(A194&lt;=$B$5,Data!O195,"")</f>
        <v/>
      </c>
      <c r="H194" s="81" t="str">
        <f aca="false">IF(A194&lt;=$B$5,Data!P195,"")</f>
        <v/>
      </c>
      <c r="J194" s="1" t="str">
        <f aca="false">IF(A194&lt;=$B$5,Data!E195,"")</f>
        <v/>
      </c>
      <c r="K194" s="1" t="str">
        <f aca="false">IF(A194&lt;=$B$5,Data!B195,"")</f>
        <v/>
      </c>
      <c r="L194" s="1" t="str">
        <f aca="false">IF(A194&lt;=$B$5,Data!C195,"")</f>
        <v/>
      </c>
      <c r="N194" s="99" t="e">
        <f aca="false">IF(A193&lt;=$N$7,Data!G194,"")</f>
        <v>#VALUE!</v>
      </c>
      <c r="P194" s="1" t="str">
        <f aca="false">IF(A194&lt;=$P$6,Data!D195,"")</f>
        <v/>
      </c>
      <c r="U194" s="1" t="n">
        <f aca="false">1+U193</f>
        <v>188</v>
      </c>
      <c r="V194" s="82" t="e">
        <v>#VALUE!</v>
      </c>
      <c r="W194" s="83" t="e">
        <f aca="false">V194</f>
        <v>#VALUE!</v>
      </c>
      <c r="Y194" s="1" t="n">
        <f aca="false">Y193+1</f>
        <v>189</v>
      </c>
      <c r="Z194" s="65" t="e">
        <v>#VALUE!</v>
      </c>
      <c r="AA194" s="76"/>
      <c r="AB194" s="76"/>
      <c r="AC194" s="80"/>
      <c r="AD194" s="33"/>
    </row>
    <row r="195" customFormat="false" ht="11.25" hidden="false" customHeight="false" outlineLevel="0" collapsed="false">
      <c r="A195" s="64" t="n">
        <f aca="false">1+A194</f>
        <v>189</v>
      </c>
      <c r="B195" s="1" t="str">
        <f aca="false">IF(A195&lt;=$B$5,Data!L196,"")</f>
        <v/>
      </c>
      <c r="G195" s="81" t="str">
        <f aca="false">IF(A195&lt;=$B$5,Data!O196,"")</f>
        <v/>
      </c>
      <c r="H195" s="81" t="str">
        <f aca="false">IF(A195&lt;=$B$5,Data!P196,"")</f>
        <v/>
      </c>
      <c r="J195" s="1" t="str">
        <f aca="false">IF(A195&lt;=$B$5,Data!E196,"")</f>
        <v/>
      </c>
      <c r="K195" s="1" t="str">
        <f aca="false">IF(A195&lt;=$B$5,Data!B196,"")</f>
        <v/>
      </c>
      <c r="L195" s="1" t="str">
        <f aca="false">IF(A195&lt;=$B$5,Data!C196,"")</f>
        <v/>
      </c>
      <c r="N195" s="99" t="e">
        <f aca="false">IF(A194&lt;=$N$7,Data!G195,"")</f>
        <v>#VALUE!</v>
      </c>
      <c r="P195" s="1" t="str">
        <f aca="false">IF(A195&lt;=$P$6,Data!D196,"")</f>
        <v/>
      </c>
      <c r="U195" s="1" t="n">
        <f aca="false">1+U194</f>
        <v>189</v>
      </c>
      <c r="V195" s="82" t="e">
        <v>#VALUE!</v>
      </c>
      <c r="W195" s="83" t="e">
        <f aca="false">V195</f>
        <v>#VALUE!</v>
      </c>
      <c r="Y195" s="1" t="n">
        <f aca="false">Y194+1</f>
        <v>190</v>
      </c>
      <c r="Z195" s="65" t="e">
        <v>#VALUE!</v>
      </c>
      <c r="AA195" s="76"/>
      <c r="AB195" s="76"/>
      <c r="AC195" s="80"/>
      <c r="AD195" s="33"/>
    </row>
    <row r="196" customFormat="false" ht="11.25" hidden="false" customHeight="false" outlineLevel="0" collapsed="false">
      <c r="A196" s="64" t="n">
        <f aca="false">1+A195</f>
        <v>190</v>
      </c>
      <c r="B196" s="1" t="str">
        <f aca="false">IF(A196&lt;=$B$5,Data!L197,"")</f>
        <v/>
      </c>
      <c r="G196" s="81" t="str">
        <f aca="false">IF(A196&lt;=$B$5,Data!O197,"")</f>
        <v/>
      </c>
      <c r="H196" s="81" t="str">
        <f aca="false">IF(A196&lt;=$B$5,Data!P197,"")</f>
        <v/>
      </c>
      <c r="J196" s="1" t="str">
        <f aca="false">IF(A196&lt;=$B$5,Data!E197,"")</f>
        <v/>
      </c>
      <c r="K196" s="1" t="str">
        <f aca="false">IF(A196&lt;=$B$5,Data!B197,"")</f>
        <v/>
      </c>
      <c r="L196" s="1" t="str">
        <f aca="false">IF(A196&lt;=$B$5,Data!C197,"")</f>
        <v/>
      </c>
      <c r="N196" s="99" t="e">
        <f aca="false">IF(A195&lt;=$N$7,Data!G196,"")</f>
        <v>#VALUE!</v>
      </c>
      <c r="P196" s="1" t="str">
        <f aca="false">IF(A196&lt;=$P$6,Data!D197,"")</f>
        <v/>
      </c>
      <c r="U196" s="1" t="n">
        <f aca="false">1+U195</f>
        <v>190</v>
      </c>
      <c r="V196" s="82" t="e">
        <v>#VALUE!</v>
      </c>
      <c r="W196" s="83" t="e">
        <f aca="false">V196</f>
        <v>#VALUE!</v>
      </c>
      <c r="Y196" s="1" t="n">
        <f aca="false">Y195+1</f>
        <v>191</v>
      </c>
      <c r="Z196" s="65" t="e">
        <v>#VALUE!</v>
      </c>
      <c r="AA196" s="76"/>
      <c r="AB196" s="76"/>
      <c r="AC196" s="80"/>
      <c r="AD196" s="33"/>
    </row>
    <row r="197" customFormat="false" ht="11.25" hidden="false" customHeight="false" outlineLevel="0" collapsed="false">
      <c r="A197" s="64" t="n">
        <f aca="false">1+A196</f>
        <v>191</v>
      </c>
      <c r="B197" s="1" t="str">
        <f aca="false">IF(A197&lt;=$B$5,Data!L198,"")</f>
        <v/>
      </c>
      <c r="G197" s="81" t="str">
        <f aca="false">IF(A197&lt;=$B$5,Data!O198,"")</f>
        <v/>
      </c>
      <c r="H197" s="81" t="str">
        <f aca="false">IF(A197&lt;=$B$5,Data!P198,"")</f>
        <v/>
      </c>
      <c r="J197" s="1" t="str">
        <f aca="false">IF(A197&lt;=$B$5,Data!E198,"")</f>
        <v/>
      </c>
      <c r="K197" s="1" t="str">
        <f aca="false">IF(A197&lt;=$B$5,Data!B198,"")</f>
        <v/>
      </c>
      <c r="L197" s="1" t="str">
        <f aca="false">IF(A197&lt;=$B$5,Data!C198,"")</f>
        <v/>
      </c>
      <c r="N197" s="99" t="e">
        <f aca="false">IF(A196&lt;=$N$7,Data!G197,"")</f>
        <v>#VALUE!</v>
      </c>
      <c r="P197" s="1" t="str">
        <f aca="false">IF(A197&lt;=$P$6,Data!D198,"")</f>
        <v/>
      </c>
      <c r="U197" s="1" t="n">
        <f aca="false">1+U196</f>
        <v>191</v>
      </c>
      <c r="V197" s="82" t="e">
        <v>#VALUE!</v>
      </c>
      <c r="W197" s="83" t="e">
        <f aca="false">V197</f>
        <v>#VALUE!</v>
      </c>
      <c r="Y197" s="1" t="n">
        <f aca="false">Y196+1</f>
        <v>192</v>
      </c>
      <c r="Z197" s="65" t="e">
        <v>#VALUE!</v>
      </c>
      <c r="AA197" s="76"/>
      <c r="AB197" s="76"/>
      <c r="AC197" s="80"/>
      <c r="AD197" s="33"/>
    </row>
    <row r="198" customFormat="false" ht="11.25" hidden="false" customHeight="false" outlineLevel="0" collapsed="false">
      <c r="A198" s="64" t="n">
        <f aca="false">1+A197</f>
        <v>192</v>
      </c>
      <c r="B198" s="1" t="str">
        <f aca="false">IF(A198&lt;=$B$5,Data!L199,"")</f>
        <v/>
      </c>
      <c r="G198" s="81" t="str">
        <f aca="false">IF(A198&lt;=$B$5,Data!O199,"")</f>
        <v/>
      </c>
      <c r="H198" s="81" t="str">
        <f aca="false">IF(A198&lt;=$B$5,Data!P199,"")</f>
        <v/>
      </c>
      <c r="J198" s="1" t="str">
        <f aca="false">IF(A198&lt;=$B$5,Data!E199,"")</f>
        <v/>
      </c>
      <c r="K198" s="1" t="str">
        <f aca="false">IF(A198&lt;=$B$5,Data!B199,"")</f>
        <v/>
      </c>
      <c r="L198" s="1" t="str">
        <f aca="false">IF(A198&lt;=$B$5,Data!C199,"")</f>
        <v/>
      </c>
      <c r="N198" s="99" t="e">
        <f aca="false">IF(A197&lt;=$N$7,Data!G198,"")</f>
        <v>#VALUE!</v>
      </c>
      <c r="P198" s="1" t="str">
        <f aca="false">IF(A198&lt;=$P$6,Data!D199,"")</f>
        <v/>
      </c>
      <c r="U198" s="1" t="n">
        <f aca="false">1+U197</f>
        <v>192</v>
      </c>
      <c r="V198" s="82" t="e">
        <v>#VALUE!</v>
      </c>
      <c r="W198" s="83" t="e">
        <f aca="false">V198</f>
        <v>#VALUE!</v>
      </c>
      <c r="Y198" s="1" t="n">
        <f aca="false">Y197+1</f>
        <v>193</v>
      </c>
      <c r="Z198" s="65" t="e">
        <v>#VALUE!</v>
      </c>
      <c r="AA198" s="76"/>
      <c r="AB198" s="76"/>
      <c r="AC198" s="80"/>
      <c r="AD198" s="33"/>
    </row>
    <row r="199" customFormat="false" ht="11.25" hidden="false" customHeight="false" outlineLevel="0" collapsed="false">
      <c r="A199" s="64" t="n">
        <f aca="false">1+A198</f>
        <v>193</v>
      </c>
      <c r="B199" s="1" t="str">
        <f aca="false">IF(A199&lt;=$B$5,Data!L200,"")</f>
        <v/>
      </c>
      <c r="G199" s="81" t="str">
        <f aca="false">IF(A199&lt;=$B$5,Data!O200,"")</f>
        <v/>
      </c>
      <c r="H199" s="81" t="str">
        <f aca="false">IF(A199&lt;=$B$5,Data!P200,"")</f>
        <v/>
      </c>
      <c r="J199" s="1" t="str">
        <f aca="false">IF(A199&lt;=$B$5,Data!E200,"")</f>
        <v/>
      </c>
      <c r="K199" s="1" t="str">
        <f aca="false">IF(A199&lt;=$B$5,Data!B200,"")</f>
        <v/>
      </c>
      <c r="L199" s="1" t="str">
        <f aca="false">IF(A199&lt;=$B$5,Data!C200,"")</f>
        <v/>
      </c>
      <c r="N199" s="99" t="e">
        <f aca="false">IF(A198&lt;=$N$7,Data!G199,"")</f>
        <v>#VALUE!</v>
      </c>
      <c r="P199" s="1" t="str">
        <f aca="false">IF(A199&lt;=$P$6,Data!D200,"")</f>
        <v/>
      </c>
      <c r="U199" s="1" t="n">
        <f aca="false">1+U198</f>
        <v>193</v>
      </c>
      <c r="V199" s="82" t="e">
        <v>#VALUE!</v>
      </c>
      <c r="W199" s="83" t="e">
        <f aca="false">V199</f>
        <v>#VALUE!</v>
      </c>
      <c r="Y199" s="1" t="n">
        <f aca="false">Y198+1</f>
        <v>194</v>
      </c>
      <c r="Z199" s="65" t="e">
        <v>#VALUE!</v>
      </c>
      <c r="AA199" s="76"/>
      <c r="AB199" s="76"/>
      <c r="AC199" s="80"/>
      <c r="AD199" s="33"/>
    </row>
    <row r="200" customFormat="false" ht="11.25" hidden="false" customHeight="false" outlineLevel="0" collapsed="false">
      <c r="A200" s="64" t="n">
        <f aca="false">1+A199</f>
        <v>194</v>
      </c>
      <c r="B200" s="1" t="str">
        <f aca="false">IF(A200&lt;=$B$5,Data!L201,"")</f>
        <v/>
      </c>
      <c r="G200" s="81" t="str">
        <f aca="false">IF(A200&lt;=$B$5,Data!O201,"")</f>
        <v/>
      </c>
      <c r="H200" s="81" t="str">
        <f aca="false">IF(A200&lt;=$B$5,Data!P201,"")</f>
        <v/>
      </c>
      <c r="J200" s="1" t="str">
        <f aca="false">IF(A200&lt;=$B$5,Data!E201,"")</f>
        <v/>
      </c>
      <c r="K200" s="1" t="str">
        <f aca="false">IF(A200&lt;=$B$5,Data!B201,"")</f>
        <v/>
      </c>
      <c r="L200" s="1" t="str">
        <f aca="false">IF(A200&lt;=$B$5,Data!C201,"")</f>
        <v/>
      </c>
      <c r="N200" s="99" t="e">
        <f aca="false">IF(A199&lt;=$N$7,Data!G200,"")</f>
        <v>#VALUE!</v>
      </c>
      <c r="P200" s="1" t="str">
        <f aca="false">IF(A200&lt;=$P$6,Data!D201,"")</f>
        <v/>
      </c>
      <c r="U200" s="1" t="n">
        <f aca="false">1+U199</f>
        <v>194</v>
      </c>
      <c r="V200" s="82" t="e">
        <v>#VALUE!</v>
      </c>
      <c r="W200" s="83" t="e">
        <f aca="false">V200</f>
        <v>#VALUE!</v>
      </c>
      <c r="Y200" s="1" t="n">
        <f aca="false">Y199+1</f>
        <v>195</v>
      </c>
      <c r="Z200" s="65" t="e">
        <v>#VALUE!</v>
      </c>
      <c r="AA200" s="76"/>
      <c r="AB200" s="76"/>
      <c r="AC200" s="80"/>
      <c r="AD200" s="33"/>
    </row>
    <row r="201" customFormat="false" ht="11.25" hidden="false" customHeight="false" outlineLevel="0" collapsed="false">
      <c r="A201" s="64" t="n">
        <f aca="false">1+A200</f>
        <v>195</v>
      </c>
      <c r="B201" s="1" t="str">
        <f aca="false">IF(A201&lt;=$B$5,Data!L202,"")</f>
        <v/>
      </c>
      <c r="G201" s="81" t="str">
        <f aca="false">IF(A201&lt;=$B$5,Data!O202,"")</f>
        <v/>
      </c>
      <c r="H201" s="81" t="str">
        <f aca="false">IF(A201&lt;=$B$5,Data!P202,"")</f>
        <v/>
      </c>
      <c r="J201" s="1" t="str">
        <f aca="false">IF(A201&lt;=$B$5,Data!E202,"")</f>
        <v/>
      </c>
      <c r="K201" s="1" t="str">
        <f aca="false">IF(A201&lt;=$B$5,Data!B202,"")</f>
        <v/>
      </c>
      <c r="L201" s="1" t="str">
        <f aca="false">IF(A201&lt;=$B$5,Data!C202,"")</f>
        <v/>
      </c>
      <c r="N201" s="99" t="e">
        <f aca="false">IF(A200&lt;=$N$7,Data!G201,"")</f>
        <v>#VALUE!</v>
      </c>
      <c r="P201" s="1" t="str">
        <f aca="false">IF(A201&lt;=$P$6,Data!D202,"")</f>
        <v/>
      </c>
      <c r="U201" s="1" t="n">
        <f aca="false">1+U200</f>
        <v>195</v>
      </c>
      <c r="V201" s="82" t="e">
        <v>#VALUE!</v>
      </c>
      <c r="W201" s="83" t="e">
        <f aca="false">V201</f>
        <v>#VALUE!</v>
      </c>
      <c r="Y201" s="1" t="n">
        <f aca="false">Y200+1</f>
        <v>196</v>
      </c>
      <c r="Z201" s="65" t="e">
        <v>#VALUE!</v>
      </c>
      <c r="AA201" s="76"/>
      <c r="AB201" s="76"/>
      <c r="AC201" s="80"/>
      <c r="AD201" s="33"/>
    </row>
    <row r="202" customFormat="false" ht="11.25" hidden="false" customHeight="false" outlineLevel="0" collapsed="false">
      <c r="A202" s="64" t="n">
        <f aca="false">1+A201</f>
        <v>196</v>
      </c>
      <c r="B202" s="1" t="str">
        <f aca="false">IF(A202&lt;=$B$5,Data!L203,"")</f>
        <v/>
      </c>
      <c r="G202" s="81" t="str">
        <f aca="false">IF(A202&lt;=$B$5,Data!O203,"")</f>
        <v/>
      </c>
      <c r="H202" s="81" t="str">
        <f aca="false">IF(A202&lt;=$B$5,Data!P203,"")</f>
        <v/>
      </c>
      <c r="J202" s="1" t="str">
        <f aca="false">IF(A202&lt;=$B$5,Data!E203,"")</f>
        <v/>
      </c>
      <c r="K202" s="1" t="str">
        <f aca="false">IF(A202&lt;=$B$5,Data!B203,"")</f>
        <v/>
      </c>
      <c r="L202" s="1" t="str">
        <f aca="false">IF(A202&lt;=$B$5,Data!C203,"")</f>
        <v/>
      </c>
      <c r="N202" s="99" t="e">
        <f aca="false">IF(A201&lt;=$N$7,Data!G202,"")</f>
        <v>#VALUE!</v>
      </c>
      <c r="P202" s="1" t="str">
        <f aca="false">IF(A202&lt;=$P$6,Data!D203,"")</f>
        <v/>
      </c>
      <c r="U202" s="1" t="n">
        <f aca="false">1+U201</f>
        <v>196</v>
      </c>
      <c r="V202" s="82" t="e">
        <v>#VALUE!</v>
      </c>
      <c r="W202" s="83" t="e">
        <f aca="false">V202</f>
        <v>#VALUE!</v>
      </c>
      <c r="Y202" s="1" t="n">
        <f aca="false">Y201+1</f>
        <v>197</v>
      </c>
      <c r="Z202" s="65" t="e">
        <v>#VALUE!</v>
      </c>
      <c r="AA202" s="76"/>
      <c r="AB202" s="76"/>
      <c r="AC202" s="80"/>
      <c r="AD202" s="33"/>
    </row>
    <row r="203" customFormat="false" ht="11.25" hidden="false" customHeight="false" outlineLevel="0" collapsed="false">
      <c r="A203" s="64" t="n">
        <f aca="false">1+A202</f>
        <v>197</v>
      </c>
      <c r="B203" s="1" t="str">
        <f aca="false">IF(A203&lt;=$B$5,Data!L204,"")</f>
        <v/>
      </c>
      <c r="G203" s="81" t="str">
        <f aca="false">IF(A203&lt;=$B$5,Data!O204,"")</f>
        <v/>
      </c>
      <c r="H203" s="81" t="str">
        <f aca="false">IF(A203&lt;=$B$5,Data!P204,"")</f>
        <v/>
      </c>
      <c r="J203" s="1" t="str">
        <f aca="false">IF(A203&lt;=$B$5,Data!E204,"")</f>
        <v/>
      </c>
      <c r="K203" s="1" t="str">
        <f aca="false">IF(A203&lt;=$B$5,Data!B204,"")</f>
        <v/>
      </c>
      <c r="L203" s="1" t="str">
        <f aca="false">IF(A203&lt;=$B$5,Data!C204,"")</f>
        <v/>
      </c>
      <c r="N203" s="99" t="e">
        <f aca="false">IF(A202&lt;=$N$7,Data!G203,"")</f>
        <v>#VALUE!</v>
      </c>
      <c r="P203" s="1" t="str">
        <f aca="false">IF(A203&lt;=$P$6,Data!D204,"")</f>
        <v/>
      </c>
      <c r="U203" s="1" t="n">
        <f aca="false">1+U202</f>
        <v>197</v>
      </c>
      <c r="V203" s="82" t="e">
        <v>#VALUE!</v>
      </c>
      <c r="W203" s="83" t="e">
        <f aca="false">V203</f>
        <v>#VALUE!</v>
      </c>
      <c r="Y203" s="1" t="n">
        <f aca="false">Y202+1</f>
        <v>198</v>
      </c>
      <c r="Z203" s="65" t="e">
        <v>#VALUE!</v>
      </c>
      <c r="AA203" s="76"/>
      <c r="AB203" s="76"/>
      <c r="AC203" s="80"/>
      <c r="AD203" s="33"/>
    </row>
    <row r="204" customFormat="false" ht="11.25" hidden="false" customHeight="false" outlineLevel="0" collapsed="false">
      <c r="A204" s="64" t="n">
        <f aca="false">1+A203</f>
        <v>198</v>
      </c>
      <c r="B204" s="1" t="str">
        <f aca="false">IF(A204&lt;=$B$5,Data!L205,"")</f>
        <v/>
      </c>
      <c r="G204" s="81" t="str">
        <f aca="false">IF(A204&lt;=$B$5,Data!O205,"")</f>
        <v/>
      </c>
      <c r="H204" s="81" t="str">
        <f aca="false">IF(A204&lt;=$B$5,Data!P205,"")</f>
        <v/>
      </c>
      <c r="J204" s="1" t="str">
        <f aca="false">IF(A204&lt;=$B$5,Data!E205,"")</f>
        <v/>
      </c>
      <c r="K204" s="1" t="str">
        <f aca="false">IF(A204&lt;=$B$5,Data!B205,"")</f>
        <v/>
      </c>
      <c r="L204" s="1" t="str">
        <f aca="false">IF(A204&lt;=$B$5,Data!C205,"")</f>
        <v/>
      </c>
      <c r="N204" s="99" t="e">
        <f aca="false">IF(A203&lt;=$N$7,Data!G204,"")</f>
        <v>#VALUE!</v>
      </c>
      <c r="P204" s="1" t="str">
        <f aca="false">IF(A204&lt;=$P$6,Data!D205,"")</f>
        <v/>
      </c>
      <c r="U204" s="1" t="n">
        <f aca="false">1+U203</f>
        <v>198</v>
      </c>
      <c r="V204" s="82" t="e">
        <v>#VALUE!</v>
      </c>
      <c r="W204" s="83" t="e">
        <f aca="false">V204</f>
        <v>#VALUE!</v>
      </c>
      <c r="Y204" s="1" t="n">
        <f aca="false">Y203+1</f>
        <v>199</v>
      </c>
      <c r="Z204" s="65" t="e">
        <v>#VALUE!</v>
      </c>
      <c r="AA204" s="76"/>
      <c r="AB204" s="76"/>
      <c r="AC204" s="80"/>
      <c r="AD204" s="33"/>
    </row>
    <row r="205" customFormat="false" ht="11.25" hidden="false" customHeight="false" outlineLevel="0" collapsed="false">
      <c r="A205" s="64" t="n">
        <f aca="false">1+A204</f>
        <v>199</v>
      </c>
      <c r="B205" s="1" t="str">
        <f aca="false">IF(A205&lt;=$B$5,Data!L206,"")</f>
        <v/>
      </c>
      <c r="G205" s="81" t="str">
        <f aca="false">IF(A205&lt;=$B$5,Data!O206,"")</f>
        <v/>
      </c>
      <c r="H205" s="81" t="str">
        <f aca="false">IF(A205&lt;=$B$5,Data!P206,"")</f>
        <v/>
      </c>
      <c r="J205" s="1" t="str">
        <f aca="false">IF(A205&lt;=$B$5,Data!E206,"")</f>
        <v/>
      </c>
      <c r="K205" s="1" t="str">
        <f aca="false">IF(A205&lt;=$B$5,Data!B206,"")</f>
        <v/>
      </c>
      <c r="L205" s="1" t="str">
        <f aca="false">IF(A205&lt;=$B$5,Data!C206,"")</f>
        <v/>
      </c>
      <c r="N205" s="99" t="e">
        <f aca="false">IF(A204&lt;=$N$7,Data!G205,"")</f>
        <v>#VALUE!</v>
      </c>
      <c r="P205" s="1" t="str">
        <f aca="false">IF(A205&lt;=$P$6,Data!D206,"")</f>
        <v/>
      </c>
      <c r="U205" s="1" t="n">
        <f aca="false">1+U204</f>
        <v>199</v>
      </c>
      <c r="V205" s="82" t="e">
        <v>#VALUE!</v>
      </c>
      <c r="W205" s="83" t="e">
        <f aca="false">V205</f>
        <v>#VALUE!</v>
      </c>
      <c r="Y205" s="1" t="n">
        <f aca="false">Y204+1</f>
        <v>200</v>
      </c>
      <c r="Z205" s="65" t="e">
        <v>#VALUE!</v>
      </c>
      <c r="AA205" s="76"/>
      <c r="AB205" s="76"/>
      <c r="AC205" s="80"/>
      <c r="AD205" s="33"/>
    </row>
    <row r="206" customFormat="false" ht="11.25" hidden="false" customHeight="false" outlineLevel="0" collapsed="false">
      <c r="A206" s="64" t="n">
        <f aca="false">1+A205</f>
        <v>200</v>
      </c>
      <c r="B206" s="1" t="str">
        <f aca="false">IF(A206&lt;=$B$5,Data!L207,"")</f>
        <v/>
      </c>
      <c r="G206" s="81" t="str">
        <f aca="false">IF(A206&lt;=$B$5,Data!O207,"")</f>
        <v/>
      </c>
      <c r="H206" s="81" t="str">
        <f aca="false">IF(A206&lt;=$B$5,Data!P207,"")</f>
        <v/>
      </c>
      <c r="J206" s="1" t="str">
        <f aca="false">IF(A206&lt;=$B$5,Data!E207,"")</f>
        <v/>
      </c>
      <c r="K206" s="1" t="str">
        <f aca="false">IF(A206&lt;=$B$5,Data!B207,"")</f>
        <v/>
      </c>
      <c r="L206" s="1" t="str">
        <f aca="false">IF(A206&lt;=$B$5,Data!C207,"")</f>
        <v/>
      </c>
      <c r="P206" s="1" t="str">
        <f aca="false">IF(A206&lt;=$P$6,Data!D207,"")</f>
        <v/>
      </c>
      <c r="U206" s="1" t="n">
        <f aca="false">1+U205</f>
        <v>200</v>
      </c>
      <c r="V206" s="82" t="e">
        <v>#VALUE!</v>
      </c>
      <c r="W206" s="83" t="e">
        <f aca="false">V206</f>
        <v>#VALUE!</v>
      </c>
      <c r="Y206" s="1" t="n">
        <f aca="false">Y205+1</f>
        <v>201</v>
      </c>
      <c r="Z206" s="65" t="e">
        <v>#VALUE!</v>
      </c>
      <c r="AA206" s="76"/>
      <c r="AB206" s="76"/>
      <c r="AC206" s="80"/>
      <c r="AD206" s="33"/>
    </row>
    <row r="207" customFormat="false" ht="11.25" hidden="false" customHeight="false" outlineLevel="0" collapsed="false">
      <c r="A207" s="64" t="n">
        <f aca="false">1+A206</f>
        <v>201</v>
      </c>
      <c r="B207" s="1" t="str">
        <f aca="false">IF(A207&lt;=$B$5,Data!L208,"")</f>
        <v/>
      </c>
      <c r="G207" s="81" t="str">
        <f aca="false">IF(A207&lt;=$B$5,Data!O208,"")</f>
        <v/>
      </c>
      <c r="H207" s="81" t="str">
        <f aca="false">IF(A207&lt;=$B$5,Data!P208,"")</f>
        <v/>
      </c>
      <c r="J207" s="1" t="str">
        <f aca="false">IF(A207&lt;=$B$5,Data!E208,"")</f>
        <v/>
      </c>
      <c r="K207" s="1" t="str">
        <f aca="false">IF(A207&lt;=$B$5,Data!B208,"")</f>
        <v/>
      </c>
      <c r="L207" s="1" t="str">
        <f aca="false">IF(A207&lt;=$B$5,Data!C208,"")</f>
        <v/>
      </c>
      <c r="P207" s="1" t="str">
        <f aca="false">IF(A207&lt;=$P$6,Data!D208,"")</f>
        <v/>
      </c>
      <c r="U207" s="1" t="n">
        <f aca="false">1+U206</f>
        <v>201</v>
      </c>
      <c r="V207" s="82" t="e">
        <v>#VALUE!</v>
      </c>
      <c r="W207" s="83" t="e">
        <f aca="false">V207</f>
        <v>#VALUE!</v>
      </c>
      <c r="Y207" s="1" t="n">
        <f aca="false">Y206+1</f>
        <v>202</v>
      </c>
      <c r="Z207" s="65" t="e">
        <v>#VALUE!</v>
      </c>
      <c r="AA207" s="76"/>
      <c r="AB207" s="76"/>
      <c r="AC207" s="80"/>
      <c r="AD207" s="33"/>
    </row>
    <row r="208" customFormat="false" ht="11.25" hidden="false" customHeight="false" outlineLevel="0" collapsed="false">
      <c r="A208" s="64" t="n">
        <f aca="false">1+A207</f>
        <v>202</v>
      </c>
      <c r="B208" s="1" t="str">
        <f aca="false">IF(A208&lt;=$B$5,Data!L209,"")</f>
        <v/>
      </c>
      <c r="G208" s="81" t="str">
        <f aca="false">IF(A208&lt;=$B$5,Data!O209,"")</f>
        <v/>
      </c>
      <c r="H208" s="81" t="str">
        <f aca="false">IF(A208&lt;=$B$5,Data!P209,"")</f>
        <v/>
      </c>
      <c r="J208" s="1" t="str">
        <f aca="false">IF(A208&lt;=$B$5,Data!E209,"")</f>
        <v/>
      </c>
      <c r="K208" s="1" t="str">
        <f aca="false">IF(A208&lt;=$B$5,Data!B209,"")</f>
        <v/>
      </c>
      <c r="L208" s="1" t="str">
        <f aca="false">IF(A208&lt;=$B$5,Data!C209,"")</f>
        <v/>
      </c>
      <c r="P208" s="1" t="str">
        <f aca="false">IF(A208&lt;=$P$6,Data!D209,"")</f>
        <v/>
      </c>
      <c r="U208" s="1" t="n">
        <f aca="false">1+U207</f>
        <v>202</v>
      </c>
      <c r="V208" s="82" t="e">
        <v>#VALUE!</v>
      </c>
      <c r="W208" s="83" t="e">
        <f aca="false">V208</f>
        <v>#VALUE!</v>
      </c>
      <c r="Y208" s="1" t="n">
        <f aca="false">Y207+1</f>
        <v>203</v>
      </c>
      <c r="Z208" s="65" t="e">
        <v>#VALUE!</v>
      </c>
      <c r="AA208" s="76"/>
      <c r="AB208" s="76"/>
      <c r="AC208" s="80"/>
      <c r="AD208" s="33"/>
    </row>
    <row r="209" customFormat="false" ht="11.25" hidden="false" customHeight="false" outlineLevel="0" collapsed="false">
      <c r="A209" s="64" t="n">
        <f aca="false">1+A208</f>
        <v>203</v>
      </c>
      <c r="B209" s="1" t="str">
        <f aca="false">IF(A209&lt;=$B$5,Data!L210,"")</f>
        <v/>
      </c>
      <c r="G209" s="81" t="str">
        <f aca="false">IF(A209&lt;=$B$5,Data!O210,"")</f>
        <v/>
      </c>
      <c r="H209" s="81" t="str">
        <f aca="false">IF(A209&lt;=$B$5,Data!P210,"")</f>
        <v/>
      </c>
      <c r="J209" s="1" t="str">
        <f aca="false">IF(A209&lt;=$B$5,Data!E210,"")</f>
        <v/>
      </c>
      <c r="K209" s="1" t="str">
        <f aca="false">IF(A209&lt;=$B$5,Data!B210,"")</f>
        <v/>
      </c>
      <c r="L209" s="1" t="str">
        <f aca="false">IF(A209&lt;=$B$5,Data!C210,"")</f>
        <v/>
      </c>
      <c r="P209" s="1" t="str">
        <f aca="false">IF(A209&lt;=$P$6,Data!D210,"")</f>
        <v/>
      </c>
      <c r="U209" s="1" t="n">
        <f aca="false">1+U208</f>
        <v>203</v>
      </c>
      <c r="V209" s="82" t="e">
        <v>#VALUE!</v>
      </c>
      <c r="W209" s="83" t="e">
        <f aca="false">V209</f>
        <v>#VALUE!</v>
      </c>
      <c r="Y209" s="1" t="n">
        <f aca="false">Y208+1</f>
        <v>204</v>
      </c>
      <c r="Z209" s="65" t="e">
        <v>#VALUE!</v>
      </c>
      <c r="AA209" s="76"/>
      <c r="AB209" s="76"/>
      <c r="AC209" s="80"/>
      <c r="AD209" s="33"/>
    </row>
    <row r="210" customFormat="false" ht="11.25" hidden="false" customHeight="false" outlineLevel="0" collapsed="false">
      <c r="A210" s="64" t="n">
        <f aca="false">1+A209</f>
        <v>204</v>
      </c>
      <c r="B210" s="1" t="str">
        <f aca="false">IF(A210&lt;=$B$5,Data!L211,"")</f>
        <v/>
      </c>
      <c r="G210" s="81" t="str">
        <f aca="false">IF(A210&lt;=$B$5,Data!O211,"")</f>
        <v/>
      </c>
      <c r="H210" s="81" t="str">
        <f aca="false">IF(A210&lt;=$B$5,Data!P211,"")</f>
        <v/>
      </c>
      <c r="J210" s="1" t="str">
        <f aca="false">IF(A210&lt;=$B$5,Data!E211,"")</f>
        <v/>
      </c>
      <c r="K210" s="1" t="str">
        <f aca="false">IF(A210&lt;=$B$5,Data!B211,"")</f>
        <v/>
      </c>
      <c r="L210" s="1" t="str">
        <f aca="false">IF(A210&lt;=$B$5,Data!C211,"")</f>
        <v/>
      </c>
      <c r="P210" s="1" t="str">
        <f aca="false">IF(A210&lt;=$P$6,Data!D211,"")</f>
        <v/>
      </c>
      <c r="U210" s="1" t="n">
        <f aca="false">1+U209</f>
        <v>204</v>
      </c>
      <c r="V210" s="82" t="e">
        <v>#VALUE!</v>
      </c>
      <c r="W210" s="83" t="e">
        <f aca="false">V210</f>
        <v>#VALUE!</v>
      </c>
      <c r="Y210" s="1" t="n">
        <f aca="false">Y209+1</f>
        <v>205</v>
      </c>
      <c r="Z210" s="65" t="e">
        <v>#VALUE!</v>
      </c>
      <c r="AA210" s="76"/>
      <c r="AB210" s="76"/>
      <c r="AC210" s="80"/>
      <c r="AD210" s="33"/>
    </row>
    <row r="211" customFormat="false" ht="11.25" hidden="false" customHeight="false" outlineLevel="0" collapsed="false">
      <c r="A211" s="64" t="n">
        <f aca="false">1+A210</f>
        <v>205</v>
      </c>
      <c r="B211" s="1" t="str">
        <f aca="false">IF(A211&lt;=$B$5,Data!L212,"")</f>
        <v/>
      </c>
      <c r="G211" s="81" t="str">
        <f aca="false">IF(A211&lt;=$B$5,Data!O212,"")</f>
        <v/>
      </c>
      <c r="H211" s="81" t="str">
        <f aca="false">IF(A211&lt;=$B$5,Data!P212,"")</f>
        <v/>
      </c>
      <c r="J211" s="1" t="str">
        <f aca="false">IF(A211&lt;=$B$5,Data!E212,"")</f>
        <v/>
      </c>
      <c r="K211" s="1" t="str">
        <f aca="false">IF(A211&lt;=$B$5,Data!B212,"")</f>
        <v/>
      </c>
      <c r="L211" s="1" t="str">
        <f aca="false">IF(A211&lt;=$B$5,Data!C212,"")</f>
        <v/>
      </c>
      <c r="P211" s="1" t="str">
        <f aca="false">IF(A211&lt;=$P$6,Data!D212,"")</f>
        <v/>
      </c>
      <c r="U211" s="1" t="n">
        <f aca="false">1+U210</f>
        <v>205</v>
      </c>
      <c r="V211" s="82" t="e">
        <v>#VALUE!</v>
      </c>
      <c r="W211" s="83" t="e">
        <f aca="false">V211</f>
        <v>#VALUE!</v>
      </c>
      <c r="Y211" s="1" t="n">
        <f aca="false">Y210+1</f>
        <v>206</v>
      </c>
      <c r="Z211" s="65" t="e">
        <v>#VALUE!</v>
      </c>
      <c r="AA211" s="76"/>
      <c r="AB211" s="76"/>
      <c r="AC211" s="80"/>
      <c r="AD211" s="33"/>
    </row>
    <row r="212" customFormat="false" ht="11.25" hidden="false" customHeight="false" outlineLevel="0" collapsed="false">
      <c r="A212" s="64" t="n">
        <f aca="false">1+A211</f>
        <v>206</v>
      </c>
      <c r="B212" s="1" t="str">
        <f aca="false">IF(A212&lt;=$B$5,Data!L213,"")</f>
        <v/>
      </c>
      <c r="G212" s="81" t="str">
        <f aca="false">IF(A212&lt;=$B$5,Data!O213,"")</f>
        <v/>
      </c>
      <c r="H212" s="81" t="str">
        <f aca="false">IF(A212&lt;=$B$5,Data!P213,"")</f>
        <v/>
      </c>
      <c r="J212" s="1" t="str">
        <f aca="false">IF(A212&lt;=$B$5,Data!E213,"")</f>
        <v/>
      </c>
      <c r="K212" s="1" t="str">
        <f aca="false">IF(A212&lt;=$B$5,Data!B213,"")</f>
        <v/>
      </c>
      <c r="L212" s="1" t="str">
        <f aca="false">IF(A212&lt;=$B$5,Data!C213,"")</f>
        <v/>
      </c>
      <c r="P212" s="1" t="str">
        <f aca="false">IF(A212&lt;=$P$6,Data!D213,"")</f>
        <v/>
      </c>
      <c r="U212" s="1" t="n">
        <f aca="false">1+U211</f>
        <v>206</v>
      </c>
      <c r="V212" s="82" t="e">
        <v>#VALUE!</v>
      </c>
      <c r="W212" s="83" t="e">
        <f aca="false">V212</f>
        <v>#VALUE!</v>
      </c>
      <c r="Y212" s="1" t="n">
        <f aca="false">Y211+1</f>
        <v>207</v>
      </c>
      <c r="Z212" s="65" t="e">
        <v>#VALUE!</v>
      </c>
      <c r="AA212" s="76"/>
      <c r="AB212" s="76"/>
      <c r="AC212" s="80"/>
      <c r="AD212" s="33"/>
    </row>
    <row r="213" customFormat="false" ht="11.25" hidden="false" customHeight="false" outlineLevel="0" collapsed="false">
      <c r="A213" s="64" t="n">
        <f aca="false">1+A212</f>
        <v>207</v>
      </c>
      <c r="B213" s="1" t="str">
        <f aca="false">IF(A213&lt;=$B$5,Data!L214,"")</f>
        <v/>
      </c>
      <c r="G213" s="81" t="str">
        <f aca="false">IF(A213&lt;=$B$5,Data!O214,"")</f>
        <v/>
      </c>
      <c r="H213" s="81" t="str">
        <f aca="false">IF(A213&lt;=$B$5,Data!P214,"")</f>
        <v/>
      </c>
      <c r="J213" s="1" t="str">
        <f aca="false">IF(A213&lt;=$B$5,Data!E214,"")</f>
        <v/>
      </c>
      <c r="K213" s="1" t="str">
        <f aca="false">IF(A213&lt;=$B$5,Data!B214,"")</f>
        <v/>
      </c>
      <c r="L213" s="1" t="str">
        <f aca="false">IF(A213&lt;=$B$5,Data!C214,"")</f>
        <v/>
      </c>
      <c r="P213" s="1" t="str">
        <f aca="false">IF(A213&lt;=$P$6,Data!D214,"")</f>
        <v/>
      </c>
      <c r="U213" s="1" t="n">
        <f aca="false">1+U212</f>
        <v>207</v>
      </c>
      <c r="V213" s="82" t="e">
        <v>#VALUE!</v>
      </c>
      <c r="W213" s="83" t="e">
        <f aca="false">V213</f>
        <v>#VALUE!</v>
      </c>
      <c r="Y213" s="1" t="n">
        <f aca="false">Y212+1</f>
        <v>208</v>
      </c>
      <c r="Z213" s="65" t="e">
        <v>#VALUE!</v>
      </c>
      <c r="AA213" s="76"/>
      <c r="AB213" s="76"/>
      <c r="AC213" s="80"/>
      <c r="AD213" s="33"/>
    </row>
    <row r="214" customFormat="false" ht="11.25" hidden="false" customHeight="false" outlineLevel="0" collapsed="false">
      <c r="A214" s="64" t="n">
        <f aca="false">1+A213</f>
        <v>208</v>
      </c>
      <c r="B214" s="1" t="str">
        <f aca="false">IF(A214&lt;=$B$5,Data!L215,"")</f>
        <v/>
      </c>
      <c r="G214" s="81" t="str">
        <f aca="false">IF(A214&lt;=$B$5,Data!O215,"")</f>
        <v/>
      </c>
      <c r="H214" s="81" t="str">
        <f aca="false">IF(A214&lt;=$B$5,Data!P215,"")</f>
        <v/>
      </c>
      <c r="J214" s="1" t="str">
        <f aca="false">IF(A214&lt;=$B$5,Data!E215,"")</f>
        <v/>
      </c>
      <c r="K214" s="1" t="str">
        <f aca="false">IF(A214&lt;=$B$5,Data!B215,"")</f>
        <v/>
      </c>
      <c r="L214" s="1" t="str">
        <f aca="false">IF(A214&lt;=$B$5,Data!C215,"")</f>
        <v/>
      </c>
      <c r="P214" s="1" t="str">
        <f aca="false">IF(A214&lt;=$P$6,Data!D215,"")</f>
        <v/>
      </c>
      <c r="U214" s="1" t="n">
        <f aca="false">1+U213</f>
        <v>208</v>
      </c>
      <c r="V214" s="82" t="e">
        <v>#VALUE!</v>
      </c>
      <c r="W214" s="83" t="e">
        <f aca="false">V214</f>
        <v>#VALUE!</v>
      </c>
      <c r="Y214" s="1" t="n">
        <f aca="false">Y213+1</f>
        <v>209</v>
      </c>
      <c r="Z214" s="65" t="e">
        <v>#VALUE!</v>
      </c>
      <c r="AA214" s="76"/>
      <c r="AB214" s="76"/>
      <c r="AC214" s="80"/>
      <c r="AD214" s="33"/>
    </row>
    <row r="215" customFormat="false" ht="11.25" hidden="false" customHeight="false" outlineLevel="0" collapsed="false">
      <c r="A215" s="64" t="n">
        <f aca="false">1+A214</f>
        <v>209</v>
      </c>
      <c r="B215" s="1" t="str">
        <f aca="false">IF(A215&lt;=$B$5,Data!L216,"")</f>
        <v/>
      </c>
      <c r="G215" s="81" t="str">
        <f aca="false">IF(A215&lt;=$B$5,Data!O216,"")</f>
        <v/>
      </c>
      <c r="H215" s="81" t="str">
        <f aca="false">IF(A215&lt;=$B$5,Data!P216,"")</f>
        <v/>
      </c>
      <c r="J215" s="1" t="str">
        <f aca="false">IF(A215&lt;=$B$5,Data!E216,"")</f>
        <v/>
      </c>
      <c r="K215" s="1" t="str">
        <f aca="false">IF(A215&lt;=$B$5,Data!B216,"")</f>
        <v/>
      </c>
      <c r="L215" s="1" t="str">
        <f aca="false">IF(A215&lt;=$B$5,Data!C216,"")</f>
        <v/>
      </c>
      <c r="P215" s="1" t="str">
        <f aca="false">IF(A215&lt;=$P$6,Data!D216,"")</f>
        <v/>
      </c>
      <c r="U215" s="1" t="n">
        <f aca="false">1+U214</f>
        <v>209</v>
      </c>
      <c r="V215" s="82" t="e">
        <v>#VALUE!</v>
      </c>
      <c r="W215" s="83" t="e">
        <f aca="false">V215</f>
        <v>#VALUE!</v>
      </c>
      <c r="Y215" s="1" t="n">
        <f aca="false">Y214+1</f>
        <v>210</v>
      </c>
      <c r="Z215" s="65" t="e">
        <v>#VALUE!</v>
      </c>
      <c r="AA215" s="76"/>
      <c r="AB215" s="76"/>
      <c r="AC215" s="80"/>
      <c r="AD215" s="33"/>
    </row>
    <row r="216" customFormat="false" ht="11.25" hidden="false" customHeight="false" outlineLevel="0" collapsed="false">
      <c r="A216" s="64" t="n">
        <f aca="false">1+A215</f>
        <v>210</v>
      </c>
      <c r="B216" s="1" t="str">
        <f aca="false">IF(A216&lt;=$B$5,Data!L217,"")</f>
        <v/>
      </c>
      <c r="G216" s="81" t="str">
        <f aca="false">IF(A216&lt;=$B$5,Data!O217,"")</f>
        <v/>
      </c>
      <c r="H216" s="81" t="str">
        <f aca="false">IF(A216&lt;=$B$5,Data!P217,"")</f>
        <v/>
      </c>
      <c r="J216" s="1" t="str">
        <f aca="false">IF(A216&lt;=$B$5,Data!E217,"")</f>
        <v/>
      </c>
      <c r="K216" s="1" t="str">
        <f aca="false">IF(A216&lt;=$B$5,Data!B217,"")</f>
        <v/>
      </c>
      <c r="L216" s="1" t="str">
        <f aca="false">IF(A216&lt;=$B$5,Data!C217,"")</f>
        <v/>
      </c>
      <c r="P216" s="1" t="str">
        <f aca="false">IF(A216&lt;=$P$6,Data!D217,"")</f>
        <v/>
      </c>
      <c r="U216" s="1" t="n">
        <f aca="false">1+U215</f>
        <v>210</v>
      </c>
      <c r="V216" s="82" t="e">
        <v>#VALUE!</v>
      </c>
      <c r="W216" s="83" t="e">
        <f aca="false">V216</f>
        <v>#VALUE!</v>
      </c>
      <c r="Y216" s="1" t="n">
        <f aca="false">Y215+1</f>
        <v>211</v>
      </c>
      <c r="Z216" s="65" t="e">
        <v>#VALUE!</v>
      </c>
      <c r="AA216" s="76"/>
      <c r="AB216" s="76"/>
      <c r="AC216" s="80"/>
      <c r="AD216" s="33"/>
    </row>
    <row r="217" customFormat="false" ht="11.25" hidden="false" customHeight="false" outlineLevel="0" collapsed="false">
      <c r="A217" s="64" t="n">
        <f aca="false">1+A216</f>
        <v>211</v>
      </c>
      <c r="B217" s="1" t="str">
        <f aca="false">IF(A217&lt;=$B$5,Data!L218,"")</f>
        <v/>
      </c>
      <c r="G217" s="81" t="str">
        <f aca="false">IF(A217&lt;=$B$5,Data!O218,"")</f>
        <v/>
      </c>
      <c r="H217" s="81" t="str">
        <f aca="false">IF(A217&lt;=$B$5,Data!P218,"")</f>
        <v/>
      </c>
      <c r="J217" s="1" t="str">
        <f aca="false">IF(A217&lt;=$B$5,Data!E218,"")</f>
        <v/>
      </c>
      <c r="K217" s="1" t="str">
        <f aca="false">IF(A217&lt;=$B$5,Data!B218,"")</f>
        <v/>
      </c>
      <c r="L217" s="1" t="str">
        <f aca="false">IF(A217&lt;=$B$5,Data!C218,"")</f>
        <v/>
      </c>
      <c r="P217" s="1" t="str">
        <f aca="false">IF(A217&lt;=$P$6,Data!D218,"")</f>
        <v/>
      </c>
      <c r="U217" s="1" t="n">
        <f aca="false">1+U216</f>
        <v>211</v>
      </c>
      <c r="V217" s="82" t="e">
        <v>#VALUE!</v>
      </c>
      <c r="W217" s="83" t="e">
        <f aca="false">V217</f>
        <v>#VALUE!</v>
      </c>
      <c r="Y217" s="1" t="n">
        <f aca="false">Y216+1</f>
        <v>212</v>
      </c>
      <c r="Z217" s="65" t="e">
        <v>#VALUE!</v>
      </c>
      <c r="AA217" s="76"/>
      <c r="AB217" s="76"/>
      <c r="AC217" s="80"/>
      <c r="AD217" s="33"/>
    </row>
    <row r="218" customFormat="false" ht="11.25" hidden="false" customHeight="false" outlineLevel="0" collapsed="false">
      <c r="A218" s="64" t="n">
        <f aca="false">1+A217</f>
        <v>212</v>
      </c>
      <c r="B218" s="1" t="str">
        <f aca="false">IF(A218&lt;=$B$5,Data!L219,"")</f>
        <v/>
      </c>
      <c r="G218" s="81" t="str">
        <f aca="false">IF(A218&lt;=$B$5,Data!O219,"")</f>
        <v/>
      </c>
      <c r="H218" s="81" t="str">
        <f aca="false">IF(A218&lt;=$B$5,Data!P219,"")</f>
        <v/>
      </c>
      <c r="J218" s="1" t="str">
        <f aca="false">IF(A218&lt;=$B$5,Data!E219,"")</f>
        <v/>
      </c>
      <c r="K218" s="1" t="str">
        <f aca="false">IF(A218&lt;=$B$5,Data!B219,"")</f>
        <v/>
      </c>
      <c r="L218" s="1" t="str">
        <f aca="false">IF(A218&lt;=$B$5,Data!C219,"")</f>
        <v/>
      </c>
      <c r="P218" s="1" t="str">
        <f aca="false">IF(A218&lt;=$P$6,Data!D219,"")</f>
        <v/>
      </c>
      <c r="U218" s="1" t="n">
        <f aca="false">1+U217</f>
        <v>212</v>
      </c>
      <c r="V218" s="82" t="e">
        <v>#VALUE!</v>
      </c>
      <c r="W218" s="83" t="e">
        <f aca="false">V218</f>
        <v>#VALUE!</v>
      </c>
      <c r="Y218" s="1" t="n">
        <f aca="false">Y217+1</f>
        <v>213</v>
      </c>
      <c r="Z218" s="65" t="e">
        <v>#VALUE!</v>
      </c>
      <c r="AA218" s="76"/>
      <c r="AB218" s="76"/>
      <c r="AC218" s="80"/>
      <c r="AD218" s="33"/>
    </row>
    <row r="219" customFormat="false" ht="11.25" hidden="false" customHeight="false" outlineLevel="0" collapsed="false">
      <c r="A219" s="64" t="n">
        <f aca="false">1+A218</f>
        <v>213</v>
      </c>
      <c r="B219" s="1" t="str">
        <f aca="false">IF(A219&lt;=$B$5,Data!L220,"")</f>
        <v/>
      </c>
      <c r="G219" s="81" t="str">
        <f aca="false">IF(A219&lt;=$B$5,Data!O220,"")</f>
        <v/>
      </c>
      <c r="H219" s="81" t="str">
        <f aca="false">IF(A219&lt;=$B$5,Data!P220,"")</f>
        <v/>
      </c>
      <c r="J219" s="1" t="str">
        <f aca="false">IF(A219&lt;=$B$5,Data!E220,"")</f>
        <v/>
      </c>
      <c r="K219" s="1" t="str">
        <f aca="false">IF(A219&lt;=$B$5,Data!B220,"")</f>
        <v/>
      </c>
      <c r="L219" s="1" t="str">
        <f aca="false">IF(A219&lt;=$B$5,Data!C220,"")</f>
        <v/>
      </c>
      <c r="P219" s="1" t="str">
        <f aca="false">IF(A219&lt;=$P$6,Data!D220,"")</f>
        <v/>
      </c>
      <c r="U219" s="1" t="n">
        <f aca="false">1+U218</f>
        <v>213</v>
      </c>
      <c r="V219" s="82" t="e">
        <v>#VALUE!</v>
      </c>
      <c r="W219" s="83" t="e">
        <f aca="false">V219</f>
        <v>#VALUE!</v>
      </c>
      <c r="Y219" s="1" t="n">
        <f aca="false">Y218+1</f>
        <v>214</v>
      </c>
      <c r="Z219" s="65" t="e">
        <v>#VALUE!</v>
      </c>
      <c r="AA219" s="76"/>
      <c r="AB219" s="76"/>
      <c r="AC219" s="80"/>
      <c r="AD219" s="33"/>
    </row>
    <row r="220" customFormat="false" ht="11.25" hidden="false" customHeight="false" outlineLevel="0" collapsed="false">
      <c r="A220" s="64" t="n">
        <f aca="false">1+A219</f>
        <v>214</v>
      </c>
      <c r="B220" s="1" t="str">
        <f aca="false">IF(A220&lt;=$B$5,Data!L221,"")</f>
        <v/>
      </c>
      <c r="G220" s="81" t="str">
        <f aca="false">IF(A220&lt;=$B$5,Data!O221,"")</f>
        <v/>
      </c>
      <c r="H220" s="81" t="str">
        <f aca="false">IF(A220&lt;=$B$5,Data!P221,"")</f>
        <v/>
      </c>
      <c r="J220" s="1" t="str">
        <f aca="false">IF(A220&lt;=$B$5,Data!E221,"")</f>
        <v/>
      </c>
      <c r="K220" s="1" t="str">
        <f aca="false">IF(A220&lt;=$B$5,Data!B221,"")</f>
        <v/>
      </c>
      <c r="L220" s="1" t="str">
        <f aca="false">IF(A220&lt;=$B$5,Data!C221,"")</f>
        <v/>
      </c>
      <c r="P220" s="1" t="str">
        <f aca="false">IF(A220&lt;=$P$6,Data!D221,"")</f>
        <v/>
      </c>
      <c r="U220" s="1" t="n">
        <f aca="false">1+U219</f>
        <v>214</v>
      </c>
      <c r="V220" s="82" t="e">
        <v>#VALUE!</v>
      </c>
      <c r="W220" s="83" t="e">
        <f aca="false">V220</f>
        <v>#VALUE!</v>
      </c>
      <c r="Y220" s="1" t="n">
        <f aca="false">Y219+1</f>
        <v>215</v>
      </c>
      <c r="Z220" s="65" t="e">
        <v>#VALUE!</v>
      </c>
      <c r="AA220" s="76"/>
      <c r="AB220" s="76"/>
      <c r="AC220" s="80"/>
      <c r="AD220" s="33"/>
    </row>
    <row r="221" customFormat="false" ht="11.25" hidden="false" customHeight="false" outlineLevel="0" collapsed="false">
      <c r="A221" s="64" t="n">
        <f aca="false">1+A220</f>
        <v>215</v>
      </c>
      <c r="B221" s="1" t="str">
        <f aca="false">IF(A221&lt;=$B$5,Data!L222,"")</f>
        <v/>
      </c>
      <c r="G221" s="81" t="str">
        <f aca="false">IF(A221&lt;=$B$5,Data!O222,"")</f>
        <v/>
      </c>
      <c r="H221" s="81" t="str">
        <f aca="false">IF(A221&lt;=$B$5,Data!P222,"")</f>
        <v/>
      </c>
      <c r="J221" s="1" t="str">
        <f aca="false">IF(A221&lt;=$B$5,Data!E222,"")</f>
        <v/>
      </c>
      <c r="K221" s="1" t="str">
        <f aca="false">IF(A221&lt;=$B$5,Data!B222,"")</f>
        <v/>
      </c>
      <c r="L221" s="1" t="str">
        <f aca="false">IF(A221&lt;=$B$5,Data!C222,"")</f>
        <v/>
      </c>
      <c r="P221" s="1" t="str">
        <f aca="false">IF(A221&lt;=$P$6,Data!D222,"")</f>
        <v/>
      </c>
      <c r="U221" s="1" t="n">
        <f aca="false">1+U220</f>
        <v>215</v>
      </c>
      <c r="V221" s="82" t="e">
        <v>#VALUE!</v>
      </c>
      <c r="W221" s="83" t="e">
        <f aca="false">V221</f>
        <v>#VALUE!</v>
      </c>
      <c r="Y221" s="1" t="n">
        <f aca="false">Y220+1</f>
        <v>216</v>
      </c>
      <c r="Z221" s="65" t="e">
        <v>#VALUE!</v>
      </c>
      <c r="AA221" s="76"/>
      <c r="AB221" s="76"/>
      <c r="AC221" s="80"/>
      <c r="AD221" s="33"/>
    </row>
    <row r="222" customFormat="false" ht="11.25" hidden="false" customHeight="false" outlineLevel="0" collapsed="false">
      <c r="A222" s="64" t="n">
        <f aca="false">1+A221</f>
        <v>216</v>
      </c>
      <c r="B222" s="1" t="str">
        <f aca="false">IF(A222&lt;=$B$5,Data!L223,"")</f>
        <v/>
      </c>
      <c r="G222" s="81" t="str">
        <f aca="false">IF(A222&lt;=$B$5,Data!O223,"")</f>
        <v/>
      </c>
      <c r="H222" s="81" t="str">
        <f aca="false">IF(A222&lt;=$B$5,Data!P223,"")</f>
        <v/>
      </c>
      <c r="J222" s="1" t="str">
        <f aca="false">IF(A222&lt;=$B$5,Data!E223,"")</f>
        <v/>
      </c>
      <c r="K222" s="1" t="str">
        <f aca="false">IF(A222&lt;=$B$5,Data!B223,"")</f>
        <v/>
      </c>
      <c r="L222" s="1" t="str">
        <f aca="false">IF(A222&lt;=$B$5,Data!C223,"")</f>
        <v/>
      </c>
      <c r="P222" s="1" t="str">
        <f aca="false">IF(A222&lt;=$P$6,Data!D223,"")</f>
        <v/>
      </c>
      <c r="U222" s="1" t="n">
        <f aca="false">1+U221</f>
        <v>216</v>
      </c>
      <c r="V222" s="82" t="e">
        <v>#VALUE!</v>
      </c>
      <c r="W222" s="83" t="e">
        <f aca="false">V222</f>
        <v>#VALUE!</v>
      </c>
      <c r="Y222" s="1" t="n">
        <f aca="false">Y221+1</f>
        <v>217</v>
      </c>
      <c r="Z222" s="65" t="e">
        <v>#VALUE!</v>
      </c>
      <c r="AA222" s="76"/>
      <c r="AB222" s="76"/>
      <c r="AC222" s="80"/>
      <c r="AD222" s="33"/>
    </row>
    <row r="223" customFormat="false" ht="11.25" hidden="false" customHeight="false" outlineLevel="0" collapsed="false">
      <c r="A223" s="64" t="n">
        <f aca="false">1+A222</f>
        <v>217</v>
      </c>
      <c r="B223" s="1" t="str">
        <f aca="false">IF(A223&lt;=$B$5,Data!L224,"")</f>
        <v/>
      </c>
      <c r="G223" s="81" t="str">
        <f aca="false">IF(A223&lt;=$B$5,Data!O224,"")</f>
        <v/>
      </c>
      <c r="H223" s="81" t="str">
        <f aca="false">IF(A223&lt;=$B$5,Data!P224,"")</f>
        <v/>
      </c>
      <c r="J223" s="1" t="str">
        <f aca="false">IF(A223&lt;=$B$5,Data!E224,"")</f>
        <v/>
      </c>
      <c r="K223" s="1" t="str">
        <f aca="false">IF(A223&lt;=$B$5,Data!B224,"")</f>
        <v/>
      </c>
      <c r="L223" s="1" t="str">
        <f aca="false">IF(A223&lt;=$B$5,Data!C224,"")</f>
        <v/>
      </c>
      <c r="P223" s="1" t="str">
        <f aca="false">IF(A223&lt;=$P$6,Data!D224,"")</f>
        <v/>
      </c>
      <c r="U223" s="1" t="n">
        <f aca="false">1+U222</f>
        <v>217</v>
      </c>
      <c r="V223" s="82" t="e">
        <v>#VALUE!</v>
      </c>
      <c r="W223" s="83" t="e">
        <f aca="false">V223</f>
        <v>#VALUE!</v>
      </c>
      <c r="Y223" s="1" t="n">
        <f aca="false">Y222+1</f>
        <v>218</v>
      </c>
      <c r="Z223" s="65" t="e">
        <v>#VALUE!</v>
      </c>
      <c r="AA223" s="76"/>
      <c r="AB223" s="76"/>
      <c r="AC223" s="80"/>
      <c r="AD223" s="33"/>
    </row>
    <row r="224" customFormat="false" ht="11.25" hidden="false" customHeight="false" outlineLevel="0" collapsed="false">
      <c r="A224" s="64" t="n">
        <f aca="false">1+A223</f>
        <v>218</v>
      </c>
      <c r="B224" s="1" t="str">
        <f aca="false">IF(A224&lt;=$B$5,Data!L225,"")</f>
        <v/>
      </c>
      <c r="G224" s="81" t="str">
        <f aca="false">IF(A224&lt;=$B$5,Data!O225,"")</f>
        <v/>
      </c>
      <c r="H224" s="81" t="str">
        <f aca="false">IF(A224&lt;=$B$5,Data!P225,"")</f>
        <v/>
      </c>
      <c r="J224" s="1" t="str">
        <f aca="false">IF(A224&lt;=$B$5,Data!E225,"")</f>
        <v/>
      </c>
      <c r="K224" s="1" t="str">
        <f aca="false">IF(A224&lt;=$B$5,Data!B225,"")</f>
        <v/>
      </c>
      <c r="L224" s="1" t="str">
        <f aca="false">IF(A224&lt;=$B$5,Data!C225,"")</f>
        <v/>
      </c>
      <c r="P224" s="1" t="str">
        <f aca="false">IF(A224&lt;=$P$6,Data!D225,"")</f>
        <v/>
      </c>
      <c r="U224" s="1" t="n">
        <f aca="false">1+U223</f>
        <v>218</v>
      </c>
      <c r="V224" s="82" t="e">
        <v>#VALUE!</v>
      </c>
      <c r="W224" s="83" t="e">
        <f aca="false">V224</f>
        <v>#VALUE!</v>
      </c>
      <c r="Y224" s="1" t="n">
        <f aca="false">Y223+1</f>
        <v>219</v>
      </c>
      <c r="Z224" s="65" t="e">
        <v>#VALUE!</v>
      </c>
      <c r="AA224" s="76"/>
      <c r="AB224" s="76"/>
      <c r="AC224" s="80"/>
      <c r="AD224" s="33"/>
    </row>
    <row r="225" customFormat="false" ht="11.25" hidden="false" customHeight="false" outlineLevel="0" collapsed="false">
      <c r="A225" s="64" t="n">
        <f aca="false">1+A224</f>
        <v>219</v>
      </c>
      <c r="B225" s="1" t="str">
        <f aca="false">IF(A225&lt;=$B$5,Data!L226,"")</f>
        <v/>
      </c>
      <c r="G225" s="81" t="str">
        <f aca="false">IF(A225&lt;=$B$5,Data!O226,"")</f>
        <v/>
      </c>
      <c r="H225" s="81" t="str">
        <f aca="false">IF(A225&lt;=$B$5,Data!P226,"")</f>
        <v/>
      </c>
      <c r="J225" s="1" t="str">
        <f aca="false">IF(A225&lt;=$B$5,Data!E226,"")</f>
        <v/>
      </c>
      <c r="K225" s="1" t="str">
        <f aca="false">IF(A225&lt;=$B$5,Data!B226,"")</f>
        <v/>
      </c>
      <c r="L225" s="1" t="str">
        <f aca="false">IF(A225&lt;=$B$5,Data!C226,"")</f>
        <v/>
      </c>
      <c r="P225" s="1" t="str">
        <f aca="false">IF(A225&lt;=$P$6,Data!D226,"")</f>
        <v/>
      </c>
      <c r="U225" s="1" t="n">
        <f aca="false">1+U224</f>
        <v>219</v>
      </c>
      <c r="V225" s="82" t="e">
        <v>#VALUE!</v>
      </c>
      <c r="W225" s="83" t="e">
        <f aca="false">V225</f>
        <v>#VALUE!</v>
      </c>
      <c r="Y225" s="1" t="n">
        <f aca="false">Y224+1</f>
        <v>220</v>
      </c>
      <c r="Z225" s="65" t="e">
        <v>#VALUE!</v>
      </c>
      <c r="AA225" s="76"/>
      <c r="AB225" s="76"/>
      <c r="AC225" s="80"/>
      <c r="AD225" s="33"/>
    </row>
    <row r="226" customFormat="false" ht="11.25" hidden="false" customHeight="false" outlineLevel="0" collapsed="false">
      <c r="A226" s="64" t="n">
        <f aca="false">1+A225</f>
        <v>220</v>
      </c>
      <c r="B226" s="1" t="str">
        <f aca="false">IF(A226&lt;=$B$5,Data!L227,"")</f>
        <v/>
      </c>
      <c r="G226" s="81" t="str">
        <f aca="false">IF(A226&lt;=$B$5,Data!O227,"")</f>
        <v/>
      </c>
      <c r="H226" s="81" t="str">
        <f aca="false">IF(A226&lt;=$B$5,Data!P227,"")</f>
        <v/>
      </c>
      <c r="J226" s="1" t="str">
        <f aca="false">IF(A226&lt;=$B$5,Data!E227,"")</f>
        <v/>
      </c>
      <c r="K226" s="1" t="str">
        <f aca="false">IF(A226&lt;=$B$5,Data!B227,"")</f>
        <v/>
      </c>
      <c r="L226" s="1" t="str">
        <f aca="false">IF(A226&lt;=$B$5,Data!C227,"")</f>
        <v/>
      </c>
      <c r="P226" s="1" t="str">
        <f aca="false">IF(A226&lt;=$P$6,Data!D227,"")</f>
        <v/>
      </c>
      <c r="U226" s="1" t="n">
        <f aca="false">1+U225</f>
        <v>220</v>
      </c>
      <c r="V226" s="82" t="e">
        <v>#VALUE!</v>
      </c>
      <c r="W226" s="83" t="e">
        <f aca="false">V226</f>
        <v>#VALUE!</v>
      </c>
      <c r="Y226" s="1" t="n">
        <f aca="false">Y225+1</f>
        <v>221</v>
      </c>
      <c r="Z226" s="65" t="e">
        <v>#VALUE!</v>
      </c>
      <c r="AA226" s="76"/>
      <c r="AB226" s="76"/>
      <c r="AC226" s="80"/>
      <c r="AD226" s="33"/>
    </row>
    <row r="227" customFormat="false" ht="11.25" hidden="false" customHeight="false" outlineLevel="0" collapsed="false">
      <c r="A227" s="64" t="n">
        <f aca="false">1+A226</f>
        <v>221</v>
      </c>
      <c r="B227" s="1" t="str">
        <f aca="false">IF(A227&lt;=$B$5,Data!L228,"")</f>
        <v/>
      </c>
      <c r="G227" s="81" t="str">
        <f aca="false">IF(A227&lt;=$B$5,Data!O228,"")</f>
        <v/>
      </c>
      <c r="H227" s="81" t="str">
        <f aca="false">IF(A227&lt;=$B$5,Data!P228,"")</f>
        <v/>
      </c>
      <c r="J227" s="1" t="str">
        <f aca="false">IF(A227&lt;=$B$5,Data!E228,"")</f>
        <v/>
      </c>
      <c r="K227" s="1" t="str">
        <f aca="false">IF(A227&lt;=$B$5,Data!B228,"")</f>
        <v/>
      </c>
      <c r="L227" s="1" t="str">
        <f aca="false">IF(A227&lt;=$B$5,Data!C228,"")</f>
        <v/>
      </c>
      <c r="P227" s="1" t="str">
        <f aca="false">IF(A227&lt;=$P$6,Data!D228,"")</f>
        <v/>
      </c>
      <c r="U227" s="1" t="n">
        <f aca="false">1+U226</f>
        <v>221</v>
      </c>
      <c r="V227" s="82" t="e">
        <v>#VALUE!</v>
      </c>
      <c r="W227" s="83" t="e">
        <f aca="false">V227</f>
        <v>#VALUE!</v>
      </c>
      <c r="Y227" s="1" t="n">
        <f aca="false">Y226+1</f>
        <v>222</v>
      </c>
      <c r="Z227" s="65" t="e">
        <v>#VALUE!</v>
      </c>
      <c r="AA227" s="76"/>
      <c r="AB227" s="76"/>
      <c r="AC227" s="80"/>
      <c r="AD227" s="33"/>
    </row>
    <row r="228" customFormat="false" ht="11.25" hidden="false" customHeight="false" outlineLevel="0" collapsed="false">
      <c r="A228" s="64" t="n">
        <f aca="false">1+A227</f>
        <v>222</v>
      </c>
      <c r="B228" s="1" t="str">
        <f aca="false">IF(A228&lt;=$B$5,Data!L229,"")</f>
        <v/>
      </c>
      <c r="G228" s="81" t="str">
        <f aca="false">IF(A228&lt;=$B$5,Data!O229,"")</f>
        <v/>
      </c>
      <c r="H228" s="81" t="str">
        <f aca="false">IF(A228&lt;=$B$5,Data!P229,"")</f>
        <v/>
      </c>
      <c r="J228" s="1" t="str">
        <f aca="false">IF(A228&lt;=$B$5,Data!E229,"")</f>
        <v/>
      </c>
      <c r="K228" s="1" t="str">
        <f aca="false">IF(A228&lt;=$B$5,Data!B229,"")</f>
        <v/>
      </c>
      <c r="L228" s="1" t="str">
        <f aca="false">IF(A228&lt;=$B$5,Data!C229,"")</f>
        <v/>
      </c>
      <c r="P228" s="1" t="str">
        <f aca="false">IF(A228&lt;=$P$6,Data!D229,"")</f>
        <v/>
      </c>
      <c r="U228" s="1" t="n">
        <f aca="false">1+U227</f>
        <v>222</v>
      </c>
      <c r="V228" s="82" t="e">
        <v>#VALUE!</v>
      </c>
      <c r="W228" s="83" t="e">
        <f aca="false">V228</f>
        <v>#VALUE!</v>
      </c>
      <c r="Y228" s="1" t="n">
        <f aca="false">Y227+1</f>
        <v>223</v>
      </c>
      <c r="Z228" s="65" t="e">
        <v>#VALUE!</v>
      </c>
      <c r="AA228" s="76"/>
      <c r="AB228" s="76"/>
      <c r="AC228" s="80"/>
      <c r="AD228" s="33"/>
    </row>
    <row r="229" customFormat="false" ht="11.25" hidden="false" customHeight="false" outlineLevel="0" collapsed="false">
      <c r="A229" s="64" t="n">
        <f aca="false">1+A228</f>
        <v>223</v>
      </c>
      <c r="B229" s="1" t="str">
        <f aca="false">IF(A229&lt;=$B$5,Data!L230,"")</f>
        <v/>
      </c>
      <c r="G229" s="81" t="str">
        <f aca="false">IF(A229&lt;=$B$5,Data!O230,"")</f>
        <v/>
      </c>
      <c r="H229" s="81" t="str">
        <f aca="false">IF(A229&lt;=$B$5,Data!P230,"")</f>
        <v/>
      </c>
      <c r="J229" s="1" t="str">
        <f aca="false">IF(A229&lt;=$B$5,Data!E230,"")</f>
        <v/>
      </c>
      <c r="K229" s="1" t="str">
        <f aca="false">IF(A229&lt;=$B$5,Data!B230,"")</f>
        <v/>
      </c>
      <c r="L229" s="1" t="str">
        <f aca="false">IF(A229&lt;=$B$5,Data!C230,"")</f>
        <v/>
      </c>
      <c r="P229" s="1" t="str">
        <f aca="false">IF(A229&lt;=$P$6,Data!D230,"")</f>
        <v/>
      </c>
      <c r="U229" s="1" t="n">
        <f aca="false">1+U228</f>
        <v>223</v>
      </c>
      <c r="V229" s="82" t="e">
        <v>#VALUE!</v>
      </c>
      <c r="W229" s="83" t="e">
        <f aca="false">V229</f>
        <v>#VALUE!</v>
      </c>
      <c r="Y229" s="1" t="n">
        <f aca="false">Y228+1</f>
        <v>224</v>
      </c>
      <c r="Z229" s="65" t="e">
        <v>#VALUE!</v>
      </c>
      <c r="AA229" s="76"/>
      <c r="AB229" s="76"/>
      <c r="AC229" s="80"/>
      <c r="AD229" s="33"/>
    </row>
    <row r="230" customFormat="false" ht="11.25" hidden="false" customHeight="false" outlineLevel="0" collapsed="false">
      <c r="A230" s="64" t="n">
        <f aca="false">1+A229</f>
        <v>224</v>
      </c>
      <c r="B230" s="1" t="str">
        <f aca="false">IF(A230&lt;=$B$5,Data!L231,"")</f>
        <v/>
      </c>
      <c r="G230" s="81" t="str">
        <f aca="false">IF(A230&lt;=$B$5,Data!O231,"")</f>
        <v/>
      </c>
      <c r="H230" s="81" t="str">
        <f aca="false">IF(A230&lt;=$B$5,Data!P231,"")</f>
        <v/>
      </c>
      <c r="J230" s="1" t="str">
        <f aca="false">IF(A230&lt;=$B$5,Data!E231,"")</f>
        <v/>
      </c>
      <c r="K230" s="1" t="str">
        <f aca="false">IF(A230&lt;=$B$5,Data!B231,"")</f>
        <v/>
      </c>
      <c r="L230" s="1" t="str">
        <f aca="false">IF(A230&lt;=$B$5,Data!C231,"")</f>
        <v/>
      </c>
      <c r="P230" s="1" t="str">
        <f aca="false">IF(A230&lt;=$P$6,Data!D231,"")</f>
        <v/>
      </c>
      <c r="U230" s="1" t="n">
        <f aca="false">1+U229</f>
        <v>224</v>
      </c>
      <c r="V230" s="82" t="e">
        <v>#VALUE!</v>
      </c>
      <c r="W230" s="83" t="e">
        <f aca="false">V230</f>
        <v>#VALUE!</v>
      </c>
      <c r="Y230" s="1" t="n">
        <f aca="false">Y229+1</f>
        <v>225</v>
      </c>
      <c r="Z230" s="65" t="e">
        <v>#VALUE!</v>
      </c>
      <c r="AA230" s="76"/>
      <c r="AB230" s="76"/>
      <c r="AC230" s="80"/>
      <c r="AD230" s="33"/>
    </row>
    <row r="231" customFormat="false" ht="11.25" hidden="false" customHeight="false" outlineLevel="0" collapsed="false">
      <c r="A231" s="64" t="n">
        <f aca="false">1+A230</f>
        <v>225</v>
      </c>
      <c r="B231" s="1" t="str">
        <f aca="false">IF(A231&lt;=$B$5,Data!L232,"")</f>
        <v/>
      </c>
      <c r="G231" s="81" t="str">
        <f aca="false">IF(A231&lt;=$B$5,Data!O232,"")</f>
        <v/>
      </c>
      <c r="H231" s="81" t="str">
        <f aca="false">IF(A231&lt;=$B$5,Data!P232,"")</f>
        <v/>
      </c>
      <c r="J231" s="1" t="str">
        <f aca="false">IF(A231&lt;=$B$5,Data!E232,"")</f>
        <v/>
      </c>
      <c r="K231" s="1" t="str">
        <f aca="false">IF(A231&lt;=$B$5,Data!B232,"")</f>
        <v/>
      </c>
      <c r="L231" s="1" t="str">
        <f aca="false">IF(A231&lt;=$B$5,Data!C232,"")</f>
        <v/>
      </c>
      <c r="P231" s="1" t="str">
        <f aca="false">IF(A231&lt;=$P$6,Data!D232,"")</f>
        <v/>
      </c>
      <c r="U231" s="1" t="n">
        <f aca="false">1+U230</f>
        <v>225</v>
      </c>
      <c r="V231" s="82" t="e">
        <v>#VALUE!</v>
      </c>
      <c r="W231" s="83" t="e">
        <f aca="false">V231</f>
        <v>#VALUE!</v>
      </c>
      <c r="Y231" s="1" t="n">
        <f aca="false">Y230+1</f>
        <v>226</v>
      </c>
      <c r="Z231" s="65" t="e">
        <v>#VALUE!</v>
      </c>
      <c r="AA231" s="76"/>
      <c r="AB231" s="76"/>
      <c r="AC231" s="80"/>
      <c r="AD231" s="33"/>
    </row>
    <row r="232" customFormat="false" ht="11.25" hidden="false" customHeight="false" outlineLevel="0" collapsed="false">
      <c r="A232" s="64" t="n">
        <f aca="false">1+A231</f>
        <v>226</v>
      </c>
      <c r="B232" s="1" t="str">
        <f aca="false">IF(A232&lt;=$B$5,Data!L233,"")</f>
        <v/>
      </c>
      <c r="G232" s="81" t="str">
        <f aca="false">IF(A232&lt;=$B$5,Data!O233,"")</f>
        <v/>
      </c>
      <c r="H232" s="81" t="str">
        <f aca="false">IF(A232&lt;=$B$5,Data!P233,"")</f>
        <v/>
      </c>
      <c r="J232" s="1" t="str">
        <f aca="false">IF(A232&lt;=$B$5,Data!E233,"")</f>
        <v/>
      </c>
      <c r="K232" s="1" t="str">
        <f aca="false">IF(A232&lt;=$B$5,Data!B233,"")</f>
        <v/>
      </c>
      <c r="L232" s="1" t="str">
        <f aca="false">IF(A232&lt;=$B$5,Data!C233,"")</f>
        <v/>
      </c>
      <c r="P232" s="1" t="str">
        <f aca="false">IF(A232&lt;=$P$6,Data!D233,"")</f>
        <v/>
      </c>
      <c r="U232" s="1" t="n">
        <f aca="false">1+U231</f>
        <v>226</v>
      </c>
      <c r="V232" s="82" t="e">
        <v>#VALUE!</v>
      </c>
      <c r="W232" s="83" t="e">
        <f aca="false">V232</f>
        <v>#VALUE!</v>
      </c>
      <c r="Y232" s="1" t="n">
        <f aca="false">Y231+1</f>
        <v>227</v>
      </c>
      <c r="Z232" s="65" t="e">
        <v>#VALUE!</v>
      </c>
      <c r="AA232" s="76"/>
      <c r="AB232" s="76"/>
      <c r="AC232" s="80"/>
      <c r="AD232" s="33"/>
    </row>
    <row r="233" customFormat="false" ht="11.25" hidden="false" customHeight="false" outlineLevel="0" collapsed="false">
      <c r="A233" s="64" t="n">
        <f aca="false">1+A232</f>
        <v>227</v>
      </c>
      <c r="B233" s="1" t="str">
        <f aca="false">IF(A233&lt;=$B$5,Data!L234,"")</f>
        <v/>
      </c>
      <c r="G233" s="81" t="str">
        <f aca="false">IF(A233&lt;=$B$5,Data!O234,"")</f>
        <v/>
      </c>
      <c r="H233" s="81" t="str">
        <f aca="false">IF(A233&lt;=$B$5,Data!P234,"")</f>
        <v/>
      </c>
      <c r="J233" s="1" t="str">
        <f aca="false">IF(A233&lt;=$B$5,Data!E234,"")</f>
        <v/>
      </c>
      <c r="K233" s="1" t="str">
        <f aca="false">IF(A233&lt;=$B$5,Data!B234,"")</f>
        <v/>
      </c>
      <c r="L233" s="1" t="str">
        <f aca="false">IF(A233&lt;=$B$5,Data!C234,"")</f>
        <v/>
      </c>
      <c r="P233" s="1" t="str">
        <f aca="false">IF(A233&lt;=$P$6,Data!D234,"")</f>
        <v/>
      </c>
      <c r="U233" s="1" t="n">
        <f aca="false">1+U232</f>
        <v>227</v>
      </c>
      <c r="V233" s="82" t="e">
        <v>#VALUE!</v>
      </c>
      <c r="W233" s="83" t="e">
        <f aca="false">V233</f>
        <v>#VALUE!</v>
      </c>
      <c r="Y233" s="1" t="n">
        <f aca="false">Y232+1</f>
        <v>228</v>
      </c>
      <c r="Z233" s="65" t="e">
        <v>#VALUE!</v>
      </c>
      <c r="AA233" s="76"/>
      <c r="AB233" s="76"/>
      <c r="AC233" s="80"/>
      <c r="AD233" s="33"/>
    </row>
    <row r="234" customFormat="false" ht="11.25" hidden="false" customHeight="false" outlineLevel="0" collapsed="false">
      <c r="A234" s="64" t="n">
        <f aca="false">1+A233</f>
        <v>228</v>
      </c>
      <c r="B234" s="1" t="str">
        <f aca="false">IF(A234&lt;=$B$5,Data!L235,"")</f>
        <v/>
      </c>
      <c r="G234" s="81" t="str">
        <f aca="false">IF(A234&lt;=$B$5,Data!O235,"")</f>
        <v/>
      </c>
      <c r="H234" s="81" t="str">
        <f aca="false">IF(A234&lt;=$B$5,Data!P235,"")</f>
        <v/>
      </c>
      <c r="J234" s="1" t="str">
        <f aca="false">IF(A234&lt;=$B$5,Data!E235,"")</f>
        <v/>
      </c>
      <c r="K234" s="1" t="str">
        <f aca="false">IF(A234&lt;=$B$5,Data!B235,"")</f>
        <v/>
      </c>
      <c r="L234" s="1" t="str">
        <f aca="false">IF(A234&lt;=$B$5,Data!C235,"")</f>
        <v/>
      </c>
      <c r="P234" s="1" t="str">
        <f aca="false">IF(A234&lt;=$P$6,Data!D235,"")</f>
        <v/>
      </c>
      <c r="U234" s="1" t="n">
        <f aca="false">1+U233</f>
        <v>228</v>
      </c>
      <c r="V234" s="82" t="e">
        <v>#VALUE!</v>
      </c>
      <c r="W234" s="83" t="e">
        <f aca="false">V234</f>
        <v>#VALUE!</v>
      </c>
      <c r="Y234" s="1" t="n">
        <f aca="false">Y233+1</f>
        <v>229</v>
      </c>
      <c r="Z234" s="65" t="e">
        <v>#VALUE!</v>
      </c>
      <c r="AA234" s="76"/>
      <c r="AB234" s="76"/>
      <c r="AC234" s="80"/>
      <c r="AD234" s="33"/>
    </row>
    <row r="235" customFormat="false" ht="11.25" hidden="false" customHeight="false" outlineLevel="0" collapsed="false">
      <c r="A235" s="64" t="n">
        <f aca="false">1+A234</f>
        <v>229</v>
      </c>
      <c r="B235" s="1" t="str">
        <f aca="false">IF(A235&lt;=$B$5,Data!L236,"")</f>
        <v/>
      </c>
      <c r="G235" s="81" t="str">
        <f aca="false">IF(A235&lt;=$B$5,Data!O236,"")</f>
        <v/>
      </c>
      <c r="H235" s="81" t="str">
        <f aca="false">IF(A235&lt;=$B$5,Data!P236,"")</f>
        <v/>
      </c>
      <c r="J235" s="1" t="str">
        <f aca="false">IF(A235&lt;=$B$5,Data!E236,"")</f>
        <v/>
      </c>
      <c r="K235" s="1" t="str">
        <f aca="false">IF(A235&lt;=$B$5,Data!B236,"")</f>
        <v/>
      </c>
      <c r="L235" s="1" t="str">
        <f aca="false">IF(A235&lt;=$B$5,Data!C236,"")</f>
        <v/>
      </c>
      <c r="P235" s="1" t="str">
        <f aca="false">IF(A235&lt;=$P$6,Data!D236,"")</f>
        <v/>
      </c>
      <c r="U235" s="1" t="n">
        <f aca="false">1+U234</f>
        <v>229</v>
      </c>
      <c r="V235" s="82" t="e">
        <v>#VALUE!</v>
      </c>
      <c r="W235" s="83" t="e">
        <f aca="false">V235</f>
        <v>#VALUE!</v>
      </c>
      <c r="Y235" s="1" t="n">
        <f aca="false">Y234+1</f>
        <v>230</v>
      </c>
      <c r="Z235" s="65" t="e">
        <v>#VALUE!</v>
      </c>
      <c r="AA235" s="76"/>
      <c r="AB235" s="76"/>
      <c r="AC235" s="80"/>
      <c r="AD235" s="33"/>
    </row>
    <row r="236" customFormat="false" ht="11.25" hidden="false" customHeight="false" outlineLevel="0" collapsed="false">
      <c r="A236" s="64" t="n">
        <f aca="false">1+A235</f>
        <v>230</v>
      </c>
      <c r="B236" s="1" t="str">
        <f aca="false">IF(A236&lt;=$B$5,Data!L237,"")</f>
        <v/>
      </c>
      <c r="G236" s="81" t="str">
        <f aca="false">IF(A236&lt;=$B$5,Data!O237,"")</f>
        <v/>
      </c>
      <c r="H236" s="81" t="str">
        <f aca="false">IF(A236&lt;=$B$5,Data!P237,"")</f>
        <v/>
      </c>
      <c r="J236" s="1" t="str">
        <f aca="false">IF(A236&lt;=$B$5,Data!E237,"")</f>
        <v/>
      </c>
      <c r="K236" s="1" t="str">
        <f aca="false">IF(A236&lt;=$B$5,Data!B237,"")</f>
        <v/>
      </c>
      <c r="L236" s="1" t="str">
        <f aca="false">IF(A236&lt;=$B$5,Data!C237,"")</f>
        <v/>
      </c>
      <c r="P236" s="1" t="str">
        <f aca="false">IF(A236&lt;=$P$6,Data!D237,"")</f>
        <v/>
      </c>
      <c r="U236" s="1" t="n">
        <f aca="false">1+U235</f>
        <v>230</v>
      </c>
      <c r="V236" s="82" t="e">
        <v>#VALUE!</v>
      </c>
      <c r="W236" s="83" t="e">
        <f aca="false">V236</f>
        <v>#VALUE!</v>
      </c>
      <c r="Y236" s="1" t="n">
        <f aca="false">Y235+1</f>
        <v>231</v>
      </c>
      <c r="Z236" s="65" t="e">
        <v>#VALUE!</v>
      </c>
      <c r="AA236" s="76"/>
      <c r="AB236" s="76"/>
      <c r="AC236" s="80"/>
      <c r="AD236" s="33"/>
    </row>
    <row r="237" customFormat="false" ht="11.25" hidden="false" customHeight="false" outlineLevel="0" collapsed="false">
      <c r="A237" s="64" t="n">
        <f aca="false">1+A236</f>
        <v>231</v>
      </c>
      <c r="B237" s="1" t="str">
        <f aca="false">IF(A237&lt;=$B$5,Data!L238,"")</f>
        <v/>
      </c>
      <c r="G237" s="81" t="str">
        <f aca="false">IF(A237&lt;=$B$5,Data!O238,"")</f>
        <v/>
      </c>
      <c r="H237" s="81" t="str">
        <f aca="false">IF(A237&lt;=$B$5,Data!P238,"")</f>
        <v/>
      </c>
      <c r="J237" s="1" t="str">
        <f aca="false">IF(A237&lt;=$B$5,Data!E238,"")</f>
        <v/>
      </c>
      <c r="K237" s="1" t="str">
        <f aca="false">IF(A237&lt;=$B$5,Data!B238,"")</f>
        <v/>
      </c>
      <c r="L237" s="1" t="str">
        <f aca="false">IF(A237&lt;=$B$5,Data!C238,"")</f>
        <v/>
      </c>
      <c r="P237" s="1" t="str">
        <f aca="false">IF(A237&lt;=$P$6,Data!D238,"")</f>
        <v/>
      </c>
      <c r="U237" s="1" t="n">
        <f aca="false">1+U236</f>
        <v>231</v>
      </c>
      <c r="V237" s="82" t="e">
        <v>#VALUE!</v>
      </c>
      <c r="W237" s="83" t="e">
        <f aca="false">V237</f>
        <v>#VALUE!</v>
      </c>
      <c r="Y237" s="1" t="n">
        <f aca="false">Y236+1</f>
        <v>232</v>
      </c>
      <c r="Z237" s="65" t="e">
        <v>#VALUE!</v>
      </c>
      <c r="AA237" s="76"/>
      <c r="AB237" s="76"/>
      <c r="AC237" s="80"/>
      <c r="AD237" s="33"/>
    </row>
    <row r="238" customFormat="false" ht="11.25" hidden="false" customHeight="false" outlineLevel="0" collapsed="false">
      <c r="A238" s="64" t="n">
        <f aca="false">1+A237</f>
        <v>232</v>
      </c>
      <c r="B238" s="1" t="str">
        <f aca="false">IF(A238&lt;=$B$5,Data!L239,"")</f>
        <v/>
      </c>
      <c r="G238" s="81" t="str">
        <f aca="false">IF(A238&lt;=$B$5,Data!O239,"")</f>
        <v/>
      </c>
      <c r="H238" s="81" t="str">
        <f aca="false">IF(A238&lt;=$B$5,Data!P239,"")</f>
        <v/>
      </c>
      <c r="J238" s="1" t="str">
        <f aca="false">IF(A238&lt;=$B$5,Data!E239,"")</f>
        <v/>
      </c>
      <c r="K238" s="1" t="str">
        <f aca="false">IF(A238&lt;=$B$5,Data!B239,"")</f>
        <v/>
      </c>
      <c r="L238" s="1" t="str">
        <f aca="false">IF(A238&lt;=$B$5,Data!C239,"")</f>
        <v/>
      </c>
      <c r="P238" s="1" t="str">
        <f aca="false">IF(A238&lt;=$P$6,Data!D239,"")</f>
        <v/>
      </c>
      <c r="U238" s="1" t="n">
        <f aca="false">1+U237</f>
        <v>232</v>
      </c>
      <c r="V238" s="82" t="e">
        <v>#VALUE!</v>
      </c>
      <c r="W238" s="83" t="e">
        <f aca="false">V238</f>
        <v>#VALUE!</v>
      </c>
      <c r="Y238" s="1" t="n">
        <f aca="false">Y237+1</f>
        <v>233</v>
      </c>
      <c r="Z238" s="65" t="e">
        <v>#VALUE!</v>
      </c>
      <c r="AA238" s="76"/>
      <c r="AB238" s="76"/>
      <c r="AC238" s="80"/>
      <c r="AD238" s="33"/>
    </row>
    <row r="239" customFormat="false" ht="11.25" hidden="false" customHeight="false" outlineLevel="0" collapsed="false">
      <c r="A239" s="64" t="n">
        <f aca="false">1+A238</f>
        <v>233</v>
      </c>
      <c r="B239" s="1" t="str">
        <f aca="false">IF(A239&lt;=$B$5,Data!L240,"")</f>
        <v/>
      </c>
      <c r="G239" s="81" t="str">
        <f aca="false">IF(A239&lt;=$B$5,Data!O240,"")</f>
        <v/>
      </c>
      <c r="H239" s="81" t="str">
        <f aca="false">IF(A239&lt;=$B$5,Data!P240,"")</f>
        <v/>
      </c>
      <c r="J239" s="1" t="str">
        <f aca="false">IF(A239&lt;=$B$5,Data!E240,"")</f>
        <v/>
      </c>
      <c r="K239" s="1" t="str">
        <f aca="false">IF(A239&lt;=$B$5,Data!B240,"")</f>
        <v/>
      </c>
      <c r="L239" s="1" t="str">
        <f aca="false">IF(A239&lt;=$B$5,Data!C240,"")</f>
        <v/>
      </c>
      <c r="P239" s="1" t="str">
        <f aca="false">IF(A239&lt;=$P$6,Data!D240,"")</f>
        <v/>
      </c>
      <c r="U239" s="1" t="n">
        <f aca="false">1+U238</f>
        <v>233</v>
      </c>
      <c r="V239" s="82" t="e">
        <v>#VALUE!</v>
      </c>
      <c r="W239" s="83" t="e">
        <f aca="false">V239</f>
        <v>#VALUE!</v>
      </c>
      <c r="Y239" s="1" t="n">
        <f aca="false">Y238+1</f>
        <v>234</v>
      </c>
      <c r="Z239" s="65" t="e">
        <v>#VALUE!</v>
      </c>
      <c r="AA239" s="76"/>
      <c r="AB239" s="76"/>
      <c r="AC239" s="80"/>
      <c r="AD239" s="33"/>
    </row>
    <row r="240" customFormat="false" ht="11.25" hidden="false" customHeight="false" outlineLevel="0" collapsed="false">
      <c r="A240" s="64" t="n">
        <f aca="false">1+A239</f>
        <v>234</v>
      </c>
      <c r="B240" s="1" t="str">
        <f aca="false">IF(A240&lt;=$B$5,Data!L241,"")</f>
        <v/>
      </c>
      <c r="G240" s="81" t="str">
        <f aca="false">IF(A240&lt;=$B$5,Data!O241,"")</f>
        <v/>
      </c>
      <c r="H240" s="81" t="str">
        <f aca="false">IF(A240&lt;=$B$5,Data!P241,"")</f>
        <v/>
      </c>
      <c r="J240" s="1" t="str">
        <f aca="false">IF(A240&lt;=$B$5,Data!E241,"")</f>
        <v/>
      </c>
      <c r="K240" s="1" t="str">
        <f aca="false">IF(A240&lt;=$B$5,Data!B241,"")</f>
        <v/>
      </c>
      <c r="L240" s="1" t="str">
        <f aca="false">IF(A240&lt;=$B$5,Data!C241,"")</f>
        <v/>
      </c>
      <c r="P240" s="1" t="str">
        <f aca="false">IF(A240&lt;=$P$6,Data!D241,"")</f>
        <v/>
      </c>
      <c r="U240" s="1" t="n">
        <f aca="false">1+U239</f>
        <v>234</v>
      </c>
      <c r="V240" s="82" t="e">
        <v>#VALUE!</v>
      </c>
      <c r="W240" s="83" t="e">
        <f aca="false">V240</f>
        <v>#VALUE!</v>
      </c>
      <c r="Y240" s="1" t="n">
        <f aca="false">Y239+1</f>
        <v>235</v>
      </c>
      <c r="Z240" s="65" t="e">
        <v>#VALUE!</v>
      </c>
      <c r="AA240" s="76"/>
      <c r="AB240" s="76"/>
      <c r="AC240" s="80"/>
      <c r="AD240" s="33"/>
    </row>
    <row r="241" customFormat="false" ht="11.25" hidden="false" customHeight="false" outlineLevel="0" collapsed="false">
      <c r="A241" s="64" t="n">
        <f aca="false">1+A240</f>
        <v>235</v>
      </c>
      <c r="B241" s="1" t="str">
        <f aca="false">IF(A241&lt;=$B$5,Data!L242,"")</f>
        <v/>
      </c>
      <c r="G241" s="81" t="str">
        <f aca="false">IF(A241&lt;=$B$5,Data!O242,"")</f>
        <v/>
      </c>
      <c r="H241" s="81" t="str">
        <f aca="false">IF(A241&lt;=$B$5,Data!P242,"")</f>
        <v/>
      </c>
      <c r="J241" s="1" t="str">
        <f aca="false">IF(A241&lt;=$B$5,Data!E242,"")</f>
        <v/>
      </c>
      <c r="K241" s="1" t="str">
        <f aca="false">IF(A241&lt;=$B$5,Data!B242,"")</f>
        <v/>
      </c>
      <c r="L241" s="1" t="str">
        <f aca="false">IF(A241&lt;=$B$5,Data!C242,"")</f>
        <v/>
      </c>
      <c r="P241" s="1" t="str">
        <f aca="false">IF(A241&lt;=$P$6,Data!D242,"")</f>
        <v/>
      </c>
      <c r="U241" s="1" t="n">
        <f aca="false">1+U240</f>
        <v>235</v>
      </c>
      <c r="V241" s="82" t="e">
        <v>#VALUE!</v>
      </c>
      <c r="W241" s="83" t="e">
        <f aca="false">V241</f>
        <v>#VALUE!</v>
      </c>
      <c r="Y241" s="1" t="n">
        <f aca="false">Y240+1</f>
        <v>236</v>
      </c>
      <c r="Z241" s="65" t="e">
        <v>#VALUE!</v>
      </c>
      <c r="AA241" s="76"/>
      <c r="AB241" s="76"/>
      <c r="AC241" s="80"/>
      <c r="AD241" s="33"/>
    </row>
    <row r="242" customFormat="false" ht="11.25" hidden="false" customHeight="false" outlineLevel="0" collapsed="false">
      <c r="A242" s="64" t="n">
        <f aca="false">1+A241</f>
        <v>236</v>
      </c>
      <c r="B242" s="1" t="str">
        <f aca="false">IF(A242&lt;=$B$5,Data!L243,"")</f>
        <v/>
      </c>
      <c r="G242" s="81" t="str">
        <f aca="false">IF(A242&lt;=$B$5,Data!O243,"")</f>
        <v/>
      </c>
      <c r="H242" s="81" t="str">
        <f aca="false">IF(A242&lt;=$B$5,Data!P243,"")</f>
        <v/>
      </c>
      <c r="J242" s="1" t="str">
        <f aca="false">IF(A242&lt;=$B$5,Data!E243,"")</f>
        <v/>
      </c>
      <c r="K242" s="1" t="str">
        <f aca="false">IF(A242&lt;=$B$5,Data!B243,"")</f>
        <v/>
      </c>
      <c r="L242" s="1" t="str">
        <f aca="false">IF(A242&lt;=$B$5,Data!C243,"")</f>
        <v/>
      </c>
      <c r="P242" s="1" t="str">
        <f aca="false">IF(A242&lt;=$P$6,Data!D243,"")</f>
        <v/>
      </c>
      <c r="U242" s="1" t="n">
        <f aca="false">1+U241</f>
        <v>236</v>
      </c>
      <c r="V242" s="82" t="e">
        <v>#VALUE!</v>
      </c>
      <c r="W242" s="83" t="e">
        <f aca="false">V242</f>
        <v>#VALUE!</v>
      </c>
      <c r="Y242" s="1" t="n">
        <f aca="false">Y241+1</f>
        <v>237</v>
      </c>
      <c r="Z242" s="65" t="e">
        <v>#VALUE!</v>
      </c>
      <c r="AA242" s="76"/>
      <c r="AB242" s="76"/>
      <c r="AC242" s="80"/>
      <c r="AD242" s="33"/>
    </row>
    <row r="243" customFormat="false" ht="11.25" hidden="false" customHeight="false" outlineLevel="0" collapsed="false">
      <c r="A243" s="64" t="n">
        <f aca="false">1+A242</f>
        <v>237</v>
      </c>
      <c r="B243" s="1" t="str">
        <f aca="false">IF(A243&lt;=$B$5,Data!L244,"")</f>
        <v/>
      </c>
      <c r="G243" s="81" t="str">
        <f aca="false">IF(A243&lt;=$B$5,Data!O244,"")</f>
        <v/>
      </c>
      <c r="H243" s="81" t="str">
        <f aca="false">IF(A243&lt;=$B$5,Data!P244,"")</f>
        <v/>
      </c>
      <c r="J243" s="1" t="str">
        <f aca="false">IF(A243&lt;=$B$5,Data!E244,"")</f>
        <v/>
      </c>
      <c r="K243" s="1" t="str">
        <f aca="false">IF(A243&lt;=$B$5,Data!B244,"")</f>
        <v/>
      </c>
      <c r="L243" s="1" t="str">
        <f aca="false">IF(A243&lt;=$B$5,Data!C244,"")</f>
        <v/>
      </c>
      <c r="P243" s="1" t="str">
        <f aca="false">IF(A243&lt;=$P$6,Data!D244,"")</f>
        <v/>
      </c>
      <c r="U243" s="1" t="n">
        <f aca="false">1+U242</f>
        <v>237</v>
      </c>
      <c r="V243" s="82" t="e">
        <v>#VALUE!</v>
      </c>
      <c r="W243" s="83" t="e">
        <f aca="false">V243</f>
        <v>#VALUE!</v>
      </c>
      <c r="Y243" s="1" t="n">
        <f aca="false">Y242+1</f>
        <v>238</v>
      </c>
      <c r="Z243" s="65" t="e">
        <v>#VALUE!</v>
      </c>
      <c r="AA243" s="76"/>
      <c r="AB243" s="76"/>
      <c r="AC243" s="80"/>
      <c r="AD243" s="33"/>
    </row>
    <row r="244" customFormat="false" ht="11.25" hidden="false" customHeight="false" outlineLevel="0" collapsed="false">
      <c r="A244" s="64" t="n">
        <f aca="false">1+A243</f>
        <v>238</v>
      </c>
      <c r="B244" s="1" t="str">
        <f aca="false">IF(A244&lt;=$B$5,Data!L245,"")</f>
        <v/>
      </c>
      <c r="G244" s="81" t="str">
        <f aca="false">IF(A244&lt;=$B$5,Data!O245,"")</f>
        <v/>
      </c>
      <c r="H244" s="81" t="str">
        <f aca="false">IF(A244&lt;=$B$5,Data!P245,"")</f>
        <v/>
      </c>
      <c r="J244" s="1" t="str">
        <f aca="false">IF(A244&lt;=$B$5,Data!E245,"")</f>
        <v/>
      </c>
      <c r="K244" s="1" t="str">
        <f aca="false">IF(A244&lt;=$B$5,Data!B245,"")</f>
        <v/>
      </c>
      <c r="L244" s="1" t="str">
        <f aca="false">IF(A244&lt;=$B$5,Data!C245,"")</f>
        <v/>
      </c>
      <c r="P244" s="1" t="str">
        <f aca="false">IF(A244&lt;=$P$6,Data!D245,"")</f>
        <v/>
      </c>
      <c r="U244" s="1" t="n">
        <f aca="false">1+U243</f>
        <v>238</v>
      </c>
      <c r="V244" s="82" t="e">
        <v>#VALUE!</v>
      </c>
      <c r="W244" s="83" t="e">
        <f aca="false">V244</f>
        <v>#VALUE!</v>
      </c>
      <c r="Y244" s="1" t="n">
        <f aca="false">Y243+1</f>
        <v>239</v>
      </c>
      <c r="Z244" s="65" t="e">
        <v>#VALUE!</v>
      </c>
      <c r="AA244" s="76"/>
      <c r="AB244" s="76"/>
      <c r="AC244" s="80"/>
      <c r="AD244" s="33"/>
    </row>
    <row r="245" customFormat="false" ht="11.25" hidden="false" customHeight="false" outlineLevel="0" collapsed="false">
      <c r="A245" s="64" t="n">
        <f aca="false">1+A244</f>
        <v>239</v>
      </c>
      <c r="B245" s="1" t="str">
        <f aca="false">IF(A245&lt;=$B$5,Data!L246,"")</f>
        <v/>
      </c>
      <c r="G245" s="81" t="str">
        <f aca="false">IF(A245&lt;=$B$5,Data!O246,"")</f>
        <v/>
      </c>
      <c r="H245" s="81" t="str">
        <f aca="false">IF(A245&lt;=$B$5,Data!P246,"")</f>
        <v/>
      </c>
      <c r="J245" s="1" t="str">
        <f aca="false">IF(A245&lt;=$B$5,Data!E246,"")</f>
        <v/>
      </c>
      <c r="K245" s="1" t="str">
        <f aca="false">IF(A245&lt;=$B$5,Data!B246,"")</f>
        <v/>
      </c>
      <c r="L245" s="1" t="str">
        <f aca="false">IF(A245&lt;=$B$5,Data!C246,"")</f>
        <v/>
      </c>
      <c r="P245" s="1" t="str">
        <f aca="false">IF(A245&lt;=$P$6,Data!D246,"")</f>
        <v/>
      </c>
      <c r="U245" s="1" t="n">
        <f aca="false">1+U244</f>
        <v>239</v>
      </c>
      <c r="V245" s="82" t="e">
        <v>#VALUE!</v>
      </c>
      <c r="W245" s="83" t="e">
        <f aca="false">V245</f>
        <v>#VALUE!</v>
      </c>
      <c r="Y245" s="1" t="n">
        <f aca="false">Y244+1</f>
        <v>240</v>
      </c>
      <c r="Z245" s="65" t="e">
        <v>#VALUE!</v>
      </c>
      <c r="AA245" s="76"/>
      <c r="AB245" s="76"/>
      <c r="AC245" s="80"/>
      <c r="AD245" s="33"/>
    </row>
    <row r="246" customFormat="false" ht="11.25" hidden="false" customHeight="false" outlineLevel="0" collapsed="false">
      <c r="A246" s="64" t="n">
        <f aca="false">1+A245</f>
        <v>240</v>
      </c>
      <c r="B246" s="1" t="str">
        <f aca="false">IF(A246&lt;=$B$5,Data!L247,"")</f>
        <v/>
      </c>
      <c r="G246" s="81" t="str">
        <f aca="false">IF(A246&lt;=$B$5,Data!O247,"")</f>
        <v/>
      </c>
      <c r="H246" s="81" t="str">
        <f aca="false">IF(A246&lt;=$B$5,Data!P247,"")</f>
        <v/>
      </c>
      <c r="J246" s="1" t="str">
        <f aca="false">IF(A246&lt;=$B$5,Data!E247,"")</f>
        <v/>
      </c>
      <c r="K246" s="1" t="str">
        <f aca="false">IF(A246&lt;=$B$5,Data!B247,"")</f>
        <v/>
      </c>
      <c r="L246" s="1" t="str">
        <f aca="false">IF(A246&lt;=$B$5,Data!C247,"")</f>
        <v/>
      </c>
      <c r="P246" s="1" t="str">
        <f aca="false">IF(A246&lt;=$P$6,Data!D247,"")</f>
        <v/>
      </c>
      <c r="U246" s="1" t="n">
        <f aca="false">1+U245</f>
        <v>240</v>
      </c>
      <c r="V246" s="82" t="e">
        <v>#VALUE!</v>
      </c>
      <c r="W246" s="83" t="e">
        <f aca="false">V246</f>
        <v>#VALUE!</v>
      </c>
      <c r="Y246" s="1" t="n">
        <f aca="false">Y245+1</f>
        <v>241</v>
      </c>
      <c r="Z246" s="65" t="e">
        <v>#VALUE!</v>
      </c>
      <c r="AA246" s="76"/>
      <c r="AB246" s="76"/>
      <c r="AC246" s="80"/>
      <c r="AD246" s="33"/>
    </row>
    <row r="247" customFormat="false" ht="11.25" hidden="false" customHeight="false" outlineLevel="0" collapsed="false">
      <c r="A247" s="64" t="n">
        <f aca="false">1+A246</f>
        <v>241</v>
      </c>
      <c r="B247" s="1" t="str">
        <f aca="false">IF(A247&lt;=$B$5,Data!L248,"")</f>
        <v/>
      </c>
      <c r="G247" s="81" t="str">
        <f aca="false">IF(A247&lt;=$B$5,Data!O248,"")</f>
        <v/>
      </c>
      <c r="H247" s="81" t="str">
        <f aca="false">IF(A247&lt;=$B$5,Data!P248,"")</f>
        <v/>
      </c>
      <c r="J247" s="1" t="str">
        <f aca="false">IF(A247&lt;=$B$5,Data!E248,"")</f>
        <v/>
      </c>
      <c r="K247" s="1" t="str">
        <f aca="false">IF(A247&lt;=$B$5,Data!B248,"")</f>
        <v/>
      </c>
      <c r="L247" s="1" t="str">
        <f aca="false">IF(A247&lt;=$B$5,Data!C248,"")</f>
        <v/>
      </c>
      <c r="P247" s="1" t="str">
        <f aca="false">IF(A247&lt;=$P$6,Data!D248,"")</f>
        <v/>
      </c>
      <c r="U247" s="1" t="n">
        <f aca="false">1+U246</f>
        <v>241</v>
      </c>
      <c r="V247" s="82" t="e">
        <v>#VALUE!</v>
      </c>
      <c r="W247" s="83" t="e">
        <f aca="false">V247</f>
        <v>#VALUE!</v>
      </c>
      <c r="Y247" s="1" t="n">
        <f aca="false">Y246+1</f>
        <v>242</v>
      </c>
      <c r="Z247" s="65" t="e">
        <v>#VALUE!</v>
      </c>
      <c r="AA247" s="76"/>
      <c r="AB247" s="76"/>
      <c r="AC247" s="80"/>
      <c r="AD247" s="33"/>
    </row>
    <row r="248" customFormat="false" ht="11.25" hidden="false" customHeight="false" outlineLevel="0" collapsed="false">
      <c r="A248" s="64" t="n">
        <f aca="false">1+A247</f>
        <v>242</v>
      </c>
      <c r="B248" s="1" t="str">
        <f aca="false">IF(A248&lt;=$B$5,Data!L249,"")</f>
        <v/>
      </c>
      <c r="G248" s="81" t="str">
        <f aca="false">IF(A248&lt;=$B$5,Data!O249,"")</f>
        <v/>
      </c>
      <c r="H248" s="81" t="str">
        <f aca="false">IF(A248&lt;=$B$5,Data!P249,"")</f>
        <v/>
      </c>
      <c r="J248" s="1" t="str">
        <f aca="false">IF(A248&lt;=$B$5,Data!E249,"")</f>
        <v/>
      </c>
      <c r="K248" s="1" t="str">
        <f aca="false">IF(A248&lt;=$B$5,Data!B249,"")</f>
        <v/>
      </c>
      <c r="L248" s="1" t="str">
        <f aca="false">IF(A248&lt;=$B$5,Data!C249,"")</f>
        <v/>
      </c>
      <c r="P248" s="1" t="str">
        <f aca="false">IF(A248&lt;=$P$6,Data!D249,"")</f>
        <v/>
      </c>
      <c r="U248" s="1" t="n">
        <f aca="false">1+U247</f>
        <v>242</v>
      </c>
      <c r="V248" s="82" t="e">
        <v>#VALUE!</v>
      </c>
      <c r="W248" s="83" t="e">
        <f aca="false">V248</f>
        <v>#VALUE!</v>
      </c>
      <c r="Y248" s="1" t="n">
        <f aca="false">Y247+1</f>
        <v>243</v>
      </c>
      <c r="Z248" s="65" t="e">
        <v>#VALUE!</v>
      </c>
      <c r="AA248" s="76"/>
      <c r="AB248" s="76"/>
      <c r="AC248" s="80"/>
      <c r="AD248" s="33"/>
    </row>
    <row r="249" customFormat="false" ht="11.25" hidden="false" customHeight="false" outlineLevel="0" collapsed="false">
      <c r="A249" s="64" t="n">
        <f aca="false">1+A248</f>
        <v>243</v>
      </c>
      <c r="B249" s="1" t="str">
        <f aca="false">IF(A249&lt;=$B$5,Data!L250,"")</f>
        <v/>
      </c>
      <c r="G249" s="81" t="str">
        <f aca="false">IF(A249&lt;=$B$5,Data!O250,"")</f>
        <v/>
      </c>
      <c r="H249" s="81" t="str">
        <f aca="false">IF(A249&lt;=$B$5,Data!P250,"")</f>
        <v/>
      </c>
      <c r="J249" s="1" t="str">
        <f aca="false">IF(A249&lt;=$B$5,Data!E250,"")</f>
        <v/>
      </c>
      <c r="K249" s="1" t="str">
        <f aca="false">IF(A249&lt;=$B$5,Data!B250,"")</f>
        <v/>
      </c>
      <c r="L249" s="1" t="str">
        <f aca="false">IF(A249&lt;=$B$5,Data!C250,"")</f>
        <v/>
      </c>
      <c r="P249" s="1" t="str">
        <f aca="false">IF(A249&lt;=$P$6,Data!D250,"")</f>
        <v/>
      </c>
      <c r="U249" s="1" t="n">
        <f aca="false">1+U248</f>
        <v>243</v>
      </c>
      <c r="V249" s="82" t="e">
        <v>#VALUE!</v>
      </c>
      <c r="W249" s="83" t="e">
        <f aca="false">V249</f>
        <v>#VALUE!</v>
      </c>
      <c r="Y249" s="1" t="n">
        <f aca="false">Y248+1</f>
        <v>244</v>
      </c>
      <c r="Z249" s="65" t="e">
        <v>#VALUE!</v>
      </c>
      <c r="AA249" s="76"/>
      <c r="AB249" s="76"/>
      <c r="AC249" s="80"/>
      <c r="AD249" s="33"/>
    </row>
    <row r="250" customFormat="false" ht="11.25" hidden="false" customHeight="false" outlineLevel="0" collapsed="false">
      <c r="A250" s="64" t="n">
        <f aca="false">1+A249</f>
        <v>244</v>
      </c>
      <c r="B250" s="1" t="str">
        <f aca="false">IF(A250&lt;=$B$5,Data!L251,"")</f>
        <v/>
      </c>
      <c r="G250" s="81" t="str">
        <f aca="false">IF(A250&lt;=$B$5,Data!O251,"")</f>
        <v/>
      </c>
      <c r="H250" s="81" t="str">
        <f aca="false">IF(A250&lt;=$B$5,Data!P251,"")</f>
        <v/>
      </c>
      <c r="J250" s="1" t="str">
        <f aca="false">IF(A250&lt;=$B$5,Data!E251,"")</f>
        <v/>
      </c>
      <c r="K250" s="1" t="str">
        <f aca="false">IF(A250&lt;=$B$5,Data!B251,"")</f>
        <v/>
      </c>
      <c r="L250" s="1" t="str">
        <f aca="false">IF(A250&lt;=$B$5,Data!C251,"")</f>
        <v/>
      </c>
      <c r="P250" s="1" t="str">
        <f aca="false">IF(A250&lt;=$P$6,Data!D251,"")</f>
        <v/>
      </c>
      <c r="U250" s="1" t="n">
        <f aca="false">1+U249</f>
        <v>244</v>
      </c>
      <c r="V250" s="82" t="e">
        <v>#VALUE!</v>
      </c>
      <c r="W250" s="83" t="e">
        <f aca="false">V250</f>
        <v>#VALUE!</v>
      </c>
      <c r="Y250" s="1" t="n">
        <f aca="false">Y249+1</f>
        <v>245</v>
      </c>
      <c r="Z250" s="65" t="e">
        <v>#VALUE!</v>
      </c>
      <c r="AA250" s="76"/>
      <c r="AB250" s="76"/>
      <c r="AC250" s="80"/>
      <c r="AD250" s="33"/>
    </row>
    <row r="251" customFormat="false" ht="11.25" hidden="false" customHeight="false" outlineLevel="0" collapsed="false">
      <c r="A251" s="64" t="n">
        <f aca="false">1+A250</f>
        <v>245</v>
      </c>
      <c r="B251" s="1" t="str">
        <f aca="false">IF(A251&lt;=$B$5,Data!L252,"")</f>
        <v/>
      </c>
      <c r="G251" s="81" t="str">
        <f aca="false">IF(A251&lt;=$B$5,Data!O252,"")</f>
        <v/>
      </c>
      <c r="H251" s="81" t="str">
        <f aca="false">IF(A251&lt;=$B$5,Data!P252,"")</f>
        <v/>
      </c>
      <c r="J251" s="1" t="str">
        <f aca="false">IF(A251&lt;=$B$5,Data!E252,"")</f>
        <v/>
      </c>
      <c r="K251" s="1" t="str">
        <f aca="false">IF(A251&lt;=$B$5,Data!B252,"")</f>
        <v/>
      </c>
      <c r="L251" s="1" t="str">
        <f aca="false">IF(A251&lt;=$B$5,Data!C252,"")</f>
        <v/>
      </c>
      <c r="P251" s="1" t="str">
        <f aca="false">IF(A251&lt;=$P$6,Data!D252,"")</f>
        <v/>
      </c>
      <c r="U251" s="1" t="n">
        <f aca="false">1+U250</f>
        <v>245</v>
      </c>
      <c r="V251" s="82" t="e">
        <v>#VALUE!</v>
      </c>
      <c r="W251" s="83" t="e">
        <f aca="false">V251</f>
        <v>#VALUE!</v>
      </c>
      <c r="Y251" s="1" t="n">
        <f aca="false">Y250+1</f>
        <v>246</v>
      </c>
      <c r="Z251" s="65" t="e">
        <v>#VALUE!</v>
      </c>
      <c r="AA251" s="76"/>
      <c r="AB251" s="76"/>
      <c r="AC251" s="80"/>
      <c r="AD251" s="33"/>
    </row>
    <row r="252" customFormat="false" ht="11.25" hidden="false" customHeight="false" outlineLevel="0" collapsed="false">
      <c r="A252" s="64" t="n">
        <f aca="false">1+A251</f>
        <v>246</v>
      </c>
      <c r="B252" s="1" t="str">
        <f aca="false">IF(A252&lt;=$B$5,Data!L253,"")</f>
        <v/>
      </c>
      <c r="G252" s="81" t="str">
        <f aca="false">IF(A252&lt;=$B$5,Data!O253,"")</f>
        <v/>
      </c>
      <c r="H252" s="81" t="str">
        <f aca="false">IF(A252&lt;=$B$5,Data!P253,"")</f>
        <v/>
      </c>
      <c r="J252" s="1" t="str">
        <f aca="false">IF(A252&lt;=$B$5,Data!E253,"")</f>
        <v/>
      </c>
      <c r="K252" s="1" t="str">
        <f aca="false">IF(A252&lt;=$B$5,Data!B253,"")</f>
        <v/>
      </c>
      <c r="L252" s="1" t="str">
        <f aca="false">IF(A252&lt;=$B$5,Data!C253,"")</f>
        <v/>
      </c>
      <c r="P252" s="1" t="str">
        <f aca="false">IF(A252&lt;=$P$6,Data!D253,"")</f>
        <v/>
      </c>
      <c r="U252" s="1" t="n">
        <f aca="false">1+U251</f>
        <v>246</v>
      </c>
      <c r="V252" s="82" t="e">
        <v>#VALUE!</v>
      </c>
      <c r="W252" s="83" t="e">
        <f aca="false">V252</f>
        <v>#VALUE!</v>
      </c>
      <c r="Y252" s="1" t="n">
        <f aca="false">Y251+1</f>
        <v>247</v>
      </c>
      <c r="Z252" s="65" t="e">
        <v>#VALUE!</v>
      </c>
      <c r="AA252" s="76"/>
      <c r="AB252" s="76"/>
      <c r="AC252" s="80"/>
      <c r="AD252" s="33"/>
    </row>
    <row r="253" customFormat="false" ht="11.25" hidden="false" customHeight="false" outlineLevel="0" collapsed="false">
      <c r="A253" s="64" t="n">
        <f aca="false">1+A252</f>
        <v>247</v>
      </c>
      <c r="B253" s="1" t="str">
        <f aca="false">IF(A253&lt;=$B$5,Data!L254,"")</f>
        <v/>
      </c>
      <c r="G253" s="81" t="str">
        <f aca="false">IF(A253&lt;=$B$5,Data!O254,"")</f>
        <v/>
      </c>
      <c r="H253" s="81" t="str">
        <f aca="false">IF(A253&lt;=$B$5,Data!P254,"")</f>
        <v/>
      </c>
      <c r="J253" s="1" t="str">
        <f aca="false">IF(A253&lt;=$B$5,Data!E254,"")</f>
        <v/>
      </c>
      <c r="K253" s="1" t="str">
        <f aca="false">IF(A253&lt;=$B$5,Data!B254,"")</f>
        <v/>
      </c>
      <c r="L253" s="1" t="str">
        <f aca="false">IF(A253&lt;=$B$5,Data!C254,"")</f>
        <v/>
      </c>
      <c r="P253" s="1" t="str">
        <f aca="false">IF(A253&lt;=$P$6,Data!D254,"")</f>
        <v/>
      </c>
      <c r="U253" s="1" t="n">
        <f aca="false">1+U252</f>
        <v>247</v>
      </c>
      <c r="V253" s="82" t="e">
        <v>#VALUE!</v>
      </c>
      <c r="W253" s="83" t="e">
        <f aca="false">V253</f>
        <v>#VALUE!</v>
      </c>
      <c r="Y253" s="1" t="n">
        <f aca="false">Y252+1</f>
        <v>248</v>
      </c>
      <c r="Z253" s="65" t="e">
        <v>#VALUE!</v>
      </c>
      <c r="AA253" s="76"/>
      <c r="AB253" s="76"/>
      <c r="AC253" s="80"/>
      <c r="AD253" s="33"/>
    </row>
    <row r="254" customFormat="false" ht="11.25" hidden="false" customHeight="false" outlineLevel="0" collapsed="false">
      <c r="A254" s="64" t="n">
        <f aca="false">1+A253</f>
        <v>248</v>
      </c>
      <c r="B254" s="1" t="str">
        <f aca="false">IF(A254&lt;=$B$5,Data!L255,"")</f>
        <v/>
      </c>
      <c r="G254" s="81" t="str">
        <f aca="false">IF(A254&lt;=$B$5,Data!O255,"")</f>
        <v/>
      </c>
      <c r="H254" s="81" t="str">
        <f aca="false">IF(A254&lt;=$B$5,Data!P255,"")</f>
        <v/>
      </c>
      <c r="J254" s="1" t="str">
        <f aca="false">IF(A254&lt;=$B$5,Data!E255,"")</f>
        <v/>
      </c>
      <c r="K254" s="1" t="str">
        <f aca="false">IF(A254&lt;=$B$5,Data!B255,"")</f>
        <v/>
      </c>
      <c r="L254" s="1" t="str">
        <f aca="false">IF(A254&lt;=$B$5,Data!C255,"")</f>
        <v/>
      </c>
      <c r="P254" s="1" t="str">
        <f aca="false">IF(A254&lt;=$P$6,Data!D255,"")</f>
        <v/>
      </c>
      <c r="U254" s="1" t="n">
        <f aca="false">1+U253</f>
        <v>248</v>
      </c>
      <c r="V254" s="82" t="e">
        <v>#VALUE!</v>
      </c>
      <c r="W254" s="83" t="e">
        <f aca="false">V254</f>
        <v>#VALUE!</v>
      </c>
      <c r="Y254" s="1" t="n">
        <f aca="false">Y253+1</f>
        <v>249</v>
      </c>
      <c r="Z254" s="65" t="e">
        <v>#VALUE!</v>
      </c>
      <c r="AA254" s="76"/>
      <c r="AB254" s="76"/>
      <c r="AC254" s="80"/>
      <c r="AD254" s="33"/>
    </row>
    <row r="255" customFormat="false" ht="11.25" hidden="false" customHeight="false" outlineLevel="0" collapsed="false">
      <c r="A255" s="64" t="n">
        <f aca="false">1+A254</f>
        <v>249</v>
      </c>
      <c r="B255" s="1" t="str">
        <f aca="false">IF(A255&lt;=$B$5,Data!L256,"")</f>
        <v/>
      </c>
      <c r="G255" s="81" t="str">
        <f aca="false">IF(A255&lt;=$B$5,Data!O256,"")</f>
        <v/>
      </c>
      <c r="H255" s="81" t="str">
        <f aca="false">IF(A255&lt;=$B$5,Data!P256,"")</f>
        <v/>
      </c>
      <c r="J255" s="1" t="str">
        <f aca="false">IF(A255&lt;=$B$5,Data!E256,"")</f>
        <v/>
      </c>
      <c r="K255" s="1" t="str">
        <f aca="false">IF(A255&lt;=$B$5,Data!B256,"")</f>
        <v/>
      </c>
      <c r="L255" s="1" t="str">
        <f aca="false">IF(A255&lt;=$B$5,Data!C256,"")</f>
        <v/>
      </c>
      <c r="P255" s="1" t="str">
        <f aca="false">IF(A255&lt;=$P$6,Data!D256,"")</f>
        <v/>
      </c>
      <c r="U255" s="1" t="n">
        <f aca="false">1+U254</f>
        <v>249</v>
      </c>
      <c r="V255" s="82" t="e">
        <v>#VALUE!</v>
      </c>
      <c r="W255" s="83" t="e">
        <f aca="false">V255</f>
        <v>#VALUE!</v>
      </c>
      <c r="Y255" s="1" t="n">
        <f aca="false">Y254+1</f>
        <v>250</v>
      </c>
      <c r="Z255" s="65" t="e">
        <v>#VALUE!</v>
      </c>
      <c r="AA255" s="76"/>
      <c r="AB255" s="76"/>
      <c r="AC255" s="80"/>
      <c r="AD255" s="33"/>
    </row>
    <row r="256" customFormat="false" ht="11.25" hidden="false" customHeight="false" outlineLevel="0" collapsed="false">
      <c r="A256" s="64" t="n">
        <f aca="false">1+A255</f>
        <v>250</v>
      </c>
      <c r="B256" s="1" t="str">
        <f aca="false">IF(A256&lt;=$B$5,Data!L257,"")</f>
        <v/>
      </c>
      <c r="G256" s="81" t="str">
        <f aca="false">IF(A256&lt;=$B$5,Data!O257,"")</f>
        <v/>
      </c>
      <c r="H256" s="81" t="str">
        <f aca="false">IF(A256&lt;=$B$5,Data!P257,"")</f>
        <v/>
      </c>
      <c r="J256" s="1" t="str">
        <f aca="false">IF(A256&lt;=$B$5,Data!E257,"")</f>
        <v/>
      </c>
      <c r="K256" s="1" t="str">
        <f aca="false">IF(A256&lt;=$B$5,Data!B257,"")</f>
        <v/>
      </c>
      <c r="L256" s="1" t="str">
        <f aca="false">IF(A256&lt;=$B$5,Data!C257,"")</f>
        <v/>
      </c>
      <c r="P256" s="1" t="str">
        <f aca="false">IF(A256&lt;=$P$6,Data!D257,"")</f>
        <v/>
      </c>
      <c r="U256" s="1" t="n">
        <f aca="false">1+U255</f>
        <v>250</v>
      </c>
      <c r="V256" s="82" t="e">
        <v>#VALUE!</v>
      </c>
      <c r="W256" s="83" t="e">
        <f aca="false">V256</f>
        <v>#VALUE!</v>
      </c>
      <c r="Y256" s="1" t="n">
        <f aca="false">Y255+1</f>
        <v>251</v>
      </c>
      <c r="Z256" s="65" t="e">
        <v>#VALUE!</v>
      </c>
      <c r="AA256" s="76"/>
      <c r="AB256" s="76"/>
      <c r="AC256" s="80"/>
      <c r="AD256" s="33"/>
    </row>
    <row r="257" customFormat="false" ht="11.25" hidden="false" customHeight="false" outlineLevel="0" collapsed="false">
      <c r="A257" s="64" t="n">
        <f aca="false">1+A256</f>
        <v>251</v>
      </c>
      <c r="B257" s="1" t="str">
        <f aca="false">IF(A257&lt;=$B$5,Data!L258,"")</f>
        <v/>
      </c>
      <c r="G257" s="81" t="str">
        <f aca="false">IF(A257&lt;=$B$5,Data!O258,"")</f>
        <v/>
      </c>
      <c r="H257" s="81" t="str">
        <f aca="false">IF(A257&lt;=$B$5,Data!P258,"")</f>
        <v/>
      </c>
      <c r="J257" s="1" t="str">
        <f aca="false">IF(A257&lt;=$B$5,Data!E258,"")</f>
        <v/>
      </c>
      <c r="K257" s="1" t="str">
        <f aca="false">IF(A257&lt;=$B$5,Data!B258,"")</f>
        <v/>
      </c>
      <c r="L257" s="1" t="str">
        <f aca="false">IF(A257&lt;=$B$5,Data!C258,"")</f>
        <v/>
      </c>
      <c r="P257" s="1" t="str">
        <f aca="false">IF(A257&lt;=$P$6,Data!D258,"")</f>
        <v/>
      </c>
      <c r="U257" s="1" t="n">
        <f aca="false">1+U256</f>
        <v>251</v>
      </c>
      <c r="V257" s="82" t="e">
        <v>#VALUE!</v>
      </c>
      <c r="W257" s="83" t="e">
        <f aca="false">V257</f>
        <v>#VALUE!</v>
      </c>
      <c r="Y257" s="1" t="n">
        <f aca="false">Y256+1</f>
        <v>252</v>
      </c>
      <c r="Z257" s="65" t="e">
        <v>#VALUE!</v>
      </c>
      <c r="AA257" s="76"/>
      <c r="AB257" s="76"/>
      <c r="AC257" s="80"/>
      <c r="AD257" s="33"/>
    </row>
    <row r="258" customFormat="false" ht="11.25" hidden="false" customHeight="false" outlineLevel="0" collapsed="false">
      <c r="A258" s="64" t="n">
        <f aca="false">1+A257</f>
        <v>252</v>
      </c>
      <c r="B258" s="1" t="str">
        <f aca="false">IF(A258&lt;=$B$5,Data!L259,"")</f>
        <v/>
      </c>
      <c r="G258" s="81" t="str">
        <f aca="false">IF(A258&lt;=$B$5,Data!O259,"")</f>
        <v/>
      </c>
      <c r="H258" s="81" t="str">
        <f aca="false">IF(A258&lt;=$B$5,Data!P259,"")</f>
        <v/>
      </c>
      <c r="J258" s="1" t="str">
        <f aca="false">IF(A258&lt;=$B$5,Data!E259,"")</f>
        <v/>
      </c>
      <c r="K258" s="1" t="str">
        <f aca="false">IF(A258&lt;=$B$5,Data!B259,"")</f>
        <v/>
      </c>
      <c r="L258" s="1" t="str">
        <f aca="false">IF(A258&lt;=$B$5,Data!C259,"")</f>
        <v/>
      </c>
      <c r="P258" s="1" t="str">
        <f aca="false">IF(A258&lt;=$P$6,Data!D259,"")</f>
        <v/>
      </c>
      <c r="U258" s="1" t="n">
        <f aca="false">1+U257</f>
        <v>252</v>
      </c>
      <c r="V258" s="82" t="e">
        <v>#VALUE!</v>
      </c>
      <c r="W258" s="83" t="e">
        <f aca="false">V258</f>
        <v>#VALUE!</v>
      </c>
      <c r="Y258" s="1" t="n">
        <f aca="false">Y257+1</f>
        <v>253</v>
      </c>
      <c r="Z258" s="65" t="e">
        <v>#VALUE!</v>
      </c>
      <c r="AA258" s="76"/>
      <c r="AB258" s="76"/>
      <c r="AC258" s="80"/>
      <c r="AD258" s="33"/>
    </row>
    <row r="259" customFormat="false" ht="11.25" hidden="false" customHeight="false" outlineLevel="0" collapsed="false">
      <c r="A259" s="64" t="n">
        <f aca="false">1+A258</f>
        <v>253</v>
      </c>
      <c r="B259" s="1" t="str">
        <f aca="false">IF(A259&lt;=$B$5,Data!L260,"")</f>
        <v/>
      </c>
      <c r="G259" s="81" t="str">
        <f aca="false">IF(A259&lt;=$B$5,Data!O260,"")</f>
        <v/>
      </c>
      <c r="H259" s="81" t="str">
        <f aca="false">IF(A259&lt;=$B$5,Data!P260,"")</f>
        <v/>
      </c>
      <c r="J259" s="1" t="str">
        <f aca="false">IF(A259&lt;=$B$5,Data!E260,"")</f>
        <v/>
      </c>
      <c r="K259" s="1" t="str">
        <f aca="false">IF(A259&lt;=$B$5,Data!B260,"")</f>
        <v/>
      </c>
      <c r="L259" s="1" t="str">
        <f aca="false">IF(A259&lt;=$B$5,Data!C260,"")</f>
        <v/>
      </c>
      <c r="P259" s="1" t="str">
        <f aca="false">IF(A259&lt;=$P$6,Data!D260,"")</f>
        <v/>
      </c>
      <c r="U259" s="1" t="n">
        <f aca="false">1+U258</f>
        <v>253</v>
      </c>
      <c r="V259" s="82" t="e">
        <v>#VALUE!</v>
      </c>
      <c r="W259" s="83" t="e">
        <f aca="false">V259</f>
        <v>#VALUE!</v>
      </c>
      <c r="Y259" s="1" t="n">
        <f aca="false">Y258+1</f>
        <v>254</v>
      </c>
      <c r="Z259" s="65" t="e">
        <v>#VALUE!</v>
      </c>
      <c r="AA259" s="76"/>
      <c r="AB259" s="76"/>
      <c r="AC259" s="80"/>
      <c r="AD259" s="33"/>
    </row>
    <row r="260" customFormat="false" ht="11.25" hidden="false" customHeight="false" outlineLevel="0" collapsed="false">
      <c r="A260" s="64" t="n">
        <f aca="false">1+A259</f>
        <v>254</v>
      </c>
      <c r="B260" s="1" t="str">
        <f aca="false">IF(A260&lt;=$B$5,Data!L261,"")</f>
        <v/>
      </c>
      <c r="G260" s="81" t="str">
        <f aca="false">IF(A260&lt;=$B$5,Data!O261,"")</f>
        <v/>
      </c>
      <c r="H260" s="81" t="str">
        <f aca="false">IF(A260&lt;=$B$5,Data!P261,"")</f>
        <v/>
      </c>
      <c r="J260" s="1" t="str">
        <f aca="false">IF(A260&lt;=$B$5,Data!E261,"")</f>
        <v/>
      </c>
      <c r="K260" s="1" t="str">
        <f aca="false">IF(A260&lt;=$B$5,Data!B261,"")</f>
        <v/>
      </c>
      <c r="L260" s="1" t="str">
        <f aca="false">IF(A260&lt;=$B$5,Data!C261,"")</f>
        <v/>
      </c>
      <c r="P260" s="1" t="str">
        <f aca="false">IF(A260&lt;=$P$6,Data!D261,"")</f>
        <v/>
      </c>
      <c r="U260" s="1" t="n">
        <f aca="false">1+U259</f>
        <v>254</v>
      </c>
      <c r="V260" s="82" t="e">
        <v>#VALUE!</v>
      </c>
      <c r="W260" s="83" t="e">
        <f aca="false">V260</f>
        <v>#VALUE!</v>
      </c>
      <c r="Y260" s="1" t="n">
        <f aca="false">Y259+1</f>
        <v>255</v>
      </c>
      <c r="Z260" s="65" t="e">
        <v>#VALUE!</v>
      </c>
      <c r="AA260" s="76"/>
      <c r="AB260" s="76"/>
      <c r="AC260" s="80"/>
      <c r="AD260" s="33"/>
    </row>
    <row r="261" customFormat="false" ht="11.25" hidden="false" customHeight="false" outlineLevel="0" collapsed="false">
      <c r="A261" s="64" t="n">
        <f aca="false">1+A260</f>
        <v>255</v>
      </c>
      <c r="B261" s="1" t="str">
        <f aca="false">IF(A261&lt;=$B$5,Data!L262,"")</f>
        <v/>
      </c>
      <c r="G261" s="81" t="str">
        <f aca="false">IF(A261&lt;=$B$5,Data!O262,"")</f>
        <v/>
      </c>
      <c r="H261" s="81" t="str">
        <f aca="false">IF(A261&lt;=$B$5,Data!P262,"")</f>
        <v/>
      </c>
      <c r="J261" s="1" t="str">
        <f aca="false">IF(A261&lt;=$B$5,Data!E262,"")</f>
        <v/>
      </c>
      <c r="K261" s="1" t="str">
        <f aca="false">IF(A261&lt;=$B$5,Data!B262,"")</f>
        <v/>
      </c>
      <c r="L261" s="1" t="str">
        <f aca="false">IF(A261&lt;=$B$5,Data!C262,"")</f>
        <v/>
      </c>
      <c r="P261" s="1" t="str">
        <f aca="false">IF(A261&lt;=$P$6,Data!D262,"")</f>
        <v/>
      </c>
      <c r="U261" s="1" t="n">
        <f aca="false">1+U260</f>
        <v>255</v>
      </c>
      <c r="V261" s="82" t="e">
        <v>#VALUE!</v>
      </c>
      <c r="W261" s="83" t="e">
        <f aca="false">V261</f>
        <v>#VALUE!</v>
      </c>
      <c r="Y261" s="1" t="n">
        <f aca="false">Y260+1</f>
        <v>256</v>
      </c>
      <c r="Z261" s="65" t="e">
        <v>#VALUE!</v>
      </c>
      <c r="AA261" s="76"/>
      <c r="AB261" s="76"/>
      <c r="AC261" s="80"/>
      <c r="AD261" s="33"/>
    </row>
    <row r="262" customFormat="false" ht="11.25" hidden="false" customHeight="false" outlineLevel="0" collapsed="false">
      <c r="A262" s="64" t="n">
        <f aca="false">1+A261</f>
        <v>256</v>
      </c>
      <c r="B262" s="1" t="str">
        <f aca="false">IF(A262&lt;=$B$5,Data!L263,"")</f>
        <v/>
      </c>
      <c r="G262" s="81" t="str">
        <f aca="false">IF(A262&lt;=$B$5,Data!O263,"")</f>
        <v/>
      </c>
      <c r="H262" s="81" t="str">
        <f aca="false">IF(A262&lt;=$B$5,Data!P263,"")</f>
        <v/>
      </c>
      <c r="J262" s="1" t="str">
        <f aca="false">IF(A262&lt;=$B$5,Data!E263,"")</f>
        <v/>
      </c>
      <c r="K262" s="1" t="str">
        <f aca="false">IF(A262&lt;=$B$5,Data!B263,"")</f>
        <v/>
      </c>
      <c r="L262" s="1" t="str">
        <f aca="false">IF(A262&lt;=$B$5,Data!C263,"")</f>
        <v/>
      </c>
      <c r="P262" s="1" t="str">
        <f aca="false">IF(A262&lt;=$P$6,Data!D263,"")</f>
        <v/>
      </c>
      <c r="U262" s="1" t="n">
        <f aca="false">1+U261</f>
        <v>256</v>
      </c>
      <c r="V262" s="82" t="e">
        <v>#VALUE!</v>
      </c>
      <c r="W262" s="83" t="e">
        <f aca="false">V262</f>
        <v>#VALUE!</v>
      </c>
      <c r="Y262" s="1" t="n">
        <f aca="false">Y261+1</f>
        <v>257</v>
      </c>
      <c r="Z262" s="65" t="e">
        <v>#VALUE!</v>
      </c>
      <c r="AA262" s="76"/>
      <c r="AB262" s="76"/>
      <c r="AC262" s="80"/>
      <c r="AD262" s="33"/>
    </row>
    <row r="263" customFormat="false" ht="11.25" hidden="false" customHeight="false" outlineLevel="0" collapsed="false">
      <c r="A263" s="64" t="n">
        <f aca="false">1+A262</f>
        <v>257</v>
      </c>
      <c r="B263" s="1" t="str">
        <f aca="false">IF(A263&lt;=$B$5,Data!L264,"")</f>
        <v/>
      </c>
      <c r="G263" s="81" t="str">
        <f aca="false">IF(A263&lt;=$B$5,Data!O264,"")</f>
        <v/>
      </c>
      <c r="H263" s="81" t="str">
        <f aca="false">IF(A263&lt;=$B$5,Data!P264,"")</f>
        <v/>
      </c>
      <c r="J263" s="1" t="str">
        <f aca="false">IF(A263&lt;=$B$5,Data!E264,"")</f>
        <v/>
      </c>
      <c r="K263" s="1" t="str">
        <f aca="false">IF(A263&lt;=$B$5,Data!B264,"")</f>
        <v/>
      </c>
      <c r="L263" s="1" t="str">
        <f aca="false">IF(A263&lt;=$B$5,Data!C264,"")</f>
        <v/>
      </c>
      <c r="P263" s="1" t="str">
        <f aca="false">IF(A263&lt;=$P$6,Data!D264,"")</f>
        <v/>
      </c>
      <c r="U263" s="1" t="n">
        <f aca="false">1+U262</f>
        <v>257</v>
      </c>
      <c r="V263" s="82" t="e">
        <v>#VALUE!</v>
      </c>
      <c r="W263" s="83" t="e">
        <f aca="false">V263</f>
        <v>#VALUE!</v>
      </c>
      <c r="Y263" s="1" t="n">
        <f aca="false">Y262+1</f>
        <v>258</v>
      </c>
      <c r="Z263" s="65" t="e">
        <v>#VALUE!</v>
      </c>
      <c r="AA263" s="76"/>
      <c r="AB263" s="76"/>
      <c r="AC263" s="80"/>
      <c r="AD263" s="33"/>
    </row>
    <row r="264" customFormat="false" ht="11.25" hidden="false" customHeight="false" outlineLevel="0" collapsed="false">
      <c r="A264" s="64" t="n">
        <f aca="false">1+A263</f>
        <v>258</v>
      </c>
      <c r="B264" s="1" t="str">
        <f aca="false">IF(A264&lt;=$B$5,Data!L265,"")</f>
        <v/>
      </c>
      <c r="G264" s="81" t="str">
        <f aca="false">IF(A264&lt;=$B$5,Data!O265,"")</f>
        <v/>
      </c>
      <c r="H264" s="81" t="str">
        <f aca="false">IF(A264&lt;=$B$5,Data!P265,"")</f>
        <v/>
      </c>
      <c r="J264" s="1" t="str">
        <f aca="false">IF(A264&lt;=$B$5,Data!E265,"")</f>
        <v/>
      </c>
      <c r="K264" s="1" t="str">
        <f aca="false">IF(A264&lt;=$B$5,Data!B265,"")</f>
        <v/>
      </c>
      <c r="L264" s="1" t="str">
        <f aca="false">IF(A264&lt;=$B$5,Data!C265,"")</f>
        <v/>
      </c>
      <c r="P264" s="1" t="str">
        <f aca="false">IF(A264&lt;=$P$6,Data!D265,"")</f>
        <v/>
      </c>
      <c r="U264" s="1" t="n">
        <f aca="false">1+U263</f>
        <v>258</v>
      </c>
      <c r="V264" s="82" t="e">
        <v>#VALUE!</v>
      </c>
      <c r="W264" s="83" t="e">
        <f aca="false">V264</f>
        <v>#VALUE!</v>
      </c>
      <c r="Y264" s="1" t="n">
        <f aca="false">Y263+1</f>
        <v>259</v>
      </c>
      <c r="Z264" s="65" t="e">
        <v>#VALUE!</v>
      </c>
      <c r="AA264" s="76"/>
      <c r="AB264" s="76"/>
      <c r="AC264" s="80"/>
      <c r="AD264" s="33"/>
    </row>
    <row r="265" customFormat="false" ht="11.25" hidden="false" customHeight="false" outlineLevel="0" collapsed="false">
      <c r="A265" s="64" t="n">
        <f aca="false">1+A264</f>
        <v>259</v>
      </c>
      <c r="B265" s="1" t="str">
        <f aca="false">IF(A265&lt;=$B$5,Data!L266,"")</f>
        <v/>
      </c>
      <c r="G265" s="81" t="str">
        <f aca="false">IF(A265&lt;=$B$5,Data!O266,"")</f>
        <v/>
      </c>
      <c r="H265" s="81" t="str">
        <f aca="false">IF(A265&lt;=$B$5,Data!P266,"")</f>
        <v/>
      </c>
      <c r="J265" s="1" t="str">
        <f aca="false">IF(A265&lt;=$B$5,Data!E266,"")</f>
        <v/>
      </c>
      <c r="K265" s="1" t="str">
        <f aca="false">IF(A265&lt;=$B$5,Data!B266,"")</f>
        <v/>
      </c>
      <c r="L265" s="1" t="str">
        <f aca="false">IF(A265&lt;=$B$5,Data!C266,"")</f>
        <v/>
      </c>
      <c r="P265" s="1" t="str">
        <f aca="false">IF(A265&lt;=$P$6,Data!D266,"")</f>
        <v/>
      </c>
      <c r="U265" s="1" t="n">
        <f aca="false">1+U264</f>
        <v>259</v>
      </c>
      <c r="V265" s="82" t="e">
        <v>#VALUE!</v>
      </c>
      <c r="W265" s="83" t="e">
        <f aca="false">V265</f>
        <v>#VALUE!</v>
      </c>
      <c r="Y265" s="1" t="n">
        <f aca="false">Y264+1</f>
        <v>260</v>
      </c>
      <c r="Z265" s="65" t="e">
        <v>#VALUE!</v>
      </c>
      <c r="AA265" s="76"/>
      <c r="AB265" s="76"/>
      <c r="AC265" s="80"/>
      <c r="AD265" s="33"/>
    </row>
    <row r="266" customFormat="false" ht="11.25" hidden="false" customHeight="false" outlineLevel="0" collapsed="false">
      <c r="A266" s="64" t="n">
        <f aca="false">1+A265</f>
        <v>260</v>
      </c>
      <c r="B266" s="1" t="str">
        <f aca="false">IF(A266&lt;=$B$5,Data!L267,"")</f>
        <v/>
      </c>
      <c r="G266" s="81" t="str">
        <f aca="false">IF(A266&lt;=$B$5,Data!O267,"")</f>
        <v/>
      </c>
      <c r="H266" s="81" t="str">
        <f aca="false">IF(A266&lt;=$B$5,Data!P267,"")</f>
        <v/>
      </c>
      <c r="J266" s="1" t="str">
        <f aca="false">IF(A266&lt;=$B$5,Data!E267,"")</f>
        <v/>
      </c>
      <c r="K266" s="1" t="str">
        <f aca="false">IF(A266&lt;=$B$5,Data!B267,"")</f>
        <v/>
      </c>
      <c r="L266" s="1" t="str">
        <f aca="false">IF(A266&lt;=$B$5,Data!C267,"")</f>
        <v/>
      </c>
      <c r="P266" s="1" t="str">
        <f aca="false">IF(A266&lt;=$P$6,Data!D267,"")</f>
        <v/>
      </c>
      <c r="U266" s="1" t="n">
        <f aca="false">1+U265</f>
        <v>260</v>
      </c>
      <c r="V266" s="82" t="e">
        <v>#VALUE!</v>
      </c>
      <c r="W266" s="83" t="e">
        <f aca="false">V266</f>
        <v>#VALUE!</v>
      </c>
      <c r="Y266" s="1" t="n">
        <f aca="false">Y265+1</f>
        <v>261</v>
      </c>
      <c r="Z266" s="65" t="e">
        <v>#VALUE!</v>
      </c>
      <c r="AA266" s="76"/>
      <c r="AB266" s="76"/>
      <c r="AC266" s="80"/>
      <c r="AD266" s="33"/>
    </row>
    <row r="267" customFormat="false" ht="11.25" hidden="false" customHeight="false" outlineLevel="0" collapsed="false">
      <c r="A267" s="64" t="n">
        <f aca="false">1+A266</f>
        <v>261</v>
      </c>
      <c r="B267" s="1" t="str">
        <f aca="false">IF(A267&lt;=$B$5,Data!L268,"")</f>
        <v/>
      </c>
      <c r="G267" s="81" t="str">
        <f aca="false">IF(A267&lt;=$B$5,Data!O268,"")</f>
        <v/>
      </c>
      <c r="H267" s="81" t="str">
        <f aca="false">IF(A267&lt;=$B$5,Data!P268,"")</f>
        <v/>
      </c>
      <c r="J267" s="1" t="str">
        <f aca="false">IF(A267&lt;=$B$5,Data!E268,"")</f>
        <v/>
      </c>
      <c r="K267" s="1" t="str">
        <f aca="false">IF(A267&lt;=$B$5,Data!B268,"")</f>
        <v/>
      </c>
      <c r="L267" s="1" t="str">
        <f aca="false">IF(A267&lt;=$B$5,Data!C268,"")</f>
        <v/>
      </c>
      <c r="P267" s="1" t="str">
        <f aca="false">IF(A267&lt;=$P$6,Data!D268,"")</f>
        <v/>
      </c>
      <c r="U267" s="1" t="n">
        <f aca="false">1+U266</f>
        <v>261</v>
      </c>
      <c r="V267" s="82" t="e">
        <v>#VALUE!</v>
      </c>
      <c r="W267" s="83" t="e">
        <f aca="false">V267</f>
        <v>#VALUE!</v>
      </c>
      <c r="Y267" s="1" t="n">
        <f aca="false">Y266+1</f>
        <v>262</v>
      </c>
      <c r="Z267" s="65" t="e">
        <v>#VALUE!</v>
      </c>
      <c r="AA267" s="76"/>
      <c r="AB267" s="76"/>
      <c r="AC267" s="80"/>
      <c r="AD267" s="33"/>
    </row>
    <row r="268" customFormat="false" ht="11.25" hidden="false" customHeight="false" outlineLevel="0" collapsed="false">
      <c r="A268" s="64" t="n">
        <f aca="false">1+A267</f>
        <v>262</v>
      </c>
      <c r="B268" s="1" t="str">
        <f aca="false">IF(A268&lt;=$B$5,Data!L269,"")</f>
        <v/>
      </c>
      <c r="G268" s="81" t="str">
        <f aca="false">IF(A268&lt;=$B$5,Data!O269,"")</f>
        <v/>
      </c>
      <c r="H268" s="81" t="str">
        <f aca="false">IF(A268&lt;=$B$5,Data!P269,"")</f>
        <v/>
      </c>
      <c r="J268" s="1" t="str">
        <f aca="false">IF(A268&lt;=$B$5,Data!E269,"")</f>
        <v/>
      </c>
      <c r="K268" s="1" t="str">
        <f aca="false">IF(A268&lt;=$B$5,Data!B269,"")</f>
        <v/>
      </c>
      <c r="L268" s="1" t="str">
        <f aca="false">IF(A268&lt;=$B$5,Data!C269,"")</f>
        <v/>
      </c>
      <c r="P268" s="1" t="str">
        <f aca="false">IF(A268&lt;=$P$6,Data!D269,"")</f>
        <v/>
      </c>
      <c r="U268" s="1" t="n">
        <f aca="false">1+U267</f>
        <v>262</v>
      </c>
      <c r="V268" s="82" t="e">
        <v>#VALUE!</v>
      </c>
      <c r="W268" s="83" t="e">
        <f aca="false">V268</f>
        <v>#VALUE!</v>
      </c>
      <c r="Y268" s="1" t="n">
        <f aca="false">Y267+1</f>
        <v>263</v>
      </c>
      <c r="Z268" s="65" t="e">
        <v>#VALUE!</v>
      </c>
      <c r="AA268" s="76"/>
      <c r="AB268" s="76"/>
      <c r="AC268" s="80"/>
      <c r="AD268" s="33"/>
    </row>
    <row r="269" customFormat="false" ht="11.25" hidden="false" customHeight="false" outlineLevel="0" collapsed="false">
      <c r="A269" s="64" t="n">
        <f aca="false">1+A268</f>
        <v>263</v>
      </c>
      <c r="B269" s="1" t="str">
        <f aca="false">IF(A269&lt;=$B$5,Data!L270,"")</f>
        <v/>
      </c>
      <c r="G269" s="81" t="str">
        <f aca="false">IF(A269&lt;=$B$5,Data!O270,"")</f>
        <v/>
      </c>
      <c r="H269" s="81" t="str">
        <f aca="false">IF(A269&lt;=$B$5,Data!P270,"")</f>
        <v/>
      </c>
      <c r="J269" s="1" t="str">
        <f aca="false">IF(A269&lt;=$B$5,Data!E270,"")</f>
        <v/>
      </c>
      <c r="K269" s="1" t="str">
        <f aca="false">IF(A269&lt;=$B$5,Data!B270,"")</f>
        <v/>
      </c>
      <c r="L269" s="1" t="str">
        <f aca="false">IF(A269&lt;=$B$5,Data!C270,"")</f>
        <v/>
      </c>
      <c r="P269" s="1" t="str">
        <f aca="false">IF(A269&lt;=$P$6,Data!D270,"")</f>
        <v/>
      </c>
      <c r="U269" s="1" t="n">
        <f aca="false">1+U268</f>
        <v>263</v>
      </c>
      <c r="V269" s="82" t="e">
        <v>#VALUE!</v>
      </c>
      <c r="W269" s="83" t="e">
        <f aca="false">V269</f>
        <v>#VALUE!</v>
      </c>
      <c r="Y269" s="1" t="n">
        <f aca="false">Y268+1</f>
        <v>264</v>
      </c>
      <c r="Z269" s="65" t="e">
        <v>#VALUE!</v>
      </c>
      <c r="AA269" s="76"/>
      <c r="AB269" s="76"/>
      <c r="AC269" s="80"/>
      <c r="AD269" s="33"/>
    </row>
    <row r="270" customFormat="false" ht="11.25" hidden="false" customHeight="false" outlineLevel="0" collapsed="false">
      <c r="A270" s="64" t="n">
        <f aca="false">1+A269</f>
        <v>264</v>
      </c>
      <c r="B270" s="1" t="str">
        <f aca="false">IF(A270&lt;=$B$5,Data!L271,"")</f>
        <v/>
      </c>
      <c r="G270" s="81" t="str">
        <f aca="false">IF(A270&lt;=$B$5,Data!O271,"")</f>
        <v/>
      </c>
      <c r="H270" s="81" t="str">
        <f aca="false">IF(A270&lt;=$B$5,Data!P271,"")</f>
        <v/>
      </c>
      <c r="J270" s="1" t="str">
        <f aca="false">IF(A270&lt;=$B$5,Data!E271,"")</f>
        <v/>
      </c>
      <c r="K270" s="1" t="str">
        <f aca="false">IF(A270&lt;=$B$5,Data!B271,"")</f>
        <v/>
      </c>
      <c r="L270" s="1" t="str">
        <f aca="false">IF(A270&lt;=$B$5,Data!C271,"")</f>
        <v/>
      </c>
      <c r="P270" s="1" t="str">
        <f aca="false">IF(A270&lt;=$P$6,Data!D271,"")</f>
        <v/>
      </c>
      <c r="U270" s="1" t="n">
        <f aca="false">1+U269</f>
        <v>264</v>
      </c>
      <c r="V270" s="82" t="e">
        <v>#VALUE!</v>
      </c>
      <c r="W270" s="83" t="e">
        <f aca="false">V270</f>
        <v>#VALUE!</v>
      </c>
      <c r="Y270" s="1" t="n">
        <f aca="false">Y269+1</f>
        <v>265</v>
      </c>
      <c r="Z270" s="65" t="e">
        <v>#VALUE!</v>
      </c>
      <c r="AA270" s="76"/>
      <c r="AB270" s="76"/>
      <c r="AC270" s="80"/>
      <c r="AD270" s="33"/>
    </row>
    <row r="271" customFormat="false" ht="11.25" hidden="false" customHeight="false" outlineLevel="0" collapsed="false">
      <c r="A271" s="64" t="n">
        <f aca="false">1+A270</f>
        <v>265</v>
      </c>
      <c r="B271" s="1" t="str">
        <f aca="false">IF(A271&lt;=$B$5,Data!L272,"")</f>
        <v/>
      </c>
      <c r="G271" s="81" t="str">
        <f aca="false">IF(A271&lt;=$B$5,Data!O272,"")</f>
        <v/>
      </c>
      <c r="H271" s="81" t="str">
        <f aca="false">IF(A271&lt;=$B$5,Data!P272,"")</f>
        <v/>
      </c>
      <c r="J271" s="1" t="str">
        <f aca="false">IF(A271&lt;=$B$5,Data!E272,"")</f>
        <v/>
      </c>
      <c r="K271" s="1" t="str">
        <f aca="false">IF(A271&lt;=$B$5,Data!B272,"")</f>
        <v/>
      </c>
      <c r="L271" s="1" t="str">
        <f aca="false">IF(A271&lt;=$B$5,Data!C272,"")</f>
        <v/>
      </c>
      <c r="P271" s="1" t="str">
        <f aca="false">IF(A271&lt;=$P$6,Data!D272,"")</f>
        <v/>
      </c>
      <c r="U271" s="1" t="n">
        <f aca="false">1+U270</f>
        <v>265</v>
      </c>
      <c r="V271" s="82" t="e">
        <v>#VALUE!</v>
      </c>
      <c r="W271" s="83" t="e">
        <f aca="false">V271</f>
        <v>#VALUE!</v>
      </c>
      <c r="Y271" s="1" t="n">
        <f aca="false">Y270+1</f>
        <v>266</v>
      </c>
      <c r="Z271" s="65" t="e">
        <v>#VALUE!</v>
      </c>
      <c r="AA271" s="76"/>
      <c r="AB271" s="76"/>
      <c r="AC271" s="80"/>
      <c r="AD271" s="33"/>
    </row>
    <row r="272" customFormat="false" ht="11.25" hidden="false" customHeight="false" outlineLevel="0" collapsed="false">
      <c r="A272" s="64" t="n">
        <f aca="false">1+A271</f>
        <v>266</v>
      </c>
      <c r="B272" s="1" t="str">
        <f aca="false">IF(A272&lt;=$B$5,Data!L273,"")</f>
        <v/>
      </c>
      <c r="G272" s="81" t="str">
        <f aca="false">IF(A272&lt;=$B$5,Data!O273,"")</f>
        <v/>
      </c>
      <c r="H272" s="81" t="str">
        <f aca="false">IF(A272&lt;=$B$5,Data!P273,"")</f>
        <v/>
      </c>
      <c r="J272" s="1" t="str">
        <f aca="false">IF(A272&lt;=$B$5,Data!E273,"")</f>
        <v/>
      </c>
      <c r="K272" s="1" t="str">
        <f aca="false">IF(A272&lt;=$B$5,Data!B273,"")</f>
        <v/>
      </c>
      <c r="L272" s="1" t="str">
        <f aca="false">IF(A272&lt;=$B$5,Data!C273,"")</f>
        <v/>
      </c>
      <c r="P272" s="1" t="str">
        <f aca="false">IF(A272&lt;=$P$6,Data!D273,"")</f>
        <v/>
      </c>
      <c r="U272" s="1" t="n">
        <f aca="false">1+U271</f>
        <v>266</v>
      </c>
      <c r="V272" s="82" t="e">
        <v>#VALUE!</v>
      </c>
      <c r="W272" s="83" t="e">
        <f aca="false">V272</f>
        <v>#VALUE!</v>
      </c>
      <c r="Y272" s="1" t="n">
        <f aca="false">Y271+1</f>
        <v>267</v>
      </c>
      <c r="Z272" s="65" t="e">
        <v>#VALUE!</v>
      </c>
      <c r="AA272" s="76"/>
      <c r="AB272" s="76"/>
      <c r="AC272" s="80"/>
      <c r="AD272" s="33"/>
    </row>
    <row r="273" customFormat="false" ht="11.25" hidden="false" customHeight="false" outlineLevel="0" collapsed="false">
      <c r="A273" s="64" t="n">
        <f aca="false">1+A272</f>
        <v>267</v>
      </c>
      <c r="B273" s="1" t="str">
        <f aca="false">IF(A273&lt;=$B$5,Data!L274,"")</f>
        <v/>
      </c>
      <c r="G273" s="81" t="str">
        <f aca="false">IF(A273&lt;=$B$5,Data!O274,"")</f>
        <v/>
      </c>
      <c r="H273" s="81" t="str">
        <f aca="false">IF(A273&lt;=$B$5,Data!P274,"")</f>
        <v/>
      </c>
      <c r="J273" s="1" t="str">
        <f aca="false">IF(A273&lt;=$B$5,Data!E274,"")</f>
        <v/>
      </c>
      <c r="K273" s="1" t="str">
        <f aca="false">IF(A273&lt;=$B$5,Data!B274,"")</f>
        <v/>
      </c>
      <c r="L273" s="1" t="str">
        <f aca="false">IF(A273&lt;=$B$5,Data!C274,"")</f>
        <v/>
      </c>
      <c r="P273" s="1" t="str">
        <f aca="false">IF(A273&lt;=$P$6,Data!D274,"")</f>
        <v/>
      </c>
      <c r="U273" s="1" t="n">
        <f aca="false">1+U272</f>
        <v>267</v>
      </c>
      <c r="V273" s="82" t="e">
        <v>#VALUE!</v>
      </c>
      <c r="W273" s="83" t="e">
        <f aca="false">V273</f>
        <v>#VALUE!</v>
      </c>
      <c r="Y273" s="1" t="n">
        <f aca="false">Y272+1</f>
        <v>268</v>
      </c>
      <c r="Z273" s="65" t="e">
        <v>#VALUE!</v>
      </c>
      <c r="AA273" s="76"/>
      <c r="AB273" s="76"/>
      <c r="AC273" s="80"/>
      <c r="AD273" s="33"/>
    </row>
    <row r="274" customFormat="false" ht="11.25" hidden="false" customHeight="false" outlineLevel="0" collapsed="false">
      <c r="A274" s="64" t="n">
        <f aca="false">1+A273</f>
        <v>268</v>
      </c>
      <c r="B274" s="1" t="str">
        <f aca="false">IF(A274&lt;=$B$5,Data!L275,"")</f>
        <v/>
      </c>
      <c r="G274" s="81" t="str">
        <f aca="false">IF(A274&lt;=$B$5,Data!O275,"")</f>
        <v/>
      </c>
      <c r="H274" s="81" t="str">
        <f aca="false">IF(A274&lt;=$B$5,Data!P275,"")</f>
        <v/>
      </c>
      <c r="J274" s="1" t="str">
        <f aca="false">IF(A274&lt;=$B$5,Data!E275,"")</f>
        <v/>
      </c>
      <c r="K274" s="1" t="str">
        <f aca="false">IF(A274&lt;=$B$5,Data!B275,"")</f>
        <v/>
      </c>
      <c r="L274" s="1" t="str">
        <f aca="false">IF(A274&lt;=$B$5,Data!C275,"")</f>
        <v/>
      </c>
      <c r="P274" s="1" t="str">
        <f aca="false">IF(A274&lt;=$P$6,Data!D275,"")</f>
        <v/>
      </c>
      <c r="U274" s="1" t="n">
        <f aca="false">1+U273</f>
        <v>268</v>
      </c>
      <c r="V274" s="82" t="e">
        <v>#VALUE!</v>
      </c>
      <c r="W274" s="83" t="e">
        <f aca="false">V274</f>
        <v>#VALUE!</v>
      </c>
      <c r="Y274" s="1" t="n">
        <f aca="false">Y273+1</f>
        <v>269</v>
      </c>
      <c r="Z274" s="65" t="e">
        <v>#VALUE!</v>
      </c>
      <c r="AA274" s="76"/>
      <c r="AB274" s="76"/>
      <c r="AC274" s="80"/>
      <c r="AD274" s="33"/>
    </row>
    <row r="275" customFormat="false" ht="11.25" hidden="false" customHeight="false" outlineLevel="0" collapsed="false">
      <c r="A275" s="64" t="n">
        <f aca="false">1+A274</f>
        <v>269</v>
      </c>
      <c r="B275" s="1" t="str">
        <f aca="false">IF(A275&lt;=$B$5,Data!L276,"")</f>
        <v/>
      </c>
      <c r="G275" s="81" t="str">
        <f aca="false">IF(A275&lt;=$B$5,Data!O276,"")</f>
        <v/>
      </c>
      <c r="H275" s="81" t="str">
        <f aca="false">IF(A275&lt;=$B$5,Data!P276,"")</f>
        <v/>
      </c>
      <c r="J275" s="1" t="str">
        <f aca="false">IF(A275&lt;=$B$5,Data!E276,"")</f>
        <v/>
      </c>
      <c r="K275" s="1" t="str">
        <f aca="false">IF(A275&lt;=$B$5,Data!B276,"")</f>
        <v/>
      </c>
      <c r="L275" s="1" t="str">
        <f aca="false">IF(A275&lt;=$B$5,Data!C276,"")</f>
        <v/>
      </c>
      <c r="P275" s="1" t="str">
        <f aca="false">IF(A275&lt;=$P$6,Data!D276,"")</f>
        <v/>
      </c>
      <c r="U275" s="1" t="n">
        <f aca="false">1+U274</f>
        <v>269</v>
      </c>
      <c r="V275" s="82" t="e">
        <v>#VALUE!</v>
      </c>
      <c r="W275" s="83" t="e">
        <f aca="false">V275</f>
        <v>#VALUE!</v>
      </c>
      <c r="Y275" s="1" t="n">
        <f aca="false">Y274+1</f>
        <v>270</v>
      </c>
      <c r="Z275" s="65" t="e">
        <v>#VALUE!</v>
      </c>
      <c r="AA275" s="76"/>
      <c r="AB275" s="76"/>
      <c r="AC275" s="80"/>
      <c r="AD275" s="33"/>
    </row>
    <row r="276" customFormat="false" ht="11.25" hidden="false" customHeight="false" outlineLevel="0" collapsed="false">
      <c r="A276" s="64" t="n">
        <f aca="false">1+A275</f>
        <v>270</v>
      </c>
      <c r="B276" s="1" t="str">
        <f aca="false">IF(A276&lt;=$B$5,Data!L277,"")</f>
        <v/>
      </c>
      <c r="G276" s="81" t="str">
        <f aca="false">IF(A276&lt;=$B$5,Data!O277,"")</f>
        <v/>
      </c>
      <c r="H276" s="81" t="str">
        <f aca="false">IF(A276&lt;=$B$5,Data!P277,"")</f>
        <v/>
      </c>
      <c r="J276" s="1" t="str">
        <f aca="false">IF(A276&lt;=$B$5,Data!E277,"")</f>
        <v/>
      </c>
      <c r="K276" s="1" t="str">
        <f aca="false">IF(A276&lt;=$B$5,Data!B277,"")</f>
        <v/>
      </c>
      <c r="L276" s="1" t="str">
        <f aca="false">IF(A276&lt;=$B$5,Data!C277,"")</f>
        <v/>
      </c>
      <c r="P276" s="1" t="str">
        <f aca="false">IF(A276&lt;=$P$6,Data!D277,"")</f>
        <v/>
      </c>
      <c r="U276" s="1" t="n">
        <f aca="false">1+U275</f>
        <v>270</v>
      </c>
      <c r="V276" s="82" t="e">
        <v>#VALUE!</v>
      </c>
      <c r="W276" s="83" t="e">
        <f aca="false">V276</f>
        <v>#VALUE!</v>
      </c>
      <c r="Y276" s="1" t="n">
        <f aca="false">Y275+1</f>
        <v>271</v>
      </c>
      <c r="Z276" s="65" t="e">
        <v>#VALUE!</v>
      </c>
      <c r="AA276" s="76"/>
      <c r="AB276" s="76"/>
      <c r="AC276" s="80"/>
      <c r="AD276" s="33"/>
    </row>
    <row r="277" customFormat="false" ht="11.25" hidden="false" customHeight="false" outlineLevel="0" collapsed="false">
      <c r="A277" s="64" t="n">
        <f aca="false">1+A276</f>
        <v>271</v>
      </c>
      <c r="B277" s="1" t="str">
        <f aca="false">IF(A277&lt;=$B$5,Data!L278,"")</f>
        <v/>
      </c>
      <c r="G277" s="81" t="str">
        <f aca="false">IF(A277&lt;=$B$5,Data!O278,"")</f>
        <v/>
      </c>
      <c r="H277" s="81" t="str">
        <f aca="false">IF(A277&lt;=$B$5,Data!P278,"")</f>
        <v/>
      </c>
      <c r="J277" s="1" t="str">
        <f aca="false">IF(A277&lt;=$B$5,Data!E278,"")</f>
        <v/>
      </c>
      <c r="K277" s="1" t="str">
        <f aca="false">IF(A277&lt;=$B$5,Data!B278,"")</f>
        <v/>
      </c>
      <c r="L277" s="1" t="str">
        <f aca="false">IF(A277&lt;=$B$5,Data!C278,"")</f>
        <v/>
      </c>
      <c r="P277" s="1" t="str">
        <f aca="false">IF(A277&lt;=$P$6,Data!D278,"")</f>
        <v/>
      </c>
      <c r="U277" s="1" t="n">
        <f aca="false">1+U276</f>
        <v>271</v>
      </c>
      <c r="V277" s="82" t="e">
        <v>#VALUE!</v>
      </c>
      <c r="W277" s="83" t="e">
        <f aca="false">V277</f>
        <v>#VALUE!</v>
      </c>
      <c r="Y277" s="1" t="n">
        <f aca="false">Y276+1</f>
        <v>272</v>
      </c>
      <c r="Z277" s="65" t="e">
        <v>#VALUE!</v>
      </c>
      <c r="AA277" s="76"/>
      <c r="AB277" s="76"/>
      <c r="AC277" s="80"/>
      <c r="AD277" s="33"/>
    </row>
    <row r="278" customFormat="false" ht="11.25" hidden="false" customHeight="false" outlineLevel="0" collapsed="false">
      <c r="A278" s="64" t="n">
        <f aca="false">1+A277</f>
        <v>272</v>
      </c>
      <c r="B278" s="1" t="str">
        <f aca="false">IF(A278&lt;=$B$5,Data!L279,"")</f>
        <v/>
      </c>
      <c r="G278" s="81" t="str">
        <f aca="false">IF(A278&lt;=$B$5,Data!O279,"")</f>
        <v/>
      </c>
      <c r="H278" s="81" t="str">
        <f aca="false">IF(A278&lt;=$B$5,Data!P279,"")</f>
        <v/>
      </c>
      <c r="J278" s="1" t="str">
        <f aca="false">IF(A278&lt;=$B$5,Data!E279,"")</f>
        <v/>
      </c>
      <c r="K278" s="1" t="str">
        <f aca="false">IF(A278&lt;=$B$5,Data!B279,"")</f>
        <v/>
      </c>
      <c r="L278" s="1" t="str">
        <f aca="false">IF(A278&lt;=$B$5,Data!C279,"")</f>
        <v/>
      </c>
      <c r="P278" s="1" t="str">
        <f aca="false">IF(A278&lt;=$P$6,Data!D279,"")</f>
        <v/>
      </c>
      <c r="U278" s="1" t="n">
        <f aca="false">1+U277</f>
        <v>272</v>
      </c>
      <c r="V278" s="82" t="e">
        <v>#VALUE!</v>
      </c>
      <c r="W278" s="83" t="e">
        <f aca="false">V278</f>
        <v>#VALUE!</v>
      </c>
      <c r="Y278" s="1" t="n">
        <f aca="false">Y277+1</f>
        <v>273</v>
      </c>
      <c r="Z278" s="65" t="e">
        <v>#VALUE!</v>
      </c>
      <c r="AA278" s="76"/>
      <c r="AB278" s="76"/>
      <c r="AC278" s="80"/>
      <c r="AD278" s="33"/>
    </row>
    <row r="279" customFormat="false" ht="11.25" hidden="false" customHeight="false" outlineLevel="0" collapsed="false">
      <c r="A279" s="64" t="n">
        <f aca="false">1+A278</f>
        <v>273</v>
      </c>
      <c r="B279" s="1" t="str">
        <f aca="false">IF(A279&lt;=$B$5,Data!L280,"")</f>
        <v/>
      </c>
      <c r="G279" s="81" t="str">
        <f aca="false">IF(A279&lt;=$B$5,Data!O280,"")</f>
        <v/>
      </c>
      <c r="H279" s="81" t="str">
        <f aca="false">IF(A279&lt;=$B$5,Data!P280,"")</f>
        <v/>
      </c>
      <c r="J279" s="1" t="str">
        <f aca="false">IF(A279&lt;=$B$5,Data!E280,"")</f>
        <v/>
      </c>
      <c r="K279" s="1" t="str">
        <f aca="false">IF(A279&lt;=$B$5,Data!B280,"")</f>
        <v/>
      </c>
      <c r="L279" s="1" t="str">
        <f aca="false">IF(A279&lt;=$B$5,Data!C280,"")</f>
        <v/>
      </c>
      <c r="P279" s="1" t="str">
        <f aca="false">IF(A279&lt;=$P$6,Data!D280,"")</f>
        <v/>
      </c>
      <c r="U279" s="1" t="n">
        <f aca="false">1+U278</f>
        <v>273</v>
      </c>
      <c r="V279" s="82" t="e">
        <v>#VALUE!</v>
      </c>
      <c r="W279" s="83" t="e">
        <f aca="false">V279</f>
        <v>#VALUE!</v>
      </c>
      <c r="Y279" s="1" t="n">
        <f aca="false">Y278+1</f>
        <v>274</v>
      </c>
      <c r="Z279" s="65" t="e">
        <v>#VALUE!</v>
      </c>
      <c r="AA279" s="76"/>
      <c r="AB279" s="76"/>
      <c r="AC279" s="80"/>
      <c r="AD279" s="33"/>
    </row>
    <row r="280" customFormat="false" ht="11.25" hidden="false" customHeight="false" outlineLevel="0" collapsed="false">
      <c r="A280" s="64" t="n">
        <f aca="false">1+A279</f>
        <v>274</v>
      </c>
      <c r="B280" s="1" t="str">
        <f aca="false">IF(A280&lt;=$B$5,Data!L281,"")</f>
        <v/>
      </c>
      <c r="G280" s="81" t="str">
        <f aca="false">IF(A280&lt;=$B$5,Data!O281,"")</f>
        <v/>
      </c>
      <c r="H280" s="81" t="str">
        <f aca="false">IF(A280&lt;=$B$5,Data!P281,"")</f>
        <v/>
      </c>
      <c r="J280" s="1" t="str">
        <f aca="false">IF(A280&lt;=$B$5,Data!E281,"")</f>
        <v/>
      </c>
      <c r="K280" s="1" t="str">
        <f aca="false">IF(A280&lt;=$B$5,Data!B281,"")</f>
        <v/>
      </c>
      <c r="L280" s="1" t="str">
        <f aca="false">IF(A280&lt;=$B$5,Data!C281,"")</f>
        <v/>
      </c>
      <c r="P280" s="1" t="str">
        <f aca="false">IF(A280&lt;=$P$6,Data!D281,"")</f>
        <v/>
      </c>
      <c r="U280" s="1" t="n">
        <f aca="false">1+U279</f>
        <v>274</v>
      </c>
      <c r="V280" s="82" t="e">
        <v>#VALUE!</v>
      </c>
      <c r="W280" s="83" t="e">
        <f aca="false">V280</f>
        <v>#VALUE!</v>
      </c>
      <c r="Y280" s="1" t="n">
        <f aca="false">Y279+1</f>
        <v>275</v>
      </c>
      <c r="Z280" s="65" t="e">
        <v>#VALUE!</v>
      </c>
      <c r="AA280" s="76"/>
      <c r="AB280" s="76"/>
      <c r="AC280" s="80"/>
      <c r="AD280" s="33"/>
    </row>
    <row r="281" customFormat="false" ht="11.25" hidden="false" customHeight="false" outlineLevel="0" collapsed="false">
      <c r="A281" s="64" t="n">
        <f aca="false">1+A280</f>
        <v>275</v>
      </c>
      <c r="B281" s="1" t="str">
        <f aca="false">IF(A281&lt;=$B$5,Data!L282,"")</f>
        <v/>
      </c>
      <c r="G281" s="81" t="str">
        <f aca="false">IF(A281&lt;=$B$5,Data!O282,"")</f>
        <v/>
      </c>
      <c r="H281" s="81" t="str">
        <f aca="false">IF(A281&lt;=$B$5,Data!P282,"")</f>
        <v/>
      </c>
      <c r="J281" s="1" t="str">
        <f aca="false">IF(A281&lt;=$B$5,Data!E282,"")</f>
        <v/>
      </c>
      <c r="K281" s="1" t="str">
        <f aca="false">IF(A281&lt;=$B$5,Data!B282,"")</f>
        <v/>
      </c>
      <c r="L281" s="1" t="str">
        <f aca="false">IF(A281&lt;=$B$5,Data!C282,"")</f>
        <v/>
      </c>
      <c r="P281" s="1" t="str">
        <f aca="false">IF(A281&lt;=$P$6,Data!D282,"")</f>
        <v/>
      </c>
      <c r="U281" s="1" t="n">
        <f aca="false">1+U280</f>
        <v>275</v>
      </c>
      <c r="V281" s="82" t="e">
        <v>#VALUE!</v>
      </c>
      <c r="W281" s="83" t="e">
        <f aca="false">V281</f>
        <v>#VALUE!</v>
      </c>
      <c r="Y281" s="1" t="n">
        <f aca="false">Y280+1</f>
        <v>276</v>
      </c>
      <c r="Z281" s="65" t="e">
        <v>#VALUE!</v>
      </c>
      <c r="AA281" s="76"/>
      <c r="AB281" s="76"/>
      <c r="AC281" s="80"/>
      <c r="AD281" s="33"/>
    </row>
    <row r="282" customFormat="false" ht="11.25" hidden="false" customHeight="false" outlineLevel="0" collapsed="false">
      <c r="A282" s="64" t="n">
        <f aca="false">1+A281</f>
        <v>276</v>
      </c>
      <c r="B282" s="1" t="str">
        <f aca="false">IF(A282&lt;=$B$5,Data!L283,"")</f>
        <v/>
      </c>
      <c r="G282" s="81" t="str">
        <f aca="false">IF(A282&lt;=$B$5,Data!O283,"")</f>
        <v/>
      </c>
      <c r="H282" s="81" t="str">
        <f aca="false">IF(A282&lt;=$B$5,Data!P283,"")</f>
        <v/>
      </c>
      <c r="J282" s="1" t="str">
        <f aca="false">IF(A282&lt;=$B$5,Data!E283,"")</f>
        <v/>
      </c>
      <c r="K282" s="1" t="str">
        <f aca="false">IF(A282&lt;=$B$5,Data!B283,"")</f>
        <v/>
      </c>
      <c r="L282" s="1" t="str">
        <f aca="false">IF(A282&lt;=$B$5,Data!C283,"")</f>
        <v/>
      </c>
      <c r="P282" s="1" t="str">
        <f aca="false">IF(A282&lt;=$P$6,Data!D283,"")</f>
        <v/>
      </c>
      <c r="U282" s="1" t="n">
        <f aca="false">1+U281</f>
        <v>276</v>
      </c>
      <c r="V282" s="82" t="e">
        <v>#VALUE!</v>
      </c>
      <c r="W282" s="83" t="e">
        <f aca="false">V282</f>
        <v>#VALUE!</v>
      </c>
      <c r="Y282" s="1" t="n">
        <f aca="false">Y281+1</f>
        <v>277</v>
      </c>
      <c r="Z282" s="65" t="e">
        <v>#VALUE!</v>
      </c>
      <c r="AA282" s="76"/>
      <c r="AB282" s="76"/>
      <c r="AC282" s="80"/>
      <c r="AD282" s="33"/>
    </row>
    <row r="283" customFormat="false" ht="11.25" hidden="false" customHeight="false" outlineLevel="0" collapsed="false">
      <c r="A283" s="64" t="n">
        <f aca="false">1+A282</f>
        <v>277</v>
      </c>
      <c r="B283" s="1" t="str">
        <f aca="false">IF(A283&lt;=$B$5,Data!L284,"")</f>
        <v/>
      </c>
      <c r="G283" s="81" t="str">
        <f aca="false">IF(A283&lt;=$B$5,Data!O284,"")</f>
        <v/>
      </c>
      <c r="H283" s="81" t="str">
        <f aca="false">IF(A283&lt;=$B$5,Data!P284,"")</f>
        <v/>
      </c>
      <c r="J283" s="1" t="str">
        <f aca="false">IF(A283&lt;=$B$5,Data!E284,"")</f>
        <v/>
      </c>
      <c r="K283" s="1" t="str">
        <f aca="false">IF(A283&lt;=$B$5,Data!B284,"")</f>
        <v/>
      </c>
      <c r="L283" s="1" t="str">
        <f aca="false">IF(A283&lt;=$B$5,Data!C284,"")</f>
        <v/>
      </c>
      <c r="P283" s="1" t="str">
        <f aca="false">IF(A283&lt;=$P$6,Data!D284,"")</f>
        <v/>
      </c>
      <c r="U283" s="1" t="n">
        <f aca="false">1+U282</f>
        <v>277</v>
      </c>
      <c r="V283" s="82" t="e">
        <v>#VALUE!</v>
      </c>
      <c r="W283" s="83" t="e">
        <f aca="false">V283</f>
        <v>#VALUE!</v>
      </c>
      <c r="Y283" s="1" t="n">
        <f aca="false">Y282+1</f>
        <v>278</v>
      </c>
      <c r="Z283" s="65" t="e">
        <v>#VALUE!</v>
      </c>
      <c r="AA283" s="76"/>
      <c r="AB283" s="76"/>
      <c r="AC283" s="80"/>
      <c r="AD283" s="33"/>
    </row>
    <row r="284" customFormat="false" ht="11.25" hidden="false" customHeight="false" outlineLevel="0" collapsed="false">
      <c r="A284" s="64" t="n">
        <f aca="false">1+A283</f>
        <v>278</v>
      </c>
      <c r="B284" s="1" t="str">
        <f aca="false">IF(A284&lt;=$B$5,Data!L285,"")</f>
        <v/>
      </c>
      <c r="G284" s="81" t="str">
        <f aca="false">IF(A284&lt;=$B$5,Data!O285,"")</f>
        <v/>
      </c>
      <c r="H284" s="81" t="str">
        <f aca="false">IF(A284&lt;=$B$5,Data!P285,"")</f>
        <v/>
      </c>
      <c r="J284" s="1" t="str">
        <f aca="false">IF(A284&lt;=$B$5,Data!E285,"")</f>
        <v/>
      </c>
      <c r="K284" s="1" t="str">
        <f aca="false">IF(A284&lt;=$B$5,Data!B285,"")</f>
        <v/>
      </c>
      <c r="L284" s="1" t="str">
        <f aca="false">IF(A284&lt;=$B$5,Data!C285,"")</f>
        <v/>
      </c>
      <c r="P284" s="1" t="str">
        <f aca="false">IF(A284&lt;=$P$6,Data!D285,"")</f>
        <v/>
      </c>
      <c r="U284" s="1" t="n">
        <f aca="false">1+U283</f>
        <v>278</v>
      </c>
      <c r="V284" s="82" t="e">
        <v>#VALUE!</v>
      </c>
      <c r="W284" s="83" t="e">
        <f aca="false">V284</f>
        <v>#VALUE!</v>
      </c>
      <c r="Y284" s="1" t="n">
        <f aca="false">Y283+1</f>
        <v>279</v>
      </c>
      <c r="Z284" s="65" t="e">
        <v>#VALUE!</v>
      </c>
      <c r="AA284" s="76"/>
      <c r="AB284" s="76"/>
      <c r="AC284" s="80"/>
      <c r="AD284" s="33"/>
    </row>
    <row r="285" customFormat="false" ht="11.25" hidden="false" customHeight="false" outlineLevel="0" collapsed="false">
      <c r="A285" s="64" t="n">
        <f aca="false">1+A284</f>
        <v>279</v>
      </c>
      <c r="B285" s="1" t="str">
        <f aca="false">IF(A285&lt;=$B$5,Data!L286,"")</f>
        <v/>
      </c>
      <c r="G285" s="81" t="str">
        <f aca="false">IF(A285&lt;=$B$5,Data!O286,"")</f>
        <v/>
      </c>
      <c r="H285" s="81" t="str">
        <f aca="false">IF(A285&lt;=$B$5,Data!P286,"")</f>
        <v/>
      </c>
      <c r="J285" s="1" t="str">
        <f aca="false">IF(A285&lt;=$B$5,Data!E286,"")</f>
        <v/>
      </c>
      <c r="K285" s="1" t="str">
        <f aca="false">IF(A285&lt;=$B$5,Data!B286,"")</f>
        <v/>
      </c>
      <c r="L285" s="1" t="str">
        <f aca="false">IF(A285&lt;=$B$5,Data!C286,"")</f>
        <v/>
      </c>
      <c r="P285" s="1" t="str">
        <f aca="false">IF(A285&lt;=$P$6,Data!D286,"")</f>
        <v/>
      </c>
      <c r="U285" s="1" t="n">
        <f aca="false">1+U284</f>
        <v>279</v>
      </c>
      <c r="V285" s="82" t="e">
        <v>#VALUE!</v>
      </c>
      <c r="W285" s="83" t="e">
        <f aca="false">V285</f>
        <v>#VALUE!</v>
      </c>
      <c r="Y285" s="1" t="n">
        <f aca="false">Y284+1</f>
        <v>280</v>
      </c>
      <c r="Z285" s="65" t="e">
        <v>#VALUE!</v>
      </c>
      <c r="AA285" s="76"/>
      <c r="AB285" s="76"/>
      <c r="AC285" s="80"/>
      <c r="AD285" s="33"/>
    </row>
    <row r="286" customFormat="false" ht="11.25" hidden="false" customHeight="false" outlineLevel="0" collapsed="false">
      <c r="A286" s="64" t="n">
        <f aca="false">1+A285</f>
        <v>280</v>
      </c>
      <c r="B286" s="1" t="str">
        <f aca="false">IF(A286&lt;=$B$5,Data!L287,"")</f>
        <v/>
      </c>
      <c r="G286" s="81" t="str">
        <f aca="false">IF(A286&lt;=$B$5,Data!O287,"")</f>
        <v/>
      </c>
      <c r="H286" s="81" t="str">
        <f aca="false">IF(A286&lt;=$B$5,Data!P287,"")</f>
        <v/>
      </c>
      <c r="J286" s="1" t="str">
        <f aca="false">IF(A286&lt;=$B$5,Data!E287,"")</f>
        <v/>
      </c>
      <c r="K286" s="1" t="str">
        <f aca="false">IF(A286&lt;=$B$5,Data!B287,"")</f>
        <v/>
      </c>
      <c r="L286" s="1" t="str">
        <f aca="false">IF(A286&lt;=$B$5,Data!C287,"")</f>
        <v/>
      </c>
      <c r="P286" s="1" t="str">
        <f aca="false">IF(A286&lt;=$P$6,Data!D287,"")</f>
        <v/>
      </c>
      <c r="U286" s="1" t="n">
        <f aca="false">1+U285</f>
        <v>280</v>
      </c>
      <c r="V286" s="82" t="e">
        <v>#VALUE!</v>
      </c>
      <c r="W286" s="83" t="e">
        <f aca="false">V286</f>
        <v>#VALUE!</v>
      </c>
      <c r="Y286" s="1" t="n">
        <f aca="false">Y285+1</f>
        <v>281</v>
      </c>
      <c r="Z286" s="65" t="e">
        <v>#VALUE!</v>
      </c>
      <c r="AA286" s="76"/>
      <c r="AB286" s="76"/>
      <c r="AC286" s="80"/>
      <c r="AD286" s="33"/>
    </row>
    <row r="287" customFormat="false" ht="11.25" hidden="false" customHeight="false" outlineLevel="0" collapsed="false">
      <c r="A287" s="64" t="n">
        <f aca="false">1+A286</f>
        <v>281</v>
      </c>
      <c r="B287" s="1" t="str">
        <f aca="false">IF(A287&lt;=$B$5,Data!L288,"")</f>
        <v/>
      </c>
      <c r="G287" s="81" t="str">
        <f aca="false">IF(A287&lt;=$B$5,Data!O288,"")</f>
        <v/>
      </c>
      <c r="H287" s="81" t="str">
        <f aca="false">IF(A287&lt;=$B$5,Data!P288,"")</f>
        <v/>
      </c>
      <c r="J287" s="1" t="str">
        <f aca="false">IF(A287&lt;=$B$5,Data!E288,"")</f>
        <v/>
      </c>
      <c r="K287" s="1" t="str">
        <f aca="false">IF(A287&lt;=$B$5,Data!B288,"")</f>
        <v/>
      </c>
      <c r="L287" s="1" t="str">
        <f aca="false">IF(A287&lt;=$B$5,Data!C288,"")</f>
        <v/>
      </c>
      <c r="P287" s="1" t="str">
        <f aca="false">IF(A287&lt;=$P$6,Data!D288,"")</f>
        <v/>
      </c>
      <c r="U287" s="1" t="n">
        <f aca="false">1+U286</f>
        <v>281</v>
      </c>
      <c r="V287" s="82" t="e">
        <v>#VALUE!</v>
      </c>
      <c r="W287" s="83" t="e">
        <f aca="false">V287</f>
        <v>#VALUE!</v>
      </c>
      <c r="Y287" s="1" t="n">
        <f aca="false">Y286+1</f>
        <v>282</v>
      </c>
      <c r="Z287" s="65" t="e">
        <v>#VALUE!</v>
      </c>
      <c r="AA287" s="76"/>
      <c r="AB287" s="76"/>
      <c r="AC287" s="80"/>
      <c r="AD287" s="33"/>
    </row>
    <row r="288" customFormat="false" ht="11.25" hidden="false" customHeight="false" outlineLevel="0" collapsed="false">
      <c r="A288" s="64" t="n">
        <f aca="false">1+A287</f>
        <v>282</v>
      </c>
      <c r="B288" s="1" t="str">
        <f aca="false">IF(A288&lt;=$B$5,Data!L289,"")</f>
        <v/>
      </c>
      <c r="G288" s="81" t="str">
        <f aca="false">IF(A288&lt;=$B$5,Data!O289,"")</f>
        <v/>
      </c>
      <c r="H288" s="81" t="str">
        <f aca="false">IF(A288&lt;=$B$5,Data!P289,"")</f>
        <v/>
      </c>
      <c r="J288" s="1" t="str">
        <f aca="false">IF(A288&lt;=$B$5,Data!E289,"")</f>
        <v/>
      </c>
      <c r="K288" s="1" t="str">
        <f aca="false">IF(A288&lt;=$B$5,Data!B289,"")</f>
        <v/>
      </c>
      <c r="L288" s="1" t="str">
        <f aca="false">IF(A288&lt;=$B$5,Data!C289,"")</f>
        <v/>
      </c>
      <c r="P288" s="1" t="str">
        <f aca="false">IF(A288&lt;=$P$6,Data!D289,"")</f>
        <v/>
      </c>
      <c r="U288" s="1" t="n">
        <f aca="false">1+U287</f>
        <v>282</v>
      </c>
      <c r="V288" s="82" t="e">
        <v>#VALUE!</v>
      </c>
      <c r="W288" s="83" t="e">
        <f aca="false">V288</f>
        <v>#VALUE!</v>
      </c>
      <c r="Y288" s="1" t="n">
        <f aca="false">Y287+1</f>
        <v>283</v>
      </c>
      <c r="Z288" s="65" t="e">
        <v>#VALUE!</v>
      </c>
      <c r="AA288" s="76"/>
      <c r="AB288" s="76"/>
      <c r="AC288" s="80"/>
      <c r="AD288" s="33"/>
    </row>
    <row r="289" customFormat="false" ht="11.25" hidden="false" customHeight="false" outlineLevel="0" collapsed="false">
      <c r="A289" s="64" t="n">
        <f aca="false">1+A288</f>
        <v>283</v>
      </c>
      <c r="B289" s="1" t="str">
        <f aca="false">IF(A289&lt;=$B$5,Data!L290,"")</f>
        <v/>
      </c>
      <c r="G289" s="81" t="str">
        <f aca="false">IF(A289&lt;=$B$5,Data!O290,"")</f>
        <v/>
      </c>
      <c r="H289" s="81" t="str">
        <f aca="false">IF(A289&lt;=$B$5,Data!P290,"")</f>
        <v/>
      </c>
      <c r="J289" s="1" t="str">
        <f aca="false">IF(A289&lt;=$B$5,Data!E290,"")</f>
        <v/>
      </c>
      <c r="K289" s="1" t="str">
        <f aca="false">IF(A289&lt;=$B$5,Data!B290,"")</f>
        <v/>
      </c>
      <c r="L289" s="1" t="str">
        <f aca="false">IF(A289&lt;=$B$5,Data!C290,"")</f>
        <v/>
      </c>
      <c r="P289" s="1" t="str">
        <f aca="false">IF(A289&lt;=$P$6,Data!D290,"")</f>
        <v/>
      </c>
      <c r="U289" s="1" t="n">
        <f aca="false">1+U288</f>
        <v>283</v>
      </c>
      <c r="V289" s="82" t="e">
        <v>#VALUE!</v>
      </c>
      <c r="W289" s="83" t="e">
        <f aca="false">V289</f>
        <v>#VALUE!</v>
      </c>
      <c r="Y289" s="1" t="n">
        <f aca="false">Y288+1</f>
        <v>284</v>
      </c>
      <c r="Z289" s="65" t="e">
        <v>#VALUE!</v>
      </c>
      <c r="AA289" s="76"/>
      <c r="AB289" s="76"/>
      <c r="AC289" s="80"/>
      <c r="AD289" s="33"/>
    </row>
    <row r="290" customFormat="false" ht="11.25" hidden="false" customHeight="false" outlineLevel="0" collapsed="false">
      <c r="A290" s="64" t="n">
        <f aca="false">1+A289</f>
        <v>284</v>
      </c>
      <c r="B290" s="1" t="str">
        <f aca="false">IF(A290&lt;=$B$5,Data!L291,"")</f>
        <v/>
      </c>
      <c r="G290" s="81" t="str">
        <f aca="false">IF(A290&lt;=$B$5,Data!O291,"")</f>
        <v/>
      </c>
      <c r="H290" s="81" t="str">
        <f aca="false">IF(A290&lt;=$B$5,Data!P291,"")</f>
        <v/>
      </c>
      <c r="J290" s="1" t="str">
        <f aca="false">IF(A290&lt;=$B$5,Data!E291,"")</f>
        <v/>
      </c>
      <c r="K290" s="1" t="str">
        <f aca="false">IF(A290&lt;=$B$5,Data!B291,"")</f>
        <v/>
      </c>
      <c r="L290" s="1" t="str">
        <f aca="false">IF(A290&lt;=$B$5,Data!C291,"")</f>
        <v/>
      </c>
      <c r="P290" s="1" t="str">
        <f aca="false">IF(A290&lt;=$P$6,Data!D291,"")</f>
        <v/>
      </c>
      <c r="U290" s="1" t="n">
        <f aca="false">1+U289</f>
        <v>284</v>
      </c>
      <c r="V290" s="82" t="e">
        <v>#VALUE!</v>
      </c>
      <c r="W290" s="83" t="e">
        <f aca="false">V290</f>
        <v>#VALUE!</v>
      </c>
      <c r="Y290" s="1" t="n">
        <f aca="false">Y289+1</f>
        <v>285</v>
      </c>
      <c r="Z290" s="65" t="e">
        <v>#VALUE!</v>
      </c>
      <c r="AA290" s="76"/>
      <c r="AB290" s="76"/>
      <c r="AC290" s="80"/>
      <c r="AD290" s="33"/>
    </row>
    <row r="291" customFormat="false" ht="11.25" hidden="false" customHeight="false" outlineLevel="0" collapsed="false">
      <c r="A291" s="64" t="n">
        <f aca="false">1+A290</f>
        <v>285</v>
      </c>
      <c r="B291" s="1" t="str">
        <f aca="false">IF(A291&lt;=$B$5,Data!L292,"")</f>
        <v/>
      </c>
      <c r="G291" s="81" t="str">
        <f aca="false">IF(A291&lt;=$B$5,Data!O292,"")</f>
        <v/>
      </c>
      <c r="H291" s="81" t="str">
        <f aca="false">IF(A291&lt;=$B$5,Data!P292,"")</f>
        <v/>
      </c>
      <c r="J291" s="1" t="str">
        <f aca="false">IF(A291&lt;=$B$5,Data!E292,"")</f>
        <v/>
      </c>
      <c r="K291" s="1" t="str">
        <f aca="false">IF(A291&lt;=$B$5,Data!B292,"")</f>
        <v/>
      </c>
      <c r="L291" s="1" t="str">
        <f aca="false">IF(A291&lt;=$B$5,Data!C292,"")</f>
        <v/>
      </c>
      <c r="P291" s="1" t="str">
        <f aca="false">IF(A291&lt;=$P$6,Data!D292,"")</f>
        <v/>
      </c>
      <c r="U291" s="1" t="n">
        <f aca="false">1+U290</f>
        <v>285</v>
      </c>
      <c r="V291" s="82" t="e">
        <v>#VALUE!</v>
      </c>
      <c r="W291" s="83" t="e">
        <f aca="false">V291</f>
        <v>#VALUE!</v>
      </c>
      <c r="Y291" s="1" t="n">
        <f aca="false">Y290+1</f>
        <v>286</v>
      </c>
      <c r="Z291" s="65" t="e">
        <v>#VALUE!</v>
      </c>
      <c r="AA291" s="76"/>
      <c r="AB291" s="76"/>
      <c r="AC291" s="80"/>
      <c r="AD291" s="33"/>
    </row>
    <row r="292" customFormat="false" ht="11.25" hidden="false" customHeight="false" outlineLevel="0" collapsed="false">
      <c r="A292" s="64" t="n">
        <f aca="false">1+A291</f>
        <v>286</v>
      </c>
      <c r="B292" s="1" t="str">
        <f aca="false">IF(A292&lt;=$B$5,Data!L293,"")</f>
        <v/>
      </c>
      <c r="G292" s="81" t="str">
        <f aca="false">IF(A292&lt;=$B$5,Data!O293,"")</f>
        <v/>
      </c>
      <c r="H292" s="81" t="str">
        <f aca="false">IF(A292&lt;=$B$5,Data!P293,"")</f>
        <v/>
      </c>
      <c r="J292" s="1" t="str">
        <f aca="false">IF(A292&lt;=$B$5,Data!E293,"")</f>
        <v/>
      </c>
      <c r="K292" s="1" t="str">
        <f aca="false">IF(A292&lt;=$B$5,Data!B293,"")</f>
        <v/>
      </c>
      <c r="L292" s="1" t="str">
        <f aca="false">IF(A292&lt;=$B$5,Data!C293,"")</f>
        <v/>
      </c>
      <c r="P292" s="1" t="str">
        <f aca="false">IF(A292&lt;=$P$6,Data!D293,"")</f>
        <v/>
      </c>
      <c r="U292" s="1" t="n">
        <f aca="false">1+U291</f>
        <v>286</v>
      </c>
      <c r="V292" s="82" t="e">
        <v>#VALUE!</v>
      </c>
      <c r="W292" s="83" t="e">
        <f aca="false">V292</f>
        <v>#VALUE!</v>
      </c>
      <c r="Y292" s="1" t="n">
        <f aca="false">Y291+1</f>
        <v>287</v>
      </c>
      <c r="Z292" s="65" t="e">
        <v>#VALUE!</v>
      </c>
      <c r="AA292" s="76"/>
      <c r="AB292" s="76"/>
      <c r="AC292" s="80"/>
      <c r="AD292" s="33"/>
    </row>
    <row r="293" customFormat="false" ht="11.25" hidden="false" customHeight="false" outlineLevel="0" collapsed="false">
      <c r="A293" s="64" t="n">
        <f aca="false">1+A292</f>
        <v>287</v>
      </c>
      <c r="B293" s="1" t="str">
        <f aca="false">IF(A293&lt;=$B$5,Data!L294,"")</f>
        <v/>
      </c>
      <c r="G293" s="81" t="str">
        <f aca="false">IF(A293&lt;=$B$5,Data!O294,"")</f>
        <v/>
      </c>
      <c r="H293" s="81" t="str">
        <f aca="false">IF(A293&lt;=$B$5,Data!P294,"")</f>
        <v/>
      </c>
      <c r="J293" s="1" t="str">
        <f aca="false">IF(A293&lt;=$B$5,Data!E294,"")</f>
        <v/>
      </c>
      <c r="K293" s="1" t="str">
        <f aca="false">IF(A293&lt;=$B$5,Data!B294,"")</f>
        <v/>
      </c>
      <c r="L293" s="1" t="str">
        <f aca="false">IF(A293&lt;=$B$5,Data!C294,"")</f>
        <v/>
      </c>
      <c r="P293" s="1" t="str">
        <f aca="false">IF(A293&lt;=$P$6,Data!D294,"")</f>
        <v/>
      </c>
      <c r="U293" s="1" t="n">
        <f aca="false">1+U292</f>
        <v>287</v>
      </c>
      <c r="V293" s="82" t="e">
        <v>#VALUE!</v>
      </c>
      <c r="W293" s="83" t="e">
        <f aca="false">V293</f>
        <v>#VALUE!</v>
      </c>
      <c r="Y293" s="1" t="n">
        <f aca="false">Y292+1</f>
        <v>288</v>
      </c>
      <c r="Z293" s="65" t="e">
        <v>#VALUE!</v>
      </c>
      <c r="AA293" s="76"/>
      <c r="AB293" s="76"/>
      <c r="AC293" s="80"/>
      <c r="AD293" s="33"/>
    </row>
    <row r="294" customFormat="false" ht="11.25" hidden="false" customHeight="false" outlineLevel="0" collapsed="false">
      <c r="A294" s="64" t="n">
        <f aca="false">1+A293</f>
        <v>288</v>
      </c>
      <c r="B294" s="1" t="str">
        <f aca="false">IF(A294&lt;=$B$5,Data!L295,"")</f>
        <v/>
      </c>
      <c r="G294" s="81" t="str">
        <f aca="false">IF(A294&lt;=$B$5,Data!O295,"")</f>
        <v/>
      </c>
      <c r="H294" s="81" t="str">
        <f aca="false">IF(A294&lt;=$B$5,Data!P295,"")</f>
        <v/>
      </c>
      <c r="J294" s="1" t="str">
        <f aca="false">IF(A294&lt;=$B$5,Data!E295,"")</f>
        <v/>
      </c>
      <c r="K294" s="1" t="str">
        <f aca="false">IF(A294&lt;=$B$5,Data!B295,"")</f>
        <v/>
      </c>
      <c r="L294" s="1" t="str">
        <f aca="false">IF(A294&lt;=$B$5,Data!C295,"")</f>
        <v/>
      </c>
      <c r="P294" s="1" t="str">
        <f aca="false">IF(A294&lt;=$P$6,Data!D295,"")</f>
        <v/>
      </c>
      <c r="U294" s="1" t="n">
        <f aca="false">1+U293</f>
        <v>288</v>
      </c>
      <c r="V294" s="82" t="e">
        <v>#VALUE!</v>
      </c>
      <c r="W294" s="83" t="e">
        <f aca="false">V294</f>
        <v>#VALUE!</v>
      </c>
      <c r="Y294" s="1" t="n">
        <f aca="false">Y293+1</f>
        <v>289</v>
      </c>
      <c r="Z294" s="65" t="e">
        <v>#VALUE!</v>
      </c>
      <c r="AA294" s="76"/>
      <c r="AB294" s="76"/>
      <c r="AC294" s="80"/>
      <c r="AD294" s="33"/>
    </row>
    <row r="295" customFormat="false" ht="11.25" hidden="false" customHeight="false" outlineLevel="0" collapsed="false">
      <c r="A295" s="64" t="n">
        <f aca="false">1+A294</f>
        <v>289</v>
      </c>
      <c r="B295" s="1" t="str">
        <f aca="false">IF(A295&lt;=$B$5,Data!L296,"")</f>
        <v/>
      </c>
      <c r="G295" s="81" t="str">
        <f aca="false">IF(A295&lt;=$B$5,Data!O296,"")</f>
        <v/>
      </c>
      <c r="H295" s="81" t="str">
        <f aca="false">IF(A295&lt;=$B$5,Data!P296,"")</f>
        <v/>
      </c>
      <c r="J295" s="1" t="str">
        <f aca="false">IF(A295&lt;=$B$5,Data!E296,"")</f>
        <v/>
      </c>
      <c r="K295" s="1" t="str">
        <f aca="false">IF(A295&lt;=$B$5,Data!B296,"")</f>
        <v/>
      </c>
      <c r="L295" s="1" t="str">
        <f aca="false">IF(A295&lt;=$B$5,Data!C296,"")</f>
        <v/>
      </c>
      <c r="P295" s="1" t="str">
        <f aca="false">IF(A295&lt;=$P$6,Data!D296,"")</f>
        <v/>
      </c>
      <c r="U295" s="1" t="n">
        <f aca="false">1+U294</f>
        <v>289</v>
      </c>
      <c r="V295" s="82" t="e">
        <v>#VALUE!</v>
      </c>
      <c r="W295" s="83" t="e">
        <f aca="false">V295</f>
        <v>#VALUE!</v>
      </c>
      <c r="Y295" s="1" t="n">
        <f aca="false">Y294+1</f>
        <v>290</v>
      </c>
      <c r="Z295" s="65" t="e">
        <v>#VALUE!</v>
      </c>
      <c r="AA295" s="76"/>
      <c r="AB295" s="76"/>
      <c r="AC295" s="80"/>
      <c r="AD295" s="33"/>
    </row>
    <row r="296" customFormat="false" ht="11.25" hidden="false" customHeight="false" outlineLevel="0" collapsed="false">
      <c r="A296" s="64" t="n">
        <f aca="false">1+A295</f>
        <v>290</v>
      </c>
      <c r="B296" s="1" t="str">
        <f aca="false">IF(A296&lt;=$B$5,Data!L297,"")</f>
        <v/>
      </c>
      <c r="G296" s="81" t="str">
        <f aca="false">IF(A296&lt;=$B$5,Data!O297,"")</f>
        <v/>
      </c>
      <c r="H296" s="81" t="str">
        <f aca="false">IF(A296&lt;=$B$5,Data!P297,"")</f>
        <v/>
      </c>
      <c r="J296" s="1" t="str">
        <f aca="false">IF(A296&lt;=$B$5,Data!E297,"")</f>
        <v/>
      </c>
      <c r="K296" s="1" t="str">
        <f aca="false">IF(A296&lt;=$B$5,Data!B297,"")</f>
        <v/>
      </c>
      <c r="L296" s="1" t="str">
        <f aca="false">IF(A296&lt;=$B$5,Data!C297,"")</f>
        <v/>
      </c>
      <c r="P296" s="1" t="str">
        <f aca="false">IF(A296&lt;=$P$6,Data!D297,"")</f>
        <v/>
      </c>
      <c r="U296" s="1" t="n">
        <f aca="false">1+U295</f>
        <v>290</v>
      </c>
      <c r="V296" s="82" t="e">
        <v>#VALUE!</v>
      </c>
      <c r="W296" s="83" t="e">
        <f aca="false">V296</f>
        <v>#VALUE!</v>
      </c>
      <c r="Y296" s="1" t="n">
        <f aca="false">Y295+1</f>
        <v>291</v>
      </c>
      <c r="Z296" s="65" t="e">
        <v>#VALUE!</v>
      </c>
      <c r="AA296" s="76"/>
      <c r="AB296" s="76"/>
      <c r="AC296" s="80"/>
      <c r="AD296" s="33"/>
    </row>
    <row r="297" customFormat="false" ht="11.25" hidden="false" customHeight="false" outlineLevel="0" collapsed="false">
      <c r="A297" s="64" t="n">
        <f aca="false">1+A296</f>
        <v>291</v>
      </c>
      <c r="B297" s="1" t="str">
        <f aca="false">IF(A297&lt;=$B$5,Data!L298,"")</f>
        <v/>
      </c>
      <c r="G297" s="81" t="str">
        <f aca="false">IF(A297&lt;=$B$5,Data!O298,"")</f>
        <v/>
      </c>
      <c r="H297" s="81" t="str">
        <f aca="false">IF(A297&lt;=$B$5,Data!P298,"")</f>
        <v/>
      </c>
      <c r="J297" s="1" t="str">
        <f aca="false">IF(A297&lt;=$B$5,Data!E298,"")</f>
        <v/>
      </c>
      <c r="K297" s="1" t="str">
        <f aca="false">IF(A297&lt;=$B$5,Data!B298,"")</f>
        <v/>
      </c>
      <c r="L297" s="1" t="str">
        <f aca="false">IF(A297&lt;=$B$5,Data!C298,"")</f>
        <v/>
      </c>
      <c r="P297" s="1" t="str">
        <f aca="false">IF(A297&lt;=$P$6,Data!D298,"")</f>
        <v/>
      </c>
      <c r="U297" s="1" t="n">
        <f aca="false">1+U296</f>
        <v>291</v>
      </c>
      <c r="V297" s="82" t="e">
        <v>#VALUE!</v>
      </c>
      <c r="W297" s="83" t="e">
        <f aca="false">V297</f>
        <v>#VALUE!</v>
      </c>
      <c r="Y297" s="1" t="n">
        <f aca="false">Y296+1</f>
        <v>292</v>
      </c>
      <c r="Z297" s="65" t="e">
        <v>#VALUE!</v>
      </c>
      <c r="AA297" s="76"/>
      <c r="AB297" s="76"/>
      <c r="AC297" s="80"/>
      <c r="AD297" s="33"/>
    </row>
    <row r="298" customFormat="false" ht="11.25" hidden="false" customHeight="false" outlineLevel="0" collapsed="false">
      <c r="A298" s="64" t="n">
        <f aca="false">1+A297</f>
        <v>292</v>
      </c>
      <c r="B298" s="1" t="str">
        <f aca="false">IF(A298&lt;=$B$5,Data!L299,"")</f>
        <v/>
      </c>
      <c r="G298" s="81" t="str">
        <f aca="false">IF(A298&lt;=$B$5,Data!O299,"")</f>
        <v/>
      </c>
      <c r="H298" s="81" t="str">
        <f aca="false">IF(A298&lt;=$B$5,Data!P299,"")</f>
        <v/>
      </c>
      <c r="J298" s="1" t="str">
        <f aca="false">IF(A298&lt;=$B$5,Data!E299,"")</f>
        <v/>
      </c>
      <c r="K298" s="1" t="str">
        <f aca="false">IF(A298&lt;=$B$5,Data!B299,"")</f>
        <v/>
      </c>
      <c r="L298" s="1" t="str">
        <f aca="false">IF(A298&lt;=$B$5,Data!C299,"")</f>
        <v/>
      </c>
      <c r="P298" s="1" t="str">
        <f aca="false">IF(A298&lt;=$P$6,Data!D299,"")</f>
        <v/>
      </c>
      <c r="U298" s="1" t="n">
        <f aca="false">1+U297</f>
        <v>292</v>
      </c>
      <c r="V298" s="82" t="e">
        <v>#VALUE!</v>
      </c>
      <c r="W298" s="83" t="e">
        <f aca="false">V298</f>
        <v>#VALUE!</v>
      </c>
      <c r="Y298" s="1" t="n">
        <f aca="false">Y297+1</f>
        <v>293</v>
      </c>
      <c r="Z298" s="65" t="e">
        <v>#VALUE!</v>
      </c>
      <c r="AA298" s="76"/>
      <c r="AB298" s="76"/>
      <c r="AC298" s="80"/>
      <c r="AD298" s="33"/>
    </row>
    <row r="299" customFormat="false" ht="11.25" hidden="false" customHeight="false" outlineLevel="0" collapsed="false">
      <c r="A299" s="64" t="n">
        <f aca="false">1+A298</f>
        <v>293</v>
      </c>
      <c r="B299" s="1" t="str">
        <f aca="false">IF(A299&lt;=$B$5,Data!L300,"")</f>
        <v/>
      </c>
      <c r="G299" s="81" t="str">
        <f aca="false">IF(A299&lt;=$B$5,Data!O300,"")</f>
        <v/>
      </c>
      <c r="H299" s="81" t="str">
        <f aca="false">IF(A299&lt;=$B$5,Data!P300,"")</f>
        <v/>
      </c>
      <c r="J299" s="1" t="str">
        <f aca="false">IF(A299&lt;=$B$5,Data!E300,"")</f>
        <v/>
      </c>
      <c r="K299" s="1" t="str">
        <f aca="false">IF(A299&lt;=$B$5,Data!B300,"")</f>
        <v/>
      </c>
      <c r="L299" s="1" t="str">
        <f aca="false">IF(A299&lt;=$B$5,Data!C300,"")</f>
        <v/>
      </c>
      <c r="P299" s="1" t="str">
        <f aca="false">IF(A299&lt;=$P$6,Data!D300,"")</f>
        <v/>
      </c>
      <c r="U299" s="1" t="n">
        <f aca="false">1+U298</f>
        <v>293</v>
      </c>
      <c r="V299" s="82" t="e">
        <v>#VALUE!</v>
      </c>
      <c r="W299" s="83" t="e">
        <f aca="false">V299</f>
        <v>#VALUE!</v>
      </c>
      <c r="Y299" s="1" t="n">
        <f aca="false">Y298+1</f>
        <v>294</v>
      </c>
      <c r="Z299" s="65" t="e">
        <v>#VALUE!</v>
      </c>
      <c r="AA299" s="76"/>
      <c r="AB299" s="76"/>
      <c r="AC299" s="80"/>
      <c r="AD299" s="33"/>
    </row>
    <row r="300" customFormat="false" ht="11.25" hidden="false" customHeight="false" outlineLevel="0" collapsed="false">
      <c r="A300" s="64" t="n">
        <f aca="false">1+A299</f>
        <v>294</v>
      </c>
      <c r="B300" s="1" t="str">
        <f aca="false">IF(A300&lt;=$B$5,Data!L301,"")</f>
        <v/>
      </c>
      <c r="G300" s="81" t="str">
        <f aca="false">IF(A300&lt;=$B$5,Data!O301,"")</f>
        <v/>
      </c>
      <c r="H300" s="81" t="str">
        <f aca="false">IF(A300&lt;=$B$5,Data!P301,"")</f>
        <v/>
      </c>
      <c r="J300" s="1" t="str">
        <f aca="false">IF(A300&lt;=$B$5,Data!E301,"")</f>
        <v/>
      </c>
      <c r="K300" s="1" t="str">
        <f aca="false">IF(A300&lt;=$B$5,Data!B301,"")</f>
        <v/>
      </c>
      <c r="L300" s="1" t="str">
        <f aca="false">IF(A300&lt;=$B$5,Data!C301,"")</f>
        <v/>
      </c>
      <c r="P300" s="1" t="str">
        <f aca="false">IF(A300&lt;=$P$6,Data!D301,"")</f>
        <v/>
      </c>
      <c r="U300" s="1" t="n">
        <f aca="false">1+U299</f>
        <v>294</v>
      </c>
      <c r="V300" s="82" t="e">
        <v>#VALUE!</v>
      </c>
      <c r="W300" s="83" t="e">
        <f aca="false">V300</f>
        <v>#VALUE!</v>
      </c>
      <c r="Y300" s="1" t="n">
        <f aca="false">Y299+1</f>
        <v>295</v>
      </c>
      <c r="Z300" s="65" t="e">
        <v>#VALUE!</v>
      </c>
      <c r="AA300" s="76"/>
      <c r="AB300" s="76"/>
      <c r="AC300" s="80"/>
      <c r="AD300" s="33"/>
    </row>
    <row r="301" customFormat="false" ht="11.25" hidden="false" customHeight="false" outlineLevel="0" collapsed="false">
      <c r="A301" s="64" t="n">
        <f aca="false">1+A300</f>
        <v>295</v>
      </c>
      <c r="B301" s="1" t="str">
        <f aca="false">IF(A301&lt;=$B$5,Data!L302,"")</f>
        <v/>
      </c>
      <c r="G301" s="81" t="str">
        <f aca="false">IF(A301&lt;=$B$5,Data!O302,"")</f>
        <v/>
      </c>
      <c r="H301" s="81" t="str">
        <f aca="false">IF(A301&lt;=$B$5,Data!P302,"")</f>
        <v/>
      </c>
      <c r="J301" s="1" t="str">
        <f aca="false">IF(A301&lt;=$B$5,Data!E302,"")</f>
        <v/>
      </c>
      <c r="K301" s="1" t="str">
        <f aca="false">IF(A301&lt;=$B$5,Data!B302,"")</f>
        <v/>
      </c>
      <c r="L301" s="1" t="str">
        <f aca="false">IF(A301&lt;=$B$5,Data!C302,"")</f>
        <v/>
      </c>
      <c r="P301" s="1" t="str">
        <f aca="false">IF(A301&lt;=$P$6,Data!D302,"")</f>
        <v/>
      </c>
      <c r="U301" s="1" t="n">
        <f aca="false">1+U300</f>
        <v>295</v>
      </c>
      <c r="V301" s="82" t="e">
        <v>#VALUE!</v>
      </c>
      <c r="W301" s="83" t="e">
        <f aca="false">V301</f>
        <v>#VALUE!</v>
      </c>
      <c r="Y301" s="1" t="n">
        <f aca="false">Y300+1</f>
        <v>296</v>
      </c>
      <c r="Z301" s="65" t="e">
        <v>#VALUE!</v>
      </c>
      <c r="AA301" s="76"/>
      <c r="AB301" s="76"/>
      <c r="AC301" s="80"/>
      <c r="AD301" s="33"/>
    </row>
    <row r="302" customFormat="false" ht="11.25" hidden="false" customHeight="false" outlineLevel="0" collapsed="false">
      <c r="A302" s="64" t="n">
        <f aca="false">1+A301</f>
        <v>296</v>
      </c>
      <c r="B302" s="1" t="str">
        <f aca="false">IF(A302&lt;=$B$5,Data!L303,"")</f>
        <v/>
      </c>
      <c r="G302" s="81" t="str">
        <f aca="false">IF(A302&lt;=$B$5,Data!O303,"")</f>
        <v/>
      </c>
      <c r="H302" s="81" t="str">
        <f aca="false">IF(A302&lt;=$B$5,Data!P303,"")</f>
        <v/>
      </c>
      <c r="J302" s="1" t="str">
        <f aca="false">IF(A302&lt;=$B$5,Data!E303,"")</f>
        <v/>
      </c>
      <c r="K302" s="1" t="str">
        <f aca="false">IF(A302&lt;=$B$5,Data!B303,"")</f>
        <v/>
      </c>
      <c r="L302" s="1" t="str">
        <f aca="false">IF(A302&lt;=$B$5,Data!C303,"")</f>
        <v/>
      </c>
      <c r="P302" s="1" t="str">
        <f aca="false">IF(A302&lt;=$P$6,Data!D303,"")</f>
        <v/>
      </c>
      <c r="U302" s="1" t="n">
        <f aca="false">1+U301</f>
        <v>296</v>
      </c>
      <c r="V302" s="82" t="e">
        <v>#VALUE!</v>
      </c>
      <c r="W302" s="83" t="e">
        <f aca="false">V302</f>
        <v>#VALUE!</v>
      </c>
      <c r="Y302" s="1" t="n">
        <f aca="false">Y301+1</f>
        <v>297</v>
      </c>
      <c r="Z302" s="65" t="e">
        <v>#VALUE!</v>
      </c>
      <c r="AA302" s="76"/>
      <c r="AB302" s="76"/>
      <c r="AC302" s="80"/>
      <c r="AD302" s="33"/>
    </row>
    <row r="303" customFormat="false" ht="11.25" hidden="false" customHeight="false" outlineLevel="0" collapsed="false">
      <c r="A303" s="64" t="n">
        <f aca="false">1+A302</f>
        <v>297</v>
      </c>
      <c r="B303" s="1" t="str">
        <f aca="false">IF(A303&lt;=$B$5,Data!L304,"")</f>
        <v/>
      </c>
      <c r="G303" s="81" t="str">
        <f aca="false">IF(A303&lt;=$B$5,Data!O304,"")</f>
        <v/>
      </c>
      <c r="H303" s="81" t="str">
        <f aca="false">IF(A303&lt;=$B$5,Data!P304,"")</f>
        <v/>
      </c>
      <c r="J303" s="1" t="str">
        <f aca="false">IF(A303&lt;=$B$5,Data!E304,"")</f>
        <v/>
      </c>
      <c r="K303" s="1" t="str">
        <f aca="false">IF(A303&lt;=$B$5,Data!B304,"")</f>
        <v/>
      </c>
      <c r="L303" s="1" t="str">
        <f aca="false">IF(A303&lt;=$B$5,Data!C304,"")</f>
        <v/>
      </c>
      <c r="P303" s="1" t="str">
        <f aca="false">IF(A303&lt;=$P$6,Data!D304,"")</f>
        <v/>
      </c>
      <c r="U303" s="1" t="n">
        <f aca="false">1+U302</f>
        <v>297</v>
      </c>
      <c r="V303" s="82" t="e">
        <v>#VALUE!</v>
      </c>
      <c r="W303" s="83" t="e">
        <f aca="false">V303</f>
        <v>#VALUE!</v>
      </c>
      <c r="Y303" s="1" t="n">
        <f aca="false">Y302+1</f>
        <v>298</v>
      </c>
      <c r="Z303" s="65" t="e">
        <v>#VALUE!</v>
      </c>
      <c r="AA303" s="76"/>
      <c r="AB303" s="76"/>
      <c r="AC303" s="80"/>
      <c r="AD303" s="33"/>
    </row>
    <row r="304" customFormat="false" ht="11.25" hidden="false" customHeight="false" outlineLevel="0" collapsed="false">
      <c r="A304" s="64" t="n">
        <f aca="false">1+A303</f>
        <v>298</v>
      </c>
      <c r="B304" s="1" t="str">
        <f aca="false">IF(A304&lt;=$B$5,Data!L305,"")</f>
        <v/>
      </c>
      <c r="G304" s="81" t="str">
        <f aca="false">IF(A304&lt;=$B$5,Data!O305,"")</f>
        <v/>
      </c>
      <c r="H304" s="81" t="str">
        <f aca="false">IF(A304&lt;=$B$5,Data!P305,"")</f>
        <v/>
      </c>
      <c r="J304" s="1" t="str">
        <f aca="false">IF(A304&lt;=$B$5,Data!E305,"")</f>
        <v/>
      </c>
      <c r="K304" s="1" t="str">
        <f aca="false">IF(A304&lt;=$B$5,Data!B305,"")</f>
        <v/>
      </c>
      <c r="L304" s="1" t="str">
        <f aca="false">IF(A304&lt;=$B$5,Data!C305,"")</f>
        <v/>
      </c>
      <c r="P304" s="1" t="str">
        <f aca="false">IF(A304&lt;=$P$6,Data!D305,"")</f>
        <v/>
      </c>
      <c r="U304" s="1" t="n">
        <f aca="false">1+U303</f>
        <v>298</v>
      </c>
      <c r="V304" s="82" t="e">
        <v>#VALUE!</v>
      </c>
      <c r="W304" s="83" t="e">
        <f aca="false">V304</f>
        <v>#VALUE!</v>
      </c>
      <c r="Y304" s="1" t="n">
        <f aca="false">Y303+1</f>
        <v>299</v>
      </c>
      <c r="Z304" s="65" t="e">
        <v>#VALUE!</v>
      </c>
      <c r="AA304" s="76"/>
      <c r="AB304" s="76"/>
      <c r="AC304" s="80"/>
      <c r="AD304" s="33"/>
    </row>
    <row r="305" customFormat="false" ht="11.25" hidden="false" customHeight="false" outlineLevel="0" collapsed="false">
      <c r="A305" s="64" t="n">
        <f aca="false">1+A304</f>
        <v>299</v>
      </c>
      <c r="B305" s="1" t="str">
        <f aca="false">IF(A305&lt;=$B$5,Data!L306,"")</f>
        <v/>
      </c>
      <c r="G305" s="81" t="str">
        <f aca="false">IF(A305&lt;=$B$5,Data!O306,"")</f>
        <v/>
      </c>
      <c r="H305" s="81" t="str">
        <f aca="false">IF(A305&lt;=$B$5,Data!P306,"")</f>
        <v/>
      </c>
      <c r="J305" s="1" t="str">
        <f aca="false">IF(A305&lt;=$B$5,Data!E306,"")</f>
        <v/>
      </c>
      <c r="K305" s="1" t="str">
        <f aca="false">IF(A305&lt;=$B$5,Data!B306,"")</f>
        <v/>
      </c>
      <c r="L305" s="1" t="str">
        <f aca="false">IF(A305&lt;=$B$5,Data!C306,"")</f>
        <v/>
      </c>
      <c r="P305" s="1" t="str">
        <f aca="false">IF(A305&lt;=$P$6,Data!D306,"")</f>
        <v/>
      </c>
      <c r="U305" s="1" t="n">
        <f aca="false">1+U304</f>
        <v>299</v>
      </c>
      <c r="V305" s="82" t="e">
        <v>#VALUE!</v>
      </c>
      <c r="W305" s="83" t="e">
        <f aca="false">V305</f>
        <v>#VALUE!</v>
      </c>
      <c r="Y305" s="1" t="n">
        <f aca="false">Y304+1</f>
        <v>300</v>
      </c>
      <c r="Z305" s="65" t="e">
        <v>#VALUE!</v>
      </c>
      <c r="AA305" s="76"/>
      <c r="AB305" s="76"/>
      <c r="AC305" s="80"/>
      <c r="AD305" s="33"/>
    </row>
    <row r="306" customFormat="false" ht="11.25" hidden="false" customHeight="false" outlineLevel="0" collapsed="false">
      <c r="A306" s="64" t="n">
        <f aca="false">1+A305</f>
        <v>300</v>
      </c>
      <c r="B306" s="1" t="str">
        <f aca="false">IF(A306&lt;=$B$5,Data!L307,"")</f>
        <v/>
      </c>
      <c r="G306" s="81" t="str">
        <f aca="false">IF(A306&lt;=$B$5,Data!O307,"")</f>
        <v/>
      </c>
      <c r="H306" s="81" t="str">
        <f aca="false">IF(A306&lt;=$B$5,Data!P307,"")</f>
        <v/>
      </c>
      <c r="J306" s="1" t="str">
        <f aca="false">IF(A306&lt;=$B$5,Data!E307,"")</f>
        <v/>
      </c>
      <c r="K306" s="1" t="str">
        <f aca="false">IF(A306&lt;=$B$5,Data!B307,"")</f>
        <v/>
      </c>
      <c r="L306" s="1" t="str">
        <f aca="false">IF(A306&lt;=$B$5,Data!C307,"")</f>
        <v/>
      </c>
      <c r="P306" s="1" t="str">
        <f aca="false">IF(A306&lt;=$P$6,Data!D307,"")</f>
        <v/>
      </c>
      <c r="U306" s="1" t="n">
        <f aca="false">1+U305</f>
        <v>300</v>
      </c>
      <c r="V306" s="82" t="e">
        <v>#VALUE!</v>
      </c>
      <c r="W306" s="83" t="e">
        <f aca="false">V306</f>
        <v>#VALUE!</v>
      </c>
      <c r="Y306" s="1" t="n">
        <f aca="false">Y305+1</f>
        <v>301</v>
      </c>
      <c r="Z306" s="65" t="e">
        <v>#VALUE!</v>
      </c>
      <c r="AA306" s="76"/>
      <c r="AB306" s="76"/>
      <c r="AC306" s="80"/>
      <c r="AD306" s="33"/>
    </row>
    <row r="307" customFormat="false" ht="11.25" hidden="false" customHeight="false" outlineLevel="0" collapsed="false">
      <c r="A307" s="100"/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" t="n">
        <f aca="false">1+U306</f>
        <v>301</v>
      </c>
      <c r="V307" s="102" t="e">
        <v>#VALUE!</v>
      </c>
      <c r="W307" s="83" t="e">
        <f aca="false">V307</f>
        <v>#VALUE!</v>
      </c>
      <c r="X307" s="101"/>
      <c r="Y307" s="1" t="n">
        <f aca="false">Y306+1</f>
        <v>302</v>
      </c>
      <c r="Z307" s="88" t="e">
        <v>#VALUE!</v>
      </c>
      <c r="AA307" s="76"/>
      <c r="AB307" s="76"/>
      <c r="AC307" s="80"/>
      <c r="AD307" s="33"/>
      <c r="AE307" s="101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1"/>
      <c r="AP307" s="101"/>
      <c r="AQ307" s="101"/>
      <c r="AR307" s="101"/>
      <c r="AS307" s="101"/>
      <c r="AT307" s="101"/>
      <c r="AU307" s="101"/>
      <c r="AV307" s="101"/>
      <c r="AW307" s="101"/>
      <c r="AX307" s="101"/>
      <c r="AY307" s="101"/>
      <c r="AZ307" s="101"/>
      <c r="BA307" s="101"/>
      <c r="BB307" s="101"/>
      <c r="BC307" s="101"/>
      <c r="BD307" s="101"/>
      <c r="BE307" s="101"/>
      <c r="BF307" s="101"/>
      <c r="BG307" s="101"/>
      <c r="BH307" s="101"/>
      <c r="BI307" s="101"/>
      <c r="BJ307" s="101"/>
      <c r="BK307" s="101"/>
      <c r="BL307" s="101"/>
      <c r="BM307" s="101"/>
      <c r="BN307" s="101"/>
      <c r="BO307" s="101"/>
      <c r="BP307" s="101"/>
      <c r="BQ307" s="101"/>
      <c r="BR307" s="101"/>
      <c r="BS307" s="101"/>
      <c r="BT307" s="101"/>
      <c r="BU307" s="101"/>
      <c r="BV307" s="101"/>
      <c r="BW307" s="101"/>
      <c r="BX307" s="101"/>
      <c r="BY307" s="101"/>
      <c r="BZ307" s="101"/>
      <c r="CA307" s="101"/>
      <c r="CB307" s="101"/>
      <c r="CC307" s="101"/>
      <c r="CD307" s="101"/>
      <c r="CE307" s="101"/>
      <c r="CF307" s="101"/>
      <c r="CG307" s="101"/>
      <c r="CH307" s="101"/>
      <c r="CI307" s="101"/>
      <c r="CJ307" s="101"/>
      <c r="CK307" s="101"/>
      <c r="CL307" s="101"/>
      <c r="CM307" s="101"/>
      <c r="CN307" s="101"/>
      <c r="CO307" s="101"/>
      <c r="CP307" s="101"/>
      <c r="CQ307" s="101"/>
      <c r="CR307" s="101"/>
      <c r="CS307" s="101"/>
      <c r="CT307" s="101"/>
      <c r="CU307" s="101"/>
      <c r="CV307" s="101"/>
      <c r="CW307" s="101"/>
      <c r="CX307" s="101"/>
      <c r="CY307" s="101"/>
      <c r="CZ307" s="101"/>
      <c r="DA307" s="101"/>
      <c r="DB307" s="101"/>
      <c r="DC307" s="101"/>
      <c r="DD307" s="101"/>
      <c r="DE307" s="101"/>
      <c r="DF307" s="101"/>
      <c r="DG307" s="101"/>
      <c r="DH307" s="101"/>
      <c r="DI307" s="101"/>
      <c r="DJ307" s="101"/>
      <c r="DK307" s="101"/>
      <c r="DL307" s="101"/>
      <c r="DM307" s="101"/>
      <c r="DN307" s="101"/>
      <c r="DO307" s="101"/>
      <c r="DP307" s="101"/>
      <c r="DQ307" s="101"/>
      <c r="DR307" s="101"/>
      <c r="DS307" s="101"/>
      <c r="DT307" s="101"/>
      <c r="DU307" s="101"/>
      <c r="DV307" s="101"/>
      <c r="DW307" s="101"/>
      <c r="DX307" s="101"/>
      <c r="DY307" s="101"/>
      <c r="DZ307" s="101"/>
      <c r="EA307" s="101"/>
      <c r="EB307" s="101"/>
      <c r="EC307" s="101"/>
      <c r="ED307" s="101"/>
      <c r="EE307" s="101"/>
      <c r="EF307" s="101"/>
      <c r="EG307" s="101"/>
      <c r="EH307" s="101"/>
      <c r="EI307" s="101"/>
      <c r="EJ307" s="101"/>
      <c r="EK307" s="101"/>
      <c r="EL307" s="101"/>
      <c r="EM307" s="101"/>
      <c r="EN307" s="101"/>
      <c r="EO307" s="101"/>
      <c r="EP307" s="101"/>
      <c r="EQ307" s="101"/>
      <c r="ER307" s="101"/>
      <c r="ES307" s="101"/>
      <c r="ET307" s="101"/>
      <c r="EU307" s="101"/>
      <c r="EV307" s="101"/>
      <c r="EW307" s="101"/>
      <c r="EX307" s="101"/>
      <c r="EY307" s="101"/>
      <c r="EZ307" s="101"/>
      <c r="FA307" s="101"/>
      <c r="FB307" s="101"/>
      <c r="FC307" s="101"/>
      <c r="FD307" s="101"/>
      <c r="FE307" s="101"/>
      <c r="FF307" s="101"/>
      <c r="FG307" s="101"/>
      <c r="FH307" s="101"/>
      <c r="FI307" s="101"/>
      <c r="FJ307" s="101"/>
      <c r="FK307" s="101"/>
      <c r="FL307" s="101"/>
      <c r="FM307" s="101"/>
      <c r="FN307" s="101"/>
      <c r="FO307" s="101"/>
      <c r="FP307" s="101"/>
      <c r="FQ307" s="101"/>
      <c r="FR307" s="101"/>
      <c r="FS307" s="101"/>
      <c r="FT307" s="101"/>
      <c r="FU307" s="101"/>
      <c r="FV307" s="101"/>
      <c r="FW307" s="101"/>
      <c r="FX307" s="101"/>
      <c r="FY307" s="101"/>
      <c r="FZ307" s="101"/>
      <c r="GA307" s="101"/>
      <c r="GB307" s="101"/>
      <c r="GC307" s="101"/>
      <c r="GD307" s="101"/>
      <c r="GE307" s="101"/>
      <c r="GF307" s="101"/>
      <c r="GG307" s="101"/>
      <c r="GH307" s="101"/>
      <c r="GI307" s="101"/>
      <c r="GJ307" s="101"/>
      <c r="GK307" s="101"/>
      <c r="GL307" s="101"/>
      <c r="GM307" s="101"/>
      <c r="GN307" s="101"/>
      <c r="GO307" s="101"/>
      <c r="GP307" s="101"/>
      <c r="GQ307" s="101"/>
      <c r="GR307" s="101"/>
      <c r="GS307" s="101"/>
      <c r="GT307" s="101"/>
      <c r="GU307" s="101"/>
      <c r="GV307" s="101"/>
      <c r="GW307" s="101"/>
      <c r="GX307" s="101"/>
      <c r="GY307" s="101"/>
      <c r="GZ307" s="101"/>
      <c r="HA307" s="101"/>
      <c r="HB307" s="101"/>
      <c r="HC307" s="101"/>
      <c r="HD307" s="101"/>
      <c r="HE307" s="101"/>
      <c r="HF307" s="101"/>
      <c r="HG307" s="101"/>
      <c r="HH307" s="101"/>
      <c r="HI307" s="101"/>
      <c r="HJ307" s="101"/>
      <c r="HK307" s="101"/>
      <c r="HL307" s="101"/>
      <c r="HM307" s="101"/>
      <c r="HN307" s="101"/>
      <c r="HO307" s="101"/>
      <c r="HP307" s="101"/>
      <c r="HQ307" s="101"/>
      <c r="HR307" s="101"/>
      <c r="HS307" s="101"/>
      <c r="HT307" s="101"/>
      <c r="HU307" s="101"/>
      <c r="HV307" s="101"/>
      <c r="HW307" s="101"/>
      <c r="HX307" s="101"/>
      <c r="HY307" s="101"/>
      <c r="HZ307" s="101"/>
      <c r="IA307" s="101"/>
      <c r="IB307" s="101"/>
      <c r="IC307" s="101"/>
      <c r="ID307" s="101"/>
      <c r="IE307" s="101"/>
      <c r="IF307" s="101"/>
      <c r="IG307" s="101"/>
      <c r="IH307" s="101"/>
      <c r="II307" s="101"/>
      <c r="IJ307" s="101"/>
      <c r="IK307" s="101"/>
      <c r="IL307" s="101"/>
      <c r="IM307" s="101"/>
      <c r="IN307" s="101"/>
      <c r="IO307" s="101"/>
      <c r="IP307" s="101"/>
      <c r="IQ307" s="101"/>
      <c r="IR307" s="101"/>
      <c r="IS307" s="101"/>
      <c r="IT307" s="101"/>
      <c r="IU307" s="101"/>
      <c r="IV307" s="101"/>
      <c r="IW307" s="101"/>
    </row>
    <row r="308" customFormat="false" ht="11.25" hidden="false" customHeight="false" outlineLevel="0" collapsed="false">
      <c r="U308" s="1" t="n">
        <f aca="false">1+U307</f>
        <v>302</v>
      </c>
      <c r="V308" s="82" t="e">
        <v>#VALUE!</v>
      </c>
      <c r="W308" s="83" t="e">
        <f aca="false">V308</f>
        <v>#VALUE!</v>
      </c>
      <c r="Y308" s="1" t="n">
        <f aca="false">Y307+1</f>
        <v>303</v>
      </c>
      <c r="Z308" s="65" t="e">
        <v>#VALUE!</v>
      </c>
      <c r="AA308" s="76"/>
      <c r="AB308" s="76"/>
      <c r="AC308" s="80"/>
      <c r="AD308" s="33"/>
    </row>
    <row r="309" customFormat="false" ht="11.25" hidden="false" customHeight="false" outlineLevel="0" collapsed="false">
      <c r="U309" s="1" t="n">
        <f aca="false">1+U308</f>
        <v>303</v>
      </c>
      <c r="V309" s="82" t="e">
        <v>#VALUE!</v>
      </c>
      <c r="W309" s="83" t="e">
        <f aca="false">V309</f>
        <v>#VALUE!</v>
      </c>
      <c r="Y309" s="1" t="n">
        <f aca="false">Y308+1</f>
        <v>304</v>
      </c>
      <c r="Z309" s="65" t="e">
        <v>#VALUE!</v>
      </c>
      <c r="AA309" s="76"/>
      <c r="AB309" s="76"/>
      <c r="AC309" s="80"/>
      <c r="AD309" s="33"/>
    </row>
    <row r="310" customFormat="false" ht="11.25" hidden="false" customHeight="false" outlineLevel="0" collapsed="false">
      <c r="U310" s="1" t="n">
        <f aca="false">1+U309</f>
        <v>304</v>
      </c>
      <c r="V310" s="82" t="e">
        <v>#VALUE!</v>
      </c>
      <c r="W310" s="83" t="e">
        <f aca="false">V310</f>
        <v>#VALUE!</v>
      </c>
      <c r="Y310" s="1" t="n">
        <f aca="false">Y309+1</f>
        <v>305</v>
      </c>
      <c r="Z310" s="65" t="e">
        <v>#VALUE!</v>
      </c>
      <c r="AA310" s="76"/>
      <c r="AB310" s="76"/>
      <c r="AC310" s="80"/>
      <c r="AD310" s="33"/>
    </row>
    <row r="311" customFormat="false" ht="11.25" hidden="false" customHeight="false" outlineLevel="0" collapsed="false">
      <c r="U311" s="1" t="n">
        <f aca="false">1+U310</f>
        <v>305</v>
      </c>
      <c r="V311" s="82" t="e">
        <v>#VALUE!</v>
      </c>
      <c r="W311" s="83" t="e">
        <f aca="false">V311</f>
        <v>#VALUE!</v>
      </c>
      <c r="Y311" s="1" t="n">
        <f aca="false">Y310+1</f>
        <v>306</v>
      </c>
      <c r="Z311" s="65" t="e">
        <v>#VALUE!</v>
      </c>
      <c r="AA311" s="76"/>
      <c r="AB311" s="76"/>
      <c r="AC311" s="80"/>
      <c r="AD311" s="33"/>
    </row>
    <row r="312" customFormat="false" ht="11.25" hidden="false" customHeight="false" outlineLevel="0" collapsed="false">
      <c r="U312" s="1" t="n">
        <f aca="false">1+U311</f>
        <v>306</v>
      </c>
      <c r="V312" s="82" t="e">
        <v>#VALUE!</v>
      </c>
      <c r="W312" s="83" t="e">
        <f aca="false">V312</f>
        <v>#VALUE!</v>
      </c>
      <c r="Y312" s="1" t="n">
        <f aca="false">Y311+1</f>
        <v>307</v>
      </c>
      <c r="AA312" s="76"/>
      <c r="AB312" s="76"/>
      <c r="AC312" s="80"/>
      <c r="AD312" s="33"/>
    </row>
    <row r="313" customFormat="false" ht="11.25" hidden="false" customHeight="false" outlineLevel="0" collapsed="false">
      <c r="U313" s="1" t="n">
        <f aca="false">1+U312</f>
        <v>307</v>
      </c>
      <c r="V313" s="82" t="e">
        <v>#VALUE!</v>
      </c>
      <c r="W313" s="83" t="e">
        <f aca="false">V313</f>
        <v>#VALUE!</v>
      </c>
      <c r="Y313" s="1" t="n">
        <f aca="false">Y312+1</f>
        <v>308</v>
      </c>
      <c r="AA313" s="76"/>
      <c r="AB313" s="76"/>
      <c r="AC313" s="80"/>
      <c r="AD313" s="33"/>
    </row>
    <row r="314" customFormat="false" ht="11.25" hidden="false" customHeight="false" outlineLevel="0" collapsed="false">
      <c r="U314" s="1" t="n">
        <f aca="false">1+U313</f>
        <v>308</v>
      </c>
      <c r="V314" s="82" t="e">
        <v>#VALUE!</v>
      </c>
      <c r="W314" s="83" t="e">
        <f aca="false">V314</f>
        <v>#VALUE!</v>
      </c>
      <c r="Y314" s="1" t="n">
        <f aca="false">Y313+1</f>
        <v>309</v>
      </c>
      <c r="AA314" s="76"/>
      <c r="AB314" s="76"/>
      <c r="AC314" s="80"/>
      <c r="AD314" s="33"/>
    </row>
    <row r="315" customFormat="false" ht="11.25" hidden="false" customHeight="false" outlineLevel="0" collapsed="false">
      <c r="U315" s="1" t="n">
        <f aca="false">1+U314</f>
        <v>309</v>
      </c>
      <c r="V315" s="82" t="e">
        <v>#VALUE!</v>
      </c>
      <c r="W315" s="83" t="e">
        <f aca="false">V315</f>
        <v>#VALUE!</v>
      </c>
      <c r="Y315" s="1" t="n">
        <f aca="false">Y314+1</f>
        <v>310</v>
      </c>
      <c r="AA315" s="76"/>
      <c r="AB315" s="76"/>
      <c r="AC315" s="80"/>
      <c r="AD315" s="33"/>
    </row>
    <row r="316" customFormat="false" ht="11.25" hidden="false" customHeight="false" outlineLevel="0" collapsed="false">
      <c r="U316" s="1" t="n">
        <f aca="false">1+U315</f>
        <v>310</v>
      </c>
      <c r="V316" s="82" t="e">
        <v>#VALUE!</v>
      </c>
      <c r="W316" s="83" t="e">
        <f aca="false">V316</f>
        <v>#VALUE!</v>
      </c>
      <c r="Y316" s="1" t="n">
        <f aca="false">Y315+1</f>
        <v>311</v>
      </c>
      <c r="AA316" s="76"/>
      <c r="AB316" s="76"/>
      <c r="AC316" s="80"/>
      <c r="AD316" s="33"/>
    </row>
    <row r="317" customFormat="false" ht="11.25" hidden="false" customHeight="false" outlineLevel="0" collapsed="false">
      <c r="U317" s="1" t="n">
        <f aca="false">1+U316</f>
        <v>311</v>
      </c>
      <c r="V317" s="82" t="e">
        <v>#VALUE!</v>
      </c>
      <c r="W317" s="83" t="e">
        <f aca="false">V317</f>
        <v>#VALUE!</v>
      </c>
      <c r="Y317" s="1" t="n">
        <f aca="false">Y316+1</f>
        <v>312</v>
      </c>
      <c r="AA317" s="76"/>
      <c r="AB317" s="76"/>
      <c r="AC317" s="80"/>
      <c r="AD317" s="33"/>
    </row>
    <row r="318" customFormat="false" ht="11.25" hidden="false" customHeight="false" outlineLevel="0" collapsed="false">
      <c r="U318" s="1" t="n">
        <f aca="false">1+U317</f>
        <v>312</v>
      </c>
      <c r="V318" s="82" t="e">
        <v>#VALUE!</v>
      </c>
      <c r="W318" s="83" t="e">
        <f aca="false">V318</f>
        <v>#VALUE!</v>
      </c>
      <c r="Y318" s="1" t="n">
        <f aca="false">Y317+1</f>
        <v>313</v>
      </c>
      <c r="AA318" s="76"/>
      <c r="AB318" s="76"/>
      <c r="AC318" s="80"/>
      <c r="AD318" s="33"/>
    </row>
    <row r="319" customFormat="false" ht="11.25" hidden="false" customHeight="false" outlineLevel="0" collapsed="false">
      <c r="U319" s="1" t="n">
        <f aca="false">1+U318</f>
        <v>313</v>
      </c>
      <c r="V319" s="82" t="e">
        <v>#VALUE!</v>
      </c>
      <c r="W319" s="83" t="e">
        <f aca="false">V319</f>
        <v>#VALUE!</v>
      </c>
      <c r="Y319" s="1" t="n">
        <f aca="false">Y318+1</f>
        <v>314</v>
      </c>
      <c r="AA319" s="76"/>
      <c r="AB319" s="76"/>
      <c r="AC319" s="80"/>
      <c r="AD319" s="33"/>
    </row>
    <row r="320" customFormat="false" ht="11.25" hidden="false" customHeight="false" outlineLevel="0" collapsed="false">
      <c r="U320" s="1" t="n">
        <f aca="false">1+U319</f>
        <v>314</v>
      </c>
      <c r="V320" s="82" t="e">
        <v>#VALUE!</v>
      </c>
      <c r="W320" s="83" t="e">
        <f aca="false">V320</f>
        <v>#VALUE!</v>
      </c>
      <c r="Y320" s="1" t="n">
        <f aca="false">Y319+1</f>
        <v>315</v>
      </c>
      <c r="AA320" s="76"/>
      <c r="AB320" s="76"/>
      <c r="AC320" s="80"/>
      <c r="AD320" s="33"/>
    </row>
    <row r="321" customFormat="false" ht="11.25" hidden="false" customHeight="false" outlineLevel="0" collapsed="false">
      <c r="U321" s="1" t="n">
        <f aca="false">1+U320</f>
        <v>315</v>
      </c>
      <c r="V321" s="82" t="e">
        <v>#VALUE!</v>
      </c>
      <c r="W321" s="83" t="e">
        <f aca="false">V321</f>
        <v>#VALUE!</v>
      </c>
      <c r="Y321" s="1" t="n">
        <f aca="false">Y320+1</f>
        <v>316</v>
      </c>
      <c r="AA321" s="76"/>
      <c r="AB321" s="76"/>
      <c r="AC321" s="80"/>
      <c r="AD321" s="33"/>
    </row>
    <row r="322" customFormat="false" ht="11.25" hidden="false" customHeight="false" outlineLevel="0" collapsed="false">
      <c r="U322" s="1" t="n">
        <f aca="false">1+U321</f>
        <v>316</v>
      </c>
      <c r="V322" s="82" t="e">
        <v>#VALUE!</v>
      </c>
      <c r="W322" s="83" t="e">
        <f aca="false">V322</f>
        <v>#VALUE!</v>
      </c>
      <c r="Y322" s="1" t="n">
        <f aca="false">Y321+1</f>
        <v>317</v>
      </c>
      <c r="AA322" s="76"/>
      <c r="AB322" s="76"/>
      <c r="AC322" s="80"/>
      <c r="AD322" s="33"/>
    </row>
    <row r="323" customFormat="false" ht="11.25" hidden="false" customHeight="false" outlineLevel="0" collapsed="false">
      <c r="U323" s="1" t="n">
        <f aca="false">1+U322</f>
        <v>317</v>
      </c>
      <c r="V323" s="82" t="e">
        <v>#VALUE!</v>
      </c>
      <c r="W323" s="83" t="e">
        <f aca="false">V323</f>
        <v>#VALUE!</v>
      </c>
      <c r="Y323" s="1" t="n">
        <f aca="false">Y322+1</f>
        <v>318</v>
      </c>
      <c r="AA323" s="76"/>
      <c r="AB323" s="76"/>
      <c r="AC323" s="80"/>
      <c r="AD323" s="33"/>
    </row>
    <row r="324" customFormat="false" ht="11.25" hidden="false" customHeight="false" outlineLevel="0" collapsed="false">
      <c r="U324" s="1" t="n">
        <f aca="false">1+U323</f>
        <v>318</v>
      </c>
      <c r="V324" s="82" t="e">
        <v>#VALUE!</v>
      </c>
      <c r="W324" s="83" t="e">
        <f aca="false">V324</f>
        <v>#VALUE!</v>
      </c>
      <c r="Y324" s="1" t="n">
        <f aca="false">Y323+1</f>
        <v>319</v>
      </c>
      <c r="AA324" s="76"/>
      <c r="AB324" s="76"/>
      <c r="AC324" s="80"/>
      <c r="AD324" s="33"/>
    </row>
    <row r="325" customFormat="false" ht="11.25" hidden="false" customHeight="false" outlineLevel="0" collapsed="false">
      <c r="U325" s="1" t="n">
        <f aca="false">1+U324</f>
        <v>319</v>
      </c>
      <c r="V325" s="82" t="e">
        <v>#VALUE!</v>
      </c>
      <c r="W325" s="83" t="e">
        <f aca="false">V325</f>
        <v>#VALUE!</v>
      </c>
      <c r="Y325" s="1" t="n">
        <f aca="false">Y324+1</f>
        <v>320</v>
      </c>
      <c r="AA325" s="76"/>
      <c r="AB325" s="76"/>
      <c r="AC325" s="80"/>
      <c r="AD325" s="33"/>
    </row>
    <row r="326" customFormat="false" ht="11.25" hidden="false" customHeight="false" outlineLevel="0" collapsed="false">
      <c r="U326" s="1" t="n">
        <f aca="false">1+U325</f>
        <v>320</v>
      </c>
      <c r="V326" s="82" t="e">
        <v>#VALUE!</v>
      </c>
      <c r="W326" s="83" t="e">
        <f aca="false">V326</f>
        <v>#VALUE!</v>
      </c>
      <c r="Y326" s="1" t="n">
        <f aca="false">Y325+1</f>
        <v>321</v>
      </c>
      <c r="AA326" s="76"/>
      <c r="AB326" s="76"/>
      <c r="AC326" s="80"/>
      <c r="AD326" s="33"/>
    </row>
    <row r="327" customFormat="false" ht="11.25" hidden="false" customHeight="false" outlineLevel="0" collapsed="false">
      <c r="U327" s="1" t="n">
        <f aca="false">1+U326</f>
        <v>321</v>
      </c>
      <c r="V327" s="82" t="e">
        <v>#VALUE!</v>
      </c>
      <c r="W327" s="83" t="e">
        <f aca="false">V327</f>
        <v>#VALUE!</v>
      </c>
      <c r="Y327" s="1" t="n">
        <f aca="false">Y326+1</f>
        <v>322</v>
      </c>
      <c r="AA327" s="76"/>
      <c r="AB327" s="76"/>
      <c r="AC327" s="80"/>
      <c r="AD327" s="33"/>
    </row>
    <row r="328" customFormat="false" ht="11.25" hidden="false" customHeight="false" outlineLevel="0" collapsed="false">
      <c r="U328" s="1" t="n">
        <f aca="false">1+U327</f>
        <v>322</v>
      </c>
      <c r="V328" s="82" t="e">
        <v>#VALUE!</v>
      </c>
      <c r="W328" s="83" t="e">
        <f aca="false">V328</f>
        <v>#VALUE!</v>
      </c>
      <c r="Y328" s="1" t="n">
        <f aca="false">Y327+1</f>
        <v>323</v>
      </c>
      <c r="AA328" s="76"/>
      <c r="AB328" s="76"/>
      <c r="AC328" s="80"/>
      <c r="AD328" s="33"/>
    </row>
    <row r="329" customFormat="false" ht="11.25" hidden="false" customHeight="false" outlineLevel="0" collapsed="false">
      <c r="U329" s="1" t="n">
        <f aca="false">1+U328</f>
        <v>323</v>
      </c>
      <c r="V329" s="82" t="e">
        <v>#VALUE!</v>
      </c>
      <c r="W329" s="83" t="e">
        <f aca="false">V329</f>
        <v>#VALUE!</v>
      </c>
      <c r="Y329" s="1" t="n">
        <f aca="false">Y328+1</f>
        <v>324</v>
      </c>
      <c r="AA329" s="76"/>
      <c r="AB329" s="76"/>
      <c r="AC329" s="80"/>
      <c r="AD329" s="33"/>
    </row>
    <row r="330" customFormat="false" ht="11.25" hidden="false" customHeight="false" outlineLevel="0" collapsed="false">
      <c r="U330" s="1" t="n">
        <f aca="false">1+U329</f>
        <v>324</v>
      </c>
      <c r="V330" s="82" t="e">
        <v>#VALUE!</v>
      </c>
      <c r="W330" s="83" t="e">
        <f aca="false">V330</f>
        <v>#VALUE!</v>
      </c>
      <c r="Y330" s="1" t="n">
        <f aca="false">Y329+1</f>
        <v>325</v>
      </c>
      <c r="AA330" s="76"/>
      <c r="AB330" s="76"/>
      <c r="AC330" s="80"/>
      <c r="AD330" s="33"/>
    </row>
    <row r="331" customFormat="false" ht="11.25" hidden="false" customHeight="false" outlineLevel="0" collapsed="false">
      <c r="U331" s="1" t="n">
        <f aca="false">1+U330</f>
        <v>325</v>
      </c>
      <c r="V331" s="82" t="e">
        <v>#VALUE!</v>
      </c>
      <c r="W331" s="83" t="e">
        <f aca="false">V331</f>
        <v>#VALUE!</v>
      </c>
      <c r="Y331" s="1" t="n">
        <f aca="false">Y330+1</f>
        <v>326</v>
      </c>
      <c r="AA331" s="76"/>
      <c r="AB331" s="76"/>
      <c r="AC331" s="80"/>
      <c r="AD331" s="33"/>
    </row>
    <row r="332" customFormat="false" ht="11.25" hidden="false" customHeight="false" outlineLevel="0" collapsed="false">
      <c r="U332" s="1" t="n">
        <f aca="false">1+U331</f>
        <v>326</v>
      </c>
      <c r="V332" s="82" t="e">
        <v>#VALUE!</v>
      </c>
      <c r="W332" s="83" t="e">
        <f aca="false">V332</f>
        <v>#VALUE!</v>
      </c>
      <c r="Y332" s="1" t="n">
        <f aca="false">Y331+1</f>
        <v>327</v>
      </c>
      <c r="AA332" s="76"/>
      <c r="AB332" s="76"/>
      <c r="AC332" s="80"/>
      <c r="AD332" s="33"/>
    </row>
    <row r="333" customFormat="false" ht="11.25" hidden="false" customHeight="false" outlineLevel="0" collapsed="false">
      <c r="U333" s="1" t="n">
        <f aca="false">1+U332</f>
        <v>327</v>
      </c>
      <c r="V333" s="82" t="e">
        <v>#VALUE!</v>
      </c>
      <c r="W333" s="83" t="e">
        <f aca="false">V333</f>
        <v>#VALUE!</v>
      </c>
      <c r="Y333" s="1" t="n">
        <f aca="false">Y332+1</f>
        <v>328</v>
      </c>
      <c r="AA333" s="76"/>
      <c r="AB333" s="76"/>
      <c r="AC333" s="80"/>
      <c r="AD333" s="33"/>
    </row>
    <row r="334" customFormat="false" ht="11.25" hidden="false" customHeight="false" outlineLevel="0" collapsed="false">
      <c r="U334" s="1" t="n">
        <f aca="false">1+U333</f>
        <v>328</v>
      </c>
      <c r="V334" s="82" t="e">
        <v>#VALUE!</v>
      </c>
      <c r="W334" s="83" t="e">
        <f aca="false">V334</f>
        <v>#VALUE!</v>
      </c>
      <c r="Y334" s="1" t="n">
        <f aca="false">Y333+1</f>
        <v>329</v>
      </c>
      <c r="AA334" s="76"/>
      <c r="AB334" s="76"/>
      <c r="AC334" s="80"/>
      <c r="AD334" s="33"/>
    </row>
    <row r="335" customFormat="false" ht="11.25" hidden="false" customHeight="false" outlineLevel="0" collapsed="false">
      <c r="U335" s="1" t="n">
        <f aca="false">1+U334</f>
        <v>329</v>
      </c>
      <c r="V335" s="82" t="e">
        <v>#VALUE!</v>
      </c>
      <c r="W335" s="83" t="e">
        <f aca="false">V335</f>
        <v>#VALUE!</v>
      </c>
      <c r="Y335" s="1" t="n">
        <f aca="false">Y334+1</f>
        <v>330</v>
      </c>
      <c r="AA335" s="76"/>
      <c r="AB335" s="76"/>
      <c r="AC335" s="80"/>
      <c r="AD335" s="33"/>
    </row>
    <row r="336" customFormat="false" ht="11.25" hidden="false" customHeight="false" outlineLevel="0" collapsed="false">
      <c r="U336" s="1" t="n">
        <f aca="false">1+U335</f>
        <v>330</v>
      </c>
      <c r="V336" s="82" t="e">
        <v>#VALUE!</v>
      </c>
      <c r="W336" s="83" t="e">
        <f aca="false">V336</f>
        <v>#VALUE!</v>
      </c>
      <c r="Y336" s="1" t="n">
        <f aca="false">Y335+1</f>
        <v>331</v>
      </c>
      <c r="AA336" s="76"/>
      <c r="AB336" s="76"/>
      <c r="AC336" s="80"/>
      <c r="AD336" s="33"/>
    </row>
    <row r="337" customFormat="false" ht="11.25" hidden="false" customHeight="false" outlineLevel="0" collapsed="false">
      <c r="U337" s="1" t="n">
        <f aca="false">1+U336</f>
        <v>331</v>
      </c>
      <c r="V337" s="82" t="e">
        <v>#VALUE!</v>
      </c>
      <c r="W337" s="83" t="e">
        <f aca="false">V337</f>
        <v>#VALUE!</v>
      </c>
      <c r="Y337" s="1" t="n">
        <f aca="false">Y336+1</f>
        <v>332</v>
      </c>
      <c r="AA337" s="76"/>
      <c r="AB337" s="76"/>
      <c r="AC337" s="80"/>
      <c r="AD337" s="33"/>
    </row>
    <row r="338" customFormat="false" ht="11.25" hidden="false" customHeight="false" outlineLevel="0" collapsed="false">
      <c r="U338" s="1" t="n">
        <f aca="false">1+U337</f>
        <v>332</v>
      </c>
      <c r="V338" s="82" t="e">
        <v>#VALUE!</v>
      </c>
      <c r="W338" s="83" t="e">
        <f aca="false">V338</f>
        <v>#VALUE!</v>
      </c>
      <c r="Y338" s="1" t="n">
        <f aca="false">Y337+1</f>
        <v>333</v>
      </c>
      <c r="AA338" s="76"/>
      <c r="AB338" s="76"/>
      <c r="AC338" s="80"/>
      <c r="AD338" s="33"/>
    </row>
    <row r="339" customFormat="false" ht="11.25" hidden="false" customHeight="false" outlineLevel="0" collapsed="false">
      <c r="U339" s="1" t="n">
        <f aca="false">1+U338</f>
        <v>333</v>
      </c>
      <c r="V339" s="82" t="e">
        <v>#VALUE!</v>
      </c>
      <c r="W339" s="83" t="e">
        <f aca="false">V339</f>
        <v>#VALUE!</v>
      </c>
      <c r="Y339" s="1" t="n">
        <f aca="false">Y338+1</f>
        <v>334</v>
      </c>
      <c r="AA339" s="76"/>
      <c r="AB339" s="76"/>
      <c r="AC339" s="80"/>
      <c r="AD339" s="33"/>
    </row>
    <row r="340" customFormat="false" ht="11.25" hidden="false" customHeight="false" outlineLevel="0" collapsed="false">
      <c r="U340" s="1" t="n">
        <f aca="false">1+U339</f>
        <v>334</v>
      </c>
      <c r="V340" s="82" t="e">
        <v>#VALUE!</v>
      </c>
      <c r="W340" s="83" t="e">
        <f aca="false">V340</f>
        <v>#VALUE!</v>
      </c>
      <c r="Y340" s="1" t="n">
        <f aca="false">Y339+1</f>
        <v>335</v>
      </c>
      <c r="AA340" s="76"/>
      <c r="AB340" s="76"/>
      <c r="AC340" s="80"/>
      <c r="AD340" s="33"/>
    </row>
    <row r="341" customFormat="false" ht="11.25" hidden="false" customHeight="false" outlineLevel="0" collapsed="false">
      <c r="U341" s="1" t="n">
        <f aca="false">1+U340</f>
        <v>335</v>
      </c>
      <c r="V341" s="82" t="e">
        <v>#VALUE!</v>
      </c>
      <c r="W341" s="83" t="e">
        <f aca="false">V341</f>
        <v>#VALUE!</v>
      </c>
      <c r="Y341" s="1" t="n">
        <f aca="false">Y340+1</f>
        <v>336</v>
      </c>
      <c r="AA341" s="76"/>
      <c r="AB341" s="76"/>
      <c r="AC341" s="80"/>
      <c r="AD341" s="33"/>
    </row>
    <row r="342" customFormat="false" ht="11.25" hidden="false" customHeight="false" outlineLevel="0" collapsed="false">
      <c r="U342" s="1" t="n">
        <f aca="false">1+U341</f>
        <v>336</v>
      </c>
      <c r="V342" s="82" t="e">
        <v>#VALUE!</v>
      </c>
      <c r="W342" s="83" t="e">
        <f aca="false">V342</f>
        <v>#VALUE!</v>
      </c>
      <c r="Y342" s="1" t="n">
        <f aca="false">Y341+1</f>
        <v>337</v>
      </c>
      <c r="AA342" s="76"/>
      <c r="AB342" s="76"/>
      <c r="AC342" s="80"/>
      <c r="AD342" s="33"/>
    </row>
    <row r="343" customFormat="false" ht="11.25" hidden="false" customHeight="false" outlineLevel="0" collapsed="false">
      <c r="U343" s="1" t="n">
        <f aca="false">1+U342</f>
        <v>337</v>
      </c>
      <c r="V343" s="82" t="e">
        <v>#VALUE!</v>
      </c>
      <c r="W343" s="83" t="e">
        <f aca="false">V343</f>
        <v>#VALUE!</v>
      </c>
      <c r="Y343" s="1" t="n">
        <f aca="false">Y342+1</f>
        <v>338</v>
      </c>
      <c r="AA343" s="76"/>
      <c r="AB343" s="76"/>
      <c r="AC343" s="80"/>
      <c r="AD343" s="33"/>
    </row>
    <row r="344" customFormat="false" ht="11.25" hidden="false" customHeight="false" outlineLevel="0" collapsed="false">
      <c r="U344" s="1" t="n">
        <f aca="false">1+U343</f>
        <v>338</v>
      </c>
      <c r="V344" s="82" t="e">
        <v>#VALUE!</v>
      </c>
      <c r="W344" s="83" t="e">
        <f aca="false">V344</f>
        <v>#VALUE!</v>
      </c>
      <c r="Y344" s="1" t="n">
        <f aca="false">Y343+1</f>
        <v>339</v>
      </c>
      <c r="AA344" s="76"/>
      <c r="AB344" s="76"/>
      <c r="AC344" s="80"/>
      <c r="AD344" s="33"/>
    </row>
    <row r="345" customFormat="false" ht="11.25" hidden="false" customHeight="false" outlineLevel="0" collapsed="false">
      <c r="U345" s="1" t="n">
        <f aca="false">1+U344</f>
        <v>339</v>
      </c>
      <c r="V345" s="82" t="e">
        <v>#VALUE!</v>
      </c>
      <c r="W345" s="83" t="e">
        <f aca="false">V345</f>
        <v>#VALUE!</v>
      </c>
      <c r="Y345" s="1" t="n">
        <f aca="false">Y344+1</f>
        <v>340</v>
      </c>
      <c r="AA345" s="76"/>
      <c r="AB345" s="76"/>
      <c r="AC345" s="80"/>
      <c r="AD345" s="33"/>
    </row>
    <row r="346" customFormat="false" ht="11.25" hidden="false" customHeight="false" outlineLevel="0" collapsed="false">
      <c r="U346" s="1" t="n">
        <f aca="false">1+U345</f>
        <v>340</v>
      </c>
      <c r="V346" s="82" t="e">
        <v>#VALUE!</v>
      </c>
      <c r="W346" s="83" t="e">
        <f aca="false">V346</f>
        <v>#VALUE!</v>
      </c>
      <c r="Y346" s="1" t="n">
        <f aca="false">Y345+1</f>
        <v>341</v>
      </c>
      <c r="AA346" s="76"/>
      <c r="AB346" s="76"/>
      <c r="AC346" s="80"/>
      <c r="AD346" s="33"/>
    </row>
    <row r="347" customFormat="false" ht="11.25" hidden="false" customHeight="false" outlineLevel="0" collapsed="false">
      <c r="U347" s="1" t="n">
        <f aca="false">1+U346</f>
        <v>341</v>
      </c>
      <c r="V347" s="82" t="e">
        <v>#VALUE!</v>
      </c>
      <c r="W347" s="83" t="e">
        <f aca="false">V347</f>
        <v>#VALUE!</v>
      </c>
      <c r="Y347" s="1" t="n">
        <f aca="false">Y346+1</f>
        <v>342</v>
      </c>
      <c r="AA347" s="76"/>
      <c r="AB347" s="76"/>
      <c r="AC347" s="80"/>
      <c r="AD347" s="33"/>
    </row>
    <row r="348" customFormat="false" ht="11.25" hidden="false" customHeight="false" outlineLevel="0" collapsed="false">
      <c r="U348" s="1" t="n">
        <f aca="false">1+U347</f>
        <v>342</v>
      </c>
      <c r="V348" s="82" t="e">
        <v>#VALUE!</v>
      </c>
      <c r="W348" s="83" t="e">
        <f aca="false">V348</f>
        <v>#VALUE!</v>
      </c>
      <c r="Y348" s="1" t="n">
        <f aca="false">Y347+1</f>
        <v>343</v>
      </c>
      <c r="AA348" s="76"/>
      <c r="AB348" s="76"/>
      <c r="AC348" s="80"/>
      <c r="AD348" s="33"/>
    </row>
    <row r="349" customFormat="false" ht="11.25" hidden="false" customHeight="false" outlineLevel="0" collapsed="false">
      <c r="U349" s="1" t="n">
        <f aca="false">1+U348</f>
        <v>343</v>
      </c>
      <c r="V349" s="82" t="e">
        <v>#VALUE!</v>
      </c>
      <c r="W349" s="83" t="e">
        <f aca="false">V349</f>
        <v>#VALUE!</v>
      </c>
      <c r="Y349" s="1" t="n">
        <f aca="false">Y348+1</f>
        <v>344</v>
      </c>
      <c r="AA349" s="76"/>
      <c r="AB349" s="76"/>
      <c r="AC349" s="80"/>
      <c r="AD349" s="33"/>
    </row>
    <row r="350" customFormat="false" ht="11.25" hidden="false" customHeight="false" outlineLevel="0" collapsed="false">
      <c r="U350" s="1" t="n">
        <f aca="false">1+U349</f>
        <v>344</v>
      </c>
      <c r="V350" s="82" t="e">
        <v>#VALUE!</v>
      </c>
      <c r="W350" s="83" t="e">
        <f aca="false">V350</f>
        <v>#VALUE!</v>
      </c>
      <c r="Y350" s="1" t="n">
        <f aca="false">Y349+1</f>
        <v>345</v>
      </c>
      <c r="AA350" s="76"/>
      <c r="AB350" s="76"/>
      <c r="AC350" s="80"/>
      <c r="AD350" s="33"/>
    </row>
    <row r="351" customFormat="false" ht="11.25" hidden="false" customHeight="false" outlineLevel="0" collapsed="false">
      <c r="U351" s="1" t="n">
        <f aca="false">1+U350</f>
        <v>345</v>
      </c>
      <c r="V351" s="82" t="e">
        <v>#VALUE!</v>
      </c>
      <c r="W351" s="83" t="e">
        <f aca="false">V351</f>
        <v>#VALUE!</v>
      </c>
      <c r="Y351" s="1" t="n">
        <f aca="false">Y350+1</f>
        <v>346</v>
      </c>
      <c r="AA351" s="76"/>
      <c r="AB351" s="76"/>
      <c r="AC351" s="80"/>
      <c r="AD351" s="33"/>
    </row>
    <row r="352" customFormat="false" ht="11.25" hidden="false" customHeight="false" outlineLevel="0" collapsed="false">
      <c r="U352" s="1" t="n">
        <f aca="false">1+U351</f>
        <v>346</v>
      </c>
      <c r="V352" s="82" t="e">
        <v>#VALUE!</v>
      </c>
      <c r="W352" s="83" t="e">
        <f aca="false">V352</f>
        <v>#VALUE!</v>
      </c>
      <c r="Y352" s="1" t="n">
        <f aca="false">Y351+1</f>
        <v>347</v>
      </c>
      <c r="AA352" s="76"/>
      <c r="AB352" s="76"/>
      <c r="AC352" s="80"/>
      <c r="AD352" s="33"/>
    </row>
    <row r="353" customFormat="false" ht="11.25" hidden="false" customHeight="false" outlineLevel="0" collapsed="false">
      <c r="U353" s="1" t="n">
        <f aca="false">1+U352</f>
        <v>347</v>
      </c>
      <c r="V353" s="82" t="e">
        <v>#VALUE!</v>
      </c>
      <c r="W353" s="83" t="e">
        <f aca="false">V353</f>
        <v>#VALUE!</v>
      </c>
      <c r="Y353" s="1" t="n">
        <f aca="false">Y352+1</f>
        <v>348</v>
      </c>
      <c r="AA353" s="76"/>
      <c r="AB353" s="76"/>
      <c r="AC353" s="80"/>
      <c r="AD353" s="33"/>
    </row>
    <row r="354" customFormat="false" ht="11.25" hidden="false" customHeight="false" outlineLevel="0" collapsed="false">
      <c r="U354" s="1" t="n">
        <f aca="false">1+U353</f>
        <v>348</v>
      </c>
      <c r="V354" s="82" t="e">
        <v>#VALUE!</v>
      </c>
      <c r="W354" s="83" t="e">
        <f aca="false">V354</f>
        <v>#VALUE!</v>
      </c>
      <c r="Y354" s="1" t="n">
        <f aca="false">Y353+1</f>
        <v>349</v>
      </c>
      <c r="AA354" s="76"/>
      <c r="AB354" s="76"/>
      <c r="AC354" s="80"/>
      <c r="AD354" s="33"/>
    </row>
    <row r="355" customFormat="false" ht="11.25" hidden="false" customHeight="false" outlineLevel="0" collapsed="false">
      <c r="U355" s="1" t="n">
        <f aca="false">1+U354</f>
        <v>349</v>
      </c>
      <c r="V355" s="82" t="e">
        <v>#VALUE!</v>
      </c>
      <c r="W355" s="83" t="e">
        <f aca="false">V355</f>
        <v>#VALUE!</v>
      </c>
      <c r="Y355" s="1" t="n">
        <f aca="false">Y354+1</f>
        <v>350</v>
      </c>
      <c r="AA355" s="76"/>
      <c r="AB355" s="76"/>
      <c r="AC355" s="80"/>
      <c r="AD355" s="33"/>
    </row>
    <row r="356" customFormat="false" ht="11.25" hidden="false" customHeight="false" outlineLevel="0" collapsed="false">
      <c r="U356" s="1" t="n">
        <f aca="false">1+U355</f>
        <v>350</v>
      </c>
      <c r="V356" s="82" t="e">
        <v>#VALUE!</v>
      </c>
      <c r="W356" s="83" t="e">
        <f aca="false">V356</f>
        <v>#VALUE!</v>
      </c>
      <c r="Y356" s="1" t="n">
        <f aca="false">Y355+1</f>
        <v>351</v>
      </c>
      <c r="AA356" s="76"/>
      <c r="AB356" s="76"/>
      <c r="AC356" s="80"/>
      <c r="AD356" s="33"/>
    </row>
    <row r="357" customFormat="false" ht="11.25" hidden="false" customHeight="false" outlineLevel="0" collapsed="false">
      <c r="U357" s="1" t="n">
        <f aca="false">1+U356</f>
        <v>351</v>
      </c>
      <c r="V357" s="82" t="e">
        <v>#VALUE!</v>
      </c>
      <c r="W357" s="83" t="e">
        <f aca="false">V357</f>
        <v>#VALUE!</v>
      </c>
      <c r="Y357" s="1" t="n">
        <f aca="false">Y356+1</f>
        <v>352</v>
      </c>
      <c r="AA357" s="76"/>
      <c r="AB357" s="76"/>
      <c r="AC357" s="80"/>
      <c r="AD357" s="33"/>
    </row>
    <row r="358" customFormat="false" ht="11.25" hidden="false" customHeight="false" outlineLevel="0" collapsed="false">
      <c r="U358" s="1" t="n">
        <f aca="false">1+U357</f>
        <v>352</v>
      </c>
      <c r="V358" s="82" t="e">
        <v>#VALUE!</v>
      </c>
      <c r="W358" s="83" t="e">
        <f aca="false">V358</f>
        <v>#VALUE!</v>
      </c>
      <c r="Y358" s="1" t="n">
        <f aca="false">Y357+1</f>
        <v>353</v>
      </c>
      <c r="AA358" s="76"/>
      <c r="AB358" s="76"/>
      <c r="AC358" s="80"/>
      <c r="AD358" s="33"/>
    </row>
    <row r="359" customFormat="false" ht="11.25" hidden="false" customHeight="false" outlineLevel="0" collapsed="false">
      <c r="U359" s="1" t="n">
        <f aca="false">1+U358</f>
        <v>353</v>
      </c>
      <c r="V359" s="82" t="e">
        <v>#VALUE!</v>
      </c>
      <c r="W359" s="83" t="e">
        <f aca="false">V359</f>
        <v>#VALUE!</v>
      </c>
      <c r="Y359" s="1" t="n">
        <f aca="false">Y358+1</f>
        <v>354</v>
      </c>
      <c r="AA359" s="76"/>
      <c r="AB359" s="76"/>
      <c r="AC359" s="80"/>
      <c r="AD359" s="33"/>
    </row>
    <row r="360" customFormat="false" ht="11.25" hidden="false" customHeight="false" outlineLevel="0" collapsed="false">
      <c r="U360" s="1" t="n">
        <f aca="false">1+U359</f>
        <v>354</v>
      </c>
      <c r="V360" s="82" t="e">
        <v>#VALUE!</v>
      </c>
      <c r="W360" s="83" t="e">
        <f aca="false">V360</f>
        <v>#VALUE!</v>
      </c>
      <c r="Y360" s="1" t="n">
        <f aca="false">Y359+1</f>
        <v>355</v>
      </c>
      <c r="AA360" s="76"/>
      <c r="AB360" s="76"/>
      <c r="AC360" s="80"/>
      <c r="AD360" s="33"/>
    </row>
    <row r="361" customFormat="false" ht="11.25" hidden="false" customHeight="false" outlineLevel="0" collapsed="false">
      <c r="U361" s="1" t="n">
        <f aca="false">1+U360</f>
        <v>355</v>
      </c>
      <c r="V361" s="82" t="e">
        <v>#VALUE!</v>
      </c>
      <c r="W361" s="83" t="e">
        <f aca="false">V361</f>
        <v>#VALUE!</v>
      </c>
      <c r="Y361" s="1" t="n">
        <f aca="false">Y360+1</f>
        <v>356</v>
      </c>
      <c r="AA361" s="76"/>
      <c r="AB361" s="76"/>
      <c r="AC361" s="80"/>
      <c r="AD361" s="33"/>
    </row>
    <row r="362" customFormat="false" ht="11.25" hidden="false" customHeight="false" outlineLevel="0" collapsed="false">
      <c r="U362" s="1" t="n">
        <f aca="false">1+U361</f>
        <v>356</v>
      </c>
      <c r="V362" s="82" t="e">
        <v>#VALUE!</v>
      </c>
      <c r="W362" s="83" t="e">
        <f aca="false">V362</f>
        <v>#VALUE!</v>
      </c>
      <c r="Y362" s="1" t="n">
        <f aca="false">Y361+1</f>
        <v>357</v>
      </c>
      <c r="AA362" s="76"/>
      <c r="AB362" s="76"/>
      <c r="AC362" s="80"/>
      <c r="AD362" s="33"/>
    </row>
    <row r="363" customFormat="false" ht="11.25" hidden="false" customHeight="false" outlineLevel="0" collapsed="false">
      <c r="U363" s="1" t="n">
        <f aca="false">1+U362</f>
        <v>357</v>
      </c>
      <c r="V363" s="82" t="e">
        <v>#VALUE!</v>
      </c>
      <c r="W363" s="83" t="e">
        <f aca="false">V363</f>
        <v>#VALUE!</v>
      </c>
      <c r="Y363" s="1" t="n">
        <f aca="false">Y362+1</f>
        <v>358</v>
      </c>
      <c r="AA363" s="76"/>
      <c r="AB363" s="76"/>
      <c r="AC363" s="80"/>
      <c r="AD363" s="33"/>
    </row>
    <row r="364" customFormat="false" ht="11.25" hidden="false" customHeight="false" outlineLevel="0" collapsed="false">
      <c r="U364" s="1" t="n">
        <f aca="false">1+U363</f>
        <v>358</v>
      </c>
      <c r="V364" s="82" t="e">
        <v>#VALUE!</v>
      </c>
      <c r="W364" s="83" t="e">
        <f aca="false">V364</f>
        <v>#VALUE!</v>
      </c>
      <c r="Y364" s="1" t="n">
        <f aca="false">Y363+1</f>
        <v>359</v>
      </c>
      <c r="AA364" s="76"/>
      <c r="AB364" s="76"/>
      <c r="AC364" s="80"/>
      <c r="AD364" s="33"/>
    </row>
    <row r="365" customFormat="false" ht="11.25" hidden="false" customHeight="false" outlineLevel="0" collapsed="false">
      <c r="U365" s="1" t="n">
        <f aca="false">1+U364</f>
        <v>359</v>
      </c>
      <c r="V365" s="82" t="e">
        <v>#VALUE!</v>
      </c>
      <c r="W365" s="83" t="e">
        <f aca="false">V365</f>
        <v>#VALUE!</v>
      </c>
      <c r="Y365" s="1" t="n">
        <f aca="false">Y364+1</f>
        <v>360</v>
      </c>
      <c r="AA365" s="76"/>
      <c r="AB365" s="76"/>
      <c r="AC365" s="80"/>
      <c r="AD365" s="33"/>
    </row>
    <row r="366" customFormat="false" ht="11.25" hidden="false" customHeight="false" outlineLevel="0" collapsed="false">
      <c r="U366" s="1" t="n">
        <f aca="false">1+U365</f>
        <v>360</v>
      </c>
      <c r="V366" s="82" t="e">
        <v>#VALUE!</v>
      </c>
      <c r="W366" s="83" t="e">
        <f aca="false">V366</f>
        <v>#VALUE!</v>
      </c>
      <c r="Y366" s="1" t="n">
        <f aca="false">Y365+1</f>
        <v>361</v>
      </c>
      <c r="AA366" s="76"/>
      <c r="AB366" s="76"/>
      <c r="AC366" s="80"/>
      <c r="AD366" s="33"/>
    </row>
    <row r="367" customFormat="false" ht="11.25" hidden="false" customHeight="false" outlineLevel="0" collapsed="false">
      <c r="U367" s="1" t="n">
        <f aca="false">1+U366</f>
        <v>361</v>
      </c>
      <c r="V367" s="82" t="e">
        <v>#VALUE!</v>
      </c>
      <c r="W367" s="83" t="e">
        <f aca="false">V367</f>
        <v>#VALUE!</v>
      </c>
      <c r="Y367" s="1" t="n">
        <f aca="false">Y366+1</f>
        <v>362</v>
      </c>
      <c r="AA367" s="76"/>
      <c r="AB367" s="76"/>
      <c r="AC367" s="80"/>
      <c r="AD367" s="33"/>
    </row>
    <row r="368" customFormat="false" ht="11.25" hidden="false" customHeight="false" outlineLevel="0" collapsed="false">
      <c r="U368" s="1" t="n">
        <f aca="false">1+U367</f>
        <v>362</v>
      </c>
      <c r="V368" s="82" t="e">
        <v>#VALUE!</v>
      </c>
      <c r="W368" s="83" t="e">
        <f aca="false">V368</f>
        <v>#VALUE!</v>
      </c>
      <c r="Y368" s="1" t="n">
        <f aca="false">Y367+1</f>
        <v>363</v>
      </c>
      <c r="AA368" s="76"/>
      <c r="AB368" s="76"/>
      <c r="AC368" s="80"/>
      <c r="AD368" s="33"/>
    </row>
    <row r="369" customFormat="false" ht="11.25" hidden="false" customHeight="false" outlineLevel="0" collapsed="false">
      <c r="U369" s="1" t="n">
        <f aca="false">1+U368</f>
        <v>363</v>
      </c>
      <c r="V369" s="82" t="e">
        <v>#VALUE!</v>
      </c>
      <c r="W369" s="83" t="e">
        <f aca="false">V369</f>
        <v>#VALUE!</v>
      </c>
      <c r="Y369" s="1" t="n">
        <f aca="false">Y368+1</f>
        <v>364</v>
      </c>
      <c r="AA369" s="76"/>
      <c r="AB369" s="76"/>
      <c r="AC369" s="80"/>
      <c r="AD369" s="33"/>
    </row>
    <row r="370" customFormat="false" ht="11.25" hidden="false" customHeight="false" outlineLevel="0" collapsed="false">
      <c r="U370" s="1" t="n">
        <f aca="false">1+U369</f>
        <v>364</v>
      </c>
      <c r="V370" s="82" t="e">
        <v>#VALUE!</v>
      </c>
      <c r="W370" s="83" t="e">
        <f aca="false">V370</f>
        <v>#VALUE!</v>
      </c>
      <c r="Y370" s="1" t="n">
        <f aca="false">Y369+1</f>
        <v>365</v>
      </c>
      <c r="AA370" s="76"/>
      <c r="AB370" s="76"/>
      <c r="AC370" s="80"/>
      <c r="AD370" s="33"/>
    </row>
    <row r="371" customFormat="false" ht="11.25" hidden="false" customHeight="false" outlineLevel="0" collapsed="false">
      <c r="U371" s="1" t="n">
        <f aca="false">1+U370</f>
        <v>365</v>
      </c>
      <c r="V371" s="82" t="e">
        <v>#VALUE!</v>
      </c>
      <c r="W371" s="83" t="e">
        <f aca="false">V371</f>
        <v>#VALUE!</v>
      </c>
      <c r="Y371" s="1" t="n">
        <f aca="false">Y370+1</f>
        <v>366</v>
      </c>
      <c r="AA371" s="76"/>
      <c r="AB371" s="76"/>
      <c r="AC371" s="80"/>
      <c r="AD371" s="33"/>
    </row>
    <row r="372" customFormat="false" ht="11.25" hidden="false" customHeight="false" outlineLevel="0" collapsed="false">
      <c r="U372" s="1" t="n">
        <f aca="false">1+U371</f>
        <v>366</v>
      </c>
      <c r="V372" s="82" t="e">
        <v>#VALUE!</v>
      </c>
      <c r="W372" s="83" t="e">
        <f aca="false">V372</f>
        <v>#VALUE!</v>
      </c>
      <c r="Y372" s="1" t="n">
        <f aca="false">Y371+1</f>
        <v>367</v>
      </c>
      <c r="AA372" s="76"/>
      <c r="AB372" s="76"/>
      <c r="AC372" s="80"/>
      <c r="AD372" s="33"/>
    </row>
    <row r="373" customFormat="false" ht="11.25" hidden="false" customHeight="false" outlineLevel="0" collapsed="false">
      <c r="U373" s="1" t="n">
        <f aca="false">1+U372</f>
        <v>367</v>
      </c>
      <c r="V373" s="82" t="e">
        <v>#VALUE!</v>
      </c>
      <c r="W373" s="83" t="e">
        <f aca="false">V373</f>
        <v>#VALUE!</v>
      </c>
      <c r="Y373" s="1" t="n">
        <f aca="false">Y372+1</f>
        <v>368</v>
      </c>
      <c r="AA373" s="76"/>
      <c r="AB373" s="76"/>
      <c r="AC373" s="80"/>
      <c r="AD373" s="33"/>
    </row>
    <row r="374" customFormat="false" ht="11.25" hidden="false" customHeight="false" outlineLevel="0" collapsed="false">
      <c r="U374" s="1" t="n">
        <f aca="false">1+U373</f>
        <v>368</v>
      </c>
      <c r="V374" s="82" t="e">
        <v>#VALUE!</v>
      </c>
      <c r="W374" s="83" t="e">
        <f aca="false">V374</f>
        <v>#VALUE!</v>
      </c>
      <c r="Y374" s="1" t="n">
        <f aca="false">Y373+1</f>
        <v>369</v>
      </c>
      <c r="AA374" s="76"/>
      <c r="AB374" s="76"/>
      <c r="AC374" s="80"/>
      <c r="AD374" s="33"/>
    </row>
    <row r="375" customFormat="false" ht="11.25" hidden="false" customHeight="false" outlineLevel="0" collapsed="false">
      <c r="U375" s="1" t="n">
        <f aca="false">1+U374</f>
        <v>369</v>
      </c>
      <c r="V375" s="82" t="e">
        <v>#VALUE!</v>
      </c>
      <c r="W375" s="83" t="e">
        <f aca="false">V375</f>
        <v>#VALUE!</v>
      </c>
      <c r="Y375" s="1" t="n">
        <f aca="false">Y374+1</f>
        <v>370</v>
      </c>
      <c r="AA375" s="76"/>
      <c r="AB375" s="76"/>
      <c r="AC375" s="80"/>
      <c r="AD375" s="33"/>
    </row>
    <row r="376" customFormat="false" ht="11.25" hidden="false" customHeight="false" outlineLevel="0" collapsed="false">
      <c r="U376" s="1" t="n">
        <f aca="false">1+U375</f>
        <v>370</v>
      </c>
      <c r="V376" s="82" t="e">
        <v>#VALUE!</v>
      </c>
      <c r="W376" s="83" t="e">
        <f aca="false">V376</f>
        <v>#VALUE!</v>
      </c>
      <c r="Y376" s="1" t="n">
        <f aca="false">Y375+1</f>
        <v>371</v>
      </c>
      <c r="AA376" s="76"/>
      <c r="AB376" s="76"/>
      <c r="AC376" s="80"/>
      <c r="AD376" s="33"/>
    </row>
    <row r="377" customFormat="false" ht="11.25" hidden="false" customHeight="false" outlineLevel="0" collapsed="false">
      <c r="U377" s="1" t="n">
        <f aca="false">1+U376</f>
        <v>371</v>
      </c>
      <c r="V377" s="82" t="e">
        <v>#VALUE!</v>
      </c>
      <c r="W377" s="83" t="e">
        <f aca="false">V377</f>
        <v>#VALUE!</v>
      </c>
      <c r="Y377" s="1" t="n">
        <f aca="false">Y376+1</f>
        <v>372</v>
      </c>
      <c r="AA377" s="76"/>
      <c r="AB377" s="76"/>
      <c r="AC377" s="80"/>
      <c r="AD377" s="33"/>
    </row>
    <row r="378" customFormat="false" ht="11.25" hidden="false" customHeight="false" outlineLevel="0" collapsed="false">
      <c r="U378" s="1" t="n">
        <f aca="false">1+U377</f>
        <v>372</v>
      </c>
      <c r="V378" s="82" t="e">
        <v>#VALUE!</v>
      </c>
      <c r="W378" s="83" t="e">
        <f aca="false">V378</f>
        <v>#VALUE!</v>
      </c>
      <c r="Y378" s="1" t="n">
        <f aca="false">Y377+1</f>
        <v>373</v>
      </c>
      <c r="AA378" s="76"/>
      <c r="AB378" s="76"/>
      <c r="AC378" s="80"/>
      <c r="AD378" s="33"/>
    </row>
    <row r="379" customFormat="false" ht="11.25" hidden="false" customHeight="false" outlineLevel="0" collapsed="false">
      <c r="U379" s="1" t="n">
        <f aca="false">1+U378</f>
        <v>373</v>
      </c>
      <c r="V379" s="82" t="e">
        <v>#VALUE!</v>
      </c>
      <c r="W379" s="83" t="e">
        <f aca="false">V379</f>
        <v>#VALUE!</v>
      </c>
      <c r="Y379" s="1" t="n">
        <f aca="false">Y378+1</f>
        <v>374</v>
      </c>
      <c r="AA379" s="76"/>
      <c r="AB379" s="76"/>
      <c r="AC379" s="80"/>
      <c r="AD379" s="33"/>
    </row>
    <row r="380" customFormat="false" ht="11.25" hidden="false" customHeight="false" outlineLevel="0" collapsed="false">
      <c r="U380" s="1" t="n">
        <f aca="false">1+U379</f>
        <v>374</v>
      </c>
      <c r="V380" s="82" t="e">
        <v>#VALUE!</v>
      </c>
      <c r="W380" s="83" t="e">
        <f aca="false">V380</f>
        <v>#VALUE!</v>
      </c>
      <c r="Y380" s="1" t="n">
        <f aca="false">Y379+1</f>
        <v>375</v>
      </c>
      <c r="AA380" s="76"/>
      <c r="AB380" s="76"/>
      <c r="AC380" s="80"/>
      <c r="AD380" s="33"/>
    </row>
    <row r="381" customFormat="false" ht="11.25" hidden="false" customHeight="false" outlineLevel="0" collapsed="false">
      <c r="U381" s="1" t="n">
        <f aca="false">1+U380</f>
        <v>375</v>
      </c>
      <c r="V381" s="82" t="e">
        <v>#VALUE!</v>
      </c>
      <c r="W381" s="83" t="e">
        <f aca="false">V381</f>
        <v>#VALUE!</v>
      </c>
      <c r="Y381" s="1" t="n">
        <f aca="false">Y380+1</f>
        <v>376</v>
      </c>
      <c r="AA381" s="76"/>
      <c r="AB381" s="76"/>
      <c r="AC381" s="80"/>
      <c r="AD381" s="33"/>
    </row>
    <row r="382" customFormat="false" ht="11.25" hidden="false" customHeight="false" outlineLevel="0" collapsed="false">
      <c r="U382" s="1" t="n">
        <f aca="false">1+U381</f>
        <v>376</v>
      </c>
      <c r="V382" s="82" t="e">
        <v>#VALUE!</v>
      </c>
      <c r="W382" s="83" t="e">
        <f aca="false">V382</f>
        <v>#VALUE!</v>
      </c>
      <c r="Y382" s="1" t="n">
        <f aca="false">Y381+1</f>
        <v>377</v>
      </c>
      <c r="AA382" s="76"/>
      <c r="AB382" s="76"/>
      <c r="AC382" s="80"/>
      <c r="AD382" s="33"/>
    </row>
    <row r="383" customFormat="false" ht="11.25" hidden="false" customHeight="false" outlineLevel="0" collapsed="false">
      <c r="U383" s="1" t="n">
        <f aca="false">1+U382</f>
        <v>377</v>
      </c>
      <c r="V383" s="82" t="e">
        <v>#VALUE!</v>
      </c>
      <c r="W383" s="83" t="e">
        <f aca="false">V383</f>
        <v>#VALUE!</v>
      </c>
      <c r="Y383" s="1" t="n">
        <f aca="false">Y382+1</f>
        <v>378</v>
      </c>
      <c r="AA383" s="76"/>
      <c r="AB383" s="76"/>
      <c r="AC383" s="80"/>
      <c r="AD383" s="33"/>
    </row>
    <row r="384" customFormat="false" ht="11.25" hidden="false" customHeight="false" outlineLevel="0" collapsed="false">
      <c r="U384" s="1" t="n">
        <f aca="false">1+U383</f>
        <v>378</v>
      </c>
      <c r="V384" s="82" t="e">
        <v>#VALUE!</v>
      </c>
      <c r="W384" s="83" t="e">
        <f aca="false">V384</f>
        <v>#VALUE!</v>
      </c>
      <c r="Y384" s="1" t="n">
        <f aca="false">Y383+1</f>
        <v>379</v>
      </c>
      <c r="AA384" s="76"/>
      <c r="AB384" s="76"/>
      <c r="AC384" s="80"/>
      <c r="AD384" s="33"/>
    </row>
    <row r="385" customFormat="false" ht="11.25" hidden="false" customHeight="false" outlineLevel="0" collapsed="false">
      <c r="U385" s="1" t="n">
        <f aca="false">1+U384</f>
        <v>379</v>
      </c>
      <c r="V385" s="82" t="e">
        <v>#VALUE!</v>
      </c>
      <c r="W385" s="83" t="e">
        <f aca="false">V385</f>
        <v>#VALUE!</v>
      </c>
      <c r="Y385" s="1" t="n">
        <f aca="false">Y384+1</f>
        <v>380</v>
      </c>
      <c r="AA385" s="76"/>
      <c r="AB385" s="76"/>
      <c r="AC385" s="80"/>
      <c r="AD385" s="33"/>
    </row>
    <row r="386" customFormat="false" ht="11.25" hidden="false" customHeight="false" outlineLevel="0" collapsed="false">
      <c r="U386" s="1" t="n">
        <f aca="false">1+U385</f>
        <v>380</v>
      </c>
      <c r="V386" s="82" t="e">
        <v>#VALUE!</v>
      </c>
      <c r="W386" s="83" t="e">
        <f aca="false">V386</f>
        <v>#VALUE!</v>
      </c>
      <c r="Y386" s="1" t="n">
        <f aca="false">Y385+1</f>
        <v>381</v>
      </c>
      <c r="AA386" s="76"/>
      <c r="AB386" s="76"/>
      <c r="AC386" s="80"/>
      <c r="AD386" s="33"/>
    </row>
    <row r="387" customFormat="false" ht="11.25" hidden="false" customHeight="false" outlineLevel="0" collapsed="false">
      <c r="U387" s="1" t="n">
        <f aca="false">1+U386</f>
        <v>381</v>
      </c>
      <c r="V387" s="82" t="e">
        <v>#VALUE!</v>
      </c>
      <c r="W387" s="83" t="e">
        <f aca="false">V387</f>
        <v>#VALUE!</v>
      </c>
      <c r="Y387" s="1" t="n">
        <f aca="false">Y386+1</f>
        <v>382</v>
      </c>
      <c r="AA387" s="76"/>
      <c r="AB387" s="76"/>
      <c r="AC387" s="80"/>
      <c r="AD387" s="33"/>
    </row>
    <row r="388" customFormat="false" ht="11.25" hidden="false" customHeight="false" outlineLevel="0" collapsed="false">
      <c r="U388" s="1" t="n">
        <f aca="false">1+U387</f>
        <v>382</v>
      </c>
      <c r="V388" s="82" t="e">
        <v>#VALUE!</v>
      </c>
      <c r="W388" s="83" t="e">
        <f aca="false">V388</f>
        <v>#VALUE!</v>
      </c>
      <c r="Y388" s="1" t="n">
        <f aca="false">Y387+1</f>
        <v>383</v>
      </c>
      <c r="AA388" s="76"/>
      <c r="AB388" s="76"/>
      <c r="AC388" s="80"/>
      <c r="AD388" s="33"/>
    </row>
    <row r="389" customFormat="false" ht="11.25" hidden="false" customHeight="false" outlineLevel="0" collapsed="false">
      <c r="U389" s="1" t="n">
        <f aca="false">1+U388</f>
        <v>383</v>
      </c>
      <c r="V389" s="82" t="e">
        <v>#VALUE!</v>
      </c>
      <c r="W389" s="83" t="e">
        <f aca="false">V389</f>
        <v>#VALUE!</v>
      </c>
      <c r="Y389" s="1" t="n">
        <f aca="false">Y388+1</f>
        <v>384</v>
      </c>
      <c r="AA389" s="76"/>
      <c r="AB389" s="76"/>
      <c r="AC389" s="80"/>
      <c r="AD389" s="33"/>
    </row>
    <row r="390" customFormat="false" ht="11.25" hidden="false" customHeight="false" outlineLevel="0" collapsed="false">
      <c r="U390" s="1" t="n">
        <f aca="false">1+U389</f>
        <v>384</v>
      </c>
      <c r="V390" s="82" t="e">
        <v>#VALUE!</v>
      </c>
      <c r="W390" s="83" t="e">
        <f aca="false">V390</f>
        <v>#VALUE!</v>
      </c>
      <c r="Y390" s="1" t="n">
        <f aca="false">Y389+1</f>
        <v>385</v>
      </c>
      <c r="AA390" s="76"/>
      <c r="AB390" s="76"/>
      <c r="AC390" s="80"/>
      <c r="AD390" s="33"/>
    </row>
    <row r="391" customFormat="false" ht="11.25" hidden="false" customHeight="false" outlineLevel="0" collapsed="false">
      <c r="U391" s="1" t="n">
        <f aca="false">1+U390</f>
        <v>385</v>
      </c>
      <c r="V391" s="82" t="e">
        <v>#VALUE!</v>
      </c>
      <c r="W391" s="83" t="e">
        <f aca="false">V391</f>
        <v>#VALUE!</v>
      </c>
      <c r="Y391" s="1" t="n">
        <f aca="false">Y390+1</f>
        <v>386</v>
      </c>
      <c r="AA391" s="76"/>
      <c r="AB391" s="76"/>
      <c r="AC391" s="80"/>
      <c r="AD391" s="33"/>
    </row>
    <row r="392" customFormat="false" ht="11.25" hidden="false" customHeight="false" outlineLevel="0" collapsed="false">
      <c r="U392" s="1" t="n">
        <f aca="false">1+U391</f>
        <v>386</v>
      </c>
      <c r="V392" s="82" t="e">
        <v>#VALUE!</v>
      </c>
      <c r="W392" s="83" t="e">
        <f aca="false">V392</f>
        <v>#VALUE!</v>
      </c>
      <c r="Y392" s="1" t="n">
        <f aca="false">Y391+1</f>
        <v>387</v>
      </c>
      <c r="AA392" s="76"/>
      <c r="AB392" s="76"/>
      <c r="AC392" s="80"/>
      <c r="AD392" s="33"/>
    </row>
    <row r="393" customFormat="false" ht="11.25" hidden="false" customHeight="false" outlineLevel="0" collapsed="false">
      <c r="U393" s="1" t="n">
        <f aca="false">1+U392</f>
        <v>387</v>
      </c>
      <c r="V393" s="82" t="e">
        <v>#VALUE!</v>
      </c>
      <c r="W393" s="83" t="e">
        <f aca="false">V393</f>
        <v>#VALUE!</v>
      </c>
      <c r="Y393" s="1" t="n">
        <f aca="false">Y392+1</f>
        <v>388</v>
      </c>
      <c r="AA393" s="76"/>
      <c r="AB393" s="76"/>
      <c r="AC393" s="80"/>
      <c r="AD393" s="33"/>
    </row>
    <row r="394" customFormat="false" ht="11.25" hidden="false" customHeight="false" outlineLevel="0" collapsed="false">
      <c r="U394" s="1" t="n">
        <f aca="false">1+U393</f>
        <v>388</v>
      </c>
      <c r="V394" s="82" t="e">
        <v>#VALUE!</v>
      </c>
      <c r="W394" s="83" t="e">
        <f aca="false">V394</f>
        <v>#VALUE!</v>
      </c>
      <c r="Y394" s="1" t="n">
        <f aca="false">Y393+1</f>
        <v>389</v>
      </c>
      <c r="AA394" s="76"/>
      <c r="AB394" s="76"/>
      <c r="AC394" s="80"/>
      <c r="AD394" s="33"/>
    </row>
    <row r="395" customFormat="false" ht="11.25" hidden="false" customHeight="false" outlineLevel="0" collapsed="false">
      <c r="U395" s="1" t="n">
        <f aca="false">1+U394</f>
        <v>389</v>
      </c>
      <c r="V395" s="82" t="e">
        <v>#VALUE!</v>
      </c>
      <c r="W395" s="83" t="e">
        <f aca="false">V395</f>
        <v>#VALUE!</v>
      </c>
      <c r="Y395" s="1" t="n">
        <f aca="false">Y394+1</f>
        <v>390</v>
      </c>
      <c r="AA395" s="76"/>
      <c r="AB395" s="76"/>
      <c r="AC395" s="80"/>
      <c r="AD395" s="33"/>
    </row>
    <row r="396" customFormat="false" ht="11.25" hidden="false" customHeight="false" outlineLevel="0" collapsed="false">
      <c r="U396" s="1" t="n">
        <f aca="false">1+U395</f>
        <v>390</v>
      </c>
      <c r="V396" s="82" t="e">
        <v>#VALUE!</v>
      </c>
      <c r="W396" s="83" t="e">
        <f aca="false">V396</f>
        <v>#VALUE!</v>
      </c>
      <c r="Y396" s="1" t="n">
        <f aca="false">Y395+1</f>
        <v>391</v>
      </c>
      <c r="AA396" s="76"/>
      <c r="AB396" s="76"/>
      <c r="AC396" s="80"/>
      <c r="AD396" s="33"/>
    </row>
    <row r="397" customFormat="false" ht="11.25" hidden="false" customHeight="false" outlineLevel="0" collapsed="false">
      <c r="U397" s="1" t="n">
        <f aca="false">1+U396</f>
        <v>391</v>
      </c>
      <c r="V397" s="82" t="e">
        <v>#VALUE!</v>
      </c>
      <c r="W397" s="83" t="e">
        <f aca="false">V397</f>
        <v>#VALUE!</v>
      </c>
      <c r="Y397" s="1" t="n">
        <f aca="false">Y396+1</f>
        <v>392</v>
      </c>
      <c r="AA397" s="76"/>
      <c r="AB397" s="76"/>
      <c r="AC397" s="80"/>
      <c r="AD397" s="33"/>
    </row>
    <row r="398" customFormat="false" ht="11.25" hidden="false" customHeight="false" outlineLevel="0" collapsed="false">
      <c r="U398" s="1" t="n">
        <f aca="false">1+U397</f>
        <v>392</v>
      </c>
      <c r="V398" s="82" t="e">
        <v>#VALUE!</v>
      </c>
      <c r="W398" s="83" t="e">
        <f aca="false">V398</f>
        <v>#VALUE!</v>
      </c>
      <c r="Y398" s="1" t="n">
        <f aca="false">Y397+1</f>
        <v>393</v>
      </c>
      <c r="AA398" s="76"/>
      <c r="AB398" s="76"/>
      <c r="AC398" s="80"/>
      <c r="AD398" s="33"/>
    </row>
    <row r="399" customFormat="false" ht="11.25" hidden="false" customHeight="false" outlineLevel="0" collapsed="false">
      <c r="U399" s="1" t="n">
        <f aca="false">1+U398</f>
        <v>393</v>
      </c>
      <c r="V399" s="82" t="e">
        <v>#VALUE!</v>
      </c>
      <c r="W399" s="83" t="e">
        <f aca="false">V399</f>
        <v>#VALUE!</v>
      </c>
      <c r="Y399" s="1" t="n">
        <f aca="false">Y398+1</f>
        <v>394</v>
      </c>
      <c r="AA399" s="76"/>
      <c r="AB399" s="76"/>
      <c r="AC399" s="80"/>
      <c r="AD399" s="33"/>
    </row>
    <row r="400" customFormat="false" ht="11.25" hidden="false" customHeight="false" outlineLevel="0" collapsed="false">
      <c r="U400" s="1" t="n">
        <f aca="false">1+U399</f>
        <v>394</v>
      </c>
      <c r="V400" s="82" t="e">
        <v>#VALUE!</v>
      </c>
      <c r="W400" s="83" t="e">
        <f aca="false">V400</f>
        <v>#VALUE!</v>
      </c>
      <c r="Y400" s="1" t="n">
        <f aca="false">Y399+1</f>
        <v>395</v>
      </c>
      <c r="AA400" s="76"/>
      <c r="AB400" s="76"/>
      <c r="AC400" s="80"/>
      <c r="AD400" s="33"/>
    </row>
    <row r="401" customFormat="false" ht="11.25" hidden="false" customHeight="false" outlineLevel="0" collapsed="false">
      <c r="U401" s="1" t="n">
        <f aca="false">1+U400</f>
        <v>395</v>
      </c>
      <c r="V401" s="82" t="e">
        <v>#VALUE!</v>
      </c>
      <c r="W401" s="83" t="e">
        <f aca="false">V401</f>
        <v>#VALUE!</v>
      </c>
      <c r="Y401" s="1" t="n">
        <f aca="false">Y400+1</f>
        <v>396</v>
      </c>
      <c r="AA401" s="76"/>
      <c r="AB401" s="76"/>
      <c r="AC401" s="80"/>
      <c r="AD401" s="33"/>
    </row>
    <row r="402" customFormat="false" ht="11.25" hidden="false" customHeight="false" outlineLevel="0" collapsed="false">
      <c r="U402" s="1" t="n">
        <f aca="false">1+U401</f>
        <v>396</v>
      </c>
      <c r="V402" s="82" t="e">
        <v>#VALUE!</v>
      </c>
      <c r="W402" s="83" t="e">
        <f aca="false">V402</f>
        <v>#VALUE!</v>
      </c>
      <c r="Y402" s="1" t="n">
        <f aca="false">Y401+1</f>
        <v>397</v>
      </c>
      <c r="AA402" s="76"/>
      <c r="AB402" s="76"/>
      <c r="AC402" s="80"/>
      <c r="AD402" s="33"/>
    </row>
    <row r="403" customFormat="false" ht="11.25" hidden="false" customHeight="false" outlineLevel="0" collapsed="false">
      <c r="U403" s="1" t="n">
        <f aca="false">1+U402</f>
        <v>397</v>
      </c>
      <c r="V403" s="82" t="e">
        <v>#VALUE!</v>
      </c>
      <c r="W403" s="83" t="e">
        <f aca="false">V403</f>
        <v>#VALUE!</v>
      </c>
      <c r="Y403" s="1" t="n">
        <f aca="false">Y402+1</f>
        <v>398</v>
      </c>
      <c r="AA403" s="76"/>
      <c r="AB403" s="76"/>
      <c r="AC403" s="80"/>
      <c r="AD403" s="33"/>
    </row>
    <row r="404" customFormat="false" ht="11.25" hidden="false" customHeight="false" outlineLevel="0" collapsed="false">
      <c r="U404" s="1" t="n">
        <f aca="false">1+U403</f>
        <v>398</v>
      </c>
      <c r="V404" s="82" t="e">
        <v>#VALUE!</v>
      </c>
      <c r="W404" s="83" t="e">
        <f aca="false">V404</f>
        <v>#VALUE!</v>
      </c>
      <c r="Y404" s="1" t="n">
        <f aca="false">Y403+1</f>
        <v>399</v>
      </c>
      <c r="AA404" s="76"/>
      <c r="AB404" s="76"/>
      <c r="AC404" s="80"/>
      <c r="AD404" s="33"/>
    </row>
    <row r="405" customFormat="false" ht="11.25" hidden="false" customHeight="false" outlineLevel="0" collapsed="false">
      <c r="U405" s="1" t="n">
        <f aca="false">1+U404</f>
        <v>399</v>
      </c>
      <c r="V405" s="82" t="e">
        <v>#VALUE!</v>
      </c>
      <c r="W405" s="83" t="e">
        <f aca="false">V405</f>
        <v>#VALUE!</v>
      </c>
      <c r="Y405" s="1" t="n">
        <f aca="false">Y404+1</f>
        <v>400</v>
      </c>
      <c r="AA405" s="76"/>
      <c r="AB405" s="76"/>
      <c r="AC405" s="80"/>
      <c r="AD405" s="33"/>
    </row>
    <row r="406" customFormat="false" ht="11.25" hidden="false" customHeight="false" outlineLevel="0" collapsed="false">
      <c r="U406" s="1" t="n">
        <f aca="false">1+U405</f>
        <v>400</v>
      </c>
      <c r="V406" s="82" t="e">
        <v>#VALUE!</v>
      </c>
      <c r="W406" s="83" t="e">
        <f aca="false">V406</f>
        <v>#VALUE!</v>
      </c>
      <c r="Y406" s="1" t="n">
        <f aca="false">Y405+1</f>
        <v>401</v>
      </c>
      <c r="AA406" s="76"/>
      <c r="AB406" s="76"/>
      <c r="AC406" s="80"/>
      <c r="AD406" s="33"/>
    </row>
    <row r="407" customFormat="false" ht="11.25" hidden="false" customHeight="false" outlineLevel="0" collapsed="false">
      <c r="U407" s="1" t="n">
        <f aca="false">1+U406</f>
        <v>401</v>
      </c>
      <c r="V407" s="82" t="e">
        <v>#VALUE!</v>
      </c>
      <c r="W407" s="83" t="e">
        <f aca="false">V407</f>
        <v>#VALUE!</v>
      </c>
      <c r="Y407" s="1" t="n">
        <f aca="false">Y406+1</f>
        <v>402</v>
      </c>
      <c r="AA407" s="76"/>
      <c r="AB407" s="76"/>
      <c r="AC407" s="80"/>
      <c r="AD407" s="33"/>
    </row>
    <row r="408" customFormat="false" ht="11.25" hidden="false" customHeight="false" outlineLevel="0" collapsed="false">
      <c r="U408" s="1" t="n">
        <f aca="false">1+U407</f>
        <v>402</v>
      </c>
      <c r="V408" s="82" t="e">
        <v>#VALUE!</v>
      </c>
      <c r="W408" s="83" t="e">
        <f aca="false">V408</f>
        <v>#VALUE!</v>
      </c>
      <c r="Y408" s="1" t="n">
        <f aca="false">Y407+1</f>
        <v>403</v>
      </c>
      <c r="AA408" s="76"/>
      <c r="AB408" s="76"/>
      <c r="AC408" s="80"/>
      <c r="AD408" s="33"/>
    </row>
    <row r="409" customFormat="false" ht="11.25" hidden="false" customHeight="false" outlineLevel="0" collapsed="false">
      <c r="U409" s="1" t="n">
        <f aca="false">1+U408</f>
        <v>403</v>
      </c>
      <c r="V409" s="82" t="e">
        <v>#VALUE!</v>
      </c>
      <c r="W409" s="83" t="e">
        <f aca="false">V409</f>
        <v>#VALUE!</v>
      </c>
      <c r="Y409" s="1" t="n">
        <f aca="false">Y408+1</f>
        <v>404</v>
      </c>
      <c r="AA409" s="76"/>
      <c r="AB409" s="76"/>
      <c r="AC409" s="80"/>
      <c r="AD409" s="33"/>
    </row>
    <row r="410" customFormat="false" ht="11.25" hidden="false" customHeight="false" outlineLevel="0" collapsed="false">
      <c r="U410" s="1" t="n">
        <f aca="false">1+U409</f>
        <v>404</v>
      </c>
      <c r="V410" s="82" t="e">
        <v>#VALUE!</v>
      </c>
      <c r="W410" s="83" t="e">
        <f aca="false">V410</f>
        <v>#VALUE!</v>
      </c>
      <c r="Y410" s="1" t="n">
        <f aca="false">Y409+1</f>
        <v>405</v>
      </c>
      <c r="AA410" s="76"/>
      <c r="AB410" s="76"/>
      <c r="AC410" s="80"/>
      <c r="AD410" s="33"/>
    </row>
    <row r="411" customFormat="false" ht="11.25" hidden="false" customHeight="false" outlineLevel="0" collapsed="false">
      <c r="U411" s="1" t="n">
        <f aca="false">1+U410</f>
        <v>405</v>
      </c>
      <c r="V411" s="82" t="e">
        <v>#VALUE!</v>
      </c>
      <c r="W411" s="83" t="e">
        <f aca="false">V411</f>
        <v>#VALUE!</v>
      </c>
      <c r="Y411" s="1" t="n">
        <f aca="false">Y410+1</f>
        <v>406</v>
      </c>
      <c r="AA411" s="76"/>
      <c r="AB411" s="76"/>
      <c r="AC411" s="80"/>
      <c r="AD411" s="33"/>
    </row>
    <row r="412" customFormat="false" ht="11.25" hidden="false" customHeight="false" outlineLevel="0" collapsed="false">
      <c r="U412" s="1" t="n">
        <f aca="false">1+U411</f>
        <v>406</v>
      </c>
      <c r="V412" s="82" t="e">
        <v>#VALUE!</v>
      </c>
      <c r="W412" s="83" t="e">
        <f aca="false">V412</f>
        <v>#VALUE!</v>
      </c>
      <c r="Y412" s="1" t="n">
        <f aca="false">Y411+1</f>
        <v>407</v>
      </c>
      <c r="AA412" s="76"/>
      <c r="AB412" s="76"/>
      <c r="AC412" s="80"/>
      <c r="AD412" s="33"/>
    </row>
    <row r="413" customFormat="false" ht="11.25" hidden="false" customHeight="false" outlineLevel="0" collapsed="false">
      <c r="U413" s="1" t="n">
        <f aca="false">1+U412</f>
        <v>407</v>
      </c>
      <c r="V413" s="82" t="e">
        <v>#VALUE!</v>
      </c>
      <c r="W413" s="83" t="e">
        <f aca="false">V413</f>
        <v>#VALUE!</v>
      </c>
      <c r="Y413" s="1" t="n">
        <f aca="false">Y412+1</f>
        <v>408</v>
      </c>
      <c r="AA413" s="76"/>
      <c r="AB413" s="76"/>
      <c r="AC413" s="80"/>
      <c r="AD413" s="33"/>
    </row>
    <row r="414" customFormat="false" ht="11.25" hidden="false" customHeight="false" outlineLevel="0" collapsed="false">
      <c r="U414" s="1" t="n">
        <f aca="false">1+U413</f>
        <v>408</v>
      </c>
      <c r="V414" s="82" t="e">
        <v>#VALUE!</v>
      </c>
      <c r="W414" s="83" t="e">
        <f aca="false">V414</f>
        <v>#VALUE!</v>
      </c>
      <c r="Y414" s="1" t="n">
        <f aca="false">Y413+1</f>
        <v>409</v>
      </c>
      <c r="AA414" s="76"/>
      <c r="AB414" s="76"/>
      <c r="AC414" s="80"/>
      <c r="AD414" s="33"/>
    </row>
    <row r="415" customFormat="false" ht="11.25" hidden="false" customHeight="false" outlineLevel="0" collapsed="false">
      <c r="U415" s="1" t="n">
        <f aca="false">1+U414</f>
        <v>409</v>
      </c>
      <c r="V415" s="82" t="e">
        <v>#VALUE!</v>
      </c>
      <c r="W415" s="83" t="e">
        <f aca="false">V415</f>
        <v>#VALUE!</v>
      </c>
      <c r="Y415" s="1" t="n">
        <f aca="false">Y414+1</f>
        <v>410</v>
      </c>
      <c r="AA415" s="76"/>
      <c r="AB415" s="76"/>
      <c r="AC415" s="80"/>
      <c r="AD415" s="33"/>
    </row>
    <row r="416" customFormat="false" ht="11.25" hidden="false" customHeight="false" outlineLevel="0" collapsed="false">
      <c r="U416" s="1" t="n">
        <f aca="false">1+U415</f>
        <v>410</v>
      </c>
      <c r="V416" s="82" t="e">
        <v>#VALUE!</v>
      </c>
      <c r="W416" s="83" t="e">
        <f aca="false">V416</f>
        <v>#VALUE!</v>
      </c>
      <c r="Y416" s="1" t="n">
        <f aca="false">Y415+1</f>
        <v>411</v>
      </c>
      <c r="AA416" s="76"/>
      <c r="AB416" s="76"/>
      <c r="AC416" s="80"/>
      <c r="AD416" s="33"/>
    </row>
    <row r="417" customFormat="false" ht="11.25" hidden="false" customHeight="false" outlineLevel="0" collapsed="false">
      <c r="U417" s="1" t="n">
        <f aca="false">1+U416</f>
        <v>411</v>
      </c>
      <c r="V417" s="82" t="e">
        <v>#VALUE!</v>
      </c>
      <c r="W417" s="83" t="e">
        <f aca="false">V417</f>
        <v>#VALUE!</v>
      </c>
      <c r="Y417" s="1" t="n">
        <f aca="false">Y416+1</f>
        <v>412</v>
      </c>
      <c r="AA417" s="76"/>
      <c r="AB417" s="76"/>
      <c r="AC417" s="80"/>
      <c r="AD417" s="33"/>
    </row>
    <row r="418" customFormat="false" ht="11.25" hidden="false" customHeight="false" outlineLevel="0" collapsed="false">
      <c r="U418" s="1" t="n">
        <f aca="false">1+U417</f>
        <v>412</v>
      </c>
      <c r="V418" s="82" t="e">
        <v>#VALUE!</v>
      </c>
      <c r="W418" s="83" t="e">
        <f aca="false">V418</f>
        <v>#VALUE!</v>
      </c>
      <c r="Y418" s="1" t="n">
        <f aca="false">Y417+1</f>
        <v>413</v>
      </c>
      <c r="AA418" s="76"/>
      <c r="AB418" s="76"/>
      <c r="AC418" s="80"/>
      <c r="AD418" s="33"/>
    </row>
    <row r="419" customFormat="false" ht="11.25" hidden="false" customHeight="false" outlineLevel="0" collapsed="false">
      <c r="U419" s="1" t="n">
        <f aca="false">1+U418</f>
        <v>413</v>
      </c>
      <c r="V419" s="82" t="e">
        <v>#VALUE!</v>
      </c>
      <c r="W419" s="83" t="e">
        <f aca="false">V419</f>
        <v>#VALUE!</v>
      </c>
      <c r="Y419" s="1" t="n">
        <f aca="false">Y418+1</f>
        <v>414</v>
      </c>
      <c r="AA419" s="76"/>
      <c r="AB419" s="76"/>
      <c r="AC419" s="80"/>
      <c r="AD419" s="33"/>
    </row>
    <row r="420" customFormat="false" ht="11.25" hidden="false" customHeight="false" outlineLevel="0" collapsed="false">
      <c r="U420" s="1" t="n">
        <f aca="false">1+U419</f>
        <v>414</v>
      </c>
      <c r="V420" s="82" t="e">
        <v>#VALUE!</v>
      </c>
      <c r="W420" s="83" t="e">
        <f aca="false">V420</f>
        <v>#VALUE!</v>
      </c>
      <c r="Y420" s="1" t="n">
        <f aca="false">Y419+1</f>
        <v>415</v>
      </c>
      <c r="AA420" s="76"/>
      <c r="AB420" s="76"/>
      <c r="AC420" s="80"/>
      <c r="AD420" s="33"/>
    </row>
    <row r="421" customFormat="false" ht="11.25" hidden="false" customHeight="false" outlineLevel="0" collapsed="false">
      <c r="U421" s="1" t="n">
        <f aca="false">1+U420</f>
        <v>415</v>
      </c>
      <c r="V421" s="82" t="e">
        <v>#VALUE!</v>
      </c>
      <c r="W421" s="83" t="e">
        <f aca="false">V421</f>
        <v>#VALUE!</v>
      </c>
      <c r="Y421" s="1" t="n">
        <f aca="false">Y420+1</f>
        <v>416</v>
      </c>
      <c r="AA421" s="76"/>
      <c r="AB421" s="76"/>
      <c r="AC421" s="80"/>
      <c r="AD421" s="33"/>
    </row>
    <row r="422" customFormat="false" ht="11.25" hidden="false" customHeight="false" outlineLevel="0" collapsed="false">
      <c r="U422" s="1" t="n">
        <f aca="false">1+U421</f>
        <v>416</v>
      </c>
      <c r="V422" s="82" t="e">
        <v>#VALUE!</v>
      </c>
      <c r="W422" s="83" t="e">
        <f aca="false">V422</f>
        <v>#VALUE!</v>
      </c>
      <c r="Y422" s="1" t="n">
        <f aca="false">Y421+1</f>
        <v>417</v>
      </c>
      <c r="AA422" s="76"/>
      <c r="AB422" s="76"/>
      <c r="AC422" s="80"/>
      <c r="AD422" s="33"/>
    </row>
    <row r="423" customFormat="false" ht="11.25" hidden="false" customHeight="false" outlineLevel="0" collapsed="false">
      <c r="U423" s="1" t="n">
        <f aca="false">1+U422</f>
        <v>417</v>
      </c>
      <c r="V423" s="82" t="e">
        <v>#VALUE!</v>
      </c>
      <c r="W423" s="83" t="e">
        <f aca="false">V423</f>
        <v>#VALUE!</v>
      </c>
      <c r="Y423" s="1" t="n">
        <f aca="false">Y422+1</f>
        <v>418</v>
      </c>
      <c r="AA423" s="76"/>
      <c r="AB423" s="76"/>
      <c r="AC423" s="80"/>
      <c r="AD423" s="33"/>
    </row>
    <row r="424" customFormat="false" ht="11.25" hidden="false" customHeight="false" outlineLevel="0" collapsed="false">
      <c r="U424" s="1" t="n">
        <f aca="false">1+U423</f>
        <v>418</v>
      </c>
      <c r="V424" s="82" t="e">
        <v>#VALUE!</v>
      </c>
      <c r="W424" s="83" t="e">
        <f aca="false">V424</f>
        <v>#VALUE!</v>
      </c>
      <c r="Y424" s="1" t="n">
        <f aca="false">Y423+1</f>
        <v>419</v>
      </c>
      <c r="AA424" s="76"/>
      <c r="AB424" s="76"/>
      <c r="AC424" s="80"/>
      <c r="AD424" s="33"/>
    </row>
    <row r="425" customFormat="false" ht="11.25" hidden="false" customHeight="false" outlineLevel="0" collapsed="false">
      <c r="U425" s="1" t="n">
        <f aca="false">1+U424</f>
        <v>419</v>
      </c>
      <c r="V425" s="82" t="e">
        <v>#VALUE!</v>
      </c>
      <c r="W425" s="83" t="e">
        <f aca="false">V425</f>
        <v>#VALUE!</v>
      </c>
      <c r="Y425" s="1" t="n">
        <f aca="false">Y424+1</f>
        <v>420</v>
      </c>
      <c r="AA425" s="76"/>
      <c r="AB425" s="76"/>
      <c r="AC425" s="80"/>
      <c r="AD425" s="33"/>
    </row>
    <row r="426" customFormat="false" ht="11.25" hidden="false" customHeight="false" outlineLevel="0" collapsed="false">
      <c r="U426" s="1" t="n">
        <f aca="false">1+U425</f>
        <v>420</v>
      </c>
      <c r="V426" s="82" t="e">
        <v>#VALUE!</v>
      </c>
      <c r="W426" s="83" t="e">
        <f aca="false">V426</f>
        <v>#VALUE!</v>
      </c>
      <c r="Y426" s="1" t="n">
        <f aca="false">Y425+1</f>
        <v>421</v>
      </c>
      <c r="AA426" s="76"/>
      <c r="AB426" s="76"/>
      <c r="AC426" s="80"/>
      <c r="AD426" s="33"/>
    </row>
    <row r="427" customFormat="false" ht="11.25" hidden="false" customHeight="false" outlineLevel="0" collapsed="false">
      <c r="U427" s="1" t="n">
        <f aca="false">1+U426</f>
        <v>421</v>
      </c>
      <c r="V427" s="82" t="e">
        <v>#VALUE!</v>
      </c>
      <c r="W427" s="83" t="e">
        <f aca="false">V427</f>
        <v>#VALUE!</v>
      </c>
      <c r="Y427" s="1" t="n">
        <f aca="false">Y426+1</f>
        <v>422</v>
      </c>
      <c r="AA427" s="76"/>
      <c r="AB427" s="76"/>
      <c r="AC427" s="80"/>
      <c r="AD427" s="33"/>
    </row>
    <row r="428" customFormat="false" ht="11.25" hidden="false" customHeight="false" outlineLevel="0" collapsed="false">
      <c r="U428" s="1" t="n">
        <f aca="false">1+U427</f>
        <v>422</v>
      </c>
      <c r="V428" s="82" t="e">
        <v>#VALUE!</v>
      </c>
      <c r="W428" s="83" t="e">
        <f aca="false">V428</f>
        <v>#VALUE!</v>
      </c>
      <c r="Y428" s="1" t="n">
        <f aca="false">Y427+1</f>
        <v>423</v>
      </c>
      <c r="AA428" s="76"/>
      <c r="AB428" s="76"/>
      <c r="AC428" s="80"/>
      <c r="AD428" s="33"/>
    </row>
    <row r="429" customFormat="false" ht="11.25" hidden="false" customHeight="false" outlineLevel="0" collapsed="false">
      <c r="U429" s="1" t="n">
        <f aca="false">1+U428</f>
        <v>423</v>
      </c>
      <c r="V429" s="82" t="e">
        <v>#VALUE!</v>
      </c>
      <c r="W429" s="83" t="e">
        <f aca="false">V429</f>
        <v>#VALUE!</v>
      </c>
      <c r="Y429" s="1" t="n">
        <f aca="false">Y428+1</f>
        <v>424</v>
      </c>
      <c r="AA429" s="76"/>
      <c r="AB429" s="76"/>
      <c r="AC429" s="80"/>
      <c r="AD429" s="33"/>
    </row>
    <row r="430" customFormat="false" ht="11.25" hidden="false" customHeight="false" outlineLevel="0" collapsed="false">
      <c r="U430" s="1" t="n">
        <f aca="false">1+U429</f>
        <v>424</v>
      </c>
      <c r="V430" s="82" t="e">
        <v>#VALUE!</v>
      </c>
      <c r="W430" s="83" t="e">
        <f aca="false">V430</f>
        <v>#VALUE!</v>
      </c>
      <c r="Y430" s="1" t="n">
        <f aca="false">Y429+1</f>
        <v>425</v>
      </c>
      <c r="AA430" s="76"/>
      <c r="AB430" s="76"/>
      <c r="AC430" s="80"/>
      <c r="AD430" s="33"/>
    </row>
    <row r="431" customFormat="false" ht="11.25" hidden="false" customHeight="false" outlineLevel="0" collapsed="false">
      <c r="U431" s="1" t="n">
        <f aca="false">1+U430</f>
        <v>425</v>
      </c>
      <c r="V431" s="82" t="e">
        <v>#VALUE!</v>
      </c>
      <c r="W431" s="83" t="e">
        <f aca="false">V431</f>
        <v>#VALUE!</v>
      </c>
      <c r="Y431" s="1" t="n">
        <f aca="false">Y430+1</f>
        <v>426</v>
      </c>
      <c r="AA431" s="76"/>
      <c r="AB431" s="76"/>
      <c r="AC431" s="80"/>
      <c r="AD431" s="33"/>
    </row>
    <row r="432" customFormat="false" ht="11.25" hidden="false" customHeight="false" outlineLevel="0" collapsed="false">
      <c r="U432" s="1" t="n">
        <f aca="false">1+U431</f>
        <v>426</v>
      </c>
      <c r="V432" s="82" t="e">
        <v>#VALUE!</v>
      </c>
      <c r="W432" s="83" t="e">
        <f aca="false">V432</f>
        <v>#VALUE!</v>
      </c>
      <c r="Y432" s="1" t="n">
        <f aca="false">Y431+1</f>
        <v>427</v>
      </c>
      <c r="AA432" s="76"/>
      <c r="AB432" s="76"/>
      <c r="AC432" s="80"/>
      <c r="AD432" s="33"/>
    </row>
    <row r="433" customFormat="false" ht="11.25" hidden="false" customHeight="false" outlineLevel="0" collapsed="false">
      <c r="U433" s="1" t="n">
        <f aca="false">1+U432</f>
        <v>427</v>
      </c>
      <c r="V433" s="82" t="e">
        <v>#VALUE!</v>
      </c>
      <c r="W433" s="83" t="e">
        <f aca="false">V433</f>
        <v>#VALUE!</v>
      </c>
      <c r="Y433" s="1" t="n">
        <f aca="false">Y432+1</f>
        <v>428</v>
      </c>
      <c r="AA433" s="76"/>
      <c r="AB433" s="76"/>
      <c r="AC433" s="80"/>
      <c r="AD433" s="33"/>
    </row>
    <row r="434" customFormat="false" ht="11.25" hidden="false" customHeight="false" outlineLevel="0" collapsed="false">
      <c r="U434" s="1" t="n">
        <f aca="false">1+U433</f>
        <v>428</v>
      </c>
      <c r="V434" s="82" t="e">
        <v>#VALUE!</v>
      </c>
      <c r="W434" s="83" t="e">
        <f aca="false">V434</f>
        <v>#VALUE!</v>
      </c>
      <c r="Y434" s="1" t="n">
        <f aca="false">Y433+1</f>
        <v>429</v>
      </c>
      <c r="AA434" s="76"/>
      <c r="AB434" s="76"/>
      <c r="AC434" s="80"/>
      <c r="AD434" s="33"/>
    </row>
    <row r="435" customFormat="false" ht="11.25" hidden="false" customHeight="false" outlineLevel="0" collapsed="false">
      <c r="U435" s="1" t="n">
        <f aca="false">1+U434</f>
        <v>429</v>
      </c>
      <c r="V435" s="82" t="e">
        <v>#VALUE!</v>
      </c>
      <c r="W435" s="83" t="e">
        <f aca="false">V435</f>
        <v>#VALUE!</v>
      </c>
      <c r="Y435" s="1" t="n">
        <f aca="false">Y434+1</f>
        <v>430</v>
      </c>
      <c r="AA435" s="76"/>
      <c r="AB435" s="76"/>
      <c r="AC435" s="80"/>
      <c r="AD435" s="33"/>
    </row>
    <row r="436" customFormat="false" ht="11.25" hidden="false" customHeight="false" outlineLevel="0" collapsed="false">
      <c r="U436" s="1" t="n">
        <f aca="false">1+U435</f>
        <v>430</v>
      </c>
      <c r="V436" s="82" t="e">
        <v>#VALUE!</v>
      </c>
      <c r="W436" s="83" t="e">
        <f aca="false">V436</f>
        <v>#VALUE!</v>
      </c>
      <c r="Y436" s="1" t="n">
        <f aca="false">Y435+1</f>
        <v>431</v>
      </c>
      <c r="AA436" s="76"/>
      <c r="AB436" s="76"/>
      <c r="AC436" s="80"/>
      <c r="AD436" s="33"/>
    </row>
    <row r="437" customFormat="false" ht="11.25" hidden="false" customHeight="false" outlineLevel="0" collapsed="false">
      <c r="U437" s="1" t="n">
        <f aca="false">1+U436</f>
        <v>431</v>
      </c>
      <c r="V437" s="82" t="e">
        <v>#VALUE!</v>
      </c>
      <c r="W437" s="83" t="e">
        <f aca="false">V437</f>
        <v>#VALUE!</v>
      </c>
      <c r="Y437" s="1" t="n">
        <f aca="false">Y436+1</f>
        <v>432</v>
      </c>
      <c r="AA437" s="76"/>
      <c r="AB437" s="76"/>
      <c r="AC437" s="80"/>
      <c r="AD437" s="33"/>
    </row>
    <row r="438" customFormat="false" ht="11.25" hidden="false" customHeight="false" outlineLevel="0" collapsed="false">
      <c r="U438" s="1" t="n">
        <f aca="false">1+U437</f>
        <v>432</v>
      </c>
      <c r="V438" s="82" t="e">
        <v>#VALUE!</v>
      </c>
      <c r="W438" s="83" t="e">
        <f aca="false">V438</f>
        <v>#VALUE!</v>
      </c>
      <c r="Y438" s="1" t="n">
        <f aca="false">Y437+1</f>
        <v>433</v>
      </c>
      <c r="AA438" s="76"/>
      <c r="AB438" s="76"/>
      <c r="AC438" s="80"/>
      <c r="AD438" s="33"/>
    </row>
    <row r="439" customFormat="false" ht="11.25" hidden="false" customHeight="false" outlineLevel="0" collapsed="false">
      <c r="U439" s="1" t="n">
        <f aca="false">1+U438</f>
        <v>433</v>
      </c>
      <c r="V439" s="82" t="e">
        <v>#VALUE!</v>
      </c>
      <c r="W439" s="83" t="e">
        <f aca="false">V439</f>
        <v>#VALUE!</v>
      </c>
      <c r="Y439" s="1" t="n">
        <f aca="false">Y438+1</f>
        <v>434</v>
      </c>
      <c r="AA439" s="76"/>
      <c r="AB439" s="76"/>
      <c r="AC439" s="80"/>
      <c r="AD439" s="33"/>
    </row>
    <row r="440" customFormat="false" ht="11.25" hidden="false" customHeight="false" outlineLevel="0" collapsed="false">
      <c r="U440" s="1" t="n">
        <f aca="false">1+U439</f>
        <v>434</v>
      </c>
      <c r="V440" s="82" t="e">
        <v>#VALUE!</v>
      </c>
      <c r="W440" s="83" t="e">
        <f aca="false">V440</f>
        <v>#VALUE!</v>
      </c>
      <c r="Y440" s="1" t="n">
        <f aca="false">Y439+1</f>
        <v>435</v>
      </c>
      <c r="AA440" s="76"/>
      <c r="AB440" s="76"/>
      <c r="AC440" s="80"/>
      <c r="AD440" s="33"/>
    </row>
    <row r="441" customFormat="false" ht="11.25" hidden="false" customHeight="false" outlineLevel="0" collapsed="false">
      <c r="U441" s="1" t="n">
        <f aca="false">1+U440</f>
        <v>435</v>
      </c>
      <c r="V441" s="82" t="e">
        <v>#VALUE!</v>
      </c>
      <c r="W441" s="83" t="e">
        <f aca="false">V441</f>
        <v>#VALUE!</v>
      </c>
      <c r="Y441" s="1" t="n">
        <f aca="false">Y440+1</f>
        <v>436</v>
      </c>
      <c r="AA441" s="76"/>
      <c r="AB441" s="76"/>
      <c r="AC441" s="80"/>
      <c r="AD441" s="33"/>
    </row>
    <row r="442" customFormat="false" ht="11.25" hidden="false" customHeight="false" outlineLevel="0" collapsed="false">
      <c r="U442" s="1" t="n">
        <f aca="false">1+U441</f>
        <v>436</v>
      </c>
      <c r="V442" s="82" t="e">
        <v>#VALUE!</v>
      </c>
      <c r="W442" s="83" t="e">
        <f aca="false">V442</f>
        <v>#VALUE!</v>
      </c>
      <c r="Y442" s="1" t="n">
        <f aca="false">Y441+1</f>
        <v>437</v>
      </c>
      <c r="AA442" s="76"/>
      <c r="AB442" s="76"/>
      <c r="AC442" s="80"/>
      <c r="AD442" s="33"/>
    </row>
    <row r="443" customFormat="false" ht="11.25" hidden="false" customHeight="false" outlineLevel="0" collapsed="false">
      <c r="U443" s="1" t="n">
        <f aca="false">1+U442</f>
        <v>437</v>
      </c>
      <c r="V443" s="82" t="e">
        <v>#VALUE!</v>
      </c>
      <c r="W443" s="83" t="e">
        <f aca="false">V443</f>
        <v>#VALUE!</v>
      </c>
      <c r="Y443" s="1" t="n">
        <f aca="false">Y442+1</f>
        <v>438</v>
      </c>
      <c r="AA443" s="76"/>
      <c r="AB443" s="76"/>
      <c r="AC443" s="80"/>
      <c r="AD443" s="33"/>
    </row>
    <row r="444" customFormat="false" ht="11.25" hidden="false" customHeight="false" outlineLevel="0" collapsed="false">
      <c r="U444" s="1" t="n">
        <f aca="false">1+U443</f>
        <v>438</v>
      </c>
      <c r="V444" s="82" t="e">
        <v>#VALUE!</v>
      </c>
      <c r="W444" s="83" t="e">
        <f aca="false">V444</f>
        <v>#VALUE!</v>
      </c>
      <c r="Y444" s="1" t="n">
        <f aca="false">Y443+1</f>
        <v>439</v>
      </c>
      <c r="AA444" s="76"/>
      <c r="AB444" s="76"/>
      <c r="AC444" s="80"/>
      <c r="AD444" s="33"/>
    </row>
    <row r="445" customFormat="false" ht="11.25" hidden="false" customHeight="false" outlineLevel="0" collapsed="false">
      <c r="U445" s="1" t="n">
        <f aca="false">1+U444</f>
        <v>439</v>
      </c>
      <c r="V445" s="82" t="e">
        <v>#VALUE!</v>
      </c>
      <c r="W445" s="83" t="e">
        <f aca="false">V445</f>
        <v>#VALUE!</v>
      </c>
      <c r="Y445" s="1" t="n">
        <f aca="false">Y444+1</f>
        <v>440</v>
      </c>
      <c r="AA445" s="76"/>
      <c r="AB445" s="76"/>
      <c r="AC445" s="80"/>
      <c r="AD445" s="33"/>
    </row>
    <row r="446" customFormat="false" ht="11.25" hidden="false" customHeight="false" outlineLevel="0" collapsed="false">
      <c r="U446" s="1" t="n">
        <f aca="false">1+U445</f>
        <v>440</v>
      </c>
      <c r="V446" s="82" t="e">
        <v>#VALUE!</v>
      </c>
      <c r="W446" s="83" t="e">
        <f aca="false">V446</f>
        <v>#VALUE!</v>
      </c>
      <c r="Y446" s="1" t="n">
        <f aca="false">Y445+1</f>
        <v>441</v>
      </c>
      <c r="AA446" s="76"/>
      <c r="AB446" s="76"/>
      <c r="AC446" s="80"/>
      <c r="AD446" s="33"/>
    </row>
    <row r="447" customFormat="false" ht="11.25" hidden="false" customHeight="false" outlineLevel="0" collapsed="false">
      <c r="U447" s="1" t="n">
        <f aca="false">1+U446</f>
        <v>441</v>
      </c>
      <c r="V447" s="82" t="e">
        <v>#VALUE!</v>
      </c>
      <c r="W447" s="83" t="e">
        <f aca="false">V447</f>
        <v>#VALUE!</v>
      </c>
      <c r="Y447" s="1" t="n">
        <f aca="false">Y446+1</f>
        <v>442</v>
      </c>
      <c r="AA447" s="76"/>
      <c r="AB447" s="76"/>
      <c r="AC447" s="80"/>
      <c r="AD447" s="33"/>
    </row>
    <row r="448" customFormat="false" ht="11.25" hidden="false" customHeight="false" outlineLevel="0" collapsed="false">
      <c r="U448" s="1" t="n">
        <f aca="false">1+U447</f>
        <v>442</v>
      </c>
      <c r="V448" s="82" t="e">
        <v>#VALUE!</v>
      </c>
      <c r="W448" s="83" t="e">
        <f aca="false">V448</f>
        <v>#VALUE!</v>
      </c>
      <c r="Y448" s="1" t="n">
        <f aca="false">Y447+1</f>
        <v>443</v>
      </c>
      <c r="AA448" s="76"/>
      <c r="AB448" s="76"/>
      <c r="AC448" s="80"/>
      <c r="AD448" s="33"/>
    </row>
    <row r="449" customFormat="false" ht="11.25" hidden="false" customHeight="false" outlineLevel="0" collapsed="false">
      <c r="U449" s="1" t="n">
        <f aca="false">1+U448</f>
        <v>443</v>
      </c>
      <c r="V449" s="82" t="e">
        <v>#VALUE!</v>
      </c>
      <c r="W449" s="83" t="e">
        <f aca="false">V449</f>
        <v>#VALUE!</v>
      </c>
      <c r="Y449" s="1" t="n">
        <f aca="false">Y448+1</f>
        <v>444</v>
      </c>
      <c r="AA449" s="76"/>
      <c r="AB449" s="76"/>
      <c r="AC449" s="80"/>
      <c r="AD449" s="33"/>
    </row>
    <row r="450" customFormat="false" ht="11.25" hidden="false" customHeight="false" outlineLevel="0" collapsed="false">
      <c r="U450" s="1" t="n">
        <f aca="false">1+U449</f>
        <v>444</v>
      </c>
      <c r="V450" s="82" t="e">
        <v>#VALUE!</v>
      </c>
      <c r="W450" s="83" t="e">
        <f aca="false">V450</f>
        <v>#VALUE!</v>
      </c>
      <c r="Y450" s="1" t="n">
        <f aca="false">Y449+1</f>
        <v>445</v>
      </c>
      <c r="AA450" s="76"/>
      <c r="AB450" s="76"/>
      <c r="AC450" s="80"/>
      <c r="AD450" s="33"/>
    </row>
    <row r="451" customFormat="false" ht="11.25" hidden="false" customHeight="false" outlineLevel="0" collapsed="false">
      <c r="U451" s="1" t="n">
        <f aca="false">1+U450</f>
        <v>445</v>
      </c>
      <c r="V451" s="82" t="e">
        <v>#VALUE!</v>
      </c>
      <c r="W451" s="83" t="e">
        <f aca="false">V451</f>
        <v>#VALUE!</v>
      </c>
      <c r="Y451" s="1" t="n">
        <f aca="false">Y450+1</f>
        <v>446</v>
      </c>
      <c r="AA451" s="76"/>
      <c r="AB451" s="76"/>
      <c r="AC451" s="80"/>
      <c r="AD451" s="33"/>
    </row>
    <row r="452" customFormat="false" ht="11.25" hidden="false" customHeight="false" outlineLevel="0" collapsed="false">
      <c r="U452" s="1" t="n">
        <f aca="false">1+U451</f>
        <v>446</v>
      </c>
      <c r="V452" s="82" t="e">
        <v>#VALUE!</v>
      </c>
      <c r="W452" s="83" t="e">
        <f aca="false">V452</f>
        <v>#VALUE!</v>
      </c>
      <c r="Y452" s="1" t="n">
        <f aca="false">Y451+1</f>
        <v>447</v>
      </c>
      <c r="AA452" s="76"/>
      <c r="AB452" s="76"/>
      <c r="AC452" s="80"/>
      <c r="AD452" s="33"/>
    </row>
    <row r="453" customFormat="false" ht="11.25" hidden="false" customHeight="false" outlineLevel="0" collapsed="false">
      <c r="U453" s="1" t="n">
        <f aca="false">1+U452</f>
        <v>447</v>
      </c>
      <c r="V453" s="82" t="e">
        <v>#VALUE!</v>
      </c>
      <c r="W453" s="83" t="e">
        <f aca="false">V453</f>
        <v>#VALUE!</v>
      </c>
      <c r="Y453" s="1" t="n">
        <f aca="false">Y452+1</f>
        <v>448</v>
      </c>
      <c r="AA453" s="76"/>
      <c r="AB453" s="76"/>
      <c r="AC453" s="80"/>
      <c r="AD453" s="33"/>
    </row>
    <row r="454" customFormat="false" ht="11.25" hidden="false" customHeight="false" outlineLevel="0" collapsed="false">
      <c r="U454" s="1" t="n">
        <f aca="false">1+U453</f>
        <v>448</v>
      </c>
      <c r="V454" s="82" t="e">
        <v>#VALUE!</v>
      </c>
      <c r="W454" s="83" t="e">
        <f aca="false">V454</f>
        <v>#VALUE!</v>
      </c>
      <c r="Y454" s="1" t="n">
        <f aca="false">Y453+1</f>
        <v>449</v>
      </c>
      <c r="AA454" s="76"/>
      <c r="AB454" s="76"/>
      <c r="AC454" s="80"/>
      <c r="AD454" s="33"/>
    </row>
    <row r="455" customFormat="false" ht="11.25" hidden="false" customHeight="false" outlineLevel="0" collapsed="false">
      <c r="U455" s="1" t="n">
        <f aca="false">1+U454</f>
        <v>449</v>
      </c>
      <c r="V455" s="82" t="e">
        <v>#VALUE!</v>
      </c>
      <c r="W455" s="83" t="e">
        <f aca="false">V455</f>
        <v>#VALUE!</v>
      </c>
      <c r="Y455" s="1" t="n">
        <f aca="false">Y454+1</f>
        <v>450</v>
      </c>
      <c r="AA455" s="76"/>
      <c r="AB455" s="76"/>
      <c r="AC455" s="80"/>
      <c r="AD455" s="33"/>
    </row>
    <row r="456" customFormat="false" ht="11.25" hidden="false" customHeight="false" outlineLevel="0" collapsed="false">
      <c r="U456" s="1" t="n">
        <f aca="false">1+U455</f>
        <v>450</v>
      </c>
      <c r="V456" s="82" t="e">
        <v>#VALUE!</v>
      </c>
      <c r="W456" s="83" t="e">
        <f aca="false">V456</f>
        <v>#VALUE!</v>
      </c>
      <c r="Y456" s="1" t="n">
        <f aca="false">Y455+1</f>
        <v>451</v>
      </c>
      <c r="AA456" s="76"/>
      <c r="AB456" s="76"/>
      <c r="AC456" s="80"/>
      <c r="AD456" s="33"/>
    </row>
    <row r="457" customFormat="false" ht="11.25" hidden="false" customHeight="false" outlineLevel="0" collapsed="false">
      <c r="U457" s="1" t="n">
        <f aca="false">1+U456</f>
        <v>451</v>
      </c>
      <c r="V457" s="82" t="e">
        <v>#VALUE!</v>
      </c>
      <c r="W457" s="83" t="e">
        <f aca="false">V457</f>
        <v>#VALUE!</v>
      </c>
      <c r="Y457" s="1" t="n">
        <f aca="false">Y456+1</f>
        <v>452</v>
      </c>
      <c r="AA457" s="76"/>
      <c r="AB457" s="76"/>
      <c r="AC457" s="80"/>
      <c r="AD457" s="33"/>
    </row>
    <row r="458" customFormat="false" ht="11.25" hidden="false" customHeight="false" outlineLevel="0" collapsed="false">
      <c r="U458" s="1" t="n">
        <f aca="false">1+U457</f>
        <v>452</v>
      </c>
      <c r="V458" s="82" t="e">
        <v>#VALUE!</v>
      </c>
      <c r="W458" s="83" t="e">
        <f aca="false">V458</f>
        <v>#VALUE!</v>
      </c>
      <c r="Y458" s="1" t="n">
        <f aca="false">Y457+1</f>
        <v>453</v>
      </c>
      <c r="AA458" s="76"/>
      <c r="AB458" s="76"/>
      <c r="AC458" s="80"/>
      <c r="AD458" s="33"/>
    </row>
    <row r="459" customFormat="false" ht="11.25" hidden="false" customHeight="false" outlineLevel="0" collapsed="false">
      <c r="U459" s="1" t="n">
        <f aca="false">1+U458</f>
        <v>453</v>
      </c>
      <c r="V459" s="82" t="e">
        <v>#VALUE!</v>
      </c>
      <c r="W459" s="83" t="e">
        <f aca="false">V459</f>
        <v>#VALUE!</v>
      </c>
      <c r="Y459" s="1" t="n">
        <f aca="false">Y458+1</f>
        <v>454</v>
      </c>
      <c r="AA459" s="76"/>
      <c r="AB459" s="76"/>
      <c r="AC459" s="80"/>
      <c r="AD459" s="33"/>
    </row>
    <row r="460" customFormat="false" ht="11.25" hidden="false" customHeight="false" outlineLevel="0" collapsed="false">
      <c r="U460" s="1" t="n">
        <f aca="false">1+U459</f>
        <v>454</v>
      </c>
      <c r="V460" s="82" t="e">
        <v>#VALUE!</v>
      </c>
      <c r="W460" s="83" t="e">
        <f aca="false">V460</f>
        <v>#VALUE!</v>
      </c>
      <c r="Y460" s="1" t="n">
        <f aca="false">Y459+1</f>
        <v>455</v>
      </c>
      <c r="AA460" s="76"/>
      <c r="AB460" s="76"/>
      <c r="AC460" s="80"/>
      <c r="AD460" s="33"/>
    </row>
    <row r="461" customFormat="false" ht="11.25" hidden="false" customHeight="false" outlineLevel="0" collapsed="false">
      <c r="U461" s="1" t="n">
        <f aca="false">1+U460</f>
        <v>455</v>
      </c>
      <c r="V461" s="82" t="e">
        <v>#VALUE!</v>
      </c>
      <c r="W461" s="83" t="e">
        <f aca="false">V461</f>
        <v>#VALUE!</v>
      </c>
      <c r="Y461" s="1" t="n">
        <f aca="false">Y460+1</f>
        <v>456</v>
      </c>
      <c r="AA461" s="76"/>
      <c r="AB461" s="76"/>
      <c r="AC461" s="80"/>
      <c r="AD461" s="33"/>
    </row>
    <row r="462" customFormat="false" ht="11.25" hidden="false" customHeight="false" outlineLevel="0" collapsed="false">
      <c r="U462" s="1" t="n">
        <f aca="false">1+U461</f>
        <v>456</v>
      </c>
      <c r="V462" s="82" t="e">
        <v>#VALUE!</v>
      </c>
      <c r="W462" s="83" t="e">
        <f aca="false">V462</f>
        <v>#VALUE!</v>
      </c>
      <c r="Y462" s="1" t="n">
        <f aca="false">Y461+1</f>
        <v>457</v>
      </c>
      <c r="AA462" s="76"/>
      <c r="AB462" s="76"/>
      <c r="AC462" s="80"/>
      <c r="AD462" s="33"/>
    </row>
    <row r="463" customFormat="false" ht="11.25" hidden="false" customHeight="false" outlineLevel="0" collapsed="false">
      <c r="U463" s="1" t="n">
        <f aca="false">1+U462</f>
        <v>457</v>
      </c>
      <c r="V463" s="82" t="e">
        <v>#VALUE!</v>
      </c>
      <c r="W463" s="83" t="e">
        <f aca="false">V463</f>
        <v>#VALUE!</v>
      </c>
      <c r="Y463" s="1" t="n">
        <f aca="false">Y462+1</f>
        <v>458</v>
      </c>
      <c r="AA463" s="76"/>
      <c r="AB463" s="76"/>
      <c r="AC463" s="80"/>
      <c r="AD463" s="33"/>
    </row>
    <row r="464" customFormat="false" ht="11.25" hidden="false" customHeight="false" outlineLevel="0" collapsed="false">
      <c r="U464" s="1" t="n">
        <f aca="false">1+U463</f>
        <v>458</v>
      </c>
      <c r="V464" s="82" t="e">
        <v>#VALUE!</v>
      </c>
      <c r="W464" s="83" t="e">
        <f aca="false">V464</f>
        <v>#VALUE!</v>
      </c>
      <c r="Y464" s="1" t="n">
        <f aca="false">Y463+1</f>
        <v>459</v>
      </c>
      <c r="AA464" s="76"/>
      <c r="AB464" s="76"/>
      <c r="AC464" s="80"/>
      <c r="AD464" s="33"/>
    </row>
    <row r="465" customFormat="false" ht="11.25" hidden="false" customHeight="false" outlineLevel="0" collapsed="false">
      <c r="U465" s="1" t="n">
        <f aca="false">1+U464</f>
        <v>459</v>
      </c>
      <c r="V465" s="82" t="e">
        <v>#VALUE!</v>
      </c>
      <c r="W465" s="83" t="e">
        <f aca="false">V465</f>
        <v>#VALUE!</v>
      </c>
      <c r="Y465" s="1" t="n">
        <f aca="false">Y464+1</f>
        <v>460</v>
      </c>
      <c r="AA465" s="76"/>
      <c r="AB465" s="76"/>
      <c r="AC465" s="80"/>
      <c r="AD465" s="33"/>
    </row>
    <row r="466" customFormat="false" ht="11.25" hidden="false" customHeight="false" outlineLevel="0" collapsed="false">
      <c r="U466" s="1" t="n">
        <f aca="false">1+U465</f>
        <v>460</v>
      </c>
      <c r="V466" s="82" t="e">
        <v>#VALUE!</v>
      </c>
      <c r="W466" s="83" t="e">
        <f aca="false">V466</f>
        <v>#VALUE!</v>
      </c>
      <c r="Y466" s="1" t="n">
        <f aca="false">Y465+1</f>
        <v>461</v>
      </c>
      <c r="AA466" s="76"/>
      <c r="AB466" s="76"/>
      <c r="AC466" s="80"/>
      <c r="AD466" s="33"/>
    </row>
    <row r="467" customFormat="false" ht="11.25" hidden="false" customHeight="false" outlineLevel="0" collapsed="false">
      <c r="U467" s="1" t="n">
        <f aca="false">1+U466</f>
        <v>461</v>
      </c>
      <c r="V467" s="82" t="e">
        <v>#VALUE!</v>
      </c>
      <c r="W467" s="83" t="e">
        <f aca="false">V467</f>
        <v>#VALUE!</v>
      </c>
      <c r="Y467" s="1" t="n">
        <f aca="false">Y466+1</f>
        <v>462</v>
      </c>
      <c r="AA467" s="76"/>
      <c r="AB467" s="76"/>
      <c r="AC467" s="80"/>
      <c r="AD467" s="33"/>
    </row>
    <row r="468" customFormat="false" ht="11.25" hidden="false" customHeight="false" outlineLevel="0" collapsed="false">
      <c r="U468" s="1" t="n">
        <f aca="false">1+U467</f>
        <v>462</v>
      </c>
      <c r="V468" s="82" t="e">
        <v>#VALUE!</v>
      </c>
      <c r="W468" s="83" t="e">
        <f aca="false">V468</f>
        <v>#VALUE!</v>
      </c>
      <c r="Y468" s="1" t="n">
        <f aca="false">Y467+1</f>
        <v>463</v>
      </c>
      <c r="AA468" s="76"/>
      <c r="AB468" s="76"/>
      <c r="AC468" s="80"/>
      <c r="AD468" s="33"/>
    </row>
    <row r="469" customFormat="false" ht="11.25" hidden="false" customHeight="false" outlineLevel="0" collapsed="false">
      <c r="U469" s="1" t="n">
        <f aca="false">1+U468</f>
        <v>463</v>
      </c>
      <c r="V469" s="82" t="e">
        <v>#VALUE!</v>
      </c>
      <c r="W469" s="83" t="e">
        <f aca="false">V469</f>
        <v>#VALUE!</v>
      </c>
      <c r="Y469" s="1" t="n">
        <f aca="false">Y468+1</f>
        <v>464</v>
      </c>
      <c r="AA469" s="76"/>
      <c r="AB469" s="76"/>
      <c r="AC469" s="80"/>
      <c r="AD469" s="33"/>
    </row>
    <row r="470" customFormat="false" ht="11.25" hidden="false" customHeight="false" outlineLevel="0" collapsed="false">
      <c r="U470" s="1" t="n">
        <f aca="false">1+U469</f>
        <v>464</v>
      </c>
      <c r="V470" s="82" t="e">
        <v>#VALUE!</v>
      </c>
      <c r="W470" s="83" t="e">
        <f aca="false">V470</f>
        <v>#VALUE!</v>
      </c>
      <c r="Y470" s="1" t="n">
        <f aca="false">Y469+1</f>
        <v>465</v>
      </c>
      <c r="AA470" s="76"/>
      <c r="AB470" s="76"/>
      <c r="AC470" s="80"/>
      <c r="AD470" s="33"/>
    </row>
    <row r="471" customFormat="false" ht="11.25" hidden="false" customHeight="false" outlineLevel="0" collapsed="false">
      <c r="U471" s="1" t="n">
        <f aca="false">1+U470</f>
        <v>465</v>
      </c>
      <c r="V471" s="82" t="e">
        <v>#VALUE!</v>
      </c>
      <c r="W471" s="83" t="e">
        <f aca="false">V471</f>
        <v>#VALUE!</v>
      </c>
      <c r="Y471" s="1" t="n">
        <f aca="false">Y470+1</f>
        <v>466</v>
      </c>
      <c r="AA471" s="76"/>
      <c r="AB471" s="76"/>
      <c r="AC471" s="80"/>
      <c r="AD471" s="33"/>
    </row>
    <row r="472" customFormat="false" ht="11.25" hidden="false" customHeight="false" outlineLevel="0" collapsed="false">
      <c r="U472" s="1" t="n">
        <f aca="false">1+U471</f>
        <v>466</v>
      </c>
      <c r="V472" s="82" t="e">
        <v>#VALUE!</v>
      </c>
      <c r="W472" s="83" t="e">
        <f aca="false">V472</f>
        <v>#VALUE!</v>
      </c>
      <c r="Y472" s="1" t="n">
        <f aca="false">Y471+1</f>
        <v>467</v>
      </c>
      <c r="AA472" s="76"/>
      <c r="AB472" s="76"/>
      <c r="AC472" s="80"/>
      <c r="AD472" s="33"/>
    </row>
    <row r="473" customFormat="false" ht="11.25" hidden="false" customHeight="false" outlineLevel="0" collapsed="false">
      <c r="U473" s="1" t="n">
        <f aca="false">1+U472</f>
        <v>467</v>
      </c>
      <c r="V473" s="82" t="e">
        <v>#VALUE!</v>
      </c>
      <c r="W473" s="83" t="e">
        <f aca="false">V473</f>
        <v>#VALUE!</v>
      </c>
      <c r="Y473" s="1" t="n">
        <f aca="false">Y472+1</f>
        <v>468</v>
      </c>
      <c r="AA473" s="76"/>
      <c r="AB473" s="76"/>
      <c r="AC473" s="80"/>
      <c r="AD473" s="33"/>
    </row>
    <row r="474" customFormat="false" ht="11.25" hidden="false" customHeight="false" outlineLevel="0" collapsed="false">
      <c r="U474" s="1" t="n">
        <f aca="false">1+U473</f>
        <v>468</v>
      </c>
      <c r="V474" s="82" t="e">
        <v>#VALUE!</v>
      </c>
      <c r="W474" s="83" t="e">
        <f aca="false">V474</f>
        <v>#VALUE!</v>
      </c>
      <c r="Y474" s="1" t="n">
        <f aca="false">Y473+1</f>
        <v>469</v>
      </c>
      <c r="AA474" s="76"/>
      <c r="AB474" s="76"/>
      <c r="AC474" s="80"/>
      <c r="AD474" s="33"/>
    </row>
    <row r="475" customFormat="false" ht="11.25" hidden="false" customHeight="false" outlineLevel="0" collapsed="false">
      <c r="U475" s="1" t="n">
        <f aca="false">1+U474</f>
        <v>469</v>
      </c>
      <c r="V475" s="82" t="e">
        <v>#VALUE!</v>
      </c>
      <c r="W475" s="83" t="e">
        <f aca="false">V475</f>
        <v>#VALUE!</v>
      </c>
      <c r="Y475" s="1" t="n">
        <f aca="false">Y474+1</f>
        <v>470</v>
      </c>
      <c r="AA475" s="76"/>
      <c r="AB475" s="76"/>
      <c r="AC475" s="80"/>
      <c r="AD475" s="33"/>
    </row>
    <row r="476" customFormat="false" ht="11.25" hidden="false" customHeight="false" outlineLevel="0" collapsed="false">
      <c r="U476" s="1" t="n">
        <f aca="false">1+U475</f>
        <v>470</v>
      </c>
      <c r="V476" s="82" t="e">
        <v>#VALUE!</v>
      </c>
      <c r="W476" s="83" t="e">
        <f aca="false">V476</f>
        <v>#VALUE!</v>
      </c>
      <c r="Y476" s="1" t="n">
        <f aca="false">Y475+1</f>
        <v>471</v>
      </c>
      <c r="AA476" s="76"/>
      <c r="AB476" s="76"/>
      <c r="AC476" s="80"/>
      <c r="AD476" s="33"/>
    </row>
    <row r="477" customFormat="false" ht="11.25" hidden="false" customHeight="false" outlineLevel="0" collapsed="false">
      <c r="U477" s="1" t="n">
        <f aca="false">1+U476</f>
        <v>471</v>
      </c>
      <c r="V477" s="82" t="e">
        <v>#VALUE!</v>
      </c>
      <c r="W477" s="83" t="e">
        <f aca="false">V477</f>
        <v>#VALUE!</v>
      </c>
      <c r="Y477" s="1" t="n">
        <f aca="false">Y476+1</f>
        <v>472</v>
      </c>
      <c r="AA477" s="76"/>
      <c r="AB477" s="76"/>
      <c r="AC477" s="80"/>
      <c r="AD477" s="33"/>
    </row>
    <row r="478" customFormat="false" ht="11.25" hidden="false" customHeight="false" outlineLevel="0" collapsed="false">
      <c r="U478" s="1" t="n">
        <f aca="false">1+U477</f>
        <v>472</v>
      </c>
      <c r="V478" s="82" t="e">
        <v>#VALUE!</v>
      </c>
      <c r="W478" s="83" t="e">
        <f aca="false">V478</f>
        <v>#VALUE!</v>
      </c>
      <c r="Y478" s="1" t="n">
        <f aca="false">Y477+1</f>
        <v>473</v>
      </c>
      <c r="AA478" s="76"/>
      <c r="AB478" s="76"/>
      <c r="AC478" s="80"/>
      <c r="AD478" s="33"/>
    </row>
    <row r="479" customFormat="false" ht="11.25" hidden="false" customHeight="false" outlineLevel="0" collapsed="false">
      <c r="U479" s="1" t="n">
        <f aca="false">1+U478</f>
        <v>473</v>
      </c>
      <c r="V479" s="82" t="e">
        <v>#VALUE!</v>
      </c>
      <c r="W479" s="83" t="e">
        <f aca="false">V479</f>
        <v>#VALUE!</v>
      </c>
      <c r="Y479" s="1" t="n">
        <f aca="false">Y478+1</f>
        <v>474</v>
      </c>
      <c r="AA479" s="76"/>
      <c r="AB479" s="76"/>
      <c r="AC479" s="80"/>
      <c r="AD479" s="33"/>
    </row>
    <row r="480" customFormat="false" ht="11.25" hidden="false" customHeight="false" outlineLevel="0" collapsed="false">
      <c r="U480" s="1" t="n">
        <f aca="false">1+U479</f>
        <v>474</v>
      </c>
      <c r="V480" s="82" t="e">
        <v>#VALUE!</v>
      </c>
      <c r="W480" s="83" t="e">
        <f aca="false">V480</f>
        <v>#VALUE!</v>
      </c>
      <c r="Y480" s="1" t="n">
        <f aca="false">Y479+1</f>
        <v>475</v>
      </c>
      <c r="AA480" s="76"/>
      <c r="AB480" s="76"/>
      <c r="AC480" s="80"/>
      <c r="AD480" s="33"/>
    </row>
    <row r="481" customFormat="false" ht="11.25" hidden="false" customHeight="false" outlineLevel="0" collapsed="false">
      <c r="U481" s="1" t="n">
        <f aca="false">1+U480</f>
        <v>475</v>
      </c>
      <c r="V481" s="82" t="e">
        <v>#VALUE!</v>
      </c>
      <c r="W481" s="83" t="e">
        <f aca="false">V481</f>
        <v>#VALUE!</v>
      </c>
      <c r="Y481" s="1" t="n">
        <f aca="false">Y480+1</f>
        <v>476</v>
      </c>
      <c r="AA481" s="76"/>
      <c r="AB481" s="76"/>
      <c r="AC481" s="80"/>
      <c r="AD481" s="33"/>
    </row>
    <row r="482" customFormat="false" ht="11.25" hidden="false" customHeight="false" outlineLevel="0" collapsed="false">
      <c r="U482" s="1" t="n">
        <f aca="false">1+U481</f>
        <v>476</v>
      </c>
      <c r="V482" s="82" t="e">
        <v>#VALUE!</v>
      </c>
      <c r="W482" s="83" t="e">
        <f aca="false">V482</f>
        <v>#VALUE!</v>
      </c>
      <c r="Y482" s="1" t="n">
        <f aca="false">Y481+1</f>
        <v>477</v>
      </c>
      <c r="AA482" s="76"/>
      <c r="AB482" s="76"/>
      <c r="AC482" s="80"/>
      <c r="AD482" s="33"/>
    </row>
    <row r="483" customFormat="false" ht="11.25" hidden="false" customHeight="false" outlineLevel="0" collapsed="false">
      <c r="U483" s="1" t="n">
        <f aca="false">1+U482</f>
        <v>477</v>
      </c>
      <c r="V483" s="82" t="e">
        <v>#VALUE!</v>
      </c>
      <c r="W483" s="83" t="e">
        <f aca="false">V483</f>
        <v>#VALUE!</v>
      </c>
      <c r="Y483" s="1" t="n">
        <f aca="false">Y482+1</f>
        <v>478</v>
      </c>
      <c r="AA483" s="76"/>
      <c r="AB483" s="76"/>
      <c r="AC483" s="80"/>
      <c r="AD483" s="33"/>
    </row>
    <row r="484" customFormat="false" ht="11.25" hidden="false" customHeight="false" outlineLevel="0" collapsed="false">
      <c r="U484" s="1" t="n">
        <f aca="false">1+U483</f>
        <v>478</v>
      </c>
      <c r="V484" s="82" t="e">
        <v>#VALUE!</v>
      </c>
      <c r="W484" s="83" t="e">
        <f aca="false">V484</f>
        <v>#VALUE!</v>
      </c>
      <c r="Y484" s="1" t="n">
        <f aca="false">Y483+1</f>
        <v>479</v>
      </c>
      <c r="AA484" s="76"/>
      <c r="AB484" s="76"/>
      <c r="AC484" s="80"/>
      <c r="AD484" s="33"/>
    </row>
    <row r="485" customFormat="false" ht="11.25" hidden="false" customHeight="false" outlineLevel="0" collapsed="false">
      <c r="U485" s="1" t="n">
        <f aca="false">1+U484</f>
        <v>479</v>
      </c>
      <c r="V485" s="82" t="e">
        <v>#VALUE!</v>
      </c>
      <c r="W485" s="83" t="e">
        <f aca="false">V485</f>
        <v>#VALUE!</v>
      </c>
      <c r="Y485" s="1" t="n">
        <f aca="false">Y484+1</f>
        <v>480</v>
      </c>
      <c r="AA485" s="76"/>
      <c r="AB485" s="76"/>
      <c r="AC485" s="80"/>
      <c r="AD485" s="33"/>
    </row>
    <row r="486" customFormat="false" ht="11.25" hidden="false" customHeight="false" outlineLevel="0" collapsed="false">
      <c r="U486" s="1" t="n">
        <f aca="false">1+U485</f>
        <v>480</v>
      </c>
      <c r="V486" s="82" t="e">
        <v>#VALUE!</v>
      </c>
      <c r="W486" s="83" t="e">
        <f aca="false">V486</f>
        <v>#VALUE!</v>
      </c>
      <c r="Y486" s="1" t="n">
        <f aca="false">Y485+1</f>
        <v>481</v>
      </c>
      <c r="AA486" s="76"/>
      <c r="AB486" s="76"/>
      <c r="AC486" s="80"/>
      <c r="AD486" s="33"/>
    </row>
    <row r="487" customFormat="false" ht="11.25" hidden="false" customHeight="false" outlineLevel="0" collapsed="false">
      <c r="U487" s="1" t="n">
        <f aca="false">1+U486</f>
        <v>481</v>
      </c>
      <c r="V487" s="82" t="e">
        <v>#VALUE!</v>
      </c>
      <c r="W487" s="83" t="e">
        <f aca="false">V487</f>
        <v>#VALUE!</v>
      </c>
      <c r="Y487" s="1" t="n">
        <f aca="false">Y486+1</f>
        <v>482</v>
      </c>
      <c r="AA487" s="76"/>
      <c r="AB487" s="76"/>
      <c r="AC487" s="80"/>
      <c r="AD487" s="33"/>
    </row>
    <row r="488" customFormat="false" ht="11.25" hidden="false" customHeight="false" outlineLevel="0" collapsed="false">
      <c r="U488" s="1" t="n">
        <f aca="false">1+U487</f>
        <v>482</v>
      </c>
      <c r="V488" s="82" t="e">
        <v>#VALUE!</v>
      </c>
      <c r="W488" s="83" t="e">
        <f aca="false">V488</f>
        <v>#VALUE!</v>
      </c>
      <c r="Y488" s="1" t="n">
        <f aca="false">Y487+1</f>
        <v>483</v>
      </c>
      <c r="AA488" s="76"/>
      <c r="AB488" s="76"/>
      <c r="AC488" s="80"/>
      <c r="AD488" s="33"/>
    </row>
    <row r="489" customFormat="false" ht="11.25" hidden="false" customHeight="false" outlineLevel="0" collapsed="false">
      <c r="U489" s="1" t="n">
        <f aca="false">1+U488</f>
        <v>483</v>
      </c>
      <c r="V489" s="82" t="e">
        <v>#VALUE!</v>
      </c>
      <c r="W489" s="83" t="e">
        <f aca="false">V489</f>
        <v>#VALUE!</v>
      </c>
      <c r="Y489" s="1" t="n">
        <f aca="false">Y488+1</f>
        <v>484</v>
      </c>
      <c r="AA489" s="76"/>
      <c r="AB489" s="76"/>
      <c r="AC489" s="80"/>
      <c r="AD489" s="33"/>
    </row>
    <row r="490" customFormat="false" ht="11.25" hidden="false" customHeight="false" outlineLevel="0" collapsed="false">
      <c r="U490" s="1" t="n">
        <f aca="false">1+U489</f>
        <v>484</v>
      </c>
      <c r="V490" s="82" t="e">
        <v>#VALUE!</v>
      </c>
      <c r="W490" s="83" t="e">
        <f aca="false">V490</f>
        <v>#VALUE!</v>
      </c>
      <c r="Y490" s="1" t="n">
        <f aca="false">Y489+1</f>
        <v>485</v>
      </c>
      <c r="AA490" s="76"/>
      <c r="AB490" s="76"/>
      <c r="AC490" s="80"/>
      <c r="AD490" s="33"/>
    </row>
    <row r="491" customFormat="false" ht="11.25" hidden="false" customHeight="false" outlineLevel="0" collapsed="false">
      <c r="U491" s="1" t="n">
        <f aca="false">1+U490</f>
        <v>485</v>
      </c>
      <c r="V491" s="82" t="e">
        <v>#VALUE!</v>
      </c>
      <c r="W491" s="83" t="e">
        <f aca="false">V491</f>
        <v>#VALUE!</v>
      </c>
      <c r="Y491" s="1" t="n">
        <f aca="false">Y490+1</f>
        <v>486</v>
      </c>
      <c r="AA491" s="76"/>
      <c r="AB491" s="76"/>
      <c r="AC491" s="80"/>
      <c r="AD491" s="33"/>
    </row>
    <row r="492" customFormat="false" ht="11.25" hidden="false" customHeight="false" outlineLevel="0" collapsed="false">
      <c r="U492" s="1" t="n">
        <f aca="false">1+U491</f>
        <v>486</v>
      </c>
      <c r="V492" s="82" t="e">
        <v>#VALUE!</v>
      </c>
      <c r="W492" s="83" t="e">
        <f aca="false">V492</f>
        <v>#VALUE!</v>
      </c>
      <c r="Y492" s="1" t="n">
        <f aca="false">Y491+1</f>
        <v>487</v>
      </c>
      <c r="AA492" s="76"/>
      <c r="AB492" s="76"/>
      <c r="AC492" s="80"/>
      <c r="AD492" s="33"/>
    </row>
    <row r="493" customFormat="false" ht="11.25" hidden="false" customHeight="false" outlineLevel="0" collapsed="false">
      <c r="U493" s="1" t="n">
        <f aca="false">1+U492</f>
        <v>487</v>
      </c>
      <c r="V493" s="82" t="e">
        <v>#VALUE!</v>
      </c>
      <c r="W493" s="83" t="e">
        <f aca="false">V493</f>
        <v>#VALUE!</v>
      </c>
      <c r="Y493" s="1" t="n">
        <f aca="false">Y492+1</f>
        <v>488</v>
      </c>
      <c r="AA493" s="76"/>
      <c r="AB493" s="76"/>
      <c r="AC493" s="80"/>
      <c r="AD493" s="33"/>
    </row>
    <row r="494" customFormat="false" ht="11.25" hidden="false" customHeight="false" outlineLevel="0" collapsed="false">
      <c r="U494" s="1" t="n">
        <f aca="false">1+U493</f>
        <v>488</v>
      </c>
      <c r="V494" s="82" t="e">
        <v>#VALUE!</v>
      </c>
      <c r="W494" s="83" t="e">
        <f aca="false">V494</f>
        <v>#VALUE!</v>
      </c>
      <c r="Y494" s="1" t="n">
        <f aca="false">Y493+1</f>
        <v>489</v>
      </c>
      <c r="AA494" s="76"/>
      <c r="AB494" s="76"/>
      <c r="AC494" s="80"/>
      <c r="AD494" s="33"/>
    </row>
    <row r="495" customFormat="false" ht="11.25" hidden="false" customHeight="false" outlineLevel="0" collapsed="false">
      <c r="U495" s="1" t="n">
        <f aca="false">1+U494</f>
        <v>489</v>
      </c>
      <c r="V495" s="82" t="e">
        <v>#VALUE!</v>
      </c>
      <c r="W495" s="83" t="e">
        <f aca="false">V495</f>
        <v>#VALUE!</v>
      </c>
      <c r="Y495" s="1" t="n">
        <f aca="false">Y494+1</f>
        <v>490</v>
      </c>
      <c r="AA495" s="76"/>
      <c r="AB495" s="76"/>
      <c r="AC495" s="80"/>
      <c r="AD495" s="33"/>
    </row>
    <row r="496" customFormat="false" ht="11.25" hidden="false" customHeight="false" outlineLevel="0" collapsed="false">
      <c r="U496" s="1" t="n">
        <f aca="false">1+U495</f>
        <v>490</v>
      </c>
      <c r="V496" s="82" t="e">
        <v>#VALUE!</v>
      </c>
      <c r="W496" s="83" t="e">
        <f aca="false">V496</f>
        <v>#VALUE!</v>
      </c>
      <c r="Y496" s="1" t="n">
        <f aca="false">Y495+1</f>
        <v>491</v>
      </c>
      <c r="AA496" s="76"/>
      <c r="AB496" s="76"/>
      <c r="AC496" s="80"/>
      <c r="AD496" s="33"/>
    </row>
    <row r="497" customFormat="false" ht="11.25" hidden="false" customHeight="false" outlineLevel="0" collapsed="false">
      <c r="U497" s="1" t="n">
        <f aca="false">1+U496</f>
        <v>491</v>
      </c>
      <c r="V497" s="82" t="e">
        <v>#VALUE!</v>
      </c>
      <c r="W497" s="83" t="e">
        <f aca="false">V497</f>
        <v>#VALUE!</v>
      </c>
      <c r="Y497" s="1" t="n">
        <f aca="false">Y496+1</f>
        <v>492</v>
      </c>
      <c r="AA497" s="76"/>
      <c r="AB497" s="76"/>
      <c r="AC497" s="80"/>
      <c r="AD497" s="33"/>
    </row>
    <row r="498" customFormat="false" ht="11.25" hidden="false" customHeight="false" outlineLevel="0" collapsed="false">
      <c r="U498" s="1" t="n">
        <f aca="false">1+U497</f>
        <v>492</v>
      </c>
      <c r="V498" s="82" t="e">
        <v>#VALUE!</v>
      </c>
      <c r="W498" s="83" t="e">
        <f aca="false">V498</f>
        <v>#VALUE!</v>
      </c>
      <c r="Y498" s="1" t="n">
        <f aca="false">Y497+1</f>
        <v>493</v>
      </c>
      <c r="AA498" s="76"/>
      <c r="AB498" s="76"/>
      <c r="AC498" s="80"/>
      <c r="AD498" s="33"/>
    </row>
    <row r="499" customFormat="false" ht="11.25" hidden="false" customHeight="false" outlineLevel="0" collapsed="false">
      <c r="U499" s="1" t="n">
        <f aca="false">1+U498</f>
        <v>493</v>
      </c>
      <c r="V499" s="82" t="e">
        <v>#VALUE!</v>
      </c>
      <c r="W499" s="83" t="e">
        <f aca="false">V499</f>
        <v>#VALUE!</v>
      </c>
      <c r="Y499" s="1" t="n">
        <f aca="false">Y498+1</f>
        <v>494</v>
      </c>
      <c r="AA499" s="76"/>
      <c r="AB499" s="76"/>
      <c r="AC499" s="80"/>
      <c r="AD499" s="33"/>
    </row>
    <row r="500" customFormat="false" ht="11.25" hidden="false" customHeight="false" outlineLevel="0" collapsed="false">
      <c r="U500" s="1" t="n">
        <f aca="false">1+U499</f>
        <v>494</v>
      </c>
      <c r="V500" s="82" t="e">
        <v>#VALUE!</v>
      </c>
      <c r="W500" s="83" t="e">
        <f aca="false">V500</f>
        <v>#VALUE!</v>
      </c>
      <c r="Y500" s="1" t="n">
        <f aca="false">Y499+1</f>
        <v>495</v>
      </c>
      <c r="AA500" s="76"/>
      <c r="AB500" s="76"/>
      <c r="AC500" s="80"/>
      <c r="AD500" s="33"/>
    </row>
    <row r="501" customFormat="false" ht="11.25" hidden="false" customHeight="false" outlineLevel="0" collapsed="false">
      <c r="U501" s="1" t="n">
        <f aca="false">1+U500</f>
        <v>495</v>
      </c>
      <c r="V501" s="82" t="e">
        <v>#VALUE!</v>
      </c>
      <c r="W501" s="83" t="e">
        <f aca="false">V501</f>
        <v>#VALUE!</v>
      </c>
      <c r="Y501" s="1" t="n">
        <f aca="false">Y500+1</f>
        <v>496</v>
      </c>
      <c r="AA501" s="76"/>
      <c r="AB501" s="76"/>
      <c r="AC501" s="80"/>
      <c r="AD501" s="33"/>
    </row>
    <row r="502" customFormat="false" ht="11.25" hidden="false" customHeight="false" outlineLevel="0" collapsed="false">
      <c r="U502" s="1" t="n">
        <f aca="false">1+U501</f>
        <v>496</v>
      </c>
      <c r="V502" s="82" t="e">
        <v>#VALUE!</v>
      </c>
      <c r="W502" s="83" t="e">
        <f aca="false">V502</f>
        <v>#VALUE!</v>
      </c>
      <c r="Y502" s="1" t="n">
        <f aca="false">Y501+1</f>
        <v>497</v>
      </c>
      <c r="AA502" s="76"/>
      <c r="AB502" s="76"/>
      <c r="AC502" s="80"/>
      <c r="AD502" s="33"/>
    </row>
    <row r="503" customFormat="false" ht="11.25" hidden="false" customHeight="false" outlineLevel="0" collapsed="false">
      <c r="U503" s="1" t="n">
        <f aca="false">1+U502</f>
        <v>497</v>
      </c>
      <c r="V503" s="82" t="e">
        <v>#VALUE!</v>
      </c>
      <c r="W503" s="83" t="e">
        <f aca="false">V503</f>
        <v>#VALUE!</v>
      </c>
      <c r="Y503" s="1" t="n">
        <f aca="false">Y502+1</f>
        <v>498</v>
      </c>
      <c r="AA503" s="76"/>
      <c r="AB503" s="76"/>
      <c r="AC503" s="80"/>
      <c r="AD503" s="33"/>
    </row>
    <row r="504" customFormat="false" ht="11.25" hidden="false" customHeight="false" outlineLevel="0" collapsed="false">
      <c r="U504" s="1" t="n">
        <f aca="false">1+U503</f>
        <v>498</v>
      </c>
      <c r="V504" s="82" t="e">
        <v>#VALUE!</v>
      </c>
      <c r="W504" s="83" t="e">
        <f aca="false">V504</f>
        <v>#VALUE!</v>
      </c>
      <c r="Y504" s="1" t="n">
        <f aca="false">Y503+1</f>
        <v>499</v>
      </c>
      <c r="AA504" s="76"/>
      <c r="AB504" s="76"/>
      <c r="AC504" s="80"/>
      <c r="AD504" s="33"/>
    </row>
    <row r="505" customFormat="false" ht="11.25" hidden="false" customHeight="false" outlineLevel="0" collapsed="false">
      <c r="U505" s="1" t="n">
        <f aca="false">1+U504</f>
        <v>499</v>
      </c>
      <c r="V505" s="82" t="e">
        <v>#VALUE!</v>
      </c>
      <c r="W505" s="83" t="e">
        <f aca="false">V505</f>
        <v>#VALUE!</v>
      </c>
      <c r="Y505" s="1" t="n">
        <f aca="false">Y504+1</f>
        <v>500</v>
      </c>
      <c r="AA505" s="76"/>
      <c r="AB505" s="76"/>
      <c r="AC505" s="80"/>
      <c r="AD505" s="33"/>
    </row>
    <row r="506" customFormat="false" ht="11.25" hidden="false" customHeight="false" outlineLevel="0" collapsed="false">
      <c r="U506" s="1" t="n">
        <f aca="false">1+U505</f>
        <v>500</v>
      </c>
      <c r="V506" s="82" t="e">
        <v>#VALUE!</v>
      </c>
      <c r="W506" s="83" t="e">
        <f aca="false">V506</f>
        <v>#VALUE!</v>
      </c>
      <c r="Y506" s="1" t="n">
        <f aca="false">Y505+1</f>
        <v>501</v>
      </c>
      <c r="AA506" s="76"/>
      <c r="AB506" s="76"/>
      <c r="AC506" s="80"/>
      <c r="AD506" s="33"/>
    </row>
    <row r="507" customFormat="false" ht="11.25" hidden="false" customHeight="false" outlineLevel="0" collapsed="false">
      <c r="U507" s="1" t="n">
        <f aca="false">1+U506</f>
        <v>501</v>
      </c>
      <c r="V507" s="82" t="e">
        <v>#VALUE!</v>
      </c>
      <c r="W507" s="83" t="e">
        <f aca="false">V507</f>
        <v>#VALUE!</v>
      </c>
      <c r="Y507" s="1" t="n">
        <f aca="false">Y506+1</f>
        <v>502</v>
      </c>
      <c r="AA507" s="76"/>
      <c r="AB507" s="76"/>
      <c r="AC507" s="80"/>
      <c r="AD507" s="33"/>
    </row>
    <row r="508" customFormat="false" ht="11.25" hidden="false" customHeight="false" outlineLevel="0" collapsed="false">
      <c r="U508" s="1" t="n">
        <f aca="false">1+U507</f>
        <v>502</v>
      </c>
      <c r="V508" s="82" t="e">
        <v>#VALUE!</v>
      </c>
      <c r="W508" s="83" t="e">
        <f aca="false">V508</f>
        <v>#VALUE!</v>
      </c>
      <c r="Y508" s="1" t="n">
        <f aca="false">Y507+1</f>
        <v>503</v>
      </c>
      <c r="AA508" s="76"/>
      <c r="AB508" s="76"/>
      <c r="AC508" s="80"/>
      <c r="AD508" s="33"/>
    </row>
    <row r="509" customFormat="false" ht="11.25" hidden="false" customHeight="false" outlineLevel="0" collapsed="false">
      <c r="U509" s="1" t="n">
        <f aca="false">1+U508</f>
        <v>503</v>
      </c>
      <c r="V509" s="82" t="e">
        <v>#VALUE!</v>
      </c>
      <c r="W509" s="83" t="e">
        <f aca="false">V509</f>
        <v>#VALUE!</v>
      </c>
      <c r="Y509" s="1" t="n">
        <f aca="false">Y508+1</f>
        <v>504</v>
      </c>
      <c r="AA509" s="76"/>
      <c r="AB509" s="76"/>
      <c r="AC509" s="80"/>
      <c r="AD509" s="33"/>
    </row>
    <row r="510" customFormat="false" ht="11.25" hidden="false" customHeight="false" outlineLevel="0" collapsed="false">
      <c r="U510" s="1" t="n">
        <f aca="false">1+U509</f>
        <v>504</v>
      </c>
      <c r="V510" s="82" t="e">
        <v>#VALUE!</v>
      </c>
      <c r="W510" s="83" t="e">
        <f aca="false">V510</f>
        <v>#VALUE!</v>
      </c>
      <c r="Y510" s="1" t="n">
        <f aca="false">Y509+1</f>
        <v>505</v>
      </c>
      <c r="AA510" s="76"/>
      <c r="AB510" s="76"/>
      <c r="AC510" s="80"/>
      <c r="AD510" s="33"/>
    </row>
    <row r="511" customFormat="false" ht="11.25" hidden="false" customHeight="false" outlineLevel="0" collapsed="false">
      <c r="U511" s="1" t="n">
        <f aca="false">1+U510</f>
        <v>505</v>
      </c>
      <c r="V511" s="82" t="e">
        <v>#VALUE!</v>
      </c>
      <c r="W511" s="83" t="e">
        <f aca="false">V511</f>
        <v>#VALUE!</v>
      </c>
      <c r="Y511" s="1" t="n">
        <f aca="false">Y510+1</f>
        <v>506</v>
      </c>
      <c r="AA511" s="76"/>
      <c r="AB511" s="76"/>
      <c r="AC511" s="80"/>
      <c r="AD511" s="33"/>
    </row>
    <row r="512" customFormat="false" ht="11.25" hidden="false" customHeight="false" outlineLevel="0" collapsed="false">
      <c r="U512" s="1" t="n">
        <f aca="false">1+U511</f>
        <v>506</v>
      </c>
      <c r="V512" s="82" t="e">
        <v>#VALUE!</v>
      </c>
      <c r="W512" s="83" t="e">
        <f aca="false">V512</f>
        <v>#VALUE!</v>
      </c>
      <c r="Y512" s="1" t="n">
        <f aca="false">Y511+1</f>
        <v>507</v>
      </c>
      <c r="AA512" s="76"/>
      <c r="AB512" s="76"/>
      <c r="AC512" s="80"/>
      <c r="AD512" s="33"/>
    </row>
    <row r="513" customFormat="false" ht="11.25" hidden="false" customHeight="false" outlineLevel="0" collapsed="false">
      <c r="U513" s="1" t="n">
        <f aca="false">1+U512</f>
        <v>507</v>
      </c>
      <c r="V513" s="82" t="e">
        <v>#VALUE!</v>
      </c>
      <c r="W513" s="83" t="e">
        <f aca="false">V513</f>
        <v>#VALUE!</v>
      </c>
      <c r="Y513" s="1" t="n">
        <f aca="false">Y512+1</f>
        <v>508</v>
      </c>
      <c r="AA513" s="76"/>
      <c r="AB513" s="76"/>
      <c r="AC513" s="80"/>
      <c r="AD513" s="33"/>
    </row>
    <row r="514" customFormat="false" ht="11.25" hidden="false" customHeight="false" outlineLevel="0" collapsed="false">
      <c r="U514" s="1" t="n">
        <f aca="false">1+U513</f>
        <v>508</v>
      </c>
      <c r="V514" s="82" t="e">
        <v>#VALUE!</v>
      </c>
      <c r="W514" s="83" t="e">
        <f aca="false">V514</f>
        <v>#VALUE!</v>
      </c>
      <c r="Y514" s="1" t="n">
        <f aca="false">Y513+1</f>
        <v>509</v>
      </c>
      <c r="AA514" s="76"/>
      <c r="AB514" s="76"/>
      <c r="AC514" s="80"/>
      <c r="AD514" s="33"/>
    </row>
    <row r="515" customFormat="false" ht="11.25" hidden="false" customHeight="false" outlineLevel="0" collapsed="false">
      <c r="U515" s="1" t="n">
        <f aca="false">1+U514</f>
        <v>509</v>
      </c>
      <c r="V515" s="82" t="e">
        <v>#VALUE!</v>
      </c>
      <c r="W515" s="83" t="e">
        <f aca="false">V515</f>
        <v>#VALUE!</v>
      </c>
      <c r="Y515" s="1" t="n">
        <f aca="false">Y514+1</f>
        <v>510</v>
      </c>
      <c r="AA515" s="76"/>
      <c r="AB515" s="76"/>
      <c r="AC515" s="80"/>
      <c r="AD515" s="33"/>
    </row>
    <row r="516" customFormat="false" ht="11.25" hidden="false" customHeight="false" outlineLevel="0" collapsed="false">
      <c r="U516" s="1" t="n">
        <f aca="false">1+U515</f>
        <v>510</v>
      </c>
      <c r="V516" s="82" t="e">
        <v>#VALUE!</v>
      </c>
      <c r="W516" s="83" t="e">
        <f aca="false">V516</f>
        <v>#VALUE!</v>
      </c>
      <c r="Y516" s="1" t="n">
        <f aca="false">Y515+1</f>
        <v>511</v>
      </c>
      <c r="AA516" s="76"/>
      <c r="AB516" s="76"/>
      <c r="AC516" s="80"/>
      <c r="AD516" s="33"/>
    </row>
    <row r="517" customFormat="false" ht="11.25" hidden="false" customHeight="false" outlineLevel="0" collapsed="false">
      <c r="U517" s="1" t="n">
        <f aca="false">1+U516</f>
        <v>511</v>
      </c>
      <c r="V517" s="82" t="e">
        <v>#VALUE!</v>
      </c>
      <c r="W517" s="83" t="e">
        <f aca="false">V517</f>
        <v>#VALUE!</v>
      </c>
      <c r="Y517" s="1" t="n">
        <f aca="false">Y516+1</f>
        <v>512</v>
      </c>
      <c r="AA517" s="76"/>
      <c r="AB517" s="76"/>
      <c r="AC517" s="80"/>
      <c r="AD517" s="33"/>
    </row>
    <row r="518" customFormat="false" ht="11.25" hidden="false" customHeight="false" outlineLevel="0" collapsed="false">
      <c r="U518" s="1" t="n">
        <f aca="false">1+U517</f>
        <v>512</v>
      </c>
      <c r="V518" s="82" t="e">
        <v>#VALUE!</v>
      </c>
      <c r="W518" s="83" t="e">
        <f aca="false">V518</f>
        <v>#VALUE!</v>
      </c>
      <c r="Y518" s="1" t="n">
        <f aca="false">Y517+1</f>
        <v>513</v>
      </c>
      <c r="AA518" s="76"/>
      <c r="AB518" s="76"/>
      <c r="AC518" s="80"/>
      <c r="AD518" s="33"/>
    </row>
    <row r="519" customFormat="false" ht="11.25" hidden="false" customHeight="false" outlineLevel="0" collapsed="false">
      <c r="U519" s="1" t="n">
        <f aca="false">1+U518</f>
        <v>513</v>
      </c>
      <c r="V519" s="82" t="e">
        <v>#VALUE!</v>
      </c>
      <c r="W519" s="83" t="e">
        <f aca="false">V519</f>
        <v>#VALUE!</v>
      </c>
      <c r="Y519" s="1" t="n">
        <f aca="false">Y518+1</f>
        <v>514</v>
      </c>
      <c r="AA519" s="76"/>
      <c r="AB519" s="76"/>
      <c r="AC519" s="80"/>
      <c r="AD519" s="33"/>
    </row>
    <row r="520" customFormat="false" ht="11.25" hidden="false" customHeight="false" outlineLevel="0" collapsed="false">
      <c r="U520" s="1" t="n">
        <f aca="false">1+U519</f>
        <v>514</v>
      </c>
      <c r="V520" s="82" t="e">
        <v>#VALUE!</v>
      </c>
      <c r="W520" s="83" t="e">
        <f aca="false">V520</f>
        <v>#VALUE!</v>
      </c>
      <c r="Y520" s="1" t="n">
        <f aca="false">Y519+1</f>
        <v>515</v>
      </c>
      <c r="AA520" s="76"/>
      <c r="AB520" s="76"/>
      <c r="AC520" s="80"/>
      <c r="AD520" s="33"/>
    </row>
    <row r="521" customFormat="false" ht="11.25" hidden="false" customHeight="false" outlineLevel="0" collapsed="false">
      <c r="U521" s="1" t="n">
        <f aca="false">1+U520</f>
        <v>515</v>
      </c>
      <c r="V521" s="82" t="e">
        <v>#VALUE!</v>
      </c>
      <c r="W521" s="83" t="e">
        <f aca="false">V521</f>
        <v>#VALUE!</v>
      </c>
      <c r="Y521" s="1" t="n">
        <f aca="false">Y520+1</f>
        <v>516</v>
      </c>
      <c r="AA521" s="76"/>
      <c r="AB521" s="76"/>
      <c r="AC521" s="80"/>
      <c r="AD521" s="33"/>
    </row>
    <row r="522" customFormat="false" ht="11.25" hidden="false" customHeight="false" outlineLevel="0" collapsed="false">
      <c r="U522" s="1" t="n">
        <f aca="false">1+U521</f>
        <v>516</v>
      </c>
      <c r="V522" s="82" t="e">
        <v>#VALUE!</v>
      </c>
      <c r="W522" s="83" t="e">
        <f aca="false">V522</f>
        <v>#VALUE!</v>
      </c>
      <c r="Y522" s="1" t="n">
        <f aca="false">Y521+1</f>
        <v>517</v>
      </c>
      <c r="AA522" s="76"/>
      <c r="AB522" s="76"/>
      <c r="AC522" s="80"/>
      <c r="AD522" s="33"/>
    </row>
    <row r="523" customFormat="false" ht="11.25" hidden="false" customHeight="false" outlineLevel="0" collapsed="false">
      <c r="U523" s="1" t="n">
        <f aca="false">1+U522</f>
        <v>517</v>
      </c>
      <c r="V523" s="82" t="e">
        <v>#VALUE!</v>
      </c>
      <c r="W523" s="83" t="e">
        <f aca="false">V523</f>
        <v>#VALUE!</v>
      </c>
      <c r="Y523" s="1" t="n">
        <f aca="false">Y522+1</f>
        <v>518</v>
      </c>
      <c r="AA523" s="76"/>
      <c r="AB523" s="76"/>
      <c r="AC523" s="80"/>
      <c r="AD523" s="33"/>
    </row>
    <row r="524" customFormat="false" ht="11.25" hidden="false" customHeight="false" outlineLevel="0" collapsed="false">
      <c r="U524" s="1" t="n">
        <f aca="false">1+U523</f>
        <v>518</v>
      </c>
      <c r="V524" s="82" t="e">
        <v>#VALUE!</v>
      </c>
      <c r="W524" s="83" t="e">
        <f aca="false">V524</f>
        <v>#VALUE!</v>
      </c>
      <c r="Y524" s="1" t="n">
        <f aca="false">Y523+1</f>
        <v>519</v>
      </c>
      <c r="AA524" s="76"/>
      <c r="AB524" s="76"/>
      <c r="AC524" s="80"/>
      <c r="AD524" s="33"/>
    </row>
    <row r="525" customFormat="false" ht="11.25" hidden="false" customHeight="false" outlineLevel="0" collapsed="false">
      <c r="U525" s="1" t="n">
        <f aca="false">1+U524</f>
        <v>519</v>
      </c>
      <c r="V525" s="82" t="e">
        <v>#VALUE!</v>
      </c>
      <c r="W525" s="83" t="e">
        <f aca="false">V525</f>
        <v>#VALUE!</v>
      </c>
      <c r="Y525" s="1" t="n">
        <f aca="false">Y524+1</f>
        <v>520</v>
      </c>
      <c r="AA525" s="76"/>
      <c r="AB525" s="76"/>
      <c r="AC525" s="80"/>
      <c r="AD525" s="33"/>
    </row>
    <row r="526" customFormat="false" ht="11.25" hidden="false" customHeight="false" outlineLevel="0" collapsed="false">
      <c r="U526" s="1" t="n">
        <f aca="false">1+U525</f>
        <v>520</v>
      </c>
      <c r="V526" s="82" t="e">
        <v>#VALUE!</v>
      </c>
      <c r="W526" s="83" t="e">
        <f aca="false">V526</f>
        <v>#VALUE!</v>
      </c>
      <c r="Y526" s="1" t="n">
        <f aca="false">Y525+1</f>
        <v>521</v>
      </c>
      <c r="AA526" s="76"/>
      <c r="AB526" s="76"/>
      <c r="AC526" s="80"/>
      <c r="AD526" s="33"/>
    </row>
    <row r="527" customFormat="false" ht="11.25" hidden="false" customHeight="false" outlineLevel="0" collapsed="false">
      <c r="U527" s="1" t="n">
        <f aca="false">1+U526</f>
        <v>521</v>
      </c>
      <c r="V527" s="82" t="e">
        <v>#VALUE!</v>
      </c>
      <c r="W527" s="83" t="e">
        <f aca="false">V527</f>
        <v>#VALUE!</v>
      </c>
      <c r="Y527" s="1" t="n">
        <f aca="false">Y526+1</f>
        <v>522</v>
      </c>
      <c r="AA527" s="76"/>
      <c r="AB527" s="76"/>
      <c r="AC527" s="80"/>
      <c r="AD527" s="33"/>
    </row>
    <row r="528" customFormat="false" ht="11.25" hidden="false" customHeight="false" outlineLevel="0" collapsed="false">
      <c r="U528" s="1" t="n">
        <f aca="false">1+U527</f>
        <v>522</v>
      </c>
      <c r="V528" s="82" t="e">
        <v>#VALUE!</v>
      </c>
      <c r="W528" s="83" t="e">
        <f aca="false">V528</f>
        <v>#VALUE!</v>
      </c>
      <c r="Y528" s="1" t="n">
        <f aca="false">Y527+1</f>
        <v>523</v>
      </c>
      <c r="AA528" s="76"/>
      <c r="AB528" s="76"/>
      <c r="AC528" s="80"/>
      <c r="AD528" s="33"/>
    </row>
    <row r="529" customFormat="false" ht="11.25" hidden="false" customHeight="false" outlineLevel="0" collapsed="false">
      <c r="U529" s="1" t="n">
        <f aca="false">1+U528</f>
        <v>523</v>
      </c>
      <c r="V529" s="82" t="e">
        <v>#VALUE!</v>
      </c>
      <c r="W529" s="83" t="e">
        <f aca="false">V529</f>
        <v>#VALUE!</v>
      </c>
      <c r="Y529" s="1" t="n">
        <f aca="false">Y528+1</f>
        <v>524</v>
      </c>
      <c r="AA529" s="76"/>
      <c r="AB529" s="76"/>
      <c r="AC529" s="80"/>
      <c r="AD529" s="33"/>
    </row>
    <row r="530" customFormat="false" ht="11.25" hidden="false" customHeight="false" outlineLevel="0" collapsed="false">
      <c r="U530" s="1" t="n">
        <f aca="false">1+U529</f>
        <v>524</v>
      </c>
      <c r="V530" s="82" t="e">
        <v>#VALUE!</v>
      </c>
      <c r="W530" s="83" t="e">
        <f aca="false">V530</f>
        <v>#VALUE!</v>
      </c>
      <c r="Y530" s="1" t="n">
        <f aca="false">Y529+1</f>
        <v>525</v>
      </c>
      <c r="AA530" s="76"/>
      <c r="AB530" s="76"/>
      <c r="AC530" s="80"/>
      <c r="AD530" s="33"/>
    </row>
    <row r="531" customFormat="false" ht="11.25" hidden="false" customHeight="false" outlineLevel="0" collapsed="false">
      <c r="U531" s="1" t="n">
        <f aca="false">1+U530</f>
        <v>525</v>
      </c>
      <c r="V531" s="82" t="e">
        <v>#VALUE!</v>
      </c>
      <c r="W531" s="83" t="e">
        <f aca="false">V531</f>
        <v>#VALUE!</v>
      </c>
      <c r="Y531" s="1" t="n">
        <f aca="false">Y530+1</f>
        <v>526</v>
      </c>
      <c r="AA531" s="76"/>
      <c r="AB531" s="76"/>
      <c r="AC531" s="80"/>
      <c r="AD531" s="33"/>
    </row>
    <row r="532" customFormat="false" ht="11.25" hidden="false" customHeight="false" outlineLevel="0" collapsed="false">
      <c r="U532" s="1" t="n">
        <f aca="false">1+U531</f>
        <v>526</v>
      </c>
      <c r="V532" s="82" t="e">
        <v>#VALUE!</v>
      </c>
      <c r="W532" s="83" t="e">
        <f aca="false">V532</f>
        <v>#VALUE!</v>
      </c>
      <c r="Y532" s="1" t="n">
        <f aca="false">Y531+1</f>
        <v>527</v>
      </c>
      <c r="AA532" s="76"/>
      <c r="AB532" s="76"/>
      <c r="AC532" s="80"/>
      <c r="AD532" s="33"/>
    </row>
    <row r="533" customFormat="false" ht="11.25" hidden="false" customHeight="false" outlineLevel="0" collapsed="false">
      <c r="U533" s="1" t="n">
        <f aca="false">1+U532</f>
        <v>527</v>
      </c>
      <c r="V533" s="82" t="e">
        <v>#VALUE!</v>
      </c>
      <c r="W533" s="83" t="e">
        <f aca="false">V533</f>
        <v>#VALUE!</v>
      </c>
      <c r="Y533" s="1" t="n">
        <f aca="false">Y532+1</f>
        <v>528</v>
      </c>
      <c r="AA533" s="76"/>
      <c r="AB533" s="76"/>
      <c r="AC533" s="80"/>
      <c r="AD533" s="33"/>
    </row>
    <row r="534" customFormat="false" ht="11.25" hidden="false" customHeight="false" outlineLevel="0" collapsed="false">
      <c r="U534" s="1" t="n">
        <f aca="false">1+U533</f>
        <v>528</v>
      </c>
      <c r="V534" s="82" t="e">
        <v>#VALUE!</v>
      </c>
      <c r="W534" s="83" t="e">
        <f aca="false">V534</f>
        <v>#VALUE!</v>
      </c>
      <c r="Y534" s="1" t="n">
        <f aca="false">Y533+1</f>
        <v>529</v>
      </c>
      <c r="AA534" s="76"/>
      <c r="AB534" s="76"/>
      <c r="AC534" s="80"/>
      <c r="AD534" s="33"/>
    </row>
    <row r="535" customFormat="false" ht="11.25" hidden="false" customHeight="false" outlineLevel="0" collapsed="false">
      <c r="U535" s="1" t="n">
        <f aca="false">1+U534</f>
        <v>529</v>
      </c>
      <c r="V535" s="82" t="e">
        <v>#VALUE!</v>
      </c>
      <c r="W535" s="83" t="e">
        <f aca="false">V535</f>
        <v>#VALUE!</v>
      </c>
      <c r="Y535" s="1" t="n">
        <f aca="false">Y534+1</f>
        <v>530</v>
      </c>
      <c r="AA535" s="76"/>
      <c r="AB535" s="76"/>
      <c r="AC535" s="80"/>
      <c r="AD535" s="33"/>
    </row>
    <row r="536" customFormat="false" ht="11.25" hidden="false" customHeight="false" outlineLevel="0" collapsed="false">
      <c r="U536" s="1" t="n">
        <f aca="false">1+U535</f>
        <v>530</v>
      </c>
      <c r="V536" s="82" t="e">
        <v>#VALUE!</v>
      </c>
      <c r="W536" s="83" t="e">
        <f aca="false">V536</f>
        <v>#VALUE!</v>
      </c>
      <c r="Y536" s="1" t="n">
        <f aca="false">Y535+1</f>
        <v>531</v>
      </c>
      <c r="AA536" s="76"/>
      <c r="AB536" s="76"/>
      <c r="AC536" s="80"/>
      <c r="AD536" s="33"/>
    </row>
    <row r="537" customFormat="false" ht="11.25" hidden="false" customHeight="false" outlineLevel="0" collapsed="false">
      <c r="U537" s="1" t="n">
        <f aca="false">1+U536</f>
        <v>531</v>
      </c>
      <c r="V537" s="82" t="e">
        <v>#VALUE!</v>
      </c>
      <c r="W537" s="83" t="e">
        <f aca="false">V537</f>
        <v>#VALUE!</v>
      </c>
      <c r="Y537" s="1" t="n">
        <f aca="false">Y536+1</f>
        <v>532</v>
      </c>
      <c r="AA537" s="76"/>
      <c r="AB537" s="76"/>
      <c r="AC537" s="80"/>
      <c r="AD537" s="33"/>
    </row>
    <row r="538" customFormat="false" ht="11.25" hidden="false" customHeight="false" outlineLevel="0" collapsed="false">
      <c r="U538" s="1" t="n">
        <f aca="false">1+U537</f>
        <v>532</v>
      </c>
      <c r="V538" s="82" t="e">
        <v>#VALUE!</v>
      </c>
      <c r="W538" s="83" t="e">
        <f aca="false">V538</f>
        <v>#VALUE!</v>
      </c>
      <c r="Y538" s="1" t="n">
        <f aca="false">Y537+1</f>
        <v>533</v>
      </c>
      <c r="AA538" s="76"/>
      <c r="AB538" s="76"/>
      <c r="AC538" s="80"/>
      <c r="AD538" s="33"/>
    </row>
    <row r="539" customFormat="false" ht="11.25" hidden="false" customHeight="false" outlineLevel="0" collapsed="false">
      <c r="U539" s="1" t="n">
        <f aca="false">1+U538</f>
        <v>533</v>
      </c>
      <c r="V539" s="82" t="e">
        <v>#VALUE!</v>
      </c>
      <c r="W539" s="83" t="e">
        <f aca="false">V539</f>
        <v>#VALUE!</v>
      </c>
      <c r="Y539" s="1" t="n">
        <f aca="false">Y538+1</f>
        <v>534</v>
      </c>
      <c r="AA539" s="76"/>
      <c r="AB539" s="76"/>
      <c r="AC539" s="80"/>
      <c r="AD539" s="33"/>
    </row>
    <row r="540" customFormat="false" ht="11.25" hidden="false" customHeight="false" outlineLevel="0" collapsed="false">
      <c r="U540" s="1" t="n">
        <f aca="false">1+U539</f>
        <v>534</v>
      </c>
      <c r="V540" s="82" t="e">
        <v>#VALUE!</v>
      </c>
      <c r="W540" s="83" t="e">
        <f aca="false">V540</f>
        <v>#VALUE!</v>
      </c>
      <c r="Y540" s="1" t="n">
        <f aca="false">Y539+1</f>
        <v>535</v>
      </c>
      <c r="AA540" s="76"/>
      <c r="AB540" s="76"/>
      <c r="AC540" s="80"/>
      <c r="AD540" s="33"/>
    </row>
    <row r="541" customFormat="false" ht="11.25" hidden="false" customHeight="false" outlineLevel="0" collapsed="false">
      <c r="U541" s="1" t="n">
        <f aca="false">1+U540</f>
        <v>535</v>
      </c>
      <c r="V541" s="82" t="e">
        <v>#VALUE!</v>
      </c>
      <c r="W541" s="83" t="e">
        <f aca="false">V541</f>
        <v>#VALUE!</v>
      </c>
      <c r="Y541" s="1" t="n">
        <f aca="false">Y540+1</f>
        <v>536</v>
      </c>
      <c r="AA541" s="76"/>
      <c r="AB541" s="76"/>
      <c r="AC541" s="80"/>
      <c r="AD541" s="33"/>
    </row>
    <row r="542" customFormat="false" ht="11.25" hidden="false" customHeight="false" outlineLevel="0" collapsed="false">
      <c r="U542" s="1" t="n">
        <f aca="false">1+U541</f>
        <v>536</v>
      </c>
      <c r="V542" s="82" t="e">
        <v>#VALUE!</v>
      </c>
      <c r="W542" s="83" t="e">
        <f aca="false">V542</f>
        <v>#VALUE!</v>
      </c>
      <c r="Y542" s="1" t="n">
        <f aca="false">Y541+1</f>
        <v>537</v>
      </c>
      <c r="AA542" s="76"/>
      <c r="AB542" s="76"/>
      <c r="AC542" s="80"/>
      <c r="AD542" s="33"/>
    </row>
    <row r="543" customFormat="false" ht="11.25" hidden="false" customHeight="false" outlineLevel="0" collapsed="false">
      <c r="U543" s="1" t="n">
        <f aca="false">1+U542</f>
        <v>537</v>
      </c>
      <c r="V543" s="82" t="e">
        <v>#VALUE!</v>
      </c>
      <c r="W543" s="83" t="e">
        <f aca="false">V543</f>
        <v>#VALUE!</v>
      </c>
      <c r="Y543" s="1" t="n">
        <f aca="false">Y542+1</f>
        <v>538</v>
      </c>
      <c r="AA543" s="76"/>
      <c r="AB543" s="76"/>
      <c r="AC543" s="80"/>
      <c r="AD543" s="33"/>
    </row>
    <row r="544" customFormat="false" ht="11.25" hidden="false" customHeight="false" outlineLevel="0" collapsed="false">
      <c r="U544" s="1" t="n">
        <f aca="false">1+U543</f>
        <v>538</v>
      </c>
      <c r="V544" s="82" t="e">
        <v>#VALUE!</v>
      </c>
      <c r="W544" s="83" t="e">
        <f aca="false">V544</f>
        <v>#VALUE!</v>
      </c>
      <c r="Y544" s="1" t="n">
        <f aca="false">Y543+1</f>
        <v>539</v>
      </c>
      <c r="AA544" s="76"/>
      <c r="AB544" s="76"/>
      <c r="AC544" s="80"/>
      <c r="AD544" s="33"/>
    </row>
    <row r="545" customFormat="false" ht="11.25" hidden="false" customHeight="false" outlineLevel="0" collapsed="false">
      <c r="U545" s="1" t="n">
        <f aca="false">1+U544</f>
        <v>539</v>
      </c>
      <c r="V545" s="82" t="e">
        <v>#VALUE!</v>
      </c>
      <c r="W545" s="83" t="e">
        <f aca="false">V545</f>
        <v>#VALUE!</v>
      </c>
      <c r="Y545" s="1" t="n">
        <f aca="false">Y544+1</f>
        <v>540</v>
      </c>
      <c r="AA545" s="76"/>
      <c r="AB545" s="76"/>
      <c r="AC545" s="80"/>
      <c r="AD545" s="33"/>
    </row>
    <row r="546" customFormat="false" ht="11.25" hidden="false" customHeight="false" outlineLevel="0" collapsed="false">
      <c r="U546" s="1" t="n">
        <f aca="false">1+U545</f>
        <v>540</v>
      </c>
      <c r="V546" s="82" t="e">
        <v>#VALUE!</v>
      </c>
      <c r="W546" s="83" t="e">
        <f aca="false">V546</f>
        <v>#VALUE!</v>
      </c>
      <c r="Y546" s="1" t="n">
        <f aca="false">Y545+1</f>
        <v>541</v>
      </c>
      <c r="AA546" s="76"/>
      <c r="AB546" s="76"/>
      <c r="AC546" s="80"/>
      <c r="AD546" s="33"/>
    </row>
    <row r="547" customFormat="false" ht="11.25" hidden="false" customHeight="false" outlineLevel="0" collapsed="false">
      <c r="U547" s="1" t="n">
        <f aca="false">1+U546</f>
        <v>541</v>
      </c>
      <c r="V547" s="82" t="e">
        <v>#VALUE!</v>
      </c>
      <c r="W547" s="83" t="e">
        <f aca="false">V547</f>
        <v>#VALUE!</v>
      </c>
      <c r="Y547" s="1" t="n">
        <f aca="false">Y546+1</f>
        <v>542</v>
      </c>
      <c r="AA547" s="76"/>
      <c r="AB547" s="76"/>
      <c r="AC547" s="80"/>
      <c r="AD547" s="33"/>
    </row>
    <row r="548" customFormat="false" ht="11.25" hidden="false" customHeight="false" outlineLevel="0" collapsed="false">
      <c r="U548" s="1" t="n">
        <f aca="false">1+U547</f>
        <v>542</v>
      </c>
      <c r="V548" s="82" t="e">
        <v>#VALUE!</v>
      </c>
      <c r="W548" s="83" t="e">
        <f aca="false">V548</f>
        <v>#VALUE!</v>
      </c>
      <c r="Y548" s="1" t="n">
        <f aca="false">Y547+1</f>
        <v>543</v>
      </c>
      <c r="AA548" s="76"/>
      <c r="AB548" s="76"/>
      <c r="AC548" s="80"/>
      <c r="AD548" s="33"/>
    </row>
    <row r="549" customFormat="false" ht="11.25" hidden="false" customHeight="false" outlineLevel="0" collapsed="false">
      <c r="U549" s="1" t="n">
        <f aca="false">1+U548</f>
        <v>543</v>
      </c>
      <c r="V549" s="82" t="e">
        <v>#VALUE!</v>
      </c>
      <c r="W549" s="83" t="e">
        <f aca="false">V549</f>
        <v>#VALUE!</v>
      </c>
      <c r="Y549" s="1" t="n">
        <f aca="false">Y548+1</f>
        <v>544</v>
      </c>
      <c r="AA549" s="76"/>
      <c r="AB549" s="76"/>
      <c r="AC549" s="80"/>
      <c r="AD549" s="33"/>
    </row>
    <row r="550" customFormat="false" ht="11.25" hidden="false" customHeight="false" outlineLevel="0" collapsed="false">
      <c r="U550" s="1" t="n">
        <f aca="false">1+U549</f>
        <v>544</v>
      </c>
      <c r="V550" s="82" t="e">
        <v>#VALUE!</v>
      </c>
      <c r="W550" s="83" t="e">
        <f aca="false">V550</f>
        <v>#VALUE!</v>
      </c>
      <c r="Y550" s="1" t="n">
        <f aca="false">Y549+1</f>
        <v>545</v>
      </c>
      <c r="AA550" s="76"/>
      <c r="AB550" s="76"/>
      <c r="AC550" s="80"/>
      <c r="AD550" s="33"/>
    </row>
    <row r="551" customFormat="false" ht="11.25" hidden="false" customHeight="false" outlineLevel="0" collapsed="false">
      <c r="U551" s="1" t="n">
        <f aca="false">1+U550</f>
        <v>545</v>
      </c>
      <c r="V551" s="82" t="e">
        <v>#VALUE!</v>
      </c>
      <c r="W551" s="83" t="e">
        <f aca="false">V551</f>
        <v>#VALUE!</v>
      </c>
      <c r="Y551" s="1" t="n">
        <f aca="false">Y550+1</f>
        <v>546</v>
      </c>
      <c r="AA551" s="76"/>
      <c r="AB551" s="76"/>
      <c r="AC551" s="80"/>
      <c r="AD551" s="33"/>
    </row>
    <row r="552" customFormat="false" ht="11.25" hidden="false" customHeight="false" outlineLevel="0" collapsed="false">
      <c r="U552" s="1" t="n">
        <f aca="false">1+U551</f>
        <v>546</v>
      </c>
      <c r="V552" s="82" t="e">
        <v>#VALUE!</v>
      </c>
      <c r="W552" s="83" t="e">
        <f aca="false">V552</f>
        <v>#VALUE!</v>
      </c>
      <c r="Y552" s="1" t="n">
        <f aca="false">Y551+1</f>
        <v>547</v>
      </c>
      <c r="AA552" s="76"/>
      <c r="AB552" s="76"/>
      <c r="AC552" s="80"/>
      <c r="AD552" s="33"/>
    </row>
    <row r="553" customFormat="false" ht="11.25" hidden="false" customHeight="false" outlineLevel="0" collapsed="false">
      <c r="U553" s="1" t="n">
        <f aca="false">1+U552</f>
        <v>547</v>
      </c>
      <c r="V553" s="82" t="e">
        <v>#VALUE!</v>
      </c>
      <c r="W553" s="83" t="e">
        <f aca="false">V553</f>
        <v>#VALUE!</v>
      </c>
      <c r="Y553" s="1" t="n">
        <f aca="false">Y552+1</f>
        <v>548</v>
      </c>
      <c r="AA553" s="76"/>
      <c r="AB553" s="76"/>
      <c r="AC553" s="80"/>
      <c r="AD553" s="33"/>
    </row>
    <row r="554" customFormat="false" ht="11.25" hidden="false" customHeight="false" outlineLevel="0" collapsed="false">
      <c r="U554" s="1" t="n">
        <f aca="false">1+U553</f>
        <v>548</v>
      </c>
      <c r="V554" s="82" t="e">
        <v>#VALUE!</v>
      </c>
      <c r="W554" s="83" t="e">
        <f aca="false">V554</f>
        <v>#VALUE!</v>
      </c>
      <c r="Y554" s="1" t="n">
        <f aca="false">Y553+1</f>
        <v>549</v>
      </c>
      <c r="AA554" s="76"/>
      <c r="AB554" s="76"/>
      <c r="AC554" s="80"/>
      <c r="AD554" s="33"/>
    </row>
    <row r="555" customFormat="false" ht="11.25" hidden="false" customHeight="false" outlineLevel="0" collapsed="false">
      <c r="U555" s="1" t="n">
        <f aca="false">1+U554</f>
        <v>549</v>
      </c>
      <c r="V555" s="82" t="e">
        <v>#VALUE!</v>
      </c>
      <c r="W555" s="83" t="e">
        <f aca="false">V555</f>
        <v>#VALUE!</v>
      </c>
      <c r="Y555" s="1" t="n">
        <f aca="false">Y554+1</f>
        <v>550</v>
      </c>
      <c r="AA555" s="76"/>
      <c r="AB555" s="76"/>
      <c r="AC555" s="80"/>
      <c r="AD555" s="33"/>
    </row>
    <row r="556" customFormat="false" ht="11.25" hidden="false" customHeight="false" outlineLevel="0" collapsed="false">
      <c r="U556" s="1" t="n">
        <f aca="false">1+U555</f>
        <v>550</v>
      </c>
      <c r="V556" s="82" t="e">
        <v>#VALUE!</v>
      </c>
      <c r="W556" s="83" t="e">
        <f aca="false">V556</f>
        <v>#VALUE!</v>
      </c>
      <c r="Y556" s="1" t="n">
        <f aca="false">Y555+1</f>
        <v>551</v>
      </c>
      <c r="AA556" s="76"/>
      <c r="AB556" s="76"/>
      <c r="AC556" s="80"/>
      <c r="AD556" s="33"/>
    </row>
    <row r="557" customFormat="false" ht="11.25" hidden="false" customHeight="false" outlineLevel="0" collapsed="false">
      <c r="U557" s="1" t="n">
        <f aca="false">1+U556</f>
        <v>551</v>
      </c>
      <c r="V557" s="82" t="e">
        <v>#VALUE!</v>
      </c>
      <c r="W557" s="83" t="e">
        <f aca="false">V557</f>
        <v>#VALUE!</v>
      </c>
      <c r="Y557" s="1" t="n">
        <f aca="false">Y556+1</f>
        <v>552</v>
      </c>
      <c r="AA557" s="76"/>
      <c r="AB557" s="76"/>
      <c r="AC557" s="80"/>
      <c r="AD557" s="33"/>
    </row>
    <row r="558" customFormat="false" ht="11.25" hidden="false" customHeight="false" outlineLevel="0" collapsed="false">
      <c r="U558" s="1" t="n">
        <f aca="false">1+U557</f>
        <v>552</v>
      </c>
      <c r="V558" s="82" t="e">
        <v>#VALUE!</v>
      </c>
      <c r="W558" s="83" t="e">
        <f aca="false">V558</f>
        <v>#VALUE!</v>
      </c>
      <c r="Y558" s="1" t="n">
        <f aca="false">Y557+1</f>
        <v>553</v>
      </c>
      <c r="AA558" s="76"/>
      <c r="AB558" s="76"/>
      <c r="AC558" s="80"/>
      <c r="AD558" s="33"/>
    </row>
    <row r="559" customFormat="false" ht="11.25" hidden="false" customHeight="false" outlineLevel="0" collapsed="false">
      <c r="U559" s="1" t="n">
        <f aca="false">1+U558</f>
        <v>553</v>
      </c>
      <c r="V559" s="82" t="e">
        <v>#VALUE!</v>
      </c>
      <c r="W559" s="83" t="e">
        <f aca="false">V559</f>
        <v>#VALUE!</v>
      </c>
      <c r="Y559" s="1" t="n">
        <f aca="false">Y558+1</f>
        <v>554</v>
      </c>
      <c r="AA559" s="76"/>
      <c r="AB559" s="76"/>
      <c r="AC559" s="80"/>
      <c r="AD559" s="33"/>
    </row>
    <row r="560" customFormat="false" ht="11.25" hidden="false" customHeight="false" outlineLevel="0" collapsed="false">
      <c r="U560" s="1" t="n">
        <f aca="false">1+U559</f>
        <v>554</v>
      </c>
      <c r="V560" s="82" t="e">
        <v>#VALUE!</v>
      </c>
      <c r="W560" s="83" t="e">
        <f aca="false">V560</f>
        <v>#VALUE!</v>
      </c>
      <c r="Y560" s="1" t="n">
        <f aca="false">Y559+1</f>
        <v>555</v>
      </c>
      <c r="AA560" s="76"/>
      <c r="AB560" s="76"/>
      <c r="AC560" s="80"/>
      <c r="AD560" s="33"/>
    </row>
    <row r="561" customFormat="false" ht="11.25" hidden="false" customHeight="false" outlineLevel="0" collapsed="false">
      <c r="U561" s="1" t="n">
        <f aca="false">1+U560</f>
        <v>555</v>
      </c>
      <c r="V561" s="82" t="e">
        <v>#VALUE!</v>
      </c>
      <c r="W561" s="83" t="e">
        <f aca="false">V561</f>
        <v>#VALUE!</v>
      </c>
      <c r="Y561" s="1" t="n">
        <f aca="false">Y560+1</f>
        <v>556</v>
      </c>
      <c r="AA561" s="76"/>
      <c r="AB561" s="76"/>
      <c r="AC561" s="80"/>
      <c r="AD561" s="33"/>
    </row>
    <row r="562" customFormat="false" ht="11.25" hidden="false" customHeight="false" outlineLevel="0" collapsed="false">
      <c r="U562" s="1" t="n">
        <f aca="false">1+U561</f>
        <v>556</v>
      </c>
      <c r="V562" s="82" t="e">
        <v>#VALUE!</v>
      </c>
      <c r="W562" s="83" t="e">
        <f aca="false">V562</f>
        <v>#VALUE!</v>
      </c>
      <c r="Y562" s="1" t="n">
        <f aca="false">Y561+1</f>
        <v>557</v>
      </c>
      <c r="AA562" s="76"/>
      <c r="AB562" s="76"/>
      <c r="AC562" s="80"/>
      <c r="AD562" s="33"/>
    </row>
    <row r="563" customFormat="false" ht="11.25" hidden="false" customHeight="false" outlineLevel="0" collapsed="false">
      <c r="U563" s="1" t="n">
        <f aca="false">1+U562</f>
        <v>557</v>
      </c>
      <c r="V563" s="82" t="e">
        <v>#VALUE!</v>
      </c>
      <c r="W563" s="83" t="e">
        <f aca="false">V563</f>
        <v>#VALUE!</v>
      </c>
      <c r="Y563" s="1" t="n">
        <f aca="false">Y562+1</f>
        <v>558</v>
      </c>
      <c r="AA563" s="76"/>
      <c r="AB563" s="76"/>
      <c r="AC563" s="80"/>
      <c r="AD563" s="33"/>
    </row>
    <row r="564" customFormat="false" ht="11.25" hidden="false" customHeight="false" outlineLevel="0" collapsed="false">
      <c r="U564" s="1" t="n">
        <f aca="false">1+U563</f>
        <v>558</v>
      </c>
      <c r="V564" s="82" t="e">
        <v>#VALUE!</v>
      </c>
      <c r="W564" s="83" t="e">
        <f aca="false">V564</f>
        <v>#VALUE!</v>
      </c>
      <c r="Y564" s="1" t="n">
        <f aca="false">Y563+1</f>
        <v>559</v>
      </c>
      <c r="AA564" s="76"/>
      <c r="AB564" s="76"/>
      <c r="AC564" s="80"/>
      <c r="AD564" s="33"/>
    </row>
    <row r="565" customFormat="false" ht="11.25" hidden="false" customHeight="false" outlineLevel="0" collapsed="false">
      <c r="U565" s="1" t="n">
        <f aca="false">1+U564</f>
        <v>559</v>
      </c>
      <c r="V565" s="82" t="e">
        <v>#VALUE!</v>
      </c>
      <c r="W565" s="83" t="e">
        <f aca="false">V565</f>
        <v>#VALUE!</v>
      </c>
      <c r="Y565" s="1" t="n">
        <f aca="false">Y564+1</f>
        <v>560</v>
      </c>
      <c r="AA565" s="76"/>
      <c r="AB565" s="76"/>
      <c r="AC565" s="80"/>
      <c r="AD565" s="33"/>
    </row>
    <row r="566" customFormat="false" ht="11.25" hidden="false" customHeight="false" outlineLevel="0" collapsed="false">
      <c r="U566" s="1" t="n">
        <f aca="false">1+U565</f>
        <v>560</v>
      </c>
      <c r="V566" s="82" t="e">
        <v>#VALUE!</v>
      </c>
      <c r="W566" s="83" t="e">
        <f aca="false">V566</f>
        <v>#VALUE!</v>
      </c>
      <c r="Y566" s="1" t="n">
        <f aca="false">Y565+1</f>
        <v>561</v>
      </c>
      <c r="AA566" s="76"/>
      <c r="AB566" s="76"/>
      <c r="AC566" s="80"/>
      <c r="AD566" s="33"/>
    </row>
    <row r="567" customFormat="false" ht="11.25" hidden="false" customHeight="false" outlineLevel="0" collapsed="false">
      <c r="U567" s="1" t="n">
        <f aca="false">1+U566</f>
        <v>561</v>
      </c>
      <c r="V567" s="82" t="e">
        <v>#VALUE!</v>
      </c>
      <c r="W567" s="83" t="e">
        <f aca="false">V567</f>
        <v>#VALUE!</v>
      </c>
      <c r="Y567" s="1" t="n">
        <f aca="false">Y566+1</f>
        <v>562</v>
      </c>
      <c r="AA567" s="76"/>
      <c r="AB567" s="76"/>
      <c r="AC567" s="80"/>
      <c r="AD567" s="33"/>
    </row>
    <row r="568" customFormat="false" ht="11.25" hidden="false" customHeight="false" outlineLevel="0" collapsed="false">
      <c r="U568" s="1" t="n">
        <f aca="false">1+U567</f>
        <v>562</v>
      </c>
      <c r="V568" s="82" t="e">
        <v>#VALUE!</v>
      </c>
      <c r="W568" s="83" t="e">
        <f aca="false">V568</f>
        <v>#VALUE!</v>
      </c>
      <c r="Y568" s="1" t="n">
        <f aca="false">Y567+1</f>
        <v>563</v>
      </c>
      <c r="AA568" s="76"/>
      <c r="AB568" s="76"/>
      <c r="AC568" s="80"/>
      <c r="AD568" s="33"/>
    </row>
    <row r="569" customFormat="false" ht="11.25" hidden="false" customHeight="false" outlineLevel="0" collapsed="false">
      <c r="U569" s="1" t="n">
        <f aca="false">1+U568</f>
        <v>563</v>
      </c>
      <c r="V569" s="82" t="e">
        <v>#VALUE!</v>
      </c>
      <c r="W569" s="83" t="e">
        <f aca="false">V569</f>
        <v>#VALUE!</v>
      </c>
      <c r="Y569" s="1" t="n">
        <f aca="false">Y568+1</f>
        <v>564</v>
      </c>
      <c r="AA569" s="76"/>
      <c r="AB569" s="76"/>
      <c r="AC569" s="80"/>
      <c r="AD569" s="33"/>
    </row>
    <row r="570" customFormat="false" ht="11.25" hidden="false" customHeight="false" outlineLevel="0" collapsed="false">
      <c r="U570" s="1" t="n">
        <f aca="false">1+U569</f>
        <v>564</v>
      </c>
      <c r="V570" s="82" t="e">
        <v>#VALUE!</v>
      </c>
      <c r="W570" s="83" t="e">
        <f aca="false">V570</f>
        <v>#VALUE!</v>
      </c>
      <c r="Y570" s="1" t="n">
        <f aca="false">Y569+1</f>
        <v>565</v>
      </c>
      <c r="AA570" s="76"/>
      <c r="AB570" s="76"/>
      <c r="AC570" s="80"/>
      <c r="AD570" s="33"/>
    </row>
    <row r="571" customFormat="false" ht="11.25" hidden="false" customHeight="false" outlineLevel="0" collapsed="false">
      <c r="U571" s="1" t="n">
        <f aca="false">1+U570</f>
        <v>565</v>
      </c>
      <c r="V571" s="82" t="e">
        <v>#VALUE!</v>
      </c>
      <c r="W571" s="83" t="e">
        <f aca="false">V571</f>
        <v>#VALUE!</v>
      </c>
      <c r="Y571" s="1" t="n">
        <f aca="false">Y570+1</f>
        <v>566</v>
      </c>
      <c r="AA571" s="76"/>
      <c r="AB571" s="76"/>
      <c r="AC571" s="80"/>
      <c r="AD571" s="33"/>
    </row>
    <row r="572" customFormat="false" ht="11.25" hidden="false" customHeight="false" outlineLevel="0" collapsed="false">
      <c r="U572" s="1" t="n">
        <f aca="false">1+U571</f>
        <v>566</v>
      </c>
      <c r="V572" s="82" t="e">
        <v>#VALUE!</v>
      </c>
      <c r="W572" s="83" t="e">
        <f aca="false">V572</f>
        <v>#VALUE!</v>
      </c>
      <c r="Y572" s="1" t="n">
        <f aca="false">Y571+1</f>
        <v>567</v>
      </c>
      <c r="AA572" s="76"/>
      <c r="AB572" s="76"/>
      <c r="AC572" s="80"/>
      <c r="AD572" s="33"/>
    </row>
    <row r="573" customFormat="false" ht="11.25" hidden="false" customHeight="false" outlineLevel="0" collapsed="false">
      <c r="U573" s="1" t="n">
        <f aca="false">1+U572</f>
        <v>567</v>
      </c>
      <c r="V573" s="82" t="e">
        <v>#VALUE!</v>
      </c>
      <c r="W573" s="83" t="e">
        <f aca="false">V573</f>
        <v>#VALUE!</v>
      </c>
      <c r="Y573" s="1" t="n">
        <f aca="false">Y572+1</f>
        <v>568</v>
      </c>
      <c r="AA573" s="76"/>
      <c r="AB573" s="76"/>
      <c r="AC573" s="80"/>
      <c r="AD573" s="33"/>
    </row>
    <row r="574" customFormat="false" ht="11.25" hidden="false" customHeight="false" outlineLevel="0" collapsed="false">
      <c r="U574" s="1" t="n">
        <f aca="false">1+U573</f>
        <v>568</v>
      </c>
      <c r="V574" s="82" t="e">
        <v>#VALUE!</v>
      </c>
      <c r="W574" s="83" t="e">
        <f aca="false">V574</f>
        <v>#VALUE!</v>
      </c>
      <c r="Y574" s="1" t="n">
        <f aca="false">Y573+1</f>
        <v>569</v>
      </c>
      <c r="AA574" s="76"/>
      <c r="AB574" s="76"/>
      <c r="AC574" s="80"/>
      <c r="AD574" s="33"/>
    </row>
    <row r="575" customFormat="false" ht="11.25" hidden="false" customHeight="false" outlineLevel="0" collapsed="false">
      <c r="U575" s="1" t="n">
        <f aca="false">1+U574</f>
        <v>569</v>
      </c>
      <c r="V575" s="82" t="e">
        <v>#VALUE!</v>
      </c>
      <c r="W575" s="83" t="e">
        <f aca="false">V575</f>
        <v>#VALUE!</v>
      </c>
      <c r="Y575" s="1" t="n">
        <f aca="false">Y574+1</f>
        <v>570</v>
      </c>
      <c r="AA575" s="76"/>
      <c r="AB575" s="76"/>
      <c r="AC575" s="80"/>
      <c r="AD575" s="33"/>
    </row>
    <row r="576" customFormat="false" ht="11.25" hidden="false" customHeight="false" outlineLevel="0" collapsed="false">
      <c r="U576" s="1" t="n">
        <f aca="false">1+U575</f>
        <v>570</v>
      </c>
      <c r="V576" s="82" t="e">
        <v>#VALUE!</v>
      </c>
      <c r="W576" s="83" t="e">
        <f aca="false">V576</f>
        <v>#VALUE!</v>
      </c>
      <c r="Y576" s="1" t="n">
        <f aca="false">Y575+1</f>
        <v>571</v>
      </c>
      <c r="AA576" s="76"/>
      <c r="AB576" s="76"/>
      <c r="AC576" s="80"/>
      <c r="AD576" s="33"/>
    </row>
    <row r="577" customFormat="false" ht="11.25" hidden="false" customHeight="false" outlineLevel="0" collapsed="false">
      <c r="U577" s="1" t="n">
        <f aca="false">1+U576</f>
        <v>571</v>
      </c>
      <c r="V577" s="82" t="e">
        <v>#VALUE!</v>
      </c>
      <c r="W577" s="83" t="e">
        <f aca="false">V577</f>
        <v>#VALUE!</v>
      </c>
      <c r="Y577" s="1" t="n">
        <f aca="false">Y576+1</f>
        <v>572</v>
      </c>
      <c r="AA577" s="76"/>
      <c r="AB577" s="76"/>
      <c r="AC577" s="80"/>
      <c r="AD577" s="33"/>
    </row>
    <row r="578" customFormat="false" ht="11.25" hidden="false" customHeight="false" outlineLevel="0" collapsed="false">
      <c r="U578" s="1" t="n">
        <f aca="false">1+U577</f>
        <v>572</v>
      </c>
      <c r="V578" s="82" t="e">
        <v>#VALUE!</v>
      </c>
      <c r="W578" s="83" t="e">
        <f aca="false">V578</f>
        <v>#VALUE!</v>
      </c>
      <c r="Y578" s="1" t="n">
        <f aca="false">Y577+1</f>
        <v>573</v>
      </c>
      <c r="AA578" s="76"/>
      <c r="AB578" s="76"/>
      <c r="AC578" s="80"/>
      <c r="AD578" s="33"/>
    </row>
    <row r="579" customFormat="false" ht="11.25" hidden="false" customHeight="false" outlineLevel="0" collapsed="false">
      <c r="U579" s="1" t="n">
        <f aca="false">1+U578</f>
        <v>573</v>
      </c>
      <c r="V579" s="82" t="e">
        <v>#VALUE!</v>
      </c>
      <c r="W579" s="83" t="e">
        <f aca="false">V579</f>
        <v>#VALUE!</v>
      </c>
      <c r="Y579" s="1" t="n">
        <f aca="false">Y578+1</f>
        <v>574</v>
      </c>
      <c r="AA579" s="76"/>
      <c r="AB579" s="76"/>
      <c r="AC579" s="80"/>
      <c r="AD579" s="33"/>
    </row>
    <row r="580" customFormat="false" ht="11.25" hidden="false" customHeight="false" outlineLevel="0" collapsed="false">
      <c r="U580" s="1" t="n">
        <f aca="false">1+U579</f>
        <v>574</v>
      </c>
      <c r="V580" s="82" t="e">
        <v>#VALUE!</v>
      </c>
      <c r="W580" s="83" t="e">
        <f aca="false">V580</f>
        <v>#VALUE!</v>
      </c>
      <c r="Y580" s="1" t="n">
        <f aca="false">Y579+1</f>
        <v>575</v>
      </c>
      <c r="AA580" s="76"/>
      <c r="AB580" s="76"/>
      <c r="AC580" s="80"/>
      <c r="AD580" s="33"/>
    </row>
    <row r="581" customFormat="false" ht="11.25" hidden="false" customHeight="false" outlineLevel="0" collapsed="false">
      <c r="U581" s="1" t="n">
        <f aca="false">1+U580</f>
        <v>575</v>
      </c>
      <c r="V581" s="82" t="e">
        <v>#VALUE!</v>
      </c>
      <c r="W581" s="83" t="e">
        <f aca="false">V581</f>
        <v>#VALUE!</v>
      </c>
      <c r="Y581" s="1" t="n">
        <f aca="false">Y580+1</f>
        <v>576</v>
      </c>
      <c r="AA581" s="76"/>
      <c r="AB581" s="76"/>
      <c r="AC581" s="80"/>
      <c r="AD581" s="33"/>
    </row>
    <row r="582" customFormat="false" ht="11.25" hidden="false" customHeight="false" outlineLevel="0" collapsed="false">
      <c r="U582" s="1" t="n">
        <f aca="false">1+U581</f>
        <v>576</v>
      </c>
      <c r="V582" s="82" t="e">
        <v>#VALUE!</v>
      </c>
      <c r="W582" s="83" t="e">
        <f aca="false">V582</f>
        <v>#VALUE!</v>
      </c>
      <c r="Y582" s="1" t="n">
        <f aca="false">Y581+1</f>
        <v>577</v>
      </c>
      <c r="AA582" s="76"/>
      <c r="AB582" s="76"/>
      <c r="AC582" s="80"/>
      <c r="AD582" s="33"/>
    </row>
    <row r="583" customFormat="false" ht="11.25" hidden="false" customHeight="false" outlineLevel="0" collapsed="false">
      <c r="U583" s="1" t="n">
        <f aca="false">1+U582</f>
        <v>577</v>
      </c>
      <c r="V583" s="82" t="e">
        <v>#VALUE!</v>
      </c>
      <c r="W583" s="83" t="e">
        <f aca="false">V583</f>
        <v>#VALUE!</v>
      </c>
      <c r="Y583" s="1" t="n">
        <f aca="false">Y582+1</f>
        <v>578</v>
      </c>
      <c r="AA583" s="76"/>
      <c r="AB583" s="76"/>
      <c r="AC583" s="80"/>
      <c r="AD583" s="33"/>
    </row>
    <row r="584" customFormat="false" ht="11.25" hidden="false" customHeight="false" outlineLevel="0" collapsed="false">
      <c r="U584" s="1" t="n">
        <f aca="false">1+U583</f>
        <v>578</v>
      </c>
      <c r="V584" s="82" t="e">
        <v>#VALUE!</v>
      </c>
      <c r="W584" s="83" t="e">
        <f aca="false">V584</f>
        <v>#VALUE!</v>
      </c>
      <c r="Y584" s="1" t="n">
        <f aca="false">Y583+1</f>
        <v>579</v>
      </c>
      <c r="AA584" s="76"/>
      <c r="AB584" s="76"/>
      <c r="AC584" s="80"/>
      <c r="AD584" s="33"/>
    </row>
    <row r="585" customFormat="false" ht="11.25" hidden="false" customHeight="false" outlineLevel="0" collapsed="false">
      <c r="U585" s="1" t="n">
        <f aca="false">1+U584</f>
        <v>579</v>
      </c>
      <c r="V585" s="82" t="e">
        <v>#VALUE!</v>
      </c>
      <c r="W585" s="83" t="e">
        <f aca="false">V585</f>
        <v>#VALUE!</v>
      </c>
      <c r="Y585" s="1" t="n">
        <f aca="false">Y584+1</f>
        <v>580</v>
      </c>
      <c r="AA585" s="76"/>
      <c r="AB585" s="76"/>
      <c r="AC585" s="80"/>
      <c r="AD585" s="33"/>
    </row>
    <row r="586" customFormat="false" ht="11.25" hidden="false" customHeight="false" outlineLevel="0" collapsed="false">
      <c r="U586" s="1" t="n">
        <f aca="false">1+U585</f>
        <v>580</v>
      </c>
      <c r="V586" s="82" t="e">
        <v>#VALUE!</v>
      </c>
      <c r="W586" s="83" t="e">
        <f aca="false">V586</f>
        <v>#VALUE!</v>
      </c>
      <c r="Y586" s="1" t="n">
        <f aca="false">Y585+1</f>
        <v>581</v>
      </c>
      <c r="AA586" s="76"/>
      <c r="AB586" s="76"/>
      <c r="AC586" s="80"/>
      <c r="AD586" s="33"/>
    </row>
    <row r="587" customFormat="false" ht="11.25" hidden="false" customHeight="false" outlineLevel="0" collapsed="false">
      <c r="U587" s="1" t="n">
        <f aca="false">1+U586</f>
        <v>581</v>
      </c>
      <c r="V587" s="82" t="e">
        <v>#VALUE!</v>
      </c>
      <c r="W587" s="83" t="e">
        <f aca="false">V587</f>
        <v>#VALUE!</v>
      </c>
      <c r="Y587" s="1" t="n">
        <f aca="false">Y586+1</f>
        <v>582</v>
      </c>
      <c r="AA587" s="76"/>
      <c r="AB587" s="76"/>
      <c r="AC587" s="80"/>
      <c r="AD587" s="33"/>
    </row>
    <row r="588" customFormat="false" ht="11.25" hidden="false" customHeight="false" outlineLevel="0" collapsed="false">
      <c r="U588" s="1" t="n">
        <f aca="false">1+U587</f>
        <v>582</v>
      </c>
      <c r="V588" s="82" t="e">
        <v>#VALUE!</v>
      </c>
      <c r="W588" s="83" t="e">
        <f aca="false">V588</f>
        <v>#VALUE!</v>
      </c>
      <c r="Y588" s="1" t="n">
        <f aca="false">Y587+1</f>
        <v>583</v>
      </c>
      <c r="AA588" s="76"/>
      <c r="AB588" s="76"/>
      <c r="AC588" s="80"/>
      <c r="AD588" s="33"/>
    </row>
    <row r="589" customFormat="false" ht="11.25" hidden="false" customHeight="false" outlineLevel="0" collapsed="false">
      <c r="U589" s="1" t="n">
        <f aca="false">1+U588</f>
        <v>583</v>
      </c>
      <c r="V589" s="82" t="e">
        <v>#VALUE!</v>
      </c>
      <c r="W589" s="83" t="e">
        <f aca="false">V589</f>
        <v>#VALUE!</v>
      </c>
      <c r="Y589" s="1" t="n">
        <f aca="false">Y588+1</f>
        <v>584</v>
      </c>
      <c r="AA589" s="76"/>
      <c r="AB589" s="76"/>
      <c r="AC589" s="80"/>
      <c r="AD589" s="33"/>
    </row>
    <row r="590" customFormat="false" ht="11.25" hidden="false" customHeight="false" outlineLevel="0" collapsed="false">
      <c r="U590" s="1" t="n">
        <f aca="false">1+U589</f>
        <v>584</v>
      </c>
      <c r="V590" s="82" t="e">
        <v>#VALUE!</v>
      </c>
      <c r="W590" s="83" t="e">
        <f aca="false">V590</f>
        <v>#VALUE!</v>
      </c>
      <c r="Y590" s="1" t="n">
        <f aca="false">Y589+1</f>
        <v>585</v>
      </c>
      <c r="AA590" s="76"/>
      <c r="AB590" s="76"/>
      <c r="AC590" s="80"/>
      <c r="AD590" s="33"/>
    </row>
    <row r="591" customFormat="false" ht="11.25" hidden="false" customHeight="false" outlineLevel="0" collapsed="false">
      <c r="U591" s="1" t="n">
        <f aca="false">1+U590</f>
        <v>585</v>
      </c>
      <c r="V591" s="82" t="e">
        <v>#VALUE!</v>
      </c>
      <c r="W591" s="83" t="e">
        <f aca="false">V591</f>
        <v>#VALUE!</v>
      </c>
      <c r="Y591" s="1" t="n">
        <f aca="false">Y590+1</f>
        <v>586</v>
      </c>
      <c r="AA591" s="76"/>
      <c r="AB591" s="76"/>
      <c r="AC591" s="80"/>
      <c r="AD591" s="33"/>
    </row>
    <row r="592" customFormat="false" ht="11.25" hidden="false" customHeight="false" outlineLevel="0" collapsed="false">
      <c r="U592" s="1" t="n">
        <f aca="false">1+U591</f>
        <v>586</v>
      </c>
      <c r="V592" s="82" t="e">
        <v>#VALUE!</v>
      </c>
      <c r="W592" s="83" t="e">
        <f aca="false">V592</f>
        <v>#VALUE!</v>
      </c>
      <c r="Y592" s="1" t="n">
        <f aca="false">Y591+1</f>
        <v>587</v>
      </c>
      <c r="AA592" s="76"/>
      <c r="AB592" s="76"/>
      <c r="AC592" s="80"/>
      <c r="AD592" s="33"/>
    </row>
    <row r="593" customFormat="false" ht="11.25" hidden="false" customHeight="false" outlineLevel="0" collapsed="false">
      <c r="U593" s="1" t="n">
        <f aca="false">1+U592</f>
        <v>587</v>
      </c>
      <c r="V593" s="82" t="e">
        <v>#VALUE!</v>
      </c>
      <c r="W593" s="83" t="e">
        <f aca="false">V593</f>
        <v>#VALUE!</v>
      </c>
      <c r="Y593" s="1" t="n">
        <f aca="false">Y592+1</f>
        <v>588</v>
      </c>
      <c r="AA593" s="76"/>
      <c r="AB593" s="76"/>
      <c r="AC593" s="80"/>
      <c r="AD593" s="33"/>
    </row>
    <row r="594" customFormat="false" ht="11.25" hidden="false" customHeight="false" outlineLevel="0" collapsed="false">
      <c r="U594" s="1" t="n">
        <f aca="false">1+U593</f>
        <v>588</v>
      </c>
      <c r="V594" s="82" t="e">
        <v>#VALUE!</v>
      </c>
      <c r="W594" s="83" t="e">
        <f aca="false">V594</f>
        <v>#VALUE!</v>
      </c>
      <c r="Y594" s="1" t="n">
        <f aca="false">Y593+1</f>
        <v>589</v>
      </c>
      <c r="AA594" s="76"/>
      <c r="AB594" s="76"/>
      <c r="AC594" s="80"/>
      <c r="AD594" s="33"/>
    </row>
    <row r="595" customFormat="false" ht="11.25" hidden="false" customHeight="false" outlineLevel="0" collapsed="false">
      <c r="U595" s="1" t="n">
        <f aca="false">1+U594</f>
        <v>589</v>
      </c>
      <c r="V595" s="82" t="e">
        <v>#VALUE!</v>
      </c>
      <c r="W595" s="83" t="e">
        <f aca="false">V595</f>
        <v>#VALUE!</v>
      </c>
      <c r="Y595" s="1" t="n">
        <f aca="false">Y594+1</f>
        <v>590</v>
      </c>
      <c r="AA595" s="76"/>
      <c r="AB595" s="76"/>
      <c r="AC595" s="80"/>
      <c r="AD595" s="33"/>
    </row>
    <row r="596" customFormat="false" ht="11.25" hidden="false" customHeight="false" outlineLevel="0" collapsed="false">
      <c r="U596" s="1" t="n">
        <f aca="false">1+U595</f>
        <v>590</v>
      </c>
      <c r="V596" s="82" t="e">
        <v>#VALUE!</v>
      </c>
      <c r="W596" s="83" t="e">
        <f aca="false">V596</f>
        <v>#VALUE!</v>
      </c>
      <c r="Y596" s="1" t="n">
        <f aca="false">Y595+1</f>
        <v>591</v>
      </c>
      <c r="AA596" s="76"/>
      <c r="AB596" s="76"/>
      <c r="AC596" s="80"/>
      <c r="AD596" s="33"/>
    </row>
    <row r="597" customFormat="false" ht="11.25" hidden="false" customHeight="false" outlineLevel="0" collapsed="false">
      <c r="U597" s="1" t="n">
        <f aca="false">1+U596</f>
        <v>591</v>
      </c>
      <c r="V597" s="82" t="e">
        <v>#VALUE!</v>
      </c>
      <c r="W597" s="83" t="e">
        <f aca="false">V597</f>
        <v>#VALUE!</v>
      </c>
      <c r="Y597" s="1" t="n">
        <f aca="false">Y596+1</f>
        <v>592</v>
      </c>
      <c r="AA597" s="76"/>
      <c r="AB597" s="76"/>
      <c r="AC597" s="80"/>
      <c r="AD597" s="33"/>
    </row>
    <row r="598" customFormat="false" ht="11.25" hidden="false" customHeight="false" outlineLevel="0" collapsed="false">
      <c r="U598" s="1" t="n">
        <f aca="false">1+U597</f>
        <v>592</v>
      </c>
      <c r="V598" s="82" t="e">
        <v>#VALUE!</v>
      </c>
      <c r="W598" s="83" t="e">
        <f aca="false">V598</f>
        <v>#VALUE!</v>
      </c>
      <c r="Y598" s="1" t="n">
        <f aca="false">Y597+1</f>
        <v>593</v>
      </c>
      <c r="AA598" s="76"/>
      <c r="AB598" s="76"/>
      <c r="AC598" s="80"/>
      <c r="AD598" s="33"/>
    </row>
    <row r="599" customFormat="false" ht="11.25" hidden="false" customHeight="false" outlineLevel="0" collapsed="false">
      <c r="U599" s="1" t="n">
        <f aca="false">1+U598</f>
        <v>593</v>
      </c>
      <c r="V599" s="82" t="e">
        <v>#VALUE!</v>
      </c>
      <c r="W599" s="83" t="e">
        <f aca="false">V599</f>
        <v>#VALUE!</v>
      </c>
      <c r="Y599" s="1" t="n">
        <f aca="false">Y598+1</f>
        <v>594</v>
      </c>
      <c r="AA599" s="76"/>
      <c r="AB599" s="76"/>
      <c r="AC599" s="80"/>
      <c r="AD599" s="33"/>
    </row>
    <row r="600" customFormat="false" ht="11.25" hidden="false" customHeight="false" outlineLevel="0" collapsed="false">
      <c r="U600" s="1" t="n">
        <f aca="false">1+U599</f>
        <v>594</v>
      </c>
      <c r="V600" s="82" t="e">
        <v>#VALUE!</v>
      </c>
      <c r="W600" s="83" t="e">
        <f aca="false">V600</f>
        <v>#VALUE!</v>
      </c>
      <c r="Y600" s="1" t="n">
        <f aca="false">Y599+1</f>
        <v>595</v>
      </c>
      <c r="AA600" s="76"/>
      <c r="AB600" s="76"/>
      <c r="AC600" s="80"/>
      <c r="AD600" s="33"/>
    </row>
    <row r="601" customFormat="false" ht="11.25" hidden="false" customHeight="false" outlineLevel="0" collapsed="false">
      <c r="U601" s="1" t="n">
        <f aca="false">1+U600</f>
        <v>595</v>
      </c>
      <c r="V601" s="82" t="e">
        <v>#VALUE!</v>
      </c>
      <c r="W601" s="83" t="e">
        <f aca="false">V601</f>
        <v>#VALUE!</v>
      </c>
      <c r="Y601" s="1" t="n">
        <f aca="false">Y600+1</f>
        <v>596</v>
      </c>
      <c r="AA601" s="76"/>
      <c r="AB601" s="76"/>
      <c r="AC601" s="80"/>
      <c r="AD601" s="33"/>
    </row>
    <row r="602" customFormat="false" ht="11.25" hidden="false" customHeight="false" outlineLevel="0" collapsed="false">
      <c r="U602" s="1" t="n">
        <f aca="false">1+U601</f>
        <v>596</v>
      </c>
      <c r="V602" s="82" t="e">
        <v>#VALUE!</v>
      </c>
      <c r="W602" s="83" t="e">
        <f aca="false">V602</f>
        <v>#VALUE!</v>
      </c>
      <c r="Y602" s="1" t="n">
        <f aca="false">Y601+1</f>
        <v>597</v>
      </c>
      <c r="AA602" s="76"/>
      <c r="AB602" s="76"/>
      <c r="AC602" s="80"/>
      <c r="AD602" s="33"/>
    </row>
    <row r="603" customFormat="false" ht="11.25" hidden="false" customHeight="false" outlineLevel="0" collapsed="false">
      <c r="U603" s="1" t="n">
        <f aca="false">1+U602</f>
        <v>597</v>
      </c>
      <c r="V603" s="82" t="e">
        <v>#VALUE!</v>
      </c>
      <c r="W603" s="83" t="e">
        <f aca="false">V603</f>
        <v>#VALUE!</v>
      </c>
      <c r="Y603" s="1" t="n">
        <f aca="false">Y602+1</f>
        <v>598</v>
      </c>
      <c r="AA603" s="76"/>
      <c r="AB603" s="76"/>
      <c r="AC603" s="80"/>
      <c r="AD603" s="33"/>
    </row>
    <row r="604" customFormat="false" ht="11.25" hidden="false" customHeight="false" outlineLevel="0" collapsed="false">
      <c r="U604" s="1" t="n">
        <f aca="false">1+U603</f>
        <v>598</v>
      </c>
      <c r="V604" s="82" t="e">
        <v>#VALUE!</v>
      </c>
      <c r="W604" s="83" t="e">
        <f aca="false">V604</f>
        <v>#VALUE!</v>
      </c>
      <c r="Y604" s="1" t="n">
        <f aca="false">Y603+1</f>
        <v>599</v>
      </c>
      <c r="AA604" s="76"/>
      <c r="AB604" s="76"/>
      <c r="AC604" s="80"/>
      <c r="AD604" s="33"/>
    </row>
    <row r="605" customFormat="false" ht="11.25" hidden="false" customHeight="false" outlineLevel="0" collapsed="false">
      <c r="U605" s="1" t="n">
        <f aca="false">1+U604</f>
        <v>599</v>
      </c>
      <c r="V605" s="82" t="e">
        <v>#VALUE!</v>
      </c>
      <c r="W605" s="83" t="e">
        <f aca="false">V605</f>
        <v>#VALUE!</v>
      </c>
      <c r="Y605" s="1" t="n">
        <f aca="false">Y604+1</f>
        <v>600</v>
      </c>
      <c r="AA605" s="76"/>
      <c r="AB605" s="76"/>
      <c r="AC605" s="80"/>
      <c r="AD605" s="33"/>
    </row>
    <row r="606" customFormat="false" ht="11.25" hidden="false" customHeight="false" outlineLevel="0" collapsed="false">
      <c r="U606" s="1" t="n">
        <f aca="false">1+U605</f>
        <v>600</v>
      </c>
      <c r="V606" s="82" t="e">
        <v>#VALUE!</v>
      </c>
      <c r="W606" s="83" t="e">
        <f aca="false">V606</f>
        <v>#VALUE!</v>
      </c>
      <c r="Y606" s="1" t="n">
        <f aca="false">Y605+1</f>
        <v>601</v>
      </c>
      <c r="AA606" s="76"/>
      <c r="AB606" s="76"/>
      <c r="AC606" s="80"/>
      <c r="AD606" s="33"/>
    </row>
    <row r="607" customFormat="false" ht="11.25" hidden="false" customHeight="false" outlineLevel="0" collapsed="false">
      <c r="U607" s="1" t="n">
        <f aca="false">1+U606</f>
        <v>601</v>
      </c>
      <c r="V607" s="82" t="e">
        <v>#VALUE!</v>
      </c>
      <c r="W607" s="83" t="e">
        <f aca="false">V607</f>
        <v>#VALUE!</v>
      </c>
      <c r="Y607" s="1" t="n">
        <f aca="false">Y606+1</f>
        <v>602</v>
      </c>
      <c r="AA607" s="76"/>
      <c r="AB607" s="76"/>
      <c r="AC607" s="80"/>
      <c r="AD607" s="33"/>
    </row>
    <row r="608" customFormat="false" ht="11.25" hidden="false" customHeight="false" outlineLevel="0" collapsed="false">
      <c r="U608" s="1" t="n">
        <f aca="false">1+U607</f>
        <v>602</v>
      </c>
      <c r="V608" s="82" t="e">
        <v>#VALUE!</v>
      </c>
      <c r="W608" s="83" t="e">
        <f aca="false">V608</f>
        <v>#VALUE!</v>
      </c>
      <c r="Y608" s="1" t="n">
        <f aca="false">Y607+1</f>
        <v>603</v>
      </c>
      <c r="AA608" s="76"/>
      <c r="AB608" s="76"/>
      <c r="AC608" s="80"/>
      <c r="AD608" s="33"/>
    </row>
    <row r="609" customFormat="false" ht="11.25" hidden="false" customHeight="false" outlineLevel="0" collapsed="false">
      <c r="U609" s="1" t="n">
        <f aca="false">1+U608</f>
        <v>603</v>
      </c>
      <c r="V609" s="82" t="e">
        <v>#VALUE!</v>
      </c>
      <c r="W609" s="83" t="e">
        <f aca="false">V609</f>
        <v>#VALUE!</v>
      </c>
      <c r="Y609" s="1" t="n">
        <f aca="false">Y608+1</f>
        <v>604</v>
      </c>
      <c r="AA609" s="76"/>
      <c r="AB609" s="76"/>
      <c r="AC609" s="80"/>
      <c r="AD609" s="33"/>
    </row>
    <row r="610" customFormat="false" ht="11.25" hidden="false" customHeight="false" outlineLevel="0" collapsed="false">
      <c r="U610" s="1" t="n">
        <f aca="false">1+U609</f>
        <v>604</v>
      </c>
      <c r="V610" s="82" t="e">
        <v>#VALUE!</v>
      </c>
      <c r="W610" s="83" t="e">
        <f aca="false">V610</f>
        <v>#VALUE!</v>
      </c>
      <c r="Y610" s="1" t="n">
        <f aca="false">Y609+1</f>
        <v>605</v>
      </c>
      <c r="AA610" s="76"/>
      <c r="AB610" s="76"/>
      <c r="AC610" s="80"/>
      <c r="AD610" s="33"/>
    </row>
    <row r="611" customFormat="false" ht="11.25" hidden="false" customHeight="false" outlineLevel="0" collapsed="false">
      <c r="U611" s="1" t="n">
        <f aca="false">1+U610</f>
        <v>605</v>
      </c>
      <c r="V611" s="82" t="e">
        <v>#VALUE!</v>
      </c>
      <c r="W611" s="83" t="e">
        <f aca="false">V611</f>
        <v>#VALUE!</v>
      </c>
      <c r="Y611" s="1" t="n">
        <f aca="false">Y610+1</f>
        <v>606</v>
      </c>
      <c r="AA611" s="76"/>
      <c r="AB611" s="76"/>
      <c r="AC611" s="80"/>
      <c r="AD611" s="33"/>
    </row>
    <row r="612" customFormat="false" ht="11.25" hidden="false" customHeight="false" outlineLevel="0" collapsed="false">
      <c r="U612" s="1" t="n">
        <f aca="false">1+U611</f>
        <v>606</v>
      </c>
      <c r="V612" s="82" t="e">
        <v>#VALUE!</v>
      </c>
      <c r="W612" s="83" t="e">
        <f aca="false">V612</f>
        <v>#VALUE!</v>
      </c>
      <c r="Y612" s="1" t="n">
        <f aca="false">Y611+1</f>
        <v>607</v>
      </c>
      <c r="AA612" s="76"/>
      <c r="AB612" s="76"/>
      <c r="AC612" s="80"/>
      <c r="AD612" s="33"/>
    </row>
    <row r="613" customFormat="false" ht="11.25" hidden="false" customHeight="false" outlineLevel="0" collapsed="false">
      <c r="U613" s="1" t="n">
        <f aca="false">1+U612</f>
        <v>607</v>
      </c>
      <c r="V613" s="82" t="e">
        <v>#VALUE!</v>
      </c>
      <c r="W613" s="83" t="e">
        <f aca="false">V613</f>
        <v>#VALUE!</v>
      </c>
      <c r="Y613" s="1" t="n">
        <f aca="false">Y612+1</f>
        <v>608</v>
      </c>
      <c r="AA613" s="76"/>
      <c r="AB613" s="76"/>
      <c r="AC613" s="80"/>
      <c r="AD613" s="33"/>
    </row>
    <row r="614" customFormat="false" ht="11.25" hidden="false" customHeight="false" outlineLevel="0" collapsed="false">
      <c r="U614" s="1" t="n">
        <f aca="false">1+U613</f>
        <v>608</v>
      </c>
      <c r="V614" s="82" t="e">
        <v>#VALUE!</v>
      </c>
      <c r="W614" s="83" t="e">
        <f aca="false">V614</f>
        <v>#VALUE!</v>
      </c>
      <c r="Y614" s="1" t="n">
        <f aca="false">Y613+1</f>
        <v>609</v>
      </c>
      <c r="AA614" s="76"/>
      <c r="AB614" s="76"/>
      <c r="AC614" s="80"/>
      <c r="AD614" s="33"/>
    </row>
    <row r="615" customFormat="false" ht="11.25" hidden="false" customHeight="false" outlineLevel="0" collapsed="false">
      <c r="U615" s="1" t="n">
        <f aca="false">1+U614</f>
        <v>609</v>
      </c>
      <c r="V615" s="82" t="e">
        <v>#VALUE!</v>
      </c>
      <c r="W615" s="83" t="e">
        <f aca="false">V615</f>
        <v>#VALUE!</v>
      </c>
      <c r="Y615" s="1" t="n">
        <f aca="false">Y614+1</f>
        <v>610</v>
      </c>
      <c r="AA615" s="76"/>
      <c r="AB615" s="76"/>
      <c r="AC615" s="80"/>
      <c r="AD615" s="33"/>
    </row>
    <row r="616" customFormat="false" ht="11.25" hidden="false" customHeight="false" outlineLevel="0" collapsed="false">
      <c r="U616" s="1" t="n">
        <f aca="false">1+U615</f>
        <v>610</v>
      </c>
      <c r="V616" s="82" t="e">
        <v>#VALUE!</v>
      </c>
      <c r="W616" s="83" t="e">
        <f aca="false">V616</f>
        <v>#VALUE!</v>
      </c>
      <c r="Y616" s="1" t="n">
        <f aca="false">Y615+1</f>
        <v>611</v>
      </c>
      <c r="AA616" s="76"/>
      <c r="AB616" s="76"/>
      <c r="AC616" s="80"/>
      <c r="AD616" s="33"/>
    </row>
    <row r="617" customFormat="false" ht="11.25" hidden="false" customHeight="false" outlineLevel="0" collapsed="false">
      <c r="U617" s="1" t="n">
        <f aca="false">1+U616</f>
        <v>611</v>
      </c>
      <c r="V617" s="82" t="e">
        <v>#VALUE!</v>
      </c>
      <c r="W617" s="83" t="e">
        <f aca="false">V617</f>
        <v>#VALUE!</v>
      </c>
      <c r="Y617" s="1" t="n">
        <f aca="false">Y616+1</f>
        <v>612</v>
      </c>
      <c r="AA617" s="76"/>
      <c r="AB617" s="76"/>
      <c r="AC617" s="80"/>
      <c r="AD617" s="33"/>
    </row>
    <row r="618" customFormat="false" ht="11.25" hidden="false" customHeight="false" outlineLevel="0" collapsed="false">
      <c r="U618" s="1" t="n">
        <f aca="false">1+U617</f>
        <v>612</v>
      </c>
      <c r="V618" s="82" t="e">
        <v>#VALUE!</v>
      </c>
      <c r="W618" s="83" t="e">
        <f aca="false">V618</f>
        <v>#VALUE!</v>
      </c>
      <c r="Y618" s="1" t="n">
        <f aca="false">Y617+1</f>
        <v>613</v>
      </c>
      <c r="AA618" s="76"/>
      <c r="AB618" s="76"/>
      <c r="AC618" s="80"/>
      <c r="AD618" s="33"/>
    </row>
    <row r="619" customFormat="false" ht="11.25" hidden="false" customHeight="false" outlineLevel="0" collapsed="false">
      <c r="U619" s="1" t="n">
        <f aca="false">1+U618</f>
        <v>613</v>
      </c>
      <c r="V619" s="82" t="e">
        <v>#VALUE!</v>
      </c>
      <c r="W619" s="83" t="e">
        <f aca="false">V619</f>
        <v>#VALUE!</v>
      </c>
      <c r="Y619" s="1" t="n">
        <f aca="false">Y618+1</f>
        <v>614</v>
      </c>
      <c r="AA619" s="76"/>
      <c r="AB619" s="76"/>
      <c r="AC619" s="80"/>
      <c r="AD619" s="33"/>
    </row>
    <row r="620" customFormat="false" ht="11.25" hidden="false" customHeight="false" outlineLevel="0" collapsed="false">
      <c r="U620" s="1" t="n">
        <f aca="false">1+U619</f>
        <v>614</v>
      </c>
      <c r="V620" s="82" t="e">
        <v>#VALUE!</v>
      </c>
      <c r="W620" s="83" t="e">
        <f aca="false">V620</f>
        <v>#VALUE!</v>
      </c>
      <c r="Y620" s="1" t="n">
        <f aca="false">Y619+1</f>
        <v>615</v>
      </c>
      <c r="AA620" s="76"/>
      <c r="AB620" s="76"/>
      <c r="AC620" s="80"/>
      <c r="AD620" s="33"/>
    </row>
    <row r="621" customFormat="false" ht="11.25" hidden="false" customHeight="false" outlineLevel="0" collapsed="false">
      <c r="U621" s="1" t="n">
        <f aca="false">1+U620</f>
        <v>615</v>
      </c>
      <c r="V621" s="82" t="e">
        <v>#VALUE!</v>
      </c>
      <c r="W621" s="83" t="e">
        <f aca="false">V621</f>
        <v>#VALUE!</v>
      </c>
      <c r="Y621" s="1" t="n">
        <f aca="false">Y620+1</f>
        <v>616</v>
      </c>
      <c r="AA621" s="76"/>
      <c r="AB621" s="76"/>
      <c r="AC621" s="80"/>
      <c r="AD621" s="33"/>
    </row>
    <row r="622" customFormat="false" ht="11.25" hidden="false" customHeight="false" outlineLevel="0" collapsed="false">
      <c r="U622" s="1" t="n">
        <f aca="false">1+U621</f>
        <v>616</v>
      </c>
      <c r="V622" s="82" t="e">
        <v>#VALUE!</v>
      </c>
      <c r="W622" s="83" t="e">
        <f aca="false">V622</f>
        <v>#VALUE!</v>
      </c>
      <c r="Y622" s="1" t="n">
        <f aca="false">Y621+1</f>
        <v>617</v>
      </c>
      <c r="AA622" s="76"/>
      <c r="AB622" s="76"/>
      <c r="AC622" s="80"/>
      <c r="AD622" s="33"/>
    </row>
    <row r="623" customFormat="false" ht="11.25" hidden="false" customHeight="false" outlineLevel="0" collapsed="false">
      <c r="U623" s="1" t="n">
        <f aca="false">1+U622</f>
        <v>617</v>
      </c>
      <c r="V623" s="82" t="e">
        <v>#VALUE!</v>
      </c>
      <c r="W623" s="83" t="e">
        <f aca="false">V623</f>
        <v>#VALUE!</v>
      </c>
      <c r="Y623" s="1" t="n">
        <f aca="false">Y622+1</f>
        <v>618</v>
      </c>
      <c r="AA623" s="76"/>
      <c r="AB623" s="76"/>
      <c r="AC623" s="80"/>
      <c r="AD623" s="33"/>
    </row>
    <row r="624" customFormat="false" ht="11.25" hidden="false" customHeight="false" outlineLevel="0" collapsed="false">
      <c r="U624" s="1" t="n">
        <f aca="false">1+U623</f>
        <v>618</v>
      </c>
      <c r="V624" s="82" t="e">
        <v>#VALUE!</v>
      </c>
      <c r="W624" s="83" t="e">
        <f aca="false">V624</f>
        <v>#VALUE!</v>
      </c>
      <c r="Y624" s="1" t="n">
        <f aca="false">Y623+1</f>
        <v>619</v>
      </c>
      <c r="AA624" s="76"/>
      <c r="AB624" s="76"/>
      <c r="AC624" s="80"/>
      <c r="AD624" s="33"/>
    </row>
    <row r="625" customFormat="false" ht="11.25" hidden="false" customHeight="false" outlineLevel="0" collapsed="false">
      <c r="U625" s="1" t="n">
        <f aca="false">1+U624</f>
        <v>619</v>
      </c>
      <c r="V625" s="82" t="e">
        <v>#VALUE!</v>
      </c>
      <c r="W625" s="83" t="e">
        <f aca="false">V625</f>
        <v>#VALUE!</v>
      </c>
      <c r="Y625" s="1" t="n">
        <f aca="false">Y624+1</f>
        <v>620</v>
      </c>
      <c r="AA625" s="76"/>
      <c r="AB625" s="76"/>
      <c r="AC625" s="80"/>
      <c r="AD625" s="33"/>
    </row>
    <row r="626" customFormat="false" ht="11.25" hidden="false" customHeight="false" outlineLevel="0" collapsed="false">
      <c r="U626" s="1" t="n">
        <f aca="false">1+U625</f>
        <v>620</v>
      </c>
      <c r="V626" s="82" t="e">
        <v>#VALUE!</v>
      </c>
      <c r="W626" s="83" t="e">
        <f aca="false">V626</f>
        <v>#VALUE!</v>
      </c>
      <c r="Y626" s="1" t="n">
        <f aca="false">Y625+1</f>
        <v>621</v>
      </c>
      <c r="AA626" s="76"/>
      <c r="AB626" s="76"/>
      <c r="AC626" s="80"/>
      <c r="AD626" s="33"/>
    </row>
    <row r="627" customFormat="false" ht="11.25" hidden="false" customHeight="false" outlineLevel="0" collapsed="false">
      <c r="U627" s="1" t="n">
        <f aca="false">1+U626</f>
        <v>621</v>
      </c>
      <c r="V627" s="82" t="e">
        <v>#VALUE!</v>
      </c>
      <c r="W627" s="83" t="e">
        <f aca="false">V627</f>
        <v>#VALUE!</v>
      </c>
      <c r="Y627" s="1" t="n">
        <f aca="false">Y626+1</f>
        <v>622</v>
      </c>
      <c r="AA627" s="76"/>
      <c r="AB627" s="76"/>
      <c r="AC627" s="80"/>
      <c r="AD627" s="33"/>
    </row>
    <row r="628" customFormat="false" ht="11.25" hidden="false" customHeight="false" outlineLevel="0" collapsed="false">
      <c r="U628" s="1" t="n">
        <f aca="false">1+U627</f>
        <v>622</v>
      </c>
      <c r="V628" s="82" t="e">
        <v>#VALUE!</v>
      </c>
      <c r="W628" s="83" t="e">
        <f aca="false">V628</f>
        <v>#VALUE!</v>
      </c>
      <c r="Y628" s="1" t="n">
        <f aca="false">Y627+1</f>
        <v>623</v>
      </c>
      <c r="AA628" s="76"/>
      <c r="AB628" s="76"/>
      <c r="AC628" s="80"/>
      <c r="AD628" s="33"/>
    </row>
    <row r="629" customFormat="false" ht="11.25" hidden="false" customHeight="false" outlineLevel="0" collapsed="false">
      <c r="U629" s="1" t="n">
        <f aca="false">1+U628</f>
        <v>623</v>
      </c>
      <c r="V629" s="82" t="e">
        <v>#VALUE!</v>
      </c>
      <c r="W629" s="83" t="e">
        <f aca="false">V629</f>
        <v>#VALUE!</v>
      </c>
      <c r="Y629" s="1" t="n">
        <f aca="false">Y628+1</f>
        <v>624</v>
      </c>
      <c r="AA629" s="76"/>
      <c r="AB629" s="76"/>
      <c r="AC629" s="80"/>
      <c r="AD629" s="33"/>
    </row>
    <row r="630" customFormat="false" ht="11.25" hidden="false" customHeight="false" outlineLevel="0" collapsed="false">
      <c r="U630" s="1" t="n">
        <f aca="false">1+U629</f>
        <v>624</v>
      </c>
      <c r="V630" s="82" t="e">
        <v>#VALUE!</v>
      </c>
      <c r="W630" s="83" t="e">
        <f aca="false">V630</f>
        <v>#VALUE!</v>
      </c>
      <c r="Y630" s="1" t="n">
        <f aca="false">Y629+1</f>
        <v>625</v>
      </c>
      <c r="AA630" s="76"/>
      <c r="AB630" s="76"/>
      <c r="AC630" s="80"/>
      <c r="AD630" s="33"/>
    </row>
    <row r="631" customFormat="false" ht="11.25" hidden="false" customHeight="false" outlineLevel="0" collapsed="false">
      <c r="U631" s="1" t="n">
        <f aca="false">1+U630</f>
        <v>625</v>
      </c>
      <c r="V631" s="82" t="e">
        <v>#VALUE!</v>
      </c>
      <c r="W631" s="83" t="e">
        <f aca="false">V631</f>
        <v>#VALUE!</v>
      </c>
      <c r="Y631" s="1" t="n">
        <f aca="false">Y630+1</f>
        <v>626</v>
      </c>
      <c r="AA631" s="76"/>
      <c r="AB631" s="76"/>
      <c r="AC631" s="80"/>
      <c r="AD631" s="33"/>
    </row>
    <row r="632" customFormat="false" ht="11.25" hidden="false" customHeight="false" outlineLevel="0" collapsed="false">
      <c r="U632" s="1" t="n">
        <f aca="false">1+U631</f>
        <v>626</v>
      </c>
      <c r="V632" s="82" t="e">
        <v>#VALUE!</v>
      </c>
      <c r="W632" s="83" t="e">
        <f aca="false">V632</f>
        <v>#VALUE!</v>
      </c>
      <c r="Y632" s="1" t="n">
        <f aca="false">Y631+1</f>
        <v>627</v>
      </c>
      <c r="AA632" s="76"/>
      <c r="AB632" s="76"/>
      <c r="AC632" s="80"/>
      <c r="AD632" s="33"/>
    </row>
    <row r="633" customFormat="false" ht="11.25" hidden="false" customHeight="false" outlineLevel="0" collapsed="false">
      <c r="U633" s="1" t="n">
        <f aca="false">1+U632</f>
        <v>627</v>
      </c>
      <c r="V633" s="82" t="e">
        <v>#VALUE!</v>
      </c>
      <c r="W633" s="83" t="e">
        <f aca="false">V633</f>
        <v>#VALUE!</v>
      </c>
      <c r="Y633" s="1" t="n">
        <f aca="false">Y632+1</f>
        <v>628</v>
      </c>
      <c r="AA633" s="76"/>
      <c r="AB633" s="76"/>
      <c r="AC633" s="80"/>
      <c r="AD633" s="33"/>
    </row>
    <row r="634" customFormat="false" ht="11.25" hidden="false" customHeight="false" outlineLevel="0" collapsed="false">
      <c r="U634" s="1" t="n">
        <f aca="false">1+U633</f>
        <v>628</v>
      </c>
      <c r="V634" s="82" t="e">
        <v>#VALUE!</v>
      </c>
      <c r="W634" s="83" t="e">
        <f aca="false">V634</f>
        <v>#VALUE!</v>
      </c>
      <c r="Y634" s="1" t="n">
        <f aca="false">Y633+1</f>
        <v>629</v>
      </c>
      <c r="AA634" s="76"/>
      <c r="AB634" s="76"/>
      <c r="AC634" s="80"/>
      <c r="AD634" s="33"/>
    </row>
    <row r="635" customFormat="false" ht="11.25" hidden="false" customHeight="false" outlineLevel="0" collapsed="false">
      <c r="U635" s="1" t="n">
        <f aca="false">1+U634</f>
        <v>629</v>
      </c>
      <c r="V635" s="82" t="e">
        <v>#VALUE!</v>
      </c>
      <c r="W635" s="83" t="e">
        <f aca="false">V635</f>
        <v>#VALUE!</v>
      </c>
      <c r="Y635" s="1" t="n">
        <f aca="false">Y634+1</f>
        <v>630</v>
      </c>
      <c r="AA635" s="76"/>
      <c r="AB635" s="76"/>
      <c r="AC635" s="80"/>
      <c r="AD635" s="33"/>
    </row>
    <row r="636" customFormat="false" ht="11.25" hidden="false" customHeight="false" outlineLevel="0" collapsed="false">
      <c r="U636" s="1" t="n">
        <f aca="false">1+U635</f>
        <v>630</v>
      </c>
      <c r="V636" s="82" t="e">
        <v>#VALUE!</v>
      </c>
      <c r="W636" s="83" t="e">
        <f aca="false">V636</f>
        <v>#VALUE!</v>
      </c>
      <c r="Y636" s="1" t="n">
        <f aca="false">Y635+1</f>
        <v>631</v>
      </c>
      <c r="AA636" s="76"/>
      <c r="AB636" s="76"/>
      <c r="AC636" s="80"/>
      <c r="AD636" s="33"/>
    </row>
    <row r="637" customFormat="false" ht="11.25" hidden="false" customHeight="false" outlineLevel="0" collapsed="false">
      <c r="U637" s="1" t="n">
        <f aca="false">1+U636</f>
        <v>631</v>
      </c>
      <c r="V637" s="82" t="e">
        <v>#VALUE!</v>
      </c>
      <c r="W637" s="83" t="e">
        <f aca="false">V637</f>
        <v>#VALUE!</v>
      </c>
      <c r="Y637" s="1" t="n">
        <f aca="false">Y636+1</f>
        <v>632</v>
      </c>
      <c r="AA637" s="76"/>
      <c r="AB637" s="76"/>
      <c r="AC637" s="80"/>
      <c r="AD637" s="33"/>
    </row>
    <row r="638" customFormat="false" ht="11.25" hidden="false" customHeight="false" outlineLevel="0" collapsed="false">
      <c r="U638" s="1" t="n">
        <f aca="false">1+U637</f>
        <v>632</v>
      </c>
      <c r="V638" s="82" t="e">
        <v>#VALUE!</v>
      </c>
      <c r="W638" s="83" t="e">
        <f aca="false">V638</f>
        <v>#VALUE!</v>
      </c>
      <c r="Y638" s="1" t="n">
        <f aca="false">Y637+1</f>
        <v>633</v>
      </c>
      <c r="AA638" s="76"/>
      <c r="AB638" s="76"/>
      <c r="AC638" s="80"/>
      <c r="AD638" s="33"/>
    </row>
    <row r="639" customFormat="false" ht="11.25" hidden="false" customHeight="false" outlineLevel="0" collapsed="false">
      <c r="U639" s="1" t="n">
        <f aca="false">1+U638</f>
        <v>633</v>
      </c>
      <c r="V639" s="82" t="e">
        <v>#VALUE!</v>
      </c>
      <c r="W639" s="83" t="e">
        <f aca="false">V639</f>
        <v>#VALUE!</v>
      </c>
      <c r="Y639" s="1" t="n">
        <f aca="false">Y638+1</f>
        <v>634</v>
      </c>
      <c r="AA639" s="76"/>
      <c r="AB639" s="76"/>
      <c r="AC639" s="80"/>
      <c r="AD639" s="33"/>
    </row>
    <row r="640" customFormat="false" ht="11.25" hidden="false" customHeight="false" outlineLevel="0" collapsed="false">
      <c r="U640" s="1" t="n">
        <f aca="false">1+U639</f>
        <v>634</v>
      </c>
      <c r="V640" s="82" t="e">
        <v>#VALUE!</v>
      </c>
      <c r="W640" s="83" t="e">
        <f aca="false">V640</f>
        <v>#VALUE!</v>
      </c>
      <c r="Y640" s="1" t="n">
        <f aca="false">Y639+1</f>
        <v>635</v>
      </c>
      <c r="AA640" s="76"/>
      <c r="AB640" s="76"/>
      <c r="AC640" s="80"/>
      <c r="AD640" s="33"/>
    </row>
    <row r="641" customFormat="false" ht="11.25" hidden="false" customHeight="false" outlineLevel="0" collapsed="false">
      <c r="U641" s="1" t="n">
        <f aca="false">1+U640</f>
        <v>635</v>
      </c>
      <c r="V641" s="82" t="e">
        <v>#VALUE!</v>
      </c>
      <c r="W641" s="83" t="e">
        <f aca="false">V641</f>
        <v>#VALUE!</v>
      </c>
      <c r="Y641" s="1" t="n">
        <f aca="false">Y640+1</f>
        <v>636</v>
      </c>
      <c r="AA641" s="76"/>
      <c r="AB641" s="76"/>
      <c r="AC641" s="80"/>
      <c r="AD641" s="33"/>
    </row>
    <row r="642" customFormat="false" ht="11.25" hidden="false" customHeight="false" outlineLevel="0" collapsed="false">
      <c r="U642" s="1" t="n">
        <f aca="false">1+U641</f>
        <v>636</v>
      </c>
      <c r="V642" s="82" t="e">
        <v>#VALUE!</v>
      </c>
      <c r="W642" s="83" t="e">
        <f aca="false">V642</f>
        <v>#VALUE!</v>
      </c>
      <c r="Y642" s="1" t="n">
        <f aca="false">Y641+1</f>
        <v>637</v>
      </c>
      <c r="AA642" s="76"/>
      <c r="AB642" s="76"/>
      <c r="AC642" s="80"/>
      <c r="AD642" s="33"/>
    </row>
    <row r="643" customFormat="false" ht="11.25" hidden="false" customHeight="false" outlineLevel="0" collapsed="false">
      <c r="U643" s="1" t="n">
        <f aca="false">1+U642</f>
        <v>637</v>
      </c>
      <c r="V643" s="82" t="e">
        <v>#VALUE!</v>
      </c>
      <c r="W643" s="83" t="e">
        <f aca="false">V643</f>
        <v>#VALUE!</v>
      </c>
      <c r="Y643" s="1" t="n">
        <f aca="false">Y642+1</f>
        <v>638</v>
      </c>
      <c r="AA643" s="76"/>
      <c r="AB643" s="76"/>
      <c r="AC643" s="80"/>
      <c r="AD643" s="33"/>
    </row>
    <row r="644" customFormat="false" ht="11.25" hidden="false" customHeight="false" outlineLevel="0" collapsed="false">
      <c r="U644" s="1" t="n">
        <f aca="false">1+U643</f>
        <v>638</v>
      </c>
      <c r="V644" s="82" t="e">
        <v>#VALUE!</v>
      </c>
      <c r="W644" s="83" t="e">
        <f aca="false">V644</f>
        <v>#VALUE!</v>
      </c>
      <c r="Y644" s="1" t="n">
        <f aca="false">Y643+1</f>
        <v>639</v>
      </c>
      <c r="AA644" s="76"/>
      <c r="AB644" s="76"/>
      <c r="AC644" s="80"/>
      <c r="AD644" s="33"/>
    </row>
    <row r="645" customFormat="false" ht="11.25" hidden="false" customHeight="false" outlineLevel="0" collapsed="false">
      <c r="U645" s="1" t="n">
        <f aca="false">1+U644</f>
        <v>639</v>
      </c>
      <c r="V645" s="82" t="e">
        <v>#VALUE!</v>
      </c>
      <c r="W645" s="83" t="e">
        <f aca="false">V645</f>
        <v>#VALUE!</v>
      </c>
      <c r="Y645" s="1" t="n">
        <f aca="false">Y644+1</f>
        <v>640</v>
      </c>
      <c r="AA645" s="76"/>
      <c r="AB645" s="76"/>
      <c r="AC645" s="80"/>
      <c r="AD645" s="33"/>
    </row>
    <row r="646" customFormat="false" ht="11.25" hidden="false" customHeight="false" outlineLevel="0" collapsed="false">
      <c r="U646" s="1" t="n">
        <f aca="false">1+U645</f>
        <v>640</v>
      </c>
      <c r="V646" s="82" t="e">
        <v>#VALUE!</v>
      </c>
      <c r="W646" s="83" t="e">
        <f aca="false">V646</f>
        <v>#VALUE!</v>
      </c>
      <c r="Y646" s="1" t="n">
        <f aca="false">Y645+1</f>
        <v>641</v>
      </c>
      <c r="AA646" s="76"/>
      <c r="AB646" s="76"/>
      <c r="AC646" s="80"/>
      <c r="AD646" s="33"/>
    </row>
    <row r="647" customFormat="false" ht="11.25" hidden="false" customHeight="false" outlineLevel="0" collapsed="false">
      <c r="U647" s="1" t="n">
        <f aca="false">1+U646</f>
        <v>641</v>
      </c>
      <c r="V647" s="82" t="e">
        <v>#VALUE!</v>
      </c>
      <c r="W647" s="83" t="e">
        <f aca="false">V647</f>
        <v>#VALUE!</v>
      </c>
      <c r="Y647" s="1" t="n">
        <f aca="false">Y646+1</f>
        <v>642</v>
      </c>
      <c r="AA647" s="76"/>
      <c r="AB647" s="76"/>
      <c r="AC647" s="80"/>
      <c r="AD647" s="33"/>
    </row>
    <row r="648" customFormat="false" ht="11.25" hidden="false" customHeight="false" outlineLevel="0" collapsed="false">
      <c r="U648" s="1" t="n">
        <f aca="false">1+U647</f>
        <v>642</v>
      </c>
      <c r="V648" s="82" t="e">
        <v>#VALUE!</v>
      </c>
      <c r="W648" s="83" t="e">
        <f aca="false">V648</f>
        <v>#VALUE!</v>
      </c>
      <c r="Y648" s="1" t="n">
        <f aca="false">Y647+1</f>
        <v>643</v>
      </c>
      <c r="AA648" s="76"/>
      <c r="AB648" s="76"/>
      <c r="AC648" s="80"/>
      <c r="AD648" s="33"/>
    </row>
    <row r="649" customFormat="false" ht="11.25" hidden="false" customHeight="false" outlineLevel="0" collapsed="false">
      <c r="U649" s="1" t="n">
        <f aca="false">1+U648</f>
        <v>643</v>
      </c>
      <c r="V649" s="82" t="e">
        <v>#VALUE!</v>
      </c>
      <c r="W649" s="83" t="e">
        <f aca="false">V649</f>
        <v>#VALUE!</v>
      </c>
      <c r="Y649" s="1" t="n">
        <f aca="false">Y648+1</f>
        <v>644</v>
      </c>
      <c r="AA649" s="76"/>
      <c r="AB649" s="76"/>
      <c r="AC649" s="80"/>
      <c r="AD649" s="33"/>
    </row>
    <row r="650" customFormat="false" ht="11.25" hidden="false" customHeight="false" outlineLevel="0" collapsed="false">
      <c r="U650" s="1" t="n">
        <f aca="false">1+U649</f>
        <v>644</v>
      </c>
      <c r="V650" s="82" t="e">
        <v>#VALUE!</v>
      </c>
      <c r="W650" s="83" t="e">
        <f aca="false">V650</f>
        <v>#VALUE!</v>
      </c>
      <c r="Y650" s="1" t="n">
        <f aca="false">Y649+1</f>
        <v>645</v>
      </c>
      <c r="AA650" s="76"/>
      <c r="AB650" s="76"/>
      <c r="AC650" s="80"/>
      <c r="AD650" s="33"/>
    </row>
    <row r="651" customFormat="false" ht="11.25" hidden="false" customHeight="false" outlineLevel="0" collapsed="false">
      <c r="U651" s="1" t="n">
        <f aca="false">1+U650</f>
        <v>645</v>
      </c>
      <c r="V651" s="82" t="e">
        <v>#VALUE!</v>
      </c>
      <c r="W651" s="83" t="e">
        <f aca="false">V651</f>
        <v>#VALUE!</v>
      </c>
      <c r="Y651" s="1" t="n">
        <f aca="false">Y650+1</f>
        <v>646</v>
      </c>
      <c r="AA651" s="76"/>
      <c r="AB651" s="76"/>
      <c r="AC651" s="80"/>
      <c r="AD651" s="33"/>
    </row>
    <row r="652" customFormat="false" ht="11.25" hidden="false" customHeight="false" outlineLevel="0" collapsed="false">
      <c r="U652" s="1" t="n">
        <f aca="false">1+U651</f>
        <v>646</v>
      </c>
      <c r="V652" s="82" t="e">
        <v>#VALUE!</v>
      </c>
      <c r="W652" s="83" t="e">
        <f aca="false">V652</f>
        <v>#VALUE!</v>
      </c>
      <c r="Y652" s="1" t="n">
        <f aca="false">Y651+1</f>
        <v>647</v>
      </c>
      <c r="AA652" s="76"/>
      <c r="AB652" s="76"/>
      <c r="AC652" s="80"/>
      <c r="AD652" s="33"/>
    </row>
    <row r="653" customFormat="false" ht="11.25" hidden="false" customHeight="false" outlineLevel="0" collapsed="false">
      <c r="U653" s="1" t="n">
        <f aca="false">1+U652</f>
        <v>647</v>
      </c>
      <c r="V653" s="82" t="e">
        <v>#VALUE!</v>
      </c>
      <c r="W653" s="83" t="e">
        <f aca="false">V653</f>
        <v>#VALUE!</v>
      </c>
      <c r="Y653" s="1" t="n">
        <f aca="false">Y652+1</f>
        <v>648</v>
      </c>
      <c r="AA653" s="76"/>
      <c r="AB653" s="76"/>
      <c r="AC653" s="80"/>
      <c r="AD653" s="33"/>
    </row>
    <row r="654" customFormat="false" ht="11.25" hidden="false" customHeight="false" outlineLevel="0" collapsed="false">
      <c r="U654" s="1" t="n">
        <f aca="false">1+U653</f>
        <v>648</v>
      </c>
      <c r="V654" s="82" t="e">
        <v>#VALUE!</v>
      </c>
      <c r="W654" s="83" t="e">
        <f aca="false">V654</f>
        <v>#VALUE!</v>
      </c>
      <c r="Y654" s="1" t="n">
        <f aca="false">Y653+1</f>
        <v>649</v>
      </c>
      <c r="AA654" s="76"/>
      <c r="AB654" s="76"/>
      <c r="AC654" s="80"/>
      <c r="AD654" s="33"/>
    </row>
    <row r="655" customFormat="false" ht="11.25" hidden="false" customHeight="false" outlineLevel="0" collapsed="false">
      <c r="U655" s="1" t="n">
        <f aca="false">1+U654</f>
        <v>649</v>
      </c>
      <c r="V655" s="82" t="e">
        <v>#VALUE!</v>
      </c>
      <c r="W655" s="83" t="e">
        <f aca="false">V655</f>
        <v>#VALUE!</v>
      </c>
      <c r="Y655" s="1" t="n">
        <f aca="false">Y654+1</f>
        <v>650</v>
      </c>
      <c r="AA655" s="76"/>
      <c r="AB655" s="76"/>
      <c r="AC655" s="80"/>
      <c r="AD655" s="33"/>
    </row>
    <row r="656" customFormat="false" ht="11.25" hidden="false" customHeight="false" outlineLevel="0" collapsed="false">
      <c r="U656" s="1" t="n">
        <f aca="false">1+U655</f>
        <v>650</v>
      </c>
      <c r="V656" s="82" t="e">
        <v>#VALUE!</v>
      </c>
      <c r="W656" s="83" t="e">
        <f aca="false">V656</f>
        <v>#VALUE!</v>
      </c>
      <c r="Y656" s="1" t="n">
        <f aca="false">Y655+1</f>
        <v>651</v>
      </c>
      <c r="AA656" s="76"/>
      <c r="AB656" s="76"/>
      <c r="AC656" s="80"/>
      <c r="AD656" s="33"/>
    </row>
    <row r="657" customFormat="false" ht="11.25" hidden="false" customHeight="false" outlineLevel="0" collapsed="false">
      <c r="U657" s="1" t="n">
        <f aca="false">1+U656</f>
        <v>651</v>
      </c>
      <c r="V657" s="82" t="e">
        <v>#VALUE!</v>
      </c>
      <c r="W657" s="83" t="e">
        <f aca="false">V657</f>
        <v>#VALUE!</v>
      </c>
      <c r="Y657" s="1" t="n">
        <f aca="false">Y656+1</f>
        <v>652</v>
      </c>
      <c r="AA657" s="76"/>
      <c r="AB657" s="76"/>
      <c r="AC657" s="80"/>
      <c r="AD657" s="33"/>
    </row>
    <row r="658" customFormat="false" ht="11.25" hidden="false" customHeight="false" outlineLevel="0" collapsed="false">
      <c r="U658" s="1" t="n">
        <f aca="false">1+U657</f>
        <v>652</v>
      </c>
      <c r="V658" s="82" t="e">
        <v>#VALUE!</v>
      </c>
      <c r="W658" s="83" t="e">
        <f aca="false">V658</f>
        <v>#VALUE!</v>
      </c>
      <c r="Y658" s="1" t="n">
        <f aca="false">Y657+1</f>
        <v>653</v>
      </c>
      <c r="AA658" s="76"/>
      <c r="AB658" s="76"/>
      <c r="AC658" s="80"/>
      <c r="AD658" s="33"/>
    </row>
    <row r="659" customFormat="false" ht="11.25" hidden="false" customHeight="false" outlineLevel="0" collapsed="false">
      <c r="U659" s="1" t="n">
        <f aca="false">1+U658</f>
        <v>653</v>
      </c>
      <c r="V659" s="82" t="e">
        <v>#VALUE!</v>
      </c>
      <c r="W659" s="83" t="e">
        <f aca="false">V659</f>
        <v>#VALUE!</v>
      </c>
      <c r="Y659" s="1" t="n">
        <f aca="false">Y658+1</f>
        <v>654</v>
      </c>
      <c r="AA659" s="76"/>
      <c r="AB659" s="76"/>
      <c r="AC659" s="80"/>
      <c r="AD659" s="33"/>
    </row>
    <row r="660" customFormat="false" ht="11.25" hidden="false" customHeight="false" outlineLevel="0" collapsed="false">
      <c r="U660" s="1" t="n">
        <f aca="false">1+U659</f>
        <v>654</v>
      </c>
      <c r="V660" s="82" t="e">
        <v>#VALUE!</v>
      </c>
      <c r="W660" s="83" t="e">
        <f aca="false">V660</f>
        <v>#VALUE!</v>
      </c>
      <c r="Y660" s="1" t="n">
        <f aca="false">Y659+1</f>
        <v>655</v>
      </c>
      <c r="AA660" s="76"/>
      <c r="AB660" s="76"/>
      <c r="AC660" s="80"/>
      <c r="AD660" s="33"/>
    </row>
    <row r="661" customFormat="false" ht="11.25" hidden="false" customHeight="false" outlineLevel="0" collapsed="false">
      <c r="U661" s="1" t="n">
        <f aca="false">1+U660</f>
        <v>655</v>
      </c>
      <c r="V661" s="82" t="e">
        <v>#VALUE!</v>
      </c>
      <c r="W661" s="83" t="e">
        <f aca="false">V661</f>
        <v>#VALUE!</v>
      </c>
      <c r="Y661" s="1" t="n">
        <f aca="false">Y660+1</f>
        <v>656</v>
      </c>
      <c r="AA661" s="76"/>
      <c r="AB661" s="76"/>
      <c r="AC661" s="80"/>
      <c r="AD661" s="33"/>
    </row>
    <row r="662" customFormat="false" ht="11.25" hidden="false" customHeight="false" outlineLevel="0" collapsed="false">
      <c r="U662" s="1" t="n">
        <f aca="false">1+U661</f>
        <v>656</v>
      </c>
      <c r="V662" s="82" t="e">
        <v>#VALUE!</v>
      </c>
      <c r="W662" s="83" t="e">
        <f aca="false">V662</f>
        <v>#VALUE!</v>
      </c>
      <c r="Y662" s="1" t="n">
        <f aca="false">Y661+1</f>
        <v>657</v>
      </c>
      <c r="AA662" s="76"/>
      <c r="AB662" s="76"/>
      <c r="AC662" s="80"/>
      <c r="AD662" s="33"/>
    </row>
    <row r="663" customFormat="false" ht="11.25" hidden="false" customHeight="false" outlineLevel="0" collapsed="false">
      <c r="U663" s="1" t="n">
        <f aca="false">1+U662</f>
        <v>657</v>
      </c>
      <c r="V663" s="82" t="e">
        <v>#VALUE!</v>
      </c>
      <c r="W663" s="83" t="e">
        <f aca="false">V663</f>
        <v>#VALUE!</v>
      </c>
      <c r="Y663" s="1" t="n">
        <f aca="false">Y662+1</f>
        <v>658</v>
      </c>
      <c r="AA663" s="76"/>
      <c r="AB663" s="76"/>
      <c r="AC663" s="80"/>
      <c r="AD663" s="33"/>
    </row>
    <row r="664" customFormat="false" ht="11.25" hidden="false" customHeight="false" outlineLevel="0" collapsed="false">
      <c r="U664" s="1" t="n">
        <f aca="false">1+U663</f>
        <v>658</v>
      </c>
      <c r="V664" s="82" t="e">
        <v>#VALUE!</v>
      </c>
      <c r="W664" s="83" t="e">
        <f aca="false">V664</f>
        <v>#VALUE!</v>
      </c>
      <c r="Y664" s="1" t="n">
        <f aca="false">Y663+1</f>
        <v>659</v>
      </c>
      <c r="AA664" s="76"/>
      <c r="AB664" s="76"/>
      <c r="AC664" s="80"/>
      <c r="AD664" s="33"/>
    </row>
    <row r="665" customFormat="false" ht="11.25" hidden="false" customHeight="false" outlineLevel="0" collapsed="false">
      <c r="U665" s="1" t="n">
        <f aca="false">1+U664</f>
        <v>659</v>
      </c>
      <c r="V665" s="82" t="e">
        <v>#VALUE!</v>
      </c>
      <c r="W665" s="83" t="e">
        <f aca="false">V665</f>
        <v>#VALUE!</v>
      </c>
      <c r="Y665" s="1" t="n">
        <f aca="false">Y664+1</f>
        <v>660</v>
      </c>
      <c r="AA665" s="76"/>
      <c r="AB665" s="76"/>
      <c r="AC665" s="80"/>
      <c r="AD665" s="33"/>
    </row>
    <row r="666" customFormat="false" ht="11.25" hidden="false" customHeight="false" outlineLevel="0" collapsed="false">
      <c r="U666" s="1" t="n">
        <f aca="false">1+U665</f>
        <v>660</v>
      </c>
      <c r="V666" s="82" t="e">
        <v>#VALUE!</v>
      </c>
      <c r="W666" s="83" t="e">
        <f aca="false">V666</f>
        <v>#VALUE!</v>
      </c>
      <c r="Y666" s="1" t="n">
        <f aca="false">Y665+1</f>
        <v>661</v>
      </c>
      <c r="AA666" s="76"/>
      <c r="AB666" s="76"/>
      <c r="AC666" s="80"/>
      <c r="AD666" s="33"/>
    </row>
    <row r="667" customFormat="false" ht="11.25" hidden="false" customHeight="false" outlineLevel="0" collapsed="false">
      <c r="U667" s="1" t="n">
        <f aca="false">1+U666</f>
        <v>661</v>
      </c>
      <c r="V667" s="82" t="e">
        <v>#VALUE!</v>
      </c>
      <c r="W667" s="83" t="e">
        <f aca="false">V667</f>
        <v>#VALUE!</v>
      </c>
      <c r="Y667" s="1" t="n">
        <f aca="false">Y666+1</f>
        <v>662</v>
      </c>
      <c r="AA667" s="76"/>
      <c r="AB667" s="76"/>
      <c r="AC667" s="80"/>
      <c r="AD667" s="33"/>
    </row>
    <row r="668" customFormat="false" ht="11.25" hidden="false" customHeight="false" outlineLevel="0" collapsed="false">
      <c r="U668" s="1" t="n">
        <f aca="false">1+U667</f>
        <v>662</v>
      </c>
      <c r="V668" s="82" t="e">
        <v>#VALUE!</v>
      </c>
      <c r="W668" s="83" t="e">
        <f aca="false">V668</f>
        <v>#VALUE!</v>
      </c>
      <c r="Y668" s="1" t="n">
        <f aca="false">Y667+1</f>
        <v>663</v>
      </c>
      <c r="AA668" s="76"/>
      <c r="AB668" s="76"/>
      <c r="AC668" s="80"/>
      <c r="AD668" s="33"/>
    </row>
    <row r="669" customFormat="false" ht="11.25" hidden="false" customHeight="false" outlineLevel="0" collapsed="false">
      <c r="U669" s="1" t="n">
        <f aca="false">1+U668</f>
        <v>663</v>
      </c>
      <c r="V669" s="82" t="e">
        <v>#VALUE!</v>
      </c>
      <c r="W669" s="83" t="e">
        <f aca="false">V669</f>
        <v>#VALUE!</v>
      </c>
      <c r="Y669" s="1" t="n">
        <f aca="false">Y668+1</f>
        <v>664</v>
      </c>
      <c r="AA669" s="76"/>
      <c r="AB669" s="76"/>
      <c r="AC669" s="80"/>
      <c r="AD669" s="33"/>
    </row>
    <row r="670" customFormat="false" ht="11.25" hidden="false" customHeight="false" outlineLevel="0" collapsed="false">
      <c r="U670" s="1" t="n">
        <f aca="false">1+U669</f>
        <v>664</v>
      </c>
      <c r="V670" s="82" t="e">
        <v>#VALUE!</v>
      </c>
      <c r="W670" s="83" t="e">
        <f aca="false">V670</f>
        <v>#VALUE!</v>
      </c>
      <c r="Y670" s="1" t="n">
        <f aca="false">Y669+1</f>
        <v>665</v>
      </c>
      <c r="AA670" s="76"/>
      <c r="AB670" s="76"/>
      <c r="AC670" s="80"/>
      <c r="AD670" s="33"/>
    </row>
    <row r="671" customFormat="false" ht="11.25" hidden="false" customHeight="false" outlineLevel="0" collapsed="false">
      <c r="U671" s="1" t="n">
        <f aca="false">1+U670</f>
        <v>665</v>
      </c>
      <c r="V671" s="82" t="e">
        <v>#VALUE!</v>
      </c>
      <c r="W671" s="83" t="e">
        <f aca="false">V671</f>
        <v>#VALUE!</v>
      </c>
      <c r="Y671" s="1" t="n">
        <f aca="false">Y670+1</f>
        <v>666</v>
      </c>
      <c r="AA671" s="76"/>
      <c r="AB671" s="76"/>
      <c r="AC671" s="80"/>
      <c r="AD671" s="33"/>
    </row>
    <row r="672" customFormat="false" ht="11.25" hidden="false" customHeight="false" outlineLevel="0" collapsed="false">
      <c r="U672" s="1" t="n">
        <f aca="false">1+U671</f>
        <v>666</v>
      </c>
      <c r="V672" s="82" t="e">
        <v>#VALUE!</v>
      </c>
      <c r="W672" s="83" t="e">
        <f aca="false">V672</f>
        <v>#VALUE!</v>
      </c>
      <c r="Y672" s="1" t="n">
        <f aca="false">Y671+1</f>
        <v>667</v>
      </c>
      <c r="AA672" s="76"/>
      <c r="AB672" s="76"/>
      <c r="AC672" s="80"/>
      <c r="AD672" s="33"/>
    </row>
    <row r="673" customFormat="false" ht="11.25" hidden="false" customHeight="false" outlineLevel="0" collapsed="false">
      <c r="U673" s="1" t="n">
        <f aca="false">1+U672</f>
        <v>667</v>
      </c>
      <c r="V673" s="82" t="e">
        <v>#VALUE!</v>
      </c>
      <c r="W673" s="83" t="e">
        <f aca="false">V673</f>
        <v>#VALUE!</v>
      </c>
      <c r="Y673" s="1" t="n">
        <f aca="false">Y672+1</f>
        <v>668</v>
      </c>
      <c r="AA673" s="76"/>
      <c r="AB673" s="76"/>
      <c r="AC673" s="80"/>
      <c r="AD673" s="33"/>
    </row>
    <row r="674" customFormat="false" ht="11.25" hidden="false" customHeight="false" outlineLevel="0" collapsed="false">
      <c r="U674" s="1" t="n">
        <f aca="false">1+U673</f>
        <v>668</v>
      </c>
      <c r="V674" s="82" t="e">
        <v>#VALUE!</v>
      </c>
      <c r="W674" s="83" t="e">
        <f aca="false">V674</f>
        <v>#VALUE!</v>
      </c>
      <c r="Y674" s="1" t="n">
        <f aca="false">Y673+1</f>
        <v>669</v>
      </c>
      <c r="AA674" s="76"/>
      <c r="AB674" s="76"/>
      <c r="AC674" s="80"/>
      <c r="AD674" s="33"/>
    </row>
    <row r="675" customFormat="false" ht="11.25" hidden="false" customHeight="false" outlineLevel="0" collapsed="false">
      <c r="U675" s="1" t="n">
        <f aca="false">1+U674</f>
        <v>669</v>
      </c>
      <c r="V675" s="82" t="e">
        <v>#VALUE!</v>
      </c>
      <c r="W675" s="83" t="e">
        <f aca="false">V675</f>
        <v>#VALUE!</v>
      </c>
      <c r="Y675" s="1" t="n">
        <f aca="false">Y674+1</f>
        <v>670</v>
      </c>
      <c r="AA675" s="76"/>
      <c r="AB675" s="76"/>
      <c r="AC675" s="80"/>
      <c r="AD675" s="33"/>
    </row>
    <row r="676" customFormat="false" ht="11.25" hidden="false" customHeight="false" outlineLevel="0" collapsed="false">
      <c r="U676" s="1" t="n">
        <f aca="false">1+U675</f>
        <v>670</v>
      </c>
      <c r="V676" s="82" t="e">
        <v>#VALUE!</v>
      </c>
      <c r="W676" s="83" t="e">
        <f aca="false">V676</f>
        <v>#VALUE!</v>
      </c>
      <c r="Y676" s="1" t="n">
        <f aca="false">Y675+1</f>
        <v>671</v>
      </c>
      <c r="AA676" s="76"/>
      <c r="AB676" s="76"/>
      <c r="AC676" s="80"/>
      <c r="AD676" s="33"/>
    </row>
    <row r="677" customFormat="false" ht="11.25" hidden="false" customHeight="false" outlineLevel="0" collapsed="false">
      <c r="U677" s="1" t="n">
        <f aca="false">1+U676</f>
        <v>671</v>
      </c>
      <c r="V677" s="82" t="e">
        <v>#VALUE!</v>
      </c>
      <c r="W677" s="83" t="e">
        <f aca="false">V677</f>
        <v>#VALUE!</v>
      </c>
      <c r="Y677" s="1" t="n">
        <f aca="false">Y676+1</f>
        <v>672</v>
      </c>
      <c r="AA677" s="76"/>
      <c r="AB677" s="76"/>
      <c r="AC677" s="80"/>
      <c r="AD677" s="33"/>
    </row>
    <row r="678" customFormat="false" ht="11.25" hidden="false" customHeight="false" outlineLevel="0" collapsed="false">
      <c r="U678" s="1" t="n">
        <f aca="false">1+U677</f>
        <v>672</v>
      </c>
      <c r="V678" s="82" t="e">
        <v>#VALUE!</v>
      </c>
      <c r="W678" s="83" t="e">
        <f aca="false">V678</f>
        <v>#VALUE!</v>
      </c>
      <c r="Y678" s="1" t="n">
        <f aca="false">Y677+1</f>
        <v>673</v>
      </c>
      <c r="AA678" s="76"/>
      <c r="AB678" s="76"/>
      <c r="AC678" s="80"/>
      <c r="AD678" s="33"/>
    </row>
    <row r="679" customFormat="false" ht="11.25" hidden="false" customHeight="false" outlineLevel="0" collapsed="false">
      <c r="U679" s="1" t="n">
        <f aca="false">1+U678</f>
        <v>673</v>
      </c>
      <c r="V679" s="82" t="e">
        <v>#VALUE!</v>
      </c>
      <c r="W679" s="83" t="e">
        <f aca="false">V679</f>
        <v>#VALUE!</v>
      </c>
      <c r="Y679" s="1" t="n">
        <f aca="false">Y678+1</f>
        <v>674</v>
      </c>
      <c r="AA679" s="76"/>
      <c r="AB679" s="76"/>
      <c r="AC679" s="80"/>
      <c r="AD679" s="33"/>
    </row>
    <row r="680" customFormat="false" ht="11.25" hidden="false" customHeight="false" outlineLevel="0" collapsed="false">
      <c r="U680" s="1" t="n">
        <f aca="false">1+U679</f>
        <v>674</v>
      </c>
      <c r="V680" s="82" t="e">
        <v>#VALUE!</v>
      </c>
      <c r="W680" s="83" t="e">
        <f aca="false">V680</f>
        <v>#VALUE!</v>
      </c>
      <c r="Y680" s="1" t="n">
        <f aca="false">Y679+1</f>
        <v>675</v>
      </c>
      <c r="AA680" s="76"/>
      <c r="AB680" s="76"/>
      <c r="AC680" s="80"/>
      <c r="AD680" s="33"/>
    </row>
    <row r="681" customFormat="false" ht="11.25" hidden="false" customHeight="false" outlineLevel="0" collapsed="false">
      <c r="U681" s="1" t="n">
        <f aca="false">1+U680</f>
        <v>675</v>
      </c>
      <c r="V681" s="82" t="e">
        <v>#VALUE!</v>
      </c>
      <c r="W681" s="83" t="e">
        <f aca="false">V681</f>
        <v>#VALUE!</v>
      </c>
      <c r="Y681" s="1" t="n">
        <f aca="false">Y680+1</f>
        <v>676</v>
      </c>
      <c r="AA681" s="76"/>
      <c r="AB681" s="76"/>
      <c r="AC681" s="80"/>
      <c r="AD681" s="33"/>
    </row>
    <row r="682" customFormat="false" ht="11.25" hidden="false" customHeight="false" outlineLevel="0" collapsed="false">
      <c r="U682" s="1" t="n">
        <f aca="false">1+U681</f>
        <v>676</v>
      </c>
      <c r="V682" s="82" t="e">
        <v>#VALUE!</v>
      </c>
      <c r="W682" s="83" t="e">
        <f aca="false">V682</f>
        <v>#VALUE!</v>
      </c>
      <c r="Y682" s="1" t="n">
        <f aca="false">Y681+1</f>
        <v>677</v>
      </c>
      <c r="AA682" s="76"/>
      <c r="AB682" s="76"/>
      <c r="AC682" s="80"/>
      <c r="AD682" s="33"/>
    </row>
    <row r="683" customFormat="false" ht="11.25" hidden="false" customHeight="false" outlineLevel="0" collapsed="false">
      <c r="U683" s="1" t="n">
        <f aca="false">1+U682</f>
        <v>677</v>
      </c>
      <c r="V683" s="82" t="e">
        <v>#VALUE!</v>
      </c>
      <c r="W683" s="83" t="e">
        <f aca="false">V683</f>
        <v>#VALUE!</v>
      </c>
      <c r="Y683" s="1" t="n">
        <f aca="false">Y682+1</f>
        <v>678</v>
      </c>
      <c r="AA683" s="76"/>
      <c r="AB683" s="76"/>
      <c r="AC683" s="80"/>
      <c r="AD683" s="33"/>
    </row>
    <row r="684" customFormat="false" ht="11.25" hidden="false" customHeight="false" outlineLevel="0" collapsed="false">
      <c r="U684" s="1" t="n">
        <f aca="false">1+U683</f>
        <v>678</v>
      </c>
      <c r="V684" s="82" t="e">
        <v>#VALUE!</v>
      </c>
      <c r="W684" s="83" t="e">
        <f aca="false">V684</f>
        <v>#VALUE!</v>
      </c>
      <c r="Y684" s="1" t="n">
        <f aca="false">Y683+1</f>
        <v>679</v>
      </c>
      <c r="AA684" s="76"/>
      <c r="AB684" s="76"/>
      <c r="AC684" s="80"/>
      <c r="AD684" s="33"/>
    </row>
    <row r="685" customFormat="false" ht="11.25" hidden="false" customHeight="false" outlineLevel="0" collapsed="false">
      <c r="U685" s="1" t="n">
        <f aca="false">1+U684</f>
        <v>679</v>
      </c>
      <c r="V685" s="82" t="e">
        <v>#VALUE!</v>
      </c>
      <c r="W685" s="83" t="e">
        <f aca="false">V685</f>
        <v>#VALUE!</v>
      </c>
      <c r="Y685" s="1" t="n">
        <f aca="false">Y684+1</f>
        <v>680</v>
      </c>
      <c r="AA685" s="76"/>
      <c r="AB685" s="76"/>
      <c r="AC685" s="80"/>
      <c r="AD685" s="33"/>
    </row>
    <row r="686" customFormat="false" ht="11.25" hidden="false" customHeight="false" outlineLevel="0" collapsed="false">
      <c r="U686" s="1" t="n">
        <f aca="false">1+U685</f>
        <v>680</v>
      </c>
      <c r="V686" s="82" t="e">
        <v>#VALUE!</v>
      </c>
      <c r="W686" s="83" t="e">
        <f aca="false">V686</f>
        <v>#VALUE!</v>
      </c>
      <c r="Y686" s="1" t="n">
        <f aca="false">Y685+1</f>
        <v>681</v>
      </c>
      <c r="AA686" s="76"/>
      <c r="AB686" s="76"/>
      <c r="AC686" s="80"/>
      <c r="AD686" s="33"/>
    </row>
    <row r="687" customFormat="false" ht="11.25" hidden="false" customHeight="false" outlineLevel="0" collapsed="false">
      <c r="U687" s="1" t="n">
        <f aca="false">1+U686</f>
        <v>681</v>
      </c>
      <c r="V687" s="82" t="e">
        <v>#VALUE!</v>
      </c>
      <c r="W687" s="83" t="e">
        <f aca="false">V687</f>
        <v>#VALUE!</v>
      </c>
      <c r="Y687" s="1" t="n">
        <f aca="false">Y686+1</f>
        <v>682</v>
      </c>
      <c r="AA687" s="76"/>
      <c r="AB687" s="76"/>
      <c r="AC687" s="80"/>
      <c r="AD687" s="33"/>
    </row>
    <row r="688" customFormat="false" ht="11.25" hidden="false" customHeight="false" outlineLevel="0" collapsed="false">
      <c r="U688" s="1" t="n">
        <f aca="false">1+U687</f>
        <v>682</v>
      </c>
      <c r="V688" s="82" t="e">
        <v>#VALUE!</v>
      </c>
      <c r="W688" s="83" t="e">
        <f aca="false">V688</f>
        <v>#VALUE!</v>
      </c>
      <c r="Y688" s="1" t="n">
        <f aca="false">Y687+1</f>
        <v>683</v>
      </c>
      <c r="AA688" s="76"/>
      <c r="AB688" s="76"/>
      <c r="AC688" s="80"/>
      <c r="AD688" s="33"/>
    </row>
    <row r="689" customFormat="false" ht="11.25" hidden="false" customHeight="false" outlineLevel="0" collapsed="false">
      <c r="U689" s="1" t="n">
        <f aca="false">1+U688</f>
        <v>683</v>
      </c>
      <c r="V689" s="82" t="e">
        <v>#VALUE!</v>
      </c>
      <c r="W689" s="83" t="e">
        <f aca="false">V689</f>
        <v>#VALUE!</v>
      </c>
      <c r="Y689" s="1" t="n">
        <f aca="false">Y688+1</f>
        <v>684</v>
      </c>
      <c r="AA689" s="76"/>
      <c r="AB689" s="76"/>
      <c r="AC689" s="80"/>
      <c r="AD689" s="33"/>
    </row>
    <row r="690" customFormat="false" ht="11.25" hidden="false" customHeight="false" outlineLevel="0" collapsed="false">
      <c r="U690" s="1" t="n">
        <f aca="false">1+U689</f>
        <v>684</v>
      </c>
      <c r="V690" s="82" t="e">
        <v>#VALUE!</v>
      </c>
      <c r="W690" s="83" t="e">
        <f aca="false">V690</f>
        <v>#VALUE!</v>
      </c>
      <c r="Y690" s="1" t="n">
        <f aca="false">Y689+1</f>
        <v>685</v>
      </c>
      <c r="AA690" s="76"/>
      <c r="AB690" s="76"/>
      <c r="AC690" s="80"/>
      <c r="AD690" s="33"/>
    </row>
    <row r="691" customFormat="false" ht="11.25" hidden="false" customHeight="false" outlineLevel="0" collapsed="false">
      <c r="U691" s="1" t="n">
        <f aca="false">1+U690</f>
        <v>685</v>
      </c>
      <c r="V691" s="82" t="e">
        <v>#VALUE!</v>
      </c>
      <c r="W691" s="83" t="e">
        <f aca="false">V691</f>
        <v>#VALUE!</v>
      </c>
      <c r="Y691" s="1" t="n">
        <f aca="false">Y690+1</f>
        <v>686</v>
      </c>
      <c r="AA691" s="76"/>
      <c r="AB691" s="76"/>
      <c r="AC691" s="80"/>
      <c r="AD691" s="33"/>
    </row>
    <row r="692" customFormat="false" ht="11.25" hidden="false" customHeight="false" outlineLevel="0" collapsed="false">
      <c r="U692" s="1" t="n">
        <f aca="false">1+U691</f>
        <v>686</v>
      </c>
      <c r="V692" s="82" t="e">
        <v>#VALUE!</v>
      </c>
      <c r="W692" s="83" t="e">
        <f aca="false">V692</f>
        <v>#VALUE!</v>
      </c>
      <c r="Y692" s="1" t="n">
        <f aca="false">Y691+1</f>
        <v>687</v>
      </c>
      <c r="AA692" s="76"/>
      <c r="AB692" s="76"/>
      <c r="AC692" s="80"/>
      <c r="AD692" s="33"/>
    </row>
    <row r="693" customFormat="false" ht="11.25" hidden="false" customHeight="false" outlineLevel="0" collapsed="false">
      <c r="U693" s="1" t="n">
        <f aca="false">1+U692</f>
        <v>687</v>
      </c>
      <c r="V693" s="82" t="e">
        <v>#VALUE!</v>
      </c>
      <c r="W693" s="83" t="e">
        <f aca="false">V693</f>
        <v>#VALUE!</v>
      </c>
      <c r="Y693" s="1" t="n">
        <f aca="false">Y692+1</f>
        <v>688</v>
      </c>
      <c r="AA693" s="76"/>
      <c r="AB693" s="76"/>
      <c r="AC693" s="80"/>
      <c r="AD693" s="33"/>
    </row>
    <row r="694" customFormat="false" ht="11.25" hidden="false" customHeight="false" outlineLevel="0" collapsed="false">
      <c r="U694" s="1" t="n">
        <f aca="false">1+U693</f>
        <v>688</v>
      </c>
      <c r="V694" s="82" t="e">
        <v>#VALUE!</v>
      </c>
      <c r="W694" s="83" t="e">
        <f aca="false">V694</f>
        <v>#VALUE!</v>
      </c>
      <c r="Y694" s="1" t="n">
        <f aca="false">Y693+1</f>
        <v>689</v>
      </c>
      <c r="AA694" s="76"/>
      <c r="AB694" s="76"/>
      <c r="AC694" s="80"/>
      <c r="AD694" s="33"/>
    </row>
    <row r="695" customFormat="false" ht="11.25" hidden="false" customHeight="false" outlineLevel="0" collapsed="false">
      <c r="U695" s="1" t="n">
        <f aca="false">1+U694</f>
        <v>689</v>
      </c>
      <c r="V695" s="82" t="e">
        <v>#VALUE!</v>
      </c>
      <c r="W695" s="83" t="e">
        <f aca="false">V695</f>
        <v>#VALUE!</v>
      </c>
      <c r="Y695" s="1" t="n">
        <f aca="false">Y694+1</f>
        <v>690</v>
      </c>
      <c r="AA695" s="76"/>
      <c r="AB695" s="76"/>
      <c r="AC695" s="80"/>
      <c r="AD695" s="33"/>
    </row>
    <row r="696" customFormat="false" ht="11.25" hidden="false" customHeight="false" outlineLevel="0" collapsed="false">
      <c r="U696" s="1" t="n">
        <f aca="false">1+U695</f>
        <v>690</v>
      </c>
      <c r="V696" s="82" t="e">
        <v>#VALUE!</v>
      </c>
      <c r="W696" s="83" t="e">
        <f aca="false">V696</f>
        <v>#VALUE!</v>
      </c>
      <c r="Y696" s="1" t="n">
        <f aca="false">Y695+1</f>
        <v>691</v>
      </c>
      <c r="AA696" s="76"/>
      <c r="AB696" s="76"/>
      <c r="AC696" s="80"/>
      <c r="AD696" s="33"/>
    </row>
    <row r="697" customFormat="false" ht="11.25" hidden="false" customHeight="false" outlineLevel="0" collapsed="false">
      <c r="U697" s="1" t="n">
        <f aca="false">1+U696</f>
        <v>691</v>
      </c>
      <c r="V697" s="82" t="e">
        <v>#VALUE!</v>
      </c>
      <c r="W697" s="83" t="e">
        <f aca="false">V697</f>
        <v>#VALUE!</v>
      </c>
      <c r="Y697" s="1" t="n">
        <f aca="false">Y696+1</f>
        <v>692</v>
      </c>
      <c r="AA697" s="76"/>
      <c r="AB697" s="76"/>
      <c r="AC697" s="80"/>
      <c r="AD697" s="33"/>
    </row>
    <row r="698" customFormat="false" ht="11.25" hidden="false" customHeight="false" outlineLevel="0" collapsed="false">
      <c r="U698" s="1" t="n">
        <f aca="false">1+U697</f>
        <v>692</v>
      </c>
      <c r="V698" s="82" t="e">
        <v>#VALUE!</v>
      </c>
      <c r="W698" s="83" t="e">
        <f aca="false">V698</f>
        <v>#VALUE!</v>
      </c>
      <c r="Y698" s="1" t="n">
        <f aca="false">Y697+1</f>
        <v>693</v>
      </c>
      <c r="AA698" s="76"/>
      <c r="AB698" s="76"/>
      <c r="AC698" s="80"/>
      <c r="AD698" s="33"/>
    </row>
    <row r="699" customFormat="false" ht="11.25" hidden="false" customHeight="false" outlineLevel="0" collapsed="false">
      <c r="U699" s="1" t="n">
        <f aca="false">1+U698</f>
        <v>693</v>
      </c>
      <c r="V699" s="82" t="e">
        <v>#VALUE!</v>
      </c>
      <c r="W699" s="83" t="e">
        <f aca="false">V699</f>
        <v>#VALUE!</v>
      </c>
      <c r="Y699" s="1" t="n">
        <f aca="false">Y698+1</f>
        <v>694</v>
      </c>
      <c r="AA699" s="76"/>
      <c r="AB699" s="76"/>
      <c r="AC699" s="80"/>
      <c r="AD699" s="33"/>
    </row>
    <row r="700" customFormat="false" ht="11.25" hidden="false" customHeight="false" outlineLevel="0" collapsed="false">
      <c r="U700" s="1" t="n">
        <f aca="false">1+U699</f>
        <v>694</v>
      </c>
      <c r="V700" s="82" t="e">
        <v>#VALUE!</v>
      </c>
      <c r="W700" s="83" t="e">
        <f aca="false">V700</f>
        <v>#VALUE!</v>
      </c>
      <c r="Y700" s="1" t="n">
        <f aca="false">Y699+1</f>
        <v>695</v>
      </c>
      <c r="AA700" s="76"/>
      <c r="AB700" s="76"/>
      <c r="AC700" s="80"/>
      <c r="AD700" s="33"/>
    </row>
    <row r="701" customFormat="false" ht="11.25" hidden="false" customHeight="false" outlineLevel="0" collapsed="false">
      <c r="U701" s="1" t="n">
        <f aca="false">1+U700</f>
        <v>695</v>
      </c>
      <c r="V701" s="82" t="e">
        <v>#VALUE!</v>
      </c>
      <c r="W701" s="83" t="e">
        <f aca="false">V701</f>
        <v>#VALUE!</v>
      </c>
      <c r="Y701" s="1" t="n">
        <f aca="false">Y700+1</f>
        <v>696</v>
      </c>
      <c r="AA701" s="76"/>
      <c r="AB701" s="76"/>
      <c r="AC701" s="80"/>
      <c r="AD701" s="33"/>
    </row>
    <row r="702" customFormat="false" ht="11.25" hidden="false" customHeight="false" outlineLevel="0" collapsed="false">
      <c r="U702" s="1" t="n">
        <f aca="false">1+U701</f>
        <v>696</v>
      </c>
      <c r="V702" s="82" t="e">
        <v>#VALUE!</v>
      </c>
      <c r="W702" s="83" t="e">
        <f aca="false">V702</f>
        <v>#VALUE!</v>
      </c>
      <c r="Y702" s="1" t="n">
        <f aca="false">Y701+1</f>
        <v>697</v>
      </c>
      <c r="AA702" s="76"/>
      <c r="AB702" s="76"/>
      <c r="AC702" s="80"/>
      <c r="AD702" s="33"/>
    </row>
    <row r="703" customFormat="false" ht="11.25" hidden="false" customHeight="false" outlineLevel="0" collapsed="false">
      <c r="U703" s="1" t="n">
        <f aca="false">1+U702</f>
        <v>697</v>
      </c>
      <c r="V703" s="82" t="e">
        <v>#VALUE!</v>
      </c>
      <c r="W703" s="83" t="e">
        <f aca="false">V703</f>
        <v>#VALUE!</v>
      </c>
      <c r="Y703" s="1" t="n">
        <f aca="false">Y702+1</f>
        <v>698</v>
      </c>
      <c r="AA703" s="76"/>
      <c r="AB703" s="76"/>
      <c r="AC703" s="80"/>
      <c r="AD703" s="33"/>
    </row>
    <row r="704" customFormat="false" ht="11.25" hidden="false" customHeight="false" outlineLevel="0" collapsed="false">
      <c r="U704" s="1" t="n">
        <f aca="false">1+U703</f>
        <v>698</v>
      </c>
      <c r="V704" s="82" t="e">
        <v>#VALUE!</v>
      </c>
      <c r="W704" s="83" t="e">
        <f aca="false">V704</f>
        <v>#VALUE!</v>
      </c>
      <c r="Y704" s="1" t="n">
        <f aca="false">Y703+1</f>
        <v>699</v>
      </c>
      <c r="AA704" s="76"/>
      <c r="AB704" s="76"/>
      <c r="AC704" s="80"/>
      <c r="AD704" s="33"/>
    </row>
    <row r="705" customFormat="false" ht="11.25" hidden="false" customHeight="false" outlineLevel="0" collapsed="false">
      <c r="U705" s="1" t="n">
        <f aca="false">1+U704</f>
        <v>699</v>
      </c>
      <c r="V705" s="82" t="e">
        <v>#VALUE!</v>
      </c>
      <c r="W705" s="83" t="e">
        <f aca="false">V705</f>
        <v>#VALUE!</v>
      </c>
      <c r="Y705" s="1" t="n">
        <f aca="false">Y704+1</f>
        <v>700</v>
      </c>
      <c r="AA705" s="76"/>
      <c r="AB705" s="76"/>
      <c r="AC705" s="80"/>
      <c r="AD705" s="33"/>
    </row>
    <row r="706" customFormat="false" ht="11.25" hidden="false" customHeight="false" outlineLevel="0" collapsed="false">
      <c r="U706" s="1" t="n">
        <f aca="false">1+U705</f>
        <v>700</v>
      </c>
      <c r="V706" s="82" t="e">
        <v>#VALUE!</v>
      </c>
      <c r="W706" s="83" t="e">
        <f aca="false">V706</f>
        <v>#VALUE!</v>
      </c>
      <c r="Y706" s="1" t="n">
        <f aca="false">Y705+1</f>
        <v>701</v>
      </c>
      <c r="AA706" s="76"/>
      <c r="AB706" s="76"/>
      <c r="AC706" s="80"/>
      <c r="AD706" s="33"/>
    </row>
    <row r="707" customFormat="false" ht="11.25" hidden="false" customHeight="false" outlineLevel="0" collapsed="false">
      <c r="U707" s="1" t="n">
        <f aca="false">1+U706</f>
        <v>701</v>
      </c>
      <c r="V707" s="82" t="e">
        <v>#VALUE!</v>
      </c>
      <c r="W707" s="83" t="e">
        <f aca="false">V707</f>
        <v>#VALUE!</v>
      </c>
      <c r="Y707" s="1" t="n">
        <f aca="false">Y706+1</f>
        <v>702</v>
      </c>
      <c r="AA707" s="76"/>
      <c r="AB707" s="76"/>
      <c r="AC707" s="80"/>
      <c r="AD707" s="33"/>
    </row>
    <row r="708" customFormat="false" ht="11.25" hidden="false" customHeight="false" outlineLevel="0" collapsed="false">
      <c r="U708" s="1" t="n">
        <f aca="false">1+U707</f>
        <v>702</v>
      </c>
      <c r="V708" s="82" t="e">
        <v>#VALUE!</v>
      </c>
      <c r="W708" s="83" t="e">
        <f aca="false">V708</f>
        <v>#VALUE!</v>
      </c>
      <c r="Y708" s="1" t="n">
        <f aca="false">Y707+1</f>
        <v>703</v>
      </c>
      <c r="AA708" s="76"/>
      <c r="AB708" s="76"/>
      <c r="AC708" s="80"/>
      <c r="AD708" s="33"/>
    </row>
    <row r="709" customFormat="false" ht="11.25" hidden="false" customHeight="false" outlineLevel="0" collapsed="false">
      <c r="U709" s="1" t="n">
        <f aca="false">1+U708</f>
        <v>703</v>
      </c>
      <c r="V709" s="82" t="e">
        <v>#VALUE!</v>
      </c>
      <c r="W709" s="83" t="e">
        <f aca="false">V709</f>
        <v>#VALUE!</v>
      </c>
      <c r="Y709" s="1" t="n">
        <f aca="false">Y708+1</f>
        <v>704</v>
      </c>
      <c r="AA709" s="76"/>
      <c r="AB709" s="76"/>
      <c r="AC709" s="80"/>
      <c r="AD709" s="33"/>
    </row>
    <row r="710" customFormat="false" ht="11.25" hidden="false" customHeight="false" outlineLevel="0" collapsed="false">
      <c r="U710" s="1" t="n">
        <f aca="false">1+U709</f>
        <v>704</v>
      </c>
      <c r="V710" s="82" t="e">
        <v>#VALUE!</v>
      </c>
      <c r="W710" s="83" t="e">
        <f aca="false">V710</f>
        <v>#VALUE!</v>
      </c>
      <c r="Y710" s="1" t="n">
        <f aca="false">Y709+1</f>
        <v>705</v>
      </c>
      <c r="AA710" s="76"/>
      <c r="AB710" s="76"/>
      <c r="AC710" s="80"/>
      <c r="AD710" s="33"/>
    </row>
    <row r="711" customFormat="false" ht="11.25" hidden="false" customHeight="false" outlineLevel="0" collapsed="false">
      <c r="U711" s="1" t="n">
        <f aca="false">1+U710</f>
        <v>705</v>
      </c>
      <c r="V711" s="82" t="e">
        <v>#VALUE!</v>
      </c>
      <c r="W711" s="83" t="e">
        <f aca="false">V711</f>
        <v>#VALUE!</v>
      </c>
      <c r="Y711" s="1" t="n">
        <f aca="false">Y710+1</f>
        <v>706</v>
      </c>
      <c r="AA711" s="76"/>
      <c r="AB711" s="76"/>
      <c r="AC711" s="80"/>
      <c r="AD711" s="33"/>
    </row>
    <row r="712" customFormat="false" ht="11.25" hidden="false" customHeight="false" outlineLevel="0" collapsed="false">
      <c r="U712" s="1" t="n">
        <f aca="false">1+U711</f>
        <v>706</v>
      </c>
      <c r="V712" s="82" t="e">
        <v>#VALUE!</v>
      </c>
      <c r="W712" s="83" t="e">
        <f aca="false">V712</f>
        <v>#VALUE!</v>
      </c>
      <c r="Y712" s="1" t="n">
        <f aca="false">Y711+1</f>
        <v>707</v>
      </c>
      <c r="AA712" s="76"/>
      <c r="AB712" s="76"/>
      <c r="AC712" s="80"/>
      <c r="AD712" s="33"/>
    </row>
    <row r="713" customFormat="false" ht="11.25" hidden="false" customHeight="false" outlineLevel="0" collapsed="false">
      <c r="U713" s="1" t="n">
        <f aca="false">1+U712</f>
        <v>707</v>
      </c>
      <c r="V713" s="82" t="e">
        <v>#VALUE!</v>
      </c>
      <c r="W713" s="83" t="e">
        <f aca="false">V713</f>
        <v>#VALUE!</v>
      </c>
      <c r="Y713" s="1" t="n">
        <f aca="false">Y712+1</f>
        <v>708</v>
      </c>
      <c r="AA713" s="76"/>
      <c r="AB713" s="76"/>
      <c r="AC713" s="80"/>
      <c r="AD713" s="33"/>
    </row>
    <row r="714" customFormat="false" ht="11.25" hidden="false" customHeight="false" outlineLevel="0" collapsed="false">
      <c r="U714" s="1" t="n">
        <f aca="false">1+U713</f>
        <v>708</v>
      </c>
      <c r="V714" s="82" t="e">
        <v>#VALUE!</v>
      </c>
      <c r="W714" s="83" t="e">
        <f aca="false">V714</f>
        <v>#VALUE!</v>
      </c>
      <c r="Y714" s="1" t="n">
        <f aca="false">Y713+1</f>
        <v>709</v>
      </c>
      <c r="AA714" s="76"/>
      <c r="AB714" s="76"/>
      <c r="AC714" s="80"/>
      <c r="AD714" s="33"/>
    </row>
    <row r="715" customFormat="false" ht="11.25" hidden="false" customHeight="false" outlineLevel="0" collapsed="false">
      <c r="U715" s="1" t="n">
        <f aca="false">1+U714</f>
        <v>709</v>
      </c>
      <c r="V715" s="82" t="e">
        <v>#VALUE!</v>
      </c>
      <c r="W715" s="83" t="e">
        <f aca="false">V715</f>
        <v>#VALUE!</v>
      </c>
      <c r="Y715" s="1" t="n">
        <f aca="false">Y714+1</f>
        <v>710</v>
      </c>
      <c r="AA715" s="76"/>
      <c r="AB715" s="76"/>
      <c r="AC715" s="80"/>
      <c r="AD715" s="33"/>
    </row>
    <row r="716" customFormat="false" ht="11.25" hidden="false" customHeight="false" outlineLevel="0" collapsed="false">
      <c r="U716" s="1" t="n">
        <f aca="false">1+U715</f>
        <v>710</v>
      </c>
      <c r="V716" s="82" t="e">
        <v>#VALUE!</v>
      </c>
      <c r="W716" s="83" t="e">
        <f aca="false">V716</f>
        <v>#VALUE!</v>
      </c>
      <c r="Y716" s="1" t="n">
        <f aca="false">Y715+1</f>
        <v>711</v>
      </c>
      <c r="AA716" s="76"/>
      <c r="AB716" s="76"/>
      <c r="AC716" s="80"/>
      <c r="AD716" s="33"/>
    </row>
    <row r="717" customFormat="false" ht="11.25" hidden="false" customHeight="false" outlineLevel="0" collapsed="false">
      <c r="U717" s="1" t="n">
        <f aca="false">1+U716</f>
        <v>711</v>
      </c>
      <c r="V717" s="82" t="e">
        <v>#VALUE!</v>
      </c>
      <c r="W717" s="83" t="e">
        <f aca="false">V717</f>
        <v>#VALUE!</v>
      </c>
      <c r="Y717" s="1" t="n">
        <f aca="false">Y716+1</f>
        <v>712</v>
      </c>
      <c r="AA717" s="76"/>
      <c r="AB717" s="76"/>
      <c r="AC717" s="80"/>
      <c r="AD717" s="33"/>
    </row>
    <row r="718" customFormat="false" ht="11.25" hidden="false" customHeight="false" outlineLevel="0" collapsed="false">
      <c r="U718" s="1" t="n">
        <f aca="false">1+U717</f>
        <v>712</v>
      </c>
      <c r="V718" s="82" t="e">
        <v>#VALUE!</v>
      </c>
      <c r="W718" s="83" t="e">
        <f aca="false">V718</f>
        <v>#VALUE!</v>
      </c>
      <c r="Y718" s="1" t="n">
        <f aca="false">Y717+1</f>
        <v>713</v>
      </c>
      <c r="AA718" s="76"/>
      <c r="AB718" s="76"/>
      <c r="AC718" s="80"/>
      <c r="AD718" s="33"/>
    </row>
    <row r="719" customFormat="false" ht="11.25" hidden="false" customHeight="false" outlineLevel="0" collapsed="false">
      <c r="U719" s="1" t="n">
        <f aca="false">1+U718</f>
        <v>713</v>
      </c>
      <c r="V719" s="82" t="e">
        <v>#VALUE!</v>
      </c>
      <c r="W719" s="83" t="e">
        <f aca="false">V719</f>
        <v>#VALUE!</v>
      </c>
      <c r="Y719" s="1" t="n">
        <f aca="false">Y718+1</f>
        <v>714</v>
      </c>
      <c r="AA719" s="76"/>
      <c r="AB719" s="76"/>
      <c r="AC719" s="80"/>
      <c r="AD719" s="33"/>
    </row>
    <row r="720" customFormat="false" ht="11.25" hidden="false" customHeight="false" outlineLevel="0" collapsed="false">
      <c r="U720" s="1" t="n">
        <f aca="false">1+U719</f>
        <v>714</v>
      </c>
      <c r="V720" s="82" t="e">
        <v>#VALUE!</v>
      </c>
      <c r="W720" s="83" t="e">
        <f aca="false">V720</f>
        <v>#VALUE!</v>
      </c>
      <c r="Y720" s="1" t="n">
        <f aca="false">Y719+1</f>
        <v>715</v>
      </c>
      <c r="AA720" s="76"/>
      <c r="AB720" s="76"/>
      <c r="AC720" s="80"/>
      <c r="AD720" s="33"/>
    </row>
    <row r="721" customFormat="false" ht="11.25" hidden="false" customHeight="false" outlineLevel="0" collapsed="false">
      <c r="U721" s="1" t="n">
        <f aca="false">1+U720</f>
        <v>715</v>
      </c>
      <c r="V721" s="82" t="e">
        <v>#VALUE!</v>
      </c>
      <c r="W721" s="83" t="e">
        <f aca="false">V721</f>
        <v>#VALUE!</v>
      </c>
      <c r="Y721" s="1" t="n">
        <f aca="false">Y720+1</f>
        <v>716</v>
      </c>
      <c r="AA721" s="76"/>
      <c r="AB721" s="76"/>
      <c r="AC721" s="80"/>
      <c r="AD721" s="33"/>
    </row>
    <row r="722" customFormat="false" ht="11.25" hidden="false" customHeight="false" outlineLevel="0" collapsed="false">
      <c r="U722" s="1" t="n">
        <f aca="false">1+U721</f>
        <v>716</v>
      </c>
      <c r="V722" s="82" t="e">
        <v>#VALUE!</v>
      </c>
      <c r="W722" s="83" t="e">
        <f aca="false">V722</f>
        <v>#VALUE!</v>
      </c>
      <c r="Y722" s="1" t="n">
        <f aca="false">Y721+1</f>
        <v>717</v>
      </c>
      <c r="AA722" s="76"/>
      <c r="AB722" s="76"/>
      <c r="AC722" s="80"/>
      <c r="AD722" s="33"/>
    </row>
    <row r="723" customFormat="false" ht="11.25" hidden="false" customHeight="false" outlineLevel="0" collapsed="false">
      <c r="U723" s="1" t="n">
        <f aca="false">1+U722</f>
        <v>717</v>
      </c>
      <c r="V723" s="82" t="e">
        <v>#VALUE!</v>
      </c>
      <c r="W723" s="83" t="e">
        <f aca="false">V723</f>
        <v>#VALUE!</v>
      </c>
      <c r="Y723" s="1" t="n">
        <f aca="false">Y722+1</f>
        <v>718</v>
      </c>
      <c r="AA723" s="76"/>
      <c r="AB723" s="76"/>
      <c r="AC723" s="80"/>
      <c r="AD723" s="33"/>
    </row>
    <row r="724" customFormat="false" ht="11.25" hidden="false" customHeight="false" outlineLevel="0" collapsed="false">
      <c r="U724" s="1" t="n">
        <f aca="false">1+U723</f>
        <v>718</v>
      </c>
      <c r="V724" s="82" t="e">
        <v>#VALUE!</v>
      </c>
      <c r="W724" s="83" t="e">
        <f aca="false">V724</f>
        <v>#VALUE!</v>
      </c>
      <c r="Y724" s="1" t="n">
        <f aca="false">Y723+1</f>
        <v>719</v>
      </c>
      <c r="AA724" s="76"/>
      <c r="AB724" s="76"/>
      <c r="AC724" s="80"/>
      <c r="AD724" s="33"/>
    </row>
    <row r="725" customFormat="false" ht="11.25" hidden="false" customHeight="false" outlineLevel="0" collapsed="false">
      <c r="U725" s="1" t="n">
        <f aca="false">1+U724</f>
        <v>719</v>
      </c>
      <c r="V725" s="82" t="e">
        <v>#VALUE!</v>
      </c>
      <c r="W725" s="83" t="e">
        <f aca="false">V725</f>
        <v>#VALUE!</v>
      </c>
      <c r="Y725" s="1" t="n">
        <f aca="false">Y724+1</f>
        <v>720</v>
      </c>
      <c r="AA725" s="76"/>
      <c r="AB725" s="76"/>
      <c r="AC725" s="80"/>
      <c r="AD725" s="33"/>
    </row>
    <row r="726" customFormat="false" ht="11.25" hidden="false" customHeight="false" outlineLevel="0" collapsed="false">
      <c r="U726" s="1" t="n">
        <f aca="false">1+U725</f>
        <v>720</v>
      </c>
      <c r="V726" s="82" t="e">
        <v>#VALUE!</v>
      </c>
      <c r="W726" s="83" t="e">
        <f aca="false">V726</f>
        <v>#VALUE!</v>
      </c>
      <c r="Y726" s="1" t="n">
        <f aca="false">Y725+1</f>
        <v>721</v>
      </c>
      <c r="AA726" s="76"/>
      <c r="AB726" s="76"/>
      <c r="AC726" s="80"/>
      <c r="AD726" s="33"/>
    </row>
    <row r="727" customFormat="false" ht="11.25" hidden="false" customHeight="false" outlineLevel="0" collapsed="false">
      <c r="V727" s="1" t="s">
        <v>122</v>
      </c>
      <c r="W727" s="83" t="str">
        <f aca="false">V727</f>
        <v>xxxxxxxx</v>
      </c>
      <c r="Y727" s="1" t="n">
        <f aca="false">Y726+1</f>
        <v>722</v>
      </c>
      <c r="AA727" s="76"/>
      <c r="AB727" s="76"/>
      <c r="AC727" s="80"/>
      <c r="AD727" s="33"/>
    </row>
    <row r="728" customFormat="false" ht="11.25" hidden="false" customHeight="false" outlineLevel="0" collapsed="false">
      <c r="Y728" s="1" t="n">
        <f aca="false">Y727+1</f>
        <v>723</v>
      </c>
      <c r="AA728" s="76"/>
      <c r="AB728" s="76"/>
      <c r="AC728" s="80"/>
      <c r="AD728" s="33"/>
    </row>
    <row r="729" customFormat="false" ht="11.25" hidden="false" customHeight="false" outlineLevel="0" collapsed="false">
      <c r="Y729" s="1" t="n">
        <f aca="false">Y728+1</f>
        <v>724</v>
      </c>
      <c r="AA729" s="76"/>
      <c r="AB729" s="76"/>
      <c r="AC729" s="80"/>
      <c r="AD729" s="33"/>
    </row>
    <row r="730" customFormat="false" ht="11.25" hidden="false" customHeight="false" outlineLevel="0" collapsed="false">
      <c r="Y730" s="1" t="n">
        <f aca="false">Y729+1</f>
        <v>725</v>
      </c>
      <c r="AA730" s="76"/>
      <c r="AB730" s="76"/>
      <c r="AC730" s="80"/>
      <c r="AD730" s="33"/>
    </row>
    <row r="731" customFormat="false" ht="11.25" hidden="false" customHeight="false" outlineLevel="0" collapsed="false">
      <c r="Y731" s="1" t="n">
        <f aca="false">Y730+1</f>
        <v>726</v>
      </c>
      <c r="AA731" s="76"/>
      <c r="AB731" s="76"/>
      <c r="AC731" s="80"/>
      <c r="AD731" s="33"/>
    </row>
    <row r="732" customFormat="false" ht="11.25" hidden="false" customHeight="false" outlineLevel="0" collapsed="false">
      <c r="Y732" s="1" t="n">
        <f aca="false">Y731+1</f>
        <v>727</v>
      </c>
      <c r="AA732" s="76"/>
      <c r="AB732" s="76"/>
      <c r="AC732" s="80"/>
      <c r="AD732" s="33"/>
    </row>
    <row r="733" customFormat="false" ht="11.25" hidden="false" customHeight="false" outlineLevel="0" collapsed="false">
      <c r="Y733" s="1" t="n">
        <f aca="false">Y732+1</f>
        <v>728</v>
      </c>
      <c r="AA733" s="76"/>
      <c r="AB733" s="76"/>
      <c r="AC733" s="80"/>
      <c r="AD733" s="33"/>
    </row>
    <row r="734" customFormat="false" ht="11.25" hidden="false" customHeight="false" outlineLevel="0" collapsed="false">
      <c r="Y734" s="1" t="n">
        <f aca="false">Y733+1</f>
        <v>729</v>
      </c>
      <c r="AA734" s="76"/>
      <c r="AB734" s="76"/>
      <c r="AC734" s="80"/>
      <c r="AD734" s="33"/>
    </row>
    <row r="735" customFormat="false" ht="11.25" hidden="false" customHeight="false" outlineLevel="0" collapsed="false">
      <c r="Y735" s="1" t="n">
        <f aca="false">Y734+1</f>
        <v>730</v>
      </c>
      <c r="AA735" s="76"/>
      <c r="AB735" s="76"/>
      <c r="AC735" s="80"/>
      <c r="AD735" s="33"/>
    </row>
    <row r="736" customFormat="false" ht="11.25" hidden="false" customHeight="false" outlineLevel="0" collapsed="false">
      <c r="Y736" s="1" t="n">
        <f aca="false">Y735+1</f>
        <v>731</v>
      </c>
      <c r="AA736" s="76"/>
      <c r="AB736" s="76"/>
      <c r="AC736" s="80"/>
      <c r="AD736" s="33"/>
    </row>
    <row r="737" customFormat="false" ht="11.25" hidden="false" customHeight="false" outlineLevel="0" collapsed="false">
      <c r="Y737" s="1" t="n">
        <f aca="false">Y736+1</f>
        <v>732</v>
      </c>
      <c r="AA737" s="76"/>
      <c r="AB737" s="76"/>
      <c r="AC737" s="80"/>
      <c r="AD737" s="33"/>
    </row>
    <row r="738" customFormat="false" ht="11.25" hidden="false" customHeight="false" outlineLevel="0" collapsed="false">
      <c r="Y738" s="1" t="n">
        <f aca="false">Y737+1</f>
        <v>733</v>
      </c>
      <c r="AA738" s="76"/>
      <c r="AB738" s="76"/>
      <c r="AC738" s="80"/>
      <c r="AD738" s="33"/>
    </row>
    <row r="739" customFormat="false" ht="11.25" hidden="false" customHeight="false" outlineLevel="0" collapsed="false">
      <c r="Y739" s="1" t="n">
        <f aca="false">Y738+1</f>
        <v>734</v>
      </c>
      <c r="AA739" s="76"/>
      <c r="AB739" s="76"/>
      <c r="AC739" s="80"/>
      <c r="AD739" s="33"/>
    </row>
    <row r="740" customFormat="false" ht="11.25" hidden="false" customHeight="false" outlineLevel="0" collapsed="false">
      <c r="Y740" s="1" t="n">
        <f aca="false">Y739+1</f>
        <v>735</v>
      </c>
      <c r="AA740" s="76"/>
      <c r="AB740" s="76"/>
      <c r="AC740" s="80"/>
      <c r="AD740" s="33"/>
    </row>
    <row r="741" customFormat="false" ht="11.25" hidden="false" customHeight="false" outlineLevel="0" collapsed="false">
      <c r="Y741" s="1" t="n">
        <f aca="false">Y740+1</f>
        <v>736</v>
      </c>
      <c r="AA741" s="76"/>
      <c r="AB741" s="76"/>
      <c r="AC741" s="80"/>
      <c r="AD741" s="33"/>
    </row>
    <row r="742" customFormat="false" ht="11.25" hidden="false" customHeight="false" outlineLevel="0" collapsed="false">
      <c r="Y742" s="1" t="n">
        <f aca="false">Y741+1</f>
        <v>737</v>
      </c>
      <c r="AA742" s="76"/>
      <c r="AB742" s="76"/>
      <c r="AC742" s="80"/>
      <c r="AD742" s="33"/>
    </row>
    <row r="743" customFormat="false" ht="11.25" hidden="false" customHeight="false" outlineLevel="0" collapsed="false">
      <c r="Y743" s="1" t="n">
        <f aca="false">Y742+1</f>
        <v>738</v>
      </c>
      <c r="AA743" s="76"/>
      <c r="AB743" s="76"/>
      <c r="AC743" s="80"/>
      <c r="AD743" s="33"/>
    </row>
    <row r="744" customFormat="false" ht="11.25" hidden="false" customHeight="false" outlineLevel="0" collapsed="false">
      <c r="Y744" s="1" t="n">
        <f aca="false">Y743+1</f>
        <v>739</v>
      </c>
      <c r="AA744" s="76"/>
      <c r="AB744" s="76"/>
      <c r="AC744" s="80"/>
      <c r="AD744" s="33"/>
    </row>
    <row r="745" customFormat="false" ht="11.25" hidden="false" customHeight="false" outlineLevel="0" collapsed="false">
      <c r="Y745" s="1" t="n">
        <f aca="false">Y744+1</f>
        <v>740</v>
      </c>
      <c r="AA745" s="76"/>
      <c r="AB745" s="76"/>
      <c r="AC745" s="80"/>
      <c r="AD745" s="33"/>
    </row>
    <row r="746" customFormat="false" ht="11.25" hidden="false" customHeight="false" outlineLevel="0" collapsed="false">
      <c r="Y746" s="1" t="n">
        <f aca="false">Y745+1</f>
        <v>741</v>
      </c>
      <c r="AA746" s="76"/>
      <c r="AB746" s="76"/>
      <c r="AC746" s="80"/>
      <c r="AD746" s="33"/>
    </row>
    <row r="747" customFormat="false" ht="11.25" hidden="false" customHeight="false" outlineLevel="0" collapsed="false">
      <c r="Y747" s="1" t="n">
        <f aca="false">Y746+1</f>
        <v>742</v>
      </c>
      <c r="AA747" s="76"/>
      <c r="AB747" s="76"/>
      <c r="AC747" s="80"/>
      <c r="AD747" s="33"/>
    </row>
    <row r="748" customFormat="false" ht="11.25" hidden="false" customHeight="false" outlineLevel="0" collapsed="false">
      <c r="Y748" s="1" t="n">
        <f aca="false">Y747+1</f>
        <v>743</v>
      </c>
      <c r="AA748" s="76"/>
      <c r="AB748" s="76"/>
      <c r="AC748" s="80"/>
      <c r="AD748" s="33"/>
    </row>
    <row r="749" customFormat="false" ht="11.25" hidden="false" customHeight="false" outlineLevel="0" collapsed="false">
      <c r="Y749" s="1" t="n">
        <f aca="false">Y748+1</f>
        <v>744</v>
      </c>
      <c r="AA749" s="76"/>
      <c r="AB749" s="76"/>
      <c r="AC749" s="80"/>
      <c r="AD749" s="33"/>
    </row>
    <row r="750" customFormat="false" ht="11.25" hidden="false" customHeight="false" outlineLevel="0" collapsed="false">
      <c r="Y750" s="1" t="n">
        <f aca="false">Y749+1</f>
        <v>745</v>
      </c>
      <c r="AA750" s="76"/>
      <c r="AB750" s="76"/>
      <c r="AC750" s="80"/>
      <c r="AD750" s="33"/>
    </row>
    <row r="751" customFormat="false" ht="11.25" hidden="false" customHeight="false" outlineLevel="0" collapsed="false">
      <c r="Y751" s="1" t="n">
        <f aca="false">Y750+1</f>
        <v>746</v>
      </c>
      <c r="AA751" s="76"/>
      <c r="AB751" s="76"/>
      <c r="AC751" s="80"/>
      <c r="AD751" s="33"/>
    </row>
    <row r="752" customFormat="false" ht="11.25" hidden="false" customHeight="false" outlineLevel="0" collapsed="false">
      <c r="Y752" s="1" t="n">
        <f aca="false">Y751+1</f>
        <v>747</v>
      </c>
      <c r="AA752" s="76"/>
      <c r="AB752" s="76"/>
      <c r="AC752" s="80"/>
      <c r="AD752" s="33"/>
    </row>
    <row r="753" customFormat="false" ht="11.25" hidden="false" customHeight="false" outlineLevel="0" collapsed="false">
      <c r="Y753" s="1" t="n">
        <f aca="false">Y752+1</f>
        <v>748</v>
      </c>
      <c r="AA753" s="76"/>
      <c r="AB753" s="76"/>
      <c r="AC753" s="80"/>
      <c r="AD753" s="33"/>
    </row>
    <row r="754" customFormat="false" ht="11.25" hidden="false" customHeight="false" outlineLevel="0" collapsed="false">
      <c r="Y754" s="1" t="n">
        <f aca="false">Y753+1</f>
        <v>749</v>
      </c>
      <c r="AA754" s="76"/>
      <c r="AB754" s="76"/>
      <c r="AC754" s="80"/>
      <c r="AD754" s="33"/>
    </row>
    <row r="755" customFormat="false" ht="11.25" hidden="false" customHeight="false" outlineLevel="0" collapsed="false">
      <c r="Y755" s="1" t="n">
        <f aca="false">Y754+1</f>
        <v>750</v>
      </c>
      <c r="AA755" s="76"/>
      <c r="AB755" s="76"/>
      <c r="AC755" s="80"/>
      <c r="AD755" s="33"/>
    </row>
    <row r="756" customFormat="false" ht="11.25" hidden="false" customHeight="false" outlineLevel="0" collapsed="false">
      <c r="Y756" s="1" t="n">
        <f aca="false">Y755+1</f>
        <v>751</v>
      </c>
      <c r="AA756" s="76"/>
      <c r="AB756" s="76"/>
      <c r="AC756" s="80"/>
      <c r="AD756" s="33"/>
    </row>
    <row r="757" customFormat="false" ht="11.25" hidden="false" customHeight="false" outlineLevel="0" collapsed="false">
      <c r="Y757" s="1" t="n">
        <f aca="false">Y756+1</f>
        <v>752</v>
      </c>
      <c r="AA757" s="76"/>
      <c r="AB757" s="76"/>
      <c r="AC757" s="80"/>
      <c r="AD757" s="33"/>
    </row>
    <row r="758" customFormat="false" ht="11.25" hidden="false" customHeight="false" outlineLevel="0" collapsed="false">
      <c r="Y758" s="1" t="n">
        <f aca="false">Y757+1</f>
        <v>753</v>
      </c>
      <c r="AA758" s="76"/>
      <c r="AB758" s="76"/>
      <c r="AC758" s="80"/>
      <c r="AD758" s="33"/>
    </row>
    <row r="759" customFormat="false" ht="11.25" hidden="false" customHeight="false" outlineLevel="0" collapsed="false">
      <c r="Y759" s="1" t="n">
        <f aca="false">Y758+1</f>
        <v>754</v>
      </c>
      <c r="AA759" s="76"/>
      <c r="AB759" s="76"/>
      <c r="AC759" s="80"/>
      <c r="AD759" s="33"/>
    </row>
    <row r="760" customFormat="false" ht="11.25" hidden="false" customHeight="false" outlineLevel="0" collapsed="false">
      <c r="Y760" s="1" t="n">
        <f aca="false">Y759+1</f>
        <v>755</v>
      </c>
      <c r="AA760" s="76"/>
      <c r="AB760" s="76"/>
      <c r="AC760" s="80"/>
      <c r="AD760" s="33"/>
    </row>
    <row r="761" customFormat="false" ht="11.25" hidden="false" customHeight="false" outlineLevel="0" collapsed="false">
      <c r="Y761" s="1" t="n">
        <f aca="false">Y760+1</f>
        <v>756</v>
      </c>
      <c r="AA761" s="76"/>
      <c r="AB761" s="76"/>
      <c r="AC761" s="80"/>
      <c r="AD761" s="33"/>
    </row>
    <row r="762" customFormat="false" ht="11.25" hidden="false" customHeight="false" outlineLevel="0" collapsed="false">
      <c r="Y762" s="1" t="n">
        <f aca="false">Y761+1</f>
        <v>757</v>
      </c>
      <c r="AA762" s="76"/>
      <c r="AB762" s="76"/>
      <c r="AC762" s="80"/>
      <c r="AD762" s="33"/>
    </row>
    <row r="763" customFormat="false" ht="11.25" hidden="false" customHeight="false" outlineLevel="0" collapsed="false">
      <c r="Y763" s="1" t="n">
        <f aca="false">Y762+1</f>
        <v>758</v>
      </c>
      <c r="AA763" s="76"/>
      <c r="AB763" s="76"/>
      <c r="AC763" s="80"/>
      <c r="AD763" s="33"/>
    </row>
    <row r="764" customFormat="false" ht="11.25" hidden="false" customHeight="false" outlineLevel="0" collapsed="false">
      <c r="Y764" s="1" t="n">
        <f aca="false">Y763+1</f>
        <v>759</v>
      </c>
      <c r="AA764" s="76"/>
      <c r="AB764" s="76"/>
      <c r="AC764" s="80"/>
      <c r="AD764" s="33"/>
    </row>
    <row r="765" customFormat="false" ht="11.25" hidden="false" customHeight="false" outlineLevel="0" collapsed="false">
      <c r="Y765" s="1" t="n">
        <f aca="false">Y764+1</f>
        <v>760</v>
      </c>
      <c r="AA765" s="76"/>
      <c r="AB765" s="76"/>
      <c r="AC765" s="80"/>
      <c r="AD765" s="33"/>
    </row>
    <row r="766" customFormat="false" ht="11.25" hidden="false" customHeight="false" outlineLevel="0" collapsed="false">
      <c r="Y766" s="1" t="n">
        <f aca="false">Y765+1</f>
        <v>761</v>
      </c>
      <c r="AA766" s="76"/>
      <c r="AB766" s="76"/>
      <c r="AC766" s="80"/>
      <c r="AD766" s="33"/>
    </row>
    <row r="767" customFormat="false" ht="11.25" hidden="false" customHeight="false" outlineLevel="0" collapsed="false">
      <c r="Y767" s="1" t="n">
        <f aca="false">Y766+1</f>
        <v>762</v>
      </c>
      <c r="AA767" s="76"/>
      <c r="AB767" s="76"/>
      <c r="AC767" s="80"/>
      <c r="AD767" s="33"/>
    </row>
    <row r="768" customFormat="false" ht="11.25" hidden="false" customHeight="false" outlineLevel="0" collapsed="false">
      <c r="Y768" s="1" t="n">
        <f aca="false">Y767+1</f>
        <v>763</v>
      </c>
      <c r="AA768" s="76"/>
      <c r="AB768" s="76"/>
      <c r="AC768" s="80"/>
      <c r="AD768" s="33"/>
    </row>
    <row r="769" customFormat="false" ht="11.25" hidden="false" customHeight="false" outlineLevel="0" collapsed="false">
      <c r="Y769" s="1" t="n">
        <f aca="false">Y768+1</f>
        <v>764</v>
      </c>
      <c r="AA769" s="76"/>
      <c r="AB769" s="76"/>
      <c r="AC769" s="80"/>
      <c r="AD769" s="33"/>
    </row>
    <row r="770" customFormat="false" ht="11.25" hidden="false" customHeight="false" outlineLevel="0" collapsed="false">
      <c r="Y770" s="1" t="n">
        <f aca="false">Y769+1</f>
        <v>765</v>
      </c>
      <c r="AA770" s="76"/>
      <c r="AB770" s="76"/>
      <c r="AC770" s="80"/>
      <c r="AD770" s="33"/>
    </row>
    <row r="771" customFormat="false" ht="11.25" hidden="false" customHeight="false" outlineLevel="0" collapsed="false">
      <c r="Y771" s="1" t="n">
        <f aca="false">Y770+1</f>
        <v>766</v>
      </c>
      <c r="AA771" s="76"/>
      <c r="AB771" s="76"/>
      <c r="AC771" s="80"/>
      <c r="AD771" s="33"/>
    </row>
    <row r="772" customFormat="false" ht="11.25" hidden="false" customHeight="false" outlineLevel="0" collapsed="false">
      <c r="Y772" s="1" t="n">
        <f aca="false">Y771+1</f>
        <v>767</v>
      </c>
      <c r="AA772" s="76"/>
      <c r="AB772" s="76"/>
      <c r="AC772" s="80"/>
      <c r="AD772" s="33"/>
    </row>
    <row r="773" customFormat="false" ht="11.25" hidden="false" customHeight="false" outlineLevel="0" collapsed="false">
      <c r="Y773" s="1" t="n">
        <f aca="false">Y772+1</f>
        <v>768</v>
      </c>
      <c r="AA773" s="76"/>
      <c r="AB773" s="76"/>
      <c r="AC773" s="80"/>
      <c r="AD773" s="33"/>
    </row>
    <row r="774" customFormat="false" ht="11.25" hidden="false" customHeight="false" outlineLevel="0" collapsed="false">
      <c r="Y774" s="1" t="n">
        <f aca="false">Y773+1</f>
        <v>769</v>
      </c>
      <c r="AA774" s="76"/>
      <c r="AB774" s="76"/>
      <c r="AC774" s="80"/>
      <c r="AD774" s="33"/>
    </row>
    <row r="775" customFormat="false" ht="11.25" hidden="false" customHeight="false" outlineLevel="0" collapsed="false">
      <c r="Y775" s="1" t="n">
        <f aca="false">Y774+1</f>
        <v>770</v>
      </c>
      <c r="AA775" s="76"/>
      <c r="AB775" s="76"/>
      <c r="AC775" s="80"/>
      <c r="AD775" s="33"/>
    </row>
    <row r="776" customFormat="false" ht="11.25" hidden="false" customHeight="false" outlineLevel="0" collapsed="false">
      <c r="Y776" s="1" t="n">
        <f aca="false">Y775+1</f>
        <v>771</v>
      </c>
      <c r="AA776" s="76"/>
      <c r="AB776" s="76"/>
      <c r="AC776" s="80"/>
      <c r="AD776" s="33"/>
    </row>
    <row r="777" customFormat="false" ht="11.25" hidden="false" customHeight="false" outlineLevel="0" collapsed="false">
      <c r="Y777" s="1" t="n">
        <f aca="false">Y776+1</f>
        <v>772</v>
      </c>
      <c r="AA777" s="76"/>
      <c r="AB777" s="76"/>
      <c r="AC777" s="80"/>
      <c r="AD777" s="33"/>
    </row>
    <row r="778" customFormat="false" ht="11.25" hidden="false" customHeight="false" outlineLevel="0" collapsed="false">
      <c r="Y778" s="1" t="n">
        <f aca="false">Y777+1</f>
        <v>773</v>
      </c>
      <c r="AA778" s="76"/>
      <c r="AB778" s="76"/>
      <c r="AC778" s="80"/>
      <c r="AD778" s="33"/>
    </row>
    <row r="779" customFormat="false" ht="11.25" hidden="false" customHeight="false" outlineLevel="0" collapsed="false">
      <c r="Y779" s="1" t="n">
        <f aca="false">Y778+1</f>
        <v>774</v>
      </c>
      <c r="AA779" s="76"/>
      <c r="AB779" s="76"/>
      <c r="AC779" s="80"/>
      <c r="AD779" s="33"/>
    </row>
    <row r="780" customFormat="false" ht="11.25" hidden="false" customHeight="false" outlineLevel="0" collapsed="false">
      <c r="Y780" s="1" t="n">
        <f aca="false">Y779+1</f>
        <v>775</v>
      </c>
      <c r="AA780" s="76"/>
      <c r="AB780" s="76"/>
      <c r="AC780" s="80"/>
      <c r="AD780" s="33"/>
    </row>
    <row r="781" customFormat="false" ht="11.25" hidden="false" customHeight="false" outlineLevel="0" collapsed="false">
      <c r="Y781" s="1" t="n">
        <f aca="false">Y780+1</f>
        <v>776</v>
      </c>
      <c r="AA781" s="76"/>
      <c r="AB781" s="76"/>
      <c r="AC781" s="80"/>
      <c r="AD781" s="33"/>
    </row>
    <row r="782" customFormat="false" ht="11.25" hidden="false" customHeight="false" outlineLevel="0" collapsed="false">
      <c r="Y782" s="1" t="n">
        <f aca="false">Y781+1</f>
        <v>777</v>
      </c>
      <c r="AA782" s="76"/>
      <c r="AB782" s="76"/>
      <c r="AC782" s="80"/>
      <c r="AD782" s="33"/>
    </row>
    <row r="783" customFormat="false" ht="11.25" hidden="false" customHeight="false" outlineLevel="0" collapsed="false">
      <c r="Y783" s="1" t="n">
        <f aca="false">Y782+1</f>
        <v>778</v>
      </c>
      <c r="AA783" s="76"/>
      <c r="AB783" s="76"/>
      <c r="AC783" s="80"/>
      <c r="AD783" s="33"/>
    </row>
    <row r="784" customFormat="false" ht="11.25" hidden="false" customHeight="false" outlineLevel="0" collapsed="false">
      <c r="Y784" s="1" t="n">
        <f aca="false">Y783+1</f>
        <v>779</v>
      </c>
      <c r="AA784" s="76"/>
      <c r="AB784" s="76"/>
      <c r="AC784" s="80"/>
      <c r="AD784" s="33"/>
    </row>
    <row r="785" customFormat="false" ht="11.25" hidden="false" customHeight="false" outlineLevel="0" collapsed="false">
      <c r="Y785" s="1" t="n">
        <f aca="false">Y784+1</f>
        <v>780</v>
      </c>
      <c r="AA785" s="76"/>
      <c r="AB785" s="76"/>
      <c r="AC785" s="80"/>
      <c r="AD785" s="33"/>
    </row>
    <row r="786" customFormat="false" ht="11.25" hidden="false" customHeight="false" outlineLevel="0" collapsed="false">
      <c r="Y786" s="1" t="n">
        <f aca="false">Y785+1</f>
        <v>781</v>
      </c>
      <c r="AA786" s="76"/>
      <c r="AB786" s="76"/>
      <c r="AC786" s="80"/>
      <c r="AD786" s="33"/>
    </row>
    <row r="787" customFormat="false" ht="11.25" hidden="false" customHeight="false" outlineLevel="0" collapsed="false">
      <c r="Y787" s="1" t="n">
        <f aca="false">Y786+1</f>
        <v>782</v>
      </c>
      <c r="AA787" s="76"/>
      <c r="AB787" s="76"/>
      <c r="AC787" s="80"/>
      <c r="AD787" s="33"/>
    </row>
    <row r="788" customFormat="false" ht="11.25" hidden="false" customHeight="false" outlineLevel="0" collapsed="false">
      <c r="Y788" s="1" t="n">
        <f aca="false">Y787+1</f>
        <v>783</v>
      </c>
      <c r="AA788" s="76"/>
      <c r="AB788" s="76"/>
      <c r="AC788" s="80"/>
      <c r="AD788" s="33"/>
    </row>
    <row r="789" customFormat="false" ht="11.25" hidden="false" customHeight="false" outlineLevel="0" collapsed="false">
      <c r="Y789" s="1" t="n">
        <f aca="false">Y788+1</f>
        <v>784</v>
      </c>
      <c r="AA789" s="76"/>
      <c r="AB789" s="76"/>
      <c r="AC789" s="80"/>
      <c r="AD789" s="33"/>
    </row>
    <row r="790" customFormat="false" ht="11.25" hidden="false" customHeight="false" outlineLevel="0" collapsed="false">
      <c r="Y790" s="1" t="n">
        <f aca="false">Y789+1</f>
        <v>785</v>
      </c>
      <c r="AA790" s="76"/>
      <c r="AB790" s="76"/>
      <c r="AC790" s="80"/>
      <c r="AD790" s="33"/>
    </row>
    <row r="791" customFormat="false" ht="11.25" hidden="false" customHeight="false" outlineLevel="0" collapsed="false">
      <c r="Y791" s="1" t="n">
        <f aca="false">Y790+1</f>
        <v>786</v>
      </c>
      <c r="AA791" s="76"/>
      <c r="AB791" s="76"/>
      <c r="AC791" s="80"/>
      <c r="AD791" s="33"/>
    </row>
    <row r="792" customFormat="false" ht="11.25" hidden="false" customHeight="false" outlineLevel="0" collapsed="false">
      <c r="Y792" s="1" t="n">
        <f aca="false">Y791+1</f>
        <v>787</v>
      </c>
      <c r="AA792" s="76"/>
      <c r="AB792" s="76"/>
      <c r="AC792" s="80"/>
      <c r="AD792" s="33"/>
    </row>
    <row r="793" customFormat="false" ht="11.25" hidden="false" customHeight="false" outlineLevel="0" collapsed="false">
      <c r="Y793" s="1" t="n">
        <f aca="false">Y792+1</f>
        <v>788</v>
      </c>
      <c r="AA793" s="76"/>
      <c r="AB793" s="76"/>
      <c r="AC793" s="80"/>
      <c r="AD793" s="33"/>
    </row>
    <row r="794" customFormat="false" ht="11.25" hidden="false" customHeight="false" outlineLevel="0" collapsed="false">
      <c r="Y794" s="1" t="n">
        <f aca="false">Y793+1</f>
        <v>789</v>
      </c>
      <c r="AA794" s="76"/>
      <c r="AB794" s="76"/>
      <c r="AC794" s="80"/>
      <c r="AD794" s="33"/>
    </row>
    <row r="795" customFormat="false" ht="11.25" hidden="false" customHeight="false" outlineLevel="0" collapsed="false">
      <c r="Y795" s="1" t="n">
        <f aca="false">Y794+1</f>
        <v>790</v>
      </c>
      <c r="AA795" s="76"/>
      <c r="AB795" s="76"/>
      <c r="AC795" s="80"/>
      <c r="AD795" s="33"/>
    </row>
    <row r="796" customFormat="false" ht="11.25" hidden="false" customHeight="false" outlineLevel="0" collapsed="false">
      <c r="Y796" s="1" t="n">
        <f aca="false">Y795+1</f>
        <v>791</v>
      </c>
      <c r="AA796" s="76"/>
      <c r="AB796" s="76"/>
      <c r="AC796" s="80"/>
      <c r="AD796" s="33"/>
    </row>
    <row r="797" customFormat="false" ht="11.25" hidden="false" customHeight="false" outlineLevel="0" collapsed="false">
      <c r="Y797" s="1" t="n">
        <f aca="false">Y796+1</f>
        <v>792</v>
      </c>
      <c r="AA797" s="76"/>
      <c r="AB797" s="76"/>
      <c r="AC797" s="80"/>
      <c r="AD797" s="33"/>
    </row>
    <row r="798" customFormat="false" ht="11.25" hidden="false" customHeight="false" outlineLevel="0" collapsed="false">
      <c r="Y798" s="1" t="n">
        <f aca="false">Y797+1</f>
        <v>793</v>
      </c>
      <c r="AA798" s="76"/>
      <c r="AB798" s="76"/>
      <c r="AC798" s="80"/>
      <c r="AD798" s="33"/>
    </row>
    <row r="799" customFormat="false" ht="11.25" hidden="false" customHeight="false" outlineLevel="0" collapsed="false">
      <c r="Y799" s="1" t="n">
        <f aca="false">Y798+1</f>
        <v>794</v>
      </c>
      <c r="AA799" s="76"/>
      <c r="AB799" s="76"/>
      <c r="AC799" s="80"/>
      <c r="AD799" s="33"/>
    </row>
    <row r="800" customFormat="false" ht="11.25" hidden="false" customHeight="false" outlineLevel="0" collapsed="false">
      <c r="Y800" s="1" t="n">
        <f aca="false">Y799+1</f>
        <v>795</v>
      </c>
      <c r="AA800" s="76"/>
      <c r="AB800" s="76"/>
      <c r="AC800" s="80"/>
      <c r="AD800" s="33"/>
    </row>
    <row r="801" customFormat="false" ht="11.25" hidden="false" customHeight="false" outlineLevel="0" collapsed="false">
      <c r="Y801" s="1" t="n">
        <f aca="false">Y800+1</f>
        <v>796</v>
      </c>
      <c r="AA801" s="76"/>
      <c r="AB801" s="76"/>
      <c r="AC801" s="80"/>
      <c r="AD801" s="33"/>
    </row>
    <row r="802" customFormat="false" ht="11.25" hidden="false" customHeight="false" outlineLevel="0" collapsed="false">
      <c r="Y802" s="1" t="n">
        <f aca="false">Y801+1</f>
        <v>797</v>
      </c>
      <c r="AA802" s="76"/>
      <c r="AB802" s="76"/>
      <c r="AC802" s="80"/>
      <c r="AD802" s="33"/>
    </row>
    <row r="803" customFormat="false" ht="11.25" hidden="false" customHeight="false" outlineLevel="0" collapsed="false">
      <c r="Y803" s="1" t="n">
        <f aca="false">Y802+1</f>
        <v>798</v>
      </c>
      <c r="AA803" s="76"/>
      <c r="AB803" s="76"/>
      <c r="AC803" s="80"/>
      <c r="AD803" s="33"/>
    </row>
    <row r="804" customFormat="false" ht="11.25" hidden="false" customHeight="false" outlineLevel="0" collapsed="false">
      <c r="Y804" s="1" t="n">
        <f aca="false">Y803+1</f>
        <v>799</v>
      </c>
      <c r="AA804" s="76"/>
      <c r="AB804" s="76"/>
      <c r="AC804" s="80"/>
      <c r="AD804" s="33"/>
    </row>
    <row r="805" customFormat="false" ht="11.25" hidden="false" customHeight="false" outlineLevel="0" collapsed="false">
      <c r="Y805" s="1" t="n">
        <f aca="false">Y804+1</f>
        <v>800</v>
      </c>
      <c r="AA805" s="76"/>
      <c r="AB805" s="76"/>
      <c r="AC805" s="80"/>
      <c r="AD805" s="33"/>
    </row>
    <row r="806" customFormat="false" ht="11.25" hidden="false" customHeight="false" outlineLevel="0" collapsed="false">
      <c r="Y806" s="1" t="n">
        <f aca="false">Y805+1</f>
        <v>801</v>
      </c>
      <c r="AA806" s="76"/>
      <c r="AB806" s="76"/>
      <c r="AC806" s="80"/>
      <c r="AD806" s="33"/>
    </row>
    <row r="807" customFormat="false" ht="11.25" hidden="false" customHeight="false" outlineLevel="0" collapsed="false">
      <c r="Y807" s="1" t="n">
        <f aca="false">Y806+1</f>
        <v>802</v>
      </c>
      <c r="AA807" s="76"/>
      <c r="AB807" s="76"/>
      <c r="AC807" s="80"/>
      <c r="AD807" s="33"/>
    </row>
    <row r="808" customFormat="false" ht="11.25" hidden="false" customHeight="false" outlineLevel="0" collapsed="false">
      <c r="Y808" s="1" t="n">
        <f aca="false">Y807+1</f>
        <v>803</v>
      </c>
      <c r="AA808" s="76"/>
      <c r="AB808" s="76"/>
      <c r="AC808" s="80"/>
      <c r="AD808" s="33"/>
    </row>
    <row r="809" customFormat="false" ht="11.25" hidden="false" customHeight="false" outlineLevel="0" collapsed="false">
      <c r="Y809" s="1" t="n">
        <f aca="false">Y808+1</f>
        <v>804</v>
      </c>
      <c r="AA809" s="76"/>
      <c r="AB809" s="76"/>
      <c r="AC809" s="80"/>
      <c r="AD809" s="33"/>
    </row>
    <row r="810" customFormat="false" ht="11.25" hidden="false" customHeight="false" outlineLevel="0" collapsed="false">
      <c r="Y810" s="1" t="n">
        <f aca="false">Y809+1</f>
        <v>805</v>
      </c>
      <c r="AA810" s="76"/>
      <c r="AB810" s="76"/>
      <c r="AC810" s="80"/>
      <c r="AD810" s="33"/>
    </row>
    <row r="811" customFormat="false" ht="11.25" hidden="false" customHeight="false" outlineLevel="0" collapsed="false">
      <c r="Y811" s="1" t="n">
        <f aca="false">Y810+1</f>
        <v>806</v>
      </c>
      <c r="AA811" s="76"/>
      <c r="AB811" s="76"/>
      <c r="AC811" s="80"/>
      <c r="AD811" s="33"/>
    </row>
    <row r="812" customFormat="false" ht="11.25" hidden="false" customHeight="false" outlineLevel="0" collapsed="false">
      <c r="Y812" s="1" t="n">
        <f aca="false">Y811+1</f>
        <v>807</v>
      </c>
      <c r="AA812" s="76"/>
      <c r="AB812" s="76"/>
      <c r="AC812" s="80"/>
      <c r="AD812" s="33"/>
    </row>
    <row r="813" customFormat="false" ht="11.25" hidden="false" customHeight="false" outlineLevel="0" collapsed="false">
      <c r="Y813" s="1" t="n">
        <f aca="false">Y812+1</f>
        <v>808</v>
      </c>
      <c r="AA813" s="76"/>
      <c r="AB813" s="76"/>
      <c r="AC813" s="80"/>
      <c r="AD813" s="33"/>
    </row>
    <row r="814" customFormat="false" ht="11.25" hidden="false" customHeight="false" outlineLevel="0" collapsed="false">
      <c r="Y814" s="1" t="n">
        <f aca="false">Y813+1</f>
        <v>809</v>
      </c>
      <c r="AA814" s="76"/>
      <c r="AB814" s="76"/>
      <c r="AC814" s="80"/>
      <c r="AD814" s="33"/>
    </row>
    <row r="815" customFormat="false" ht="11.25" hidden="false" customHeight="false" outlineLevel="0" collapsed="false">
      <c r="Y815" s="1" t="n">
        <f aca="false">Y814+1</f>
        <v>810</v>
      </c>
      <c r="AA815" s="76"/>
      <c r="AB815" s="76"/>
      <c r="AC815" s="80"/>
      <c r="AD815" s="33"/>
    </row>
    <row r="816" customFormat="false" ht="11.25" hidden="false" customHeight="false" outlineLevel="0" collapsed="false">
      <c r="Y816" s="1" t="n">
        <f aca="false">Y815+1</f>
        <v>811</v>
      </c>
      <c r="AA816" s="76"/>
      <c r="AB816" s="76"/>
      <c r="AC816" s="80"/>
      <c r="AD816" s="33"/>
    </row>
    <row r="817" customFormat="false" ht="11.25" hidden="false" customHeight="false" outlineLevel="0" collapsed="false">
      <c r="Y817" s="1" t="n">
        <f aca="false">Y816+1</f>
        <v>812</v>
      </c>
      <c r="AA817" s="76"/>
      <c r="AB817" s="76"/>
      <c r="AC817" s="80"/>
      <c r="AD817" s="33"/>
    </row>
    <row r="818" customFormat="false" ht="11.25" hidden="false" customHeight="false" outlineLevel="0" collapsed="false">
      <c r="Y818" s="1" t="n">
        <f aca="false">Y817+1</f>
        <v>813</v>
      </c>
      <c r="AA818" s="76"/>
      <c r="AB818" s="76"/>
      <c r="AC818" s="80"/>
      <c r="AD818" s="33"/>
    </row>
    <row r="819" customFormat="false" ht="11.25" hidden="false" customHeight="false" outlineLevel="0" collapsed="false">
      <c r="Y819" s="1" t="n">
        <f aca="false">Y818+1</f>
        <v>814</v>
      </c>
      <c r="AA819" s="76"/>
      <c r="AB819" s="76"/>
      <c r="AC819" s="80"/>
      <c r="AD819" s="33"/>
    </row>
    <row r="820" customFormat="false" ht="11.25" hidden="false" customHeight="false" outlineLevel="0" collapsed="false">
      <c r="Y820" s="1" t="n">
        <f aca="false">Y819+1</f>
        <v>815</v>
      </c>
      <c r="AA820" s="76"/>
      <c r="AB820" s="76"/>
      <c r="AC820" s="80"/>
      <c r="AD820" s="33"/>
    </row>
    <row r="821" customFormat="false" ht="11.25" hidden="false" customHeight="false" outlineLevel="0" collapsed="false">
      <c r="Y821" s="1" t="n">
        <f aca="false">Y820+1</f>
        <v>816</v>
      </c>
      <c r="AA821" s="76"/>
      <c r="AB821" s="76"/>
      <c r="AC821" s="80"/>
      <c r="AD821" s="33"/>
    </row>
    <row r="822" customFormat="false" ht="11.25" hidden="false" customHeight="false" outlineLevel="0" collapsed="false">
      <c r="Y822" s="1" t="n">
        <f aca="false">Y821+1</f>
        <v>817</v>
      </c>
      <c r="AA822" s="76"/>
      <c r="AB822" s="76"/>
      <c r="AC822" s="80"/>
      <c r="AD822" s="33"/>
    </row>
    <row r="823" customFormat="false" ht="11.25" hidden="false" customHeight="false" outlineLevel="0" collapsed="false">
      <c r="Y823" s="1" t="n">
        <f aca="false">Y822+1</f>
        <v>818</v>
      </c>
      <c r="AA823" s="76"/>
      <c r="AB823" s="76"/>
      <c r="AC823" s="80"/>
      <c r="AD823" s="33"/>
    </row>
    <row r="824" customFormat="false" ht="11.25" hidden="false" customHeight="false" outlineLevel="0" collapsed="false">
      <c r="Y824" s="1" t="n">
        <f aca="false">Y823+1</f>
        <v>819</v>
      </c>
      <c r="AA824" s="76"/>
      <c r="AB824" s="76"/>
      <c r="AC824" s="80"/>
      <c r="AD824" s="33"/>
    </row>
    <row r="825" customFormat="false" ht="11.25" hidden="false" customHeight="false" outlineLevel="0" collapsed="false">
      <c r="Y825" s="1" t="n">
        <f aca="false">Y824+1</f>
        <v>820</v>
      </c>
      <c r="AA825" s="76"/>
      <c r="AB825" s="76"/>
      <c r="AC825" s="80"/>
      <c r="AD825" s="33"/>
    </row>
    <row r="826" customFormat="false" ht="11.25" hidden="false" customHeight="false" outlineLevel="0" collapsed="false">
      <c r="Y826" s="1" t="n">
        <f aca="false">Y825+1</f>
        <v>821</v>
      </c>
      <c r="AA826" s="76"/>
      <c r="AB826" s="76"/>
      <c r="AC826" s="80"/>
      <c r="AD826" s="33"/>
    </row>
    <row r="827" customFormat="false" ht="11.25" hidden="false" customHeight="false" outlineLevel="0" collapsed="false">
      <c r="Y827" s="1" t="n">
        <f aca="false">Y826+1</f>
        <v>822</v>
      </c>
      <c r="AA827" s="76"/>
      <c r="AB827" s="76"/>
      <c r="AC827" s="80"/>
      <c r="AD827" s="33"/>
    </row>
    <row r="828" customFormat="false" ht="11.25" hidden="false" customHeight="false" outlineLevel="0" collapsed="false">
      <c r="Y828" s="1" t="n">
        <f aca="false">Y827+1</f>
        <v>823</v>
      </c>
      <c r="AA828" s="76"/>
      <c r="AB828" s="76"/>
      <c r="AC828" s="80"/>
      <c r="AD828" s="33"/>
    </row>
    <row r="829" customFormat="false" ht="11.25" hidden="false" customHeight="false" outlineLevel="0" collapsed="false">
      <c r="Y829" s="1" t="n">
        <f aca="false">Y828+1</f>
        <v>824</v>
      </c>
      <c r="AA829" s="76"/>
      <c r="AB829" s="76"/>
      <c r="AC829" s="80"/>
      <c r="AD829" s="33"/>
    </row>
    <row r="830" customFormat="false" ht="11.25" hidden="false" customHeight="false" outlineLevel="0" collapsed="false">
      <c r="Y830" s="1" t="n">
        <f aca="false">Y829+1</f>
        <v>825</v>
      </c>
      <c r="AA830" s="76"/>
      <c r="AB830" s="76"/>
      <c r="AC830" s="80"/>
      <c r="AD830" s="33"/>
    </row>
    <row r="831" customFormat="false" ht="11.25" hidden="false" customHeight="false" outlineLevel="0" collapsed="false">
      <c r="Y831" s="1" t="n">
        <f aca="false">Y830+1</f>
        <v>826</v>
      </c>
      <c r="AA831" s="76"/>
      <c r="AB831" s="76"/>
      <c r="AC831" s="80"/>
      <c r="AD831" s="33"/>
    </row>
    <row r="832" customFormat="false" ht="11.25" hidden="false" customHeight="false" outlineLevel="0" collapsed="false">
      <c r="Y832" s="1" t="n">
        <f aca="false">Y831+1</f>
        <v>827</v>
      </c>
      <c r="AA832" s="76"/>
      <c r="AB832" s="76"/>
      <c r="AC832" s="80"/>
      <c r="AD832" s="33"/>
    </row>
    <row r="833" customFormat="false" ht="11.25" hidden="false" customHeight="false" outlineLevel="0" collapsed="false">
      <c r="Y833" s="1" t="n">
        <f aca="false">Y832+1</f>
        <v>828</v>
      </c>
      <c r="AA833" s="76"/>
      <c r="AB833" s="76"/>
      <c r="AC833" s="80"/>
      <c r="AD833" s="33"/>
    </row>
    <row r="834" customFormat="false" ht="11.25" hidden="false" customHeight="false" outlineLevel="0" collapsed="false">
      <c r="Y834" s="1" t="n">
        <f aca="false">Y833+1</f>
        <v>829</v>
      </c>
      <c r="AA834" s="76"/>
      <c r="AB834" s="76"/>
      <c r="AC834" s="80"/>
      <c r="AD834" s="33"/>
    </row>
    <row r="835" customFormat="false" ht="11.25" hidden="false" customHeight="false" outlineLevel="0" collapsed="false">
      <c r="Y835" s="1" t="n">
        <f aca="false">Y834+1</f>
        <v>830</v>
      </c>
      <c r="AA835" s="76"/>
      <c r="AB835" s="76"/>
      <c r="AC835" s="80"/>
      <c r="AD835" s="33"/>
    </row>
    <row r="836" customFormat="false" ht="11.25" hidden="false" customHeight="false" outlineLevel="0" collapsed="false">
      <c r="Y836" s="1" t="n">
        <f aca="false">Y835+1</f>
        <v>831</v>
      </c>
      <c r="AA836" s="76"/>
      <c r="AB836" s="76"/>
      <c r="AC836" s="80"/>
      <c r="AD836" s="33"/>
    </row>
    <row r="837" customFormat="false" ht="11.25" hidden="false" customHeight="false" outlineLevel="0" collapsed="false">
      <c r="Y837" s="1" t="n">
        <f aca="false">Y836+1</f>
        <v>832</v>
      </c>
      <c r="AA837" s="76"/>
      <c r="AB837" s="76"/>
      <c r="AC837" s="80"/>
      <c r="AD837" s="33"/>
    </row>
    <row r="838" customFormat="false" ht="11.25" hidden="false" customHeight="false" outlineLevel="0" collapsed="false">
      <c r="Y838" s="1" t="n">
        <f aca="false">Y837+1</f>
        <v>833</v>
      </c>
      <c r="AA838" s="76"/>
      <c r="AB838" s="76"/>
      <c r="AC838" s="80"/>
      <c r="AD838" s="33"/>
    </row>
    <row r="839" customFormat="false" ht="11.25" hidden="false" customHeight="false" outlineLevel="0" collapsed="false">
      <c r="Y839" s="1" t="n">
        <f aca="false">Y838+1</f>
        <v>834</v>
      </c>
      <c r="AA839" s="76"/>
      <c r="AB839" s="76"/>
      <c r="AC839" s="80"/>
      <c r="AD839" s="33"/>
    </row>
    <row r="840" customFormat="false" ht="11.25" hidden="false" customHeight="false" outlineLevel="0" collapsed="false">
      <c r="Y840" s="1" t="n">
        <f aca="false">Y839+1</f>
        <v>835</v>
      </c>
      <c r="AA840" s="76"/>
      <c r="AB840" s="76"/>
      <c r="AC840" s="80"/>
      <c r="AD840" s="33"/>
    </row>
    <row r="841" customFormat="false" ht="11.25" hidden="false" customHeight="false" outlineLevel="0" collapsed="false">
      <c r="Y841" s="1" t="n">
        <f aca="false">Y840+1</f>
        <v>836</v>
      </c>
      <c r="AA841" s="76"/>
      <c r="AB841" s="76"/>
      <c r="AC841" s="80"/>
      <c r="AD841" s="33"/>
    </row>
    <row r="842" customFormat="false" ht="11.25" hidden="false" customHeight="false" outlineLevel="0" collapsed="false">
      <c r="Y842" s="1" t="n">
        <f aca="false">Y841+1</f>
        <v>837</v>
      </c>
      <c r="AA842" s="76"/>
      <c r="AB842" s="76"/>
      <c r="AC842" s="80"/>
      <c r="AD842" s="33"/>
    </row>
    <row r="843" customFormat="false" ht="11.25" hidden="false" customHeight="false" outlineLevel="0" collapsed="false">
      <c r="Y843" s="1" t="n">
        <f aca="false">Y842+1</f>
        <v>838</v>
      </c>
      <c r="AA843" s="76"/>
      <c r="AB843" s="76"/>
      <c r="AC843" s="80"/>
      <c r="AD843" s="33"/>
    </row>
    <row r="844" customFormat="false" ht="11.25" hidden="false" customHeight="false" outlineLevel="0" collapsed="false">
      <c r="Y844" s="1" t="n">
        <f aca="false">Y843+1</f>
        <v>839</v>
      </c>
      <c r="AA844" s="76"/>
      <c r="AB844" s="76"/>
      <c r="AC844" s="80"/>
      <c r="AD844" s="33"/>
    </row>
    <row r="845" customFormat="false" ht="11.25" hidden="false" customHeight="false" outlineLevel="0" collapsed="false">
      <c r="Y845" s="1" t="n">
        <f aca="false">Y844+1</f>
        <v>840</v>
      </c>
      <c r="AA845" s="76"/>
      <c r="AB845" s="76"/>
      <c r="AC845" s="80"/>
      <c r="AD845" s="33"/>
    </row>
    <row r="846" customFormat="false" ht="11.25" hidden="false" customHeight="false" outlineLevel="0" collapsed="false">
      <c r="Y846" s="1" t="n">
        <f aca="false">Y845+1</f>
        <v>841</v>
      </c>
      <c r="AA846" s="76"/>
      <c r="AB846" s="76"/>
      <c r="AC846" s="80"/>
      <c r="AD846" s="33"/>
    </row>
    <row r="847" customFormat="false" ht="11.25" hidden="false" customHeight="false" outlineLevel="0" collapsed="false">
      <c r="Y847" s="1" t="n">
        <f aca="false">Y846+1</f>
        <v>842</v>
      </c>
      <c r="AA847" s="76"/>
      <c r="AB847" s="76"/>
      <c r="AC847" s="80"/>
      <c r="AD847" s="33"/>
    </row>
    <row r="848" customFormat="false" ht="11.25" hidden="false" customHeight="false" outlineLevel="0" collapsed="false">
      <c r="Y848" s="1" t="n">
        <f aca="false">Y847+1</f>
        <v>843</v>
      </c>
      <c r="AA848" s="76"/>
      <c r="AB848" s="76"/>
      <c r="AC848" s="80"/>
      <c r="AD848" s="33"/>
    </row>
    <row r="849" customFormat="false" ht="11.25" hidden="false" customHeight="false" outlineLevel="0" collapsed="false">
      <c r="Y849" s="1" t="n">
        <f aca="false">Y848+1</f>
        <v>844</v>
      </c>
      <c r="AA849" s="76"/>
      <c r="AB849" s="76"/>
      <c r="AC849" s="80"/>
      <c r="AD849" s="33"/>
    </row>
    <row r="850" customFormat="false" ht="11.25" hidden="false" customHeight="false" outlineLevel="0" collapsed="false">
      <c r="Y850" s="1" t="n">
        <f aca="false">Y849+1</f>
        <v>845</v>
      </c>
      <c r="AA850" s="76"/>
      <c r="AB850" s="76"/>
      <c r="AC850" s="80"/>
      <c r="AD850" s="33"/>
    </row>
    <row r="851" customFormat="false" ht="11.25" hidden="false" customHeight="false" outlineLevel="0" collapsed="false">
      <c r="Y851" s="1" t="n">
        <f aca="false">Y850+1</f>
        <v>846</v>
      </c>
      <c r="AA851" s="76"/>
      <c r="AB851" s="76"/>
      <c r="AC851" s="80"/>
      <c r="AD851" s="33"/>
    </row>
    <row r="852" customFormat="false" ht="11.25" hidden="false" customHeight="false" outlineLevel="0" collapsed="false">
      <c r="Y852" s="1" t="n">
        <f aca="false">Y851+1</f>
        <v>847</v>
      </c>
      <c r="AA852" s="76"/>
      <c r="AB852" s="76"/>
      <c r="AC852" s="80"/>
      <c r="AD852" s="33"/>
    </row>
    <row r="853" customFormat="false" ht="11.25" hidden="false" customHeight="false" outlineLevel="0" collapsed="false">
      <c r="Y853" s="1" t="n">
        <f aca="false">Y852+1</f>
        <v>848</v>
      </c>
      <c r="AA853" s="76"/>
      <c r="AB853" s="76"/>
      <c r="AC853" s="80"/>
      <c r="AD853" s="33"/>
    </row>
    <row r="854" customFormat="false" ht="11.25" hidden="false" customHeight="false" outlineLevel="0" collapsed="false">
      <c r="Y854" s="1" t="n">
        <f aca="false">Y853+1</f>
        <v>849</v>
      </c>
      <c r="AA854" s="76"/>
      <c r="AB854" s="76"/>
      <c r="AC854" s="80"/>
      <c r="AD854" s="33"/>
    </row>
    <row r="855" customFormat="false" ht="11.25" hidden="false" customHeight="false" outlineLevel="0" collapsed="false">
      <c r="Y855" s="1" t="n">
        <f aca="false">Y854+1</f>
        <v>850</v>
      </c>
      <c r="AA855" s="76"/>
      <c r="AB855" s="76"/>
      <c r="AC855" s="80"/>
      <c r="AD855" s="33"/>
    </row>
    <row r="856" customFormat="false" ht="11.25" hidden="false" customHeight="false" outlineLevel="0" collapsed="false">
      <c r="Y856" s="1" t="n">
        <f aca="false">Y855+1</f>
        <v>851</v>
      </c>
      <c r="AA856" s="76"/>
      <c r="AB856" s="76"/>
      <c r="AC856" s="80"/>
      <c r="AD856" s="33"/>
    </row>
    <row r="857" customFormat="false" ht="11.25" hidden="false" customHeight="false" outlineLevel="0" collapsed="false">
      <c r="Y857" s="1" t="n">
        <f aca="false">Y856+1</f>
        <v>852</v>
      </c>
      <c r="AA857" s="76"/>
      <c r="AB857" s="76"/>
      <c r="AC857" s="80"/>
      <c r="AD857" s="33"/>
    </row>
    <row r="858" customFormat="false" ht="11.25" hidden="false" customHeight="false" outlineLevel="0" collapsed="false">
      <c r="Y858" s="1" t="n">
        <f aca="false">Y857+1</f>
        <v>853</v>
      </c>
      <c r="AA858" s="76"/>
      <c r="AB858" s="76"/>
      <c r="AC858" s="80"/>
      <c r="AD858" s="33"/>
    </row>
    <row r="859" customFormat="false" ht="11.25" hidden="false" customHeight="false" outlineLevel="0" collapsed="false">
      <c r="Y859" s="1" t="n">
        <f aca="false">Y858+1</f>
        <v>854</v>
      </c>
      <c r="AA859" s="76"/>
      <c r="AB859" s="76"/>
      <c r="AC859" s="80"/>
      <c r="AD859" s="33"/>
    </row>
    <row r="860" customFormat="false" ht="11.25" hidden="false" customHeight="false" outlineLevel="0" collapsed="false">
      <c r="Y860" s="1" t="n">
        <f aca="false">Y859+1</f>
        <v>855</v>
      </c>
      <c r="AA860" s="76"/>
      <c r="AB860" s="76"/>
      <c r="AC860" s="80"/>
      <c r="AD860" s="33"/>
    </row>
    <row r="861" customFormat="false" ht="11.25" hidden="false" customHeight="false" outlineLevel="0" collapsed="false">
      <c r="Y861" s="1" t="n">
        <f aca="false">Y860+1</f>
        <v>856</v>
      </c>
      <c r="AA861" s="76"/>
      <c r="AB861" s="76"/>
      <c r="AC861" s="80"/>
      <c r="AD861" s="33"/>
    </row>
    <row r="862" customFormat="false" ht="11.25" hidden="false" customHeight="false" outlineLevel="0" collapsed="false">
      <c r="Y862" s="1" t="n">
        <f aca="false">Y861+1</f>
        <v>857</v>
      </c>
      <c r="AA862" s="76"/>
      <c r="AB862" s="76"/>
      <c r="AC862" s="80"/>
      <c r="AD862" s="33"/>
    </row>
    <row r="863" customFormat="false" ht="11.25" hidden="false" customHeight="false" outlineLevel="0" collapsed="false">
      <c r="Y863" s="1" t="n">
        <f aca="false">Y862+1</f>
        <v>858</v>
      </c>
      <c r="AA863" s="76"/>
      <c r="AB863" s="76"/>
      <c r="AC863" s="80"/>
      <c r="AD863" s="33"/>
    </row>
    <row r="864" customFormat="false" ht="11.25" hidden="false" customHeight="false" outlineLevel="0" collapsed="false">
      <c r="Y864" s="1" t="n">
        <f aca="false">Y863+1</f>
        <v>859</v>
      </c>
      <c r="AA864" s="76"/>
      <c r="AB864" s="76"/>
      <c r="AC864" s="80"/>
      <c r="AD864" s="33"/>
    </row>
    <row r="865" customFormat="false" ht="11.25" hidden="false" customHeight="false" outlineLevel="0" collapsed="false">
      <c r="Y865" s="1" t="n">
        <f aca="false">Y864+1</f>
        <v>860</v>
      </c>
      <c r="AA865" s="76"/>
      <c r="AB865" s="76"/>
      <c r="AC865" s="80"/>
      <c r="AD865" s="33"/>
    </row>
    <row r="866" customFormat="false" ht="11.25" hidden="false" customHeight="false" outlineLevel="0" collapsed="false">
      <c r="Y866" s="1" t="n">
        <f aca="false">Y865+1</f>
        <v>861</v>
      </c>
      <c r="AA866" s="76"/>
      <c r="AB866" s="76"/>
      <c r="AC866" s="80"/>
      <c r="AD866" s="33"/>
    </row>
    <row r="867" customFormat="false" ht="11.25" hidden="false" customHeight="false" outlineLevel="0" collapsed="false">
      <c r="Y867" s="1" t="n">
        <f aca="false">Y866+1</f>
        <v>862</v>
      </c>
      <c r="AA867" s="76"/>
      <c r="AB867" s="76"/>
      <c r="AC867" s="80"/>
      <c r="AD867" s="33"/>
    </row>
    <row r="868" customFormat="false" ht="11.25" hidden="false" customHeight="false" outlineLevel="0" collapsed="false">
      <c r="Y868" s="1" t="n">
        <f aca="false">Y867+1</f>
        <v>863</v>
      </c>
      <c r="AA868" s="76"/>
      <c r="AB868" s="76"/>
      <c r="AC868" s="80"/>
      <c r="AD868" s="33"/>
    </row>
    <row r="869" customFormat="false" ht="11.25" hidden="false" customHeight="false" outlineLevel="0" collapsed="false">
      <c r="Y869" s="1" t="n">
        <f aca="false">Y868+1</f>
        <v>864</v>
      </c>
      <c r="AA869" s="76"/>
      <c r="AB869" s="76"/>
      <c r="AC869" s="80"/>
      <c r="AD869" s="33"/>
    </row>
    <row r="870" customFormat="false" ht="11.25" hidden="false" customHeight="false" outlineLevel="0" collapsed="false">
      <c r="Y870" s="1" t="n">
        <f aca="false">Y869+1</f>
        <v>865</v>
      </c>
      <c r="AA870" s="76"/>
      <c r="AB870" s="76"/>
      <c r="AC870" s="80"/>
      <c r="AD870" s="33"/>
    </row>
    <row r="871" customFormat="false" ht="11.25" hidden="false" customHeight="false" outlineLevel="0" collapsed="false">
      <c r="Y871" s="1" t="n">
        <f aca="false">Y870+1</f>
        <v>866</v>
      </c>
      <c r="AA871" s="76"/>
      <c r="AB871" s="76"/>
      <c r="AC871" s="80"/>
      <c r="AD871" s="33"/>
    </row>
    <row r="872" customFormat="false" ht="11.25" hidden="false" customHeight="false" outlineLevel="0" collapsed="false">
      <c r="Y872" s="1" t="n">
        <f aca="false">Y871+1</f>
        <v>867</v>
      </c>
      <c r="AA872" s="76"/>
      <c r="AB872" s="76"/>
      <c r="AC872" s="80"/>
      <c r="AD872" s="33"/>
    </row>
    <row r="873" customFormat="false" ht="11.25" hidden="false" customHeight="false" outlineLevel="0" collapsed="false">
      <c r="Y873" s="1" t="n">
        <f aca="false">Y872+1</f>
        <v>868</v>
      </c>
      <c r="AA873" s="76"/>
      <c r="AB873" s="76"/>
      <c r="AC873" s="80"/>
      <c r="AD873" s="33"/>
    </row>
    <row r="874" customFormat="false" ht="11.25" hidden="false" customHeight="false" outlineLevel="0" collapsed="false">
      <c r="Y874" s="1" t="n">
        <f aca="false">Y873+1</f>
        <v>869</v>
      </c>
      <c r="AA874" s="76"/>
      <c r="AB874" s="76"/>
      <c r="AC874" s="80"/>
      <c r="AD874" s="33"/>
    </row>
    <row r="875" customFormat="false" ht="11.25" hidden="false" customHeight="false" outlineLevel="0" collapsed="false">
      <c r="Y875" s="1" t="n">
        <f aca="false">Y874+1</f>
        <v>870</v>
      </c>
      <c r="AA875" s="76"/>
      <c r="AB875" s="76"/>
      <c r="AC875" s="80"/>
      <c r="AD875" s="33"/>
    </row>
    <row r="876" customFormat="false" ht="11.25" hidden="false" customHeight="false" outlineLevel="0" collapsed="false">
      <c r="Y876" s="1" t="n">
        <f aca="false">Y875+1</f>
        <v>871</v>
      </c>
      <c r="AA876" s="76"/>
      <c r="AB876" s="76"/>
      <c r="AC876" s="80"/>
      <c r="AD876" s="33"/>
    </row>
    <row r="877" customFormat="false" ht="11.25" hidden="false" customHeight="false" outlineLevel="0" collapsed="false">
      <c r="Y877" s="1" t="n">
        <f aca="false">Y876+1</f>
        <v>872</v>
      </c>
      <c r="AA877" s="76"/>
      <c r="AB877" s="76"/>
      <c r="AC877" s="80"/>
      <c r="AD877" s="33"/>
    </row>
    <row r="878" customFormat="false" ht="11.25" hidden="false" customHeight="false" outlineLevel="0" collapsed="false">
      <c r="Y878" s="1" t="n">
        <f aca="false">Y877+1</f>
        <v>873</v>
      </c>
      <c r="AA878" s="76"/>
      <c r="AB878" s="76"/>
      <c r="AC878" s="80"/>
      <c r="AD878" s="33"/>
    </row>
    <row r="879" customFormat="false" ht="11.25" hidden="false" customHeight="false" outlineLevel="0" collapsed="false">
      <c r="Y879" s="1" t="n">
        <f aca="false">Y878+1</f>
        <v>874</v>
      </c>
      <c r="AA879" s="76"/>
      <c r="AB879" s="76"/>
      <c r="AC879" s="80"/>
      <c r="AD879" s="33"/>
    </row>
    <row r="880" customFormat="false" ht="11.25" hidden="false" customHeight="false" outlineLevel="0" collapsed="false">
      <c r="Y880" s="1" t="n">
        <f aca="false">Y879+1</f>
        <v>875</v>
      </c>
      <c r="AA880" s="76"/>
      <c r="AB880" s="76"/>
      <c r="AC880" s="80"/>
      <c r="AD880" s="33"/>
    </row>
    <row r="881" customFormat="false" ht="11.25" hidden="false" customHeight="false" outlineLevel="0" collapsed="false">
      <c r="Y881" s="1" t="n">
        <f aca="false">Y880+1</f>
        <v>876</v>
      </c>
      <c r="AA881" s="76"/>
      <c r="AB881" s="76"/>
      <c r="AC881" s="80"/>
      <c r="AD881" s="33"/>
    </row>
    <row r="882" customFormat="false" ht="11.25" hidden="false" customHeight="false" outlineLevel="0" collapsed="false">
      <c r="Y882" s="1" t="n">
        <f aca="false">Y881+1</f>
        <v>877</v>
      </c>
      <c r="AA882" s="76"/>
      <c r="AB882" s="76"/>
      <c r="AC882" s="80"/>
      <c r="AD882" s="33"/>
    </row>
    <row r="883" customFormat="false" ht="11.25" hidden="false" customHeight="false" outlineLevel="0" collapsed="false">
      <c r="Y883" s="1" t="n">
        <f aca="false">Y882+1</f>
        <v>878</v>
      </c>
      <c r="AA883" s="76"/>
      <c r="AB883" s="76"/>
      <c r="AC883" s="80"/>
      <c r="AD883" s="33"/>
    </row>
    <row r="884" customFormat="false" ht="11.25" hidden="false" customHeight="false" outlineLevel="0" collapsed="false">
      <c r="Y884" s="1" t="n">
        <f aca="false">Y883+1</f>
        <v>879</v>
      </c>
      <c r="AA884" s="76"/>
      <c r="AB884" s="76"/>
      <c r="AC884" s="80"/>
      <c r="AD884" s="33"/>
    </row>
    <row r="885" customFormat="false" ht="11.25" hidden="false" customHeight="false" outlineLevel="0" collapsed="false">
      <c r="Y885" s="1" t="n">
        <f aca="false">Y884+1</f>
        <v>880</v>
      </c>
      <c r="AA885" s="76"/>
      <c r="AB885" s="76"/>
      <c r="AC885" s="80"/>
      <c r="AD885" s="33"/>
    </row>
    <row r="886" customFormat="false" ht="11.25" hidden="false" customHeight="false" outlineLevel="0" collapsed="false">
      <c r="Y886" s="1" t="n">
        <f aca="false">Y885+1</f>
        <v>881</v>
      </c>
      <c r="AA886" s="76"/>
      <c r="AB886" s="76"/>
      <c r="AC886" s="80"/>
      <c r="AD886" s="33"/>
    </row>
    <row r="887" customFormat="false" ht="11.25" hidden="false" customHeight="false" outlineLevel="0" collapsed="false">
      <c r="Y887" s="1" t="n">
        <f aca="false">Y886+1</f>
        <v>882</v>
      </c>
      <c r="AA887" s="76"/>
      <c r="AB887" s="76"/>
      <c r="AC887" s="80"/>
      <c r="AD887" s="33"/>
    </row>
    <row r="888" customFormat="false" ht="11.25" hidden="false" customHeight="false" outlineLevel="0" collapsed="false">
      <c r="Y888" s="1" t="n">
        <f aca="false">Y887+1</f>
        <v>883</v>
      </c>
      <c r="AA888" s="76"/>
      <c r="AB888" s="76"/>
      <c r="AC888" s="80"/>
      <c r="AD888" s="33"/>
    </row>
    <row r="889" customFormat="false" ht="11.25" hidden="false" customHeight="false" outlineLevel="0" collapsed="false">
      <c r="Y889" s="1" t="n">
        <f aca="false">Y888+1</f>
        <v>884</v>
      </c>
      <c r="AA889" s="76"/>
      <c r="AB889" s="76"/>
      <c r="AC889" s="80"/>
      <c r="AD889" s="33"/>
    </row>
    <row r="890" customFormat="false" ht="11.25" hidden="false" customHeight="false" outlineLevel="0" collapsed="false">
      <c r="Y890" s="1" t="n">
        <f aca="false">Y889+1</f>
        <v>885</v>
      </c>
      <c r="AA890" s="76"/>
      <c r="AB890" s="76"/>
      <c r="AC890" s="80"/>
      <c r="AD890" s="33"/>
    </row>
    <row r="891" customFormat="false" ht="11.25" hidden="false" customHeight="false" outlineLevel="0" collapsed="false">
      <c r="Y891" s="1" t="n">
        <f aca="false">Y890+1</f>
        <v>886</v>
      </c>
      <c r="AA891" s="76"/>
      <c r="AB891" s="76"/>
      <c r="AC891" s="80"/>
      <c r="AD891" s="33"/>
    </row>
    <row r="892" customFormat="false" ht="11.25" hidden="false" customHeight="false" outlineLevel="0" collapsed="false">
      <c r="Y892" s="1" t="n">
        <f aca="false">Y891+1</f>
        <v>887</v>
      </c>
      <c r="AA892" s="76"/>
      <c r="AB892" s="76"/>
      <c r="AC892" s="80"/>
      <c r="AD892" s="33"/>
    </row>
    <row r="893" customFormat="false" ht="11.25" hidden="false" customHeight="false" outlineLevel="0" collapsed="false">
      <c r="Y893" s="1" t="n">
        <f aca="false">Y892+1</f>
        <v>888</v>
      </c>
      <c r="AA893" s="76"/>
      <c r="AB893" s="76"/>
      <c r="AC893" s="80"/>
      <c r="AD893" s="33"/>
    </row>
    <row r="894" customFormat="false" ht="11.25" hidden="false" customHeight="false" outlineLevel="0" collapsed="false">
      <c r="Y894" s="1" t="n">
        <f aca="false">Y893+1</f>
        <v>889</v>
      </c>
      <c r="AA894" s="76"/>
      <c r="AB894" s="76"/>
      <c r="AC894" s="80"/>
      <c r="AD894" s="33"/>
    </row>
    <row r="895" customFormat="false" ht="11.25" hidden="false" customHeight="false" outlineLevel="0" collapsed="false">
      <c r="Y895" s="1" t="n">
        <f aca="false">Y894+1</f>
        <v>890</v>
      </c>
      <c r="AA895" s="76"/>
      <c r="AB895" s="76"/>
      <c r="AC895" s="80"/>
      <c r="AD895" s="33"/>
    </row>
    <row r="896" customFormat="false" ht="11.25" hidden="false" customHeight="false" outlineLevel="0" collapsed="false">
      <c r="Y896" s="1" t="n">
        <f aca="false">Y895+1</f>
        <v>891</v>
      </c>
      <c r="AA896" s="76"/>
      <c r="AB896" s="76"/>
      <c r="AC896" s="80"/>
      <c r="AD896" s="33"/>
    </row>
    <row r="897" customFormat="false" ht="11.25" hidden="false" customHeight="false" outlineLevel="0" collapsed="false">
      <c r="Y897" s="1" t="n">
        <f aca="false">Y896+1</f>
        <v>892</v>
      </c>
      <c r="AA897" s="76"/>
      <c r="AB897" s="76"/>
      <c r="AC897" s="80"/>
      <c r="AD897" s="33"/>
    </row>
    <row r="898" customFormat="false" ht="11.25" hidden="false" customHeight="false" outlineLevel="0" collapsed="false">
      <c r="Y898" s="1" t="n">
        <f aca="false">Y897+1</f>
        <v>893</v>
      </c>
      <c r="AA898" s="76"/>
      <c r="AB898" s="76"/>
      <c r="AC898" s="80"/>
      <c r="AD898" s="33"/>
    </row>
    <row r="899" customFormat="false" ht="11.25" hidden="false" customHeight="false" outlineLevel="0" collapsed="false">
      <c r="Y899" s="1" t="n">
        <f aca="false">Y898+1</f>
        <v>894</v>
      </c>
      <c r="AA899" s="76"/>
      <c r="AB899" s="76"/>
      <c r="AC899" s="80"/>
      <c r="AD899" s="33"/>
    </row>
    <row r="900" customFormat="false" ht="11.25" hidden="false" customHeight="false" outlineLevel="0" collapsed="false">
      <c r="Y900" s="1" t="n">
        <f aca="false">Y899+1</f>
        <v>895</v>
      </c>
      <c r="AA900" s="76"/>
      <c r="AB900" s="76"/>
      <c r="AC900" s="80"/>
      <c r="AD900" s="33"/>
    </row>
    <row r="901" customFormat="false" ht="11.25" hidden="false" customHeight="false" outlineLevel="0" collapsed="false">
      <c r="Y901" s="1" t="n">
        <f aca="false">Y900+1</f>
        <v>896</v>
      </c>
      <c r="AA901" s="76"/>
      <c r="AB901" s="76"/>
      <c r="AC901" s="80"/>
      <c r="AD901" s="33"/>
    </row>
    <row r="902" customFormat="false" ht="11.25" hidden="false" customHeight="false" outlineLevel="0" collapsed="false">
      <c r="Y902" s="1" t="n">
        <f aca="false">Y901+1</f>
        <v>897</v>
      </c>
      <c r="AA902" s="76"/>
      <c r="AB902" s="76"/>
      <c r="AC902" s="80"/>
      <c r="AD902" s="33"/>
    </row>
    <row r="903" customFormat="false" ht="11.25" hidden="false" customHeight="false" outlineLevel="0" collapsed="false">
      <c r="Y903" s="1" t="n">
        <f aca="false">Y902+1</f>
        <v>898</v>
      </c>
      <c r="AA903" s="76"/>
      <c r="AB903" s="76"/>
      <c r="AC903" s="80"/>
      <c r="AD903" s="33"/>
    </row>
    <row r="904" customFormat="false" ht="11.25" hidden="false" customHeight="false" outlineLevel="0" collapsed="false">
      <c r="Y904" s="1" t="n">
        <f aca="false">Y903+1</f>
        <v>899</v>
      </c>
      <c r="AA904" s="76"/>
      <c r="AB904" s="76"/>
      <c r="AC904" s="80"/>
      <c r="AD904" s="33"/>
    </row>
    <row r="905" customFormat="false" ht="11.25" hidden="false" customHeight="false" outlineLevel="0" collapsed="false">
      <c r="Y905" s="1" t="n">
        <f aca="false">Y904+1</f>
        <v>900</v>
      </c>
      <c r="AA905" s="76"/>
      <c r="AB905" s="76"/>
      <c r="AC905" s="80"/>
      <c r="AD905" s="33"/>
    </row>
    <row r="906" customFormat="false" ht="11.25" hidden="false" customHeight="false" outlineLevel="0" collapsed="false">
      <c r="Y906" s="1" t="n">
        <f aca="false">Y905+1</f>
        <v>901</v>
      </c>
      <c r="AA906" s="76"/>
      <c r="AB906" s="76"/>
      <c r="AC906" s="80"/>
      <c r="AD906" s="33"/>
    </row>
    <row r="907" customFormat="false" ht="11.25" hidden="false" customHeight="false" outlineLevel="0" collapsed="false">
      <c r="Y907" s="1" t="n">
        <f aca="false">Y906+1</f>
        <v>902</v>
      </c>
      <c r="AA907" s="76"/>
      <c r="AB907" s="76"/>
      <c r="AC907" s="80"/>
      <c r="AD907" s="33"/>
    </row>
    <row r="908" customFormat="false" ht="11.25" hidden="false" customHeight="false" outlineLevel="0" collapsed="false">
      <c r="Y908" s="1" t="n">
        <f aca="false">Y907+1</f>
        <v>903</v>
      </c>
      <c r="AA908" s="76"/>
      <c r="AB908" s="76"/>
      <c r="AC908" s="80"/>
      <c r="AD908" s="33"/>
    </row>
    <row r="909" customFormat="false" ht="11.25" hidden="false" customHeight="false" outlineLevel="0" collapsed="false">
      <c r="Y909" s="1" t="n">
        <f aca="false">Y908+1</f>
        <v>904</v>
      </c>
      <c r="AA909" s="76"/>
      <c r="AB909" s="76"/>
      <c r="AC909" s="80"/>
      <c r="AD909" s="33"/>
    </row>
    <row r="910" customFormat="false" ht="11.25" hidden="false" customHeight="false" outlineLevel="0" collapsed="false">
      <c r="Y910" s="1" t="n">
        <f aca="false">Y909+1</f>
        <v>905</v>
      </c>
      <c r="AA910" s="76"/>
      <c r="AB910" s="76"/>
      <c r="AC910" s="80"/>
      <c r="AD910" s="33"/>
    </row>
    <row r="911" customFormat="false" ht="11.25" hidden="false" customHeight="false" outlineLevel="0" collapsed="false">
      <c r="Y911" s="1" t="n">
        <f aca="false">Y910+1</f>
        <v>906</v>
      </c>
      <c r="AA911" s="76"/>
      <c r="AB911" s="76"/>
      <c r="AC911" s="80"/>
      <c r="AD911" s="33"/>
    </row>
    <row r="912" customFormat="false" ht="11.25" hidden="false" customHeight="false" outlineLevel="0" collapsed="false">
      <c r="Y912" s="1" t="n">
        <f aca="false">Y911+1</f>
        <v>907</v>
      </c>
      <c r="AA912" s="76"/>
      <c r="AB912" s="76"/>
      <c r="AC912" s="80"/>
      <c r="AD912" s="33"/>
    </row>
    <row r="913" customFormat="false" ht="11.25" hidden="false" customHeight="false" outlineLevel="0" collapsed="false">
      <c r="Y913" s="1" t="n">
        <f aca="false">Y912+1</f>
        <v>908</v>
      </c>
      <c r="AA913" s="76"/>
      <c r="AB913" s="76"/>
      <c r="AC913" s="80"/>
      <c r="AD913" s="33"/>
    </row>
    <row r="914" customFormat="false" ht="11.25" hidden="false" customHeight="false" outlineLevel="0" collapsed="false">
      <c r="Y914" s="1" t="n">
        <f aca="false">Y913+1</f>
        <v>909</v>
      </c>
      <c r="AA914" s="76"/>
      <c r="AB914" s="76"/>
      <c r="AC914" s="80"/>
      <c r="AD914" s="33"/>
    </row>
    <row r="915" customFormat="false" ht="11.25" hidden="false" customHeight="false" outlineLevel="0" collapsed="false">
      <c r="Y915" s="1" t="n">
        <f aca="false">Y914+1</f>
        <v>910</v>
      </c>
      <c r="AA915" s="76"/>
      <c r="AB915" s="76"/>
      <c r="AC915" s="80"/>
      <c r="AD915" s="33"/>
    </row>
    <row r="916" customFormat="false" ht="11.25" hidden="false" customHeight="false" outlineLevel="0" collapsed="false">
      <c r="Y916" s="1" t="n">
        <f aca="false">Y915+1</f>
        <v>911</v>
      </c>
      <c r="AA916" s="76"/>
      <c r="AB916" s="76"/>
      <c r="AC916" s="80"/>
      <c r="AD916" s="33"/>
    </row>
    <row r="917" customFormat="false" ht="11.25" hidden="false" customHeight="false" outlineLevel="0" collapsed="false">
      <c r="Y917" s="1" t="n">
        <f aca="false">Y916+1</f>
        <v>912</v>
      </c>
      <c r="AA917" s="76"/>
      <c r="AB917" s="76"/>
      <c r="AC917" s="80"/>
      <c r="AD917" s="33"/>
    </row>
    <row r="918" customFormat="false" ht="11.25" hidden="false" customHeight="false" outlineLevel="0" collapsed="false">
      <c r="Y918" s="1" t="n">
        <f aca="false">Y917+1</f>
        <v>913</v>
      </c>
      <c r="AA918" s="76"/>
      <c r="AB918" s="76"/>
      <c r="AC918" s="80"/>
      <c r="AD918" s="33"/>
    </row>
    <row r="919" customFormat="false" ht="11.25" hidden="false" customHeight="false" outlineLevel="0" collapsed="false">
      <c r="Y919" s="1" t="n">
        <f aca="false">Y918+1</f>
        <v>914</v>
      </c>
      <c r="AA919" s="76"/>
      <c r="AB919" s="76"/>
      <c r="AC919" s="80"/>
      <c r="AD919" s="33"/>
    </row>
    <row r="920" customFormat="false" ht="11.25" hidden="false" customHeight="false" outlineLevel="0" collapsed="false">
      <c r="Y920" s="1" t="n">
        <f aca="false">Y919+1</f>
        <v>915</v>
      </c>
      <c r="AA920" s="76"/>
      <c r="AB920" s="76"/>
      <c r="AC920" s="80"/>
      <c r="AD920" s="33"/>
    </row>
    <row r="921" customFormat="false" ht="11.25" hidden="false" customHeight="false" outlineLevel="0" collapsed="false">
      <c r="Y921" s="1" t="n">
        <f aca="false">Y920+1</f>
        <v>916</v>
      </c>
      <c r="AA921" s="76"/>
      <c r="AB921" s="76"/>
      <c r="AC921" s="80"/>
      <c r="AD921" s="33"/>
    </row>
    <row r="922" customFormat="false" ht="11.25" hidden="false" customHeight="false" outlineLevel="0" collapsed="false">
      <c r="Y922" s="1" t="n">
        <f aca="false">Y921+1</f>
        <v>917</v>
      </c>
      <c r="AA922" s="76"/>
      <c r="AB922" s="76"/>
      <c r="AC922" s="80"/>
      <c r="AD922" s="33"/>
    </row>
    <row r="923" customFormat="false" ht="11.25" hidden="false" customHeight="false" outlineLevel="0" collapsed="false">
      <c r="Y923" s="1" t="n">
        <f aca="false">Y922+1</f>
        <v>918</v>
      </c>
      <c r="AA923" s="76"/>
      <c r="AB923" s="76"/>
      <c r="AC923" s="80"/>
      <c r="AD923" s="33"/>
    </row>
    <row r="924" customFormat="false" ht="11.25" hidden="false" customHeight="false" outlineLevel="0" collapsed="false">
      <c r="Y924" s="1" t="n">
        <f aca="false">Y923+1</f>
        <v>919</v>
      </c>
      <c r="AA924" s="76"/>
      <c r="AB924" s="76"/>
      <c r="AC924" s="80"/>
      <c r="AD924" s="33"/>
    </row>
    <row r="925" customFormat="false" ht="11.25" hidden="false" customHeight="false" outlineLevel="0" collapsed="false">
      <c r="Y925" s="1" t="n">
        <f aca="false">Y924+1</f>
        <v>920</v>
      </c>
      <c r="AA925" s="76"/>
      <c r="AB925" s="76"/>
      <c r="AC925" s="80"/>
      <c r="AD925" s="33"/>
    </row>
    <row r="926" customFormat="false" ht="11.25" hidden="false" customHeight="false" outlineLevel="0" collapsed="false">
      <c r="Y926" s="1" t="n">
        <f aca="false">Y925+1</f>
        <v>921</v>
      </c>
      <c r="AA926" s="76"/>
      <c r="AB926" s="76"/>
      <c r="AC926" s="80"/>
      <c r="AD926" s="33"/>
    </row>
    <row r="927" customFormat="false" ht="11.25" hidden="false" customHeight="false" outlineLevel="0" collapsed="false">
      <c r="Y927" s="1" t="n">
        <f aca="false">Y926+1</f>
        <v>922</v>
      </c>
      <c r="AA927" s="76"/>
      <c r="AB927" s="76"/>
      <c r="AC927" s="80"/>
      <c r="AD927" s="33"/>
    </row>
    <row r="928" customFormat="false" ht="11.25" hidden="false" customHeight="false" outlineLevel="0" collapsed="false">
      <c r="Y928" s="1" t="n">
        <f aca="false">Y927+1</f>
        <v>923</v>
      </c>
      <c r="AA928" s="76"/>
      <c r="AB928" s="76"/>
      <c r="AC928" s="80"/>
      <c r="AD928" s="33"/>
    </row>
    <row r="929" customFormat="false" ht="11.25" hidden="false" customHeight="false" outlineLevel="0" collapsed="false">
      <c r="Y929" s="1" t="n">
        <f aca="false">Y928+1</f>
        <v>924</v>
      </c>
      <c r="AA929" s="76"/>
      <c r="AB929" s="76"/>
      <c r="AC929" s="80"/>
      <c r="AD929" s="33"/>
    </row>
    <row r="930" customFormat="false" ht="11.25" hidden="false" customHeight="false" outlineLevel="0" collapsed="false">
      <c r="Y930" s="1" t="n">
        <f aca="false">Y929+1</f>
        <v>925</v>
      </c>
      <c r="AA930" s="76"/>
      <c r="AB930" s="76"/>
      <c r="AC930" s="80"/>
      <c r="AD930" s="33"/>
    </row>
    <row r="931" customFormat="false" ht="11.25" hidden="false" customHeight="false" outlineLevel="0" collapsed="false">
      <c r="Y931" s="1" t="n">
        <f aca="false">Y930+1</f>
        <v>926</v>
      </c>
      <c r="AA931" s="76"/>
      <c r="AB931" s="76"/>
      <c r="AC931" s="80"/>
      <c r="AD931" s="33"/>
    </row>
    <row r="932" customFormat="false" ht="11.25" hidden="false" customHeight="false" outlineLevel="0" collapsed="false">
      <c r="Y932" s="1" t="n">
        <f aca="false">Y931+1</f>
        <v>927</v>
      </c>
      <c r="AA932" s="76"/>
      <c r="AB932" s="76"/>
      <c r="AC932" s="80"/>
      <c r="AD932" s="33"/>
    </row>
    <row r="933" customFormat="false" ht="11.25" hidden="false" customHeight="false" outlineLevel="0" collapsed="false">
      <c r="Y933" s="1" t="n">
        <f aca="false">Y932+1</f>
        <v>928</v>
      </c>
      <c r="AA933" s="76"/>
      <c r="AB933" s="76"/>
      <c r="AC933" s="80"/>
      <c r="AD933" s="33"/>
    </row>
    <row r="934" customFormat="false" ht="11.25" hidden="false" customHeight="false" outlineLevel="0" collapsed="false">
      <c r="Y934" s="1" t="n">
        <f aca="false">Y933+1</f>
        <v>929</v>
      </c>
      <c r="AA934" s="76"/>
      <c r="AB934" s="76"/>
      <c r="AC934" s="80"/>
      <c r="AD934" s="33"/>
    </row>
    <row r="935" customFormat="false" ht="11.25" hidden="false" customHeight="false" outlineLevel="0" collapsed="false">
      <c r="Y935" s="1" t="n">
        <f aca="false">Y934+1</f>
        <v>930</v>
      </c>
      <c r="AA935" s="76"/>
      <c r="AB935" s="76"/>
      <c r="AC935" s="80"/>
      <c r="AD935" s="33"/>
    </row>
    <row r="936" customFormat="false" ht="11.25" hidden="false" customHeight="false" outlineLevel="0" collapsed="false">
      <c r="Y936" s="1" t="n">
        <f aca="false">Y935+1</f>
        <v>931</v>
      </c>
      <c r="AA936" s="76"/>
      <c r="AB936" s="76"/>
      <c r="AC936" s="80"/>
      <c r="AD936" s="33"/>
    </row>
    <row r="937" customFormat="false" ht="11.25" hidden="false" customHeight="false" outlineLevel="0" collapsed="false">
      <c r="Y937" s="1" t="n">
        <f aca="false">Y936+1</f>
        <v>932</v>
      </c>
      <c r="AA937" s="76"/>
      <c r="AB937" s="76"/>
      <c r="AC937" s="80"/>
      <c r="AD937" s="33"/>
    </row>
    <row r="938" customFormat="false" ht="11.25" hidden="false" customHeight="false" outlineLevel="0" collapsed="false">
      <c r="Y938" s="1" t="n">
        <f aca="false">Y937+1</f>
        <v>933</v>
      </c>
      <c r="AA938" s="76"/>
      <c r="AB938" s="76"/>
      <c r="AC938" s="80"/>
      <c r="AD938" s="33"/>
    </row>
    <row r="939" customFormat="false" ht="11.25" hidden="false" customHeight="false" outlineLevel="0" collapsed="false">
      <c r="Y939" s="1" t="n">
        <f aca="false">Y938+1</f>
        <v>934</v>
      </c>
      <c r="AA939" s="76"/>
      <c r="AB939" s="76"/>
      <c r="AC939" s="80"/>
      <c r="AD939" s="33"/>
    </row>
    <row r="940" customFormat="false" ht="11.25" hidden="false" customHeight="false" outlineLevel="0" collapsed="false">
      <c r="Y940" s="1" t="n">
        <f aca="false">Y939+1</f>
        <v>935</v>
      </c>
      <c r="AA940" s="76"/>
      <c r="AB940" s="76"/>
      <c r="AC940" s="80"/>
      <c r="AD940" s="33"/>
    </row>
    <row r="941" customFormat="false" ht="11.25" hidden="false" customHeight="false" outlineLevel="0" collapsed="false">
      <c r="Y941" s="1" t="n">
        <f aca="false">Y940+1</f>
        <v>936</v>
      </c>
      <c r="AA941" s="76"/>
      <c r="AB941" s="76"/>
      <c r="AC941" s="80"/>
      <c r="AD941" s="33"/>
    </row>
    <row r="942" customFormat="false" ht="11.25" hidden="false" customHeight="false" outlineLevel="0" collapsed="false">
      <c r="Y942" s="1" t="n">
        <f aca="false">Y941+1</f>
        <v>937</v>
      </c>
      <c r="AA942" s="76"/>
      <c r="AB942" s="76"/>
      <c r="AC942" s="80"/>
      <c r="AD942" s="33"/>
    </row>
    <row r="943" customFormat="false" ht="11.25" hidden="false" customHeight="false" outlineLevel="0" collapsed="false">
      <c r="Y943" s="1" t="n">
        <f aca="false">Y942+1</f>
        <v>938</v>
      </c>
      <c r="AA943" s="76"/>
      <c r="AB943" s="76"/>
      <c r="AC943" s="80"/>
      <c r="AD943" s="33"/>
    </row>
    <row r="944" customFormat="false" ht="11.25" hidden="false" customHeight="false" outlineLevel="0" collapsed="false">
      <c r="Y944" s="1" t="n">
        <f aca="false">Y943+1</f>
        <v>939</v>
      </c>
      <c r="AA944" s="76"/>
      <c r="AB944" s="76"/>
      <c r="AC944" s="80"/>
      <c r="AD944" s="33"/>
    </row>
    <row r="945" customFormat="false" ht="11.25" hidden="false" customHeight="false" outlineLevel="0" collapsed="false">
      <c r="Y945" s="1" t="n">
        <f aca="false">Y944+1</f>
        <v>940</v>
      </c>
      <c r="AA945" s="76"/>
      <c r="AB945" s="76"/>
      <c r="AC945" s="80"/>
      <c r="AD945" s="33"/>
    </row>
    <row r="946" customFormat="false" ht="11.25" hidden="false" customHeight="false" outlineLevel="0" collapsed="false">
      <c r="Y946" s="1" t="n">
        <f aca="false">Y945+1</f>
        <v>941</v>
      </c>
      <c r="AA946" s="76"/>
      <c r="AB946" s="76"/>
      <c r="AC946" s="80"/>
      <c r="AD946" s="33"/>
    </row>
    <row r="947" customFormat="false" ht="11.25" hidden="false" customHeight="false" outlineLevel="0" collapsed="false">
      <c r="Y947" s="1" t="n">
        <f aca="false">Y946+1</f>
        <v>942</v>
      </c>
      <c r="AA947" s="76"/>
      <c r="AB947" s="76"/>
      <c r="AC947" s="80"/>
      <c r="AD947" s="33"/>
    </row>
    <row r="948" customFormat="false" ht="11.25" hidden="false" customHeight="false" outlineLevel="0" collapsed="false">
      <c r="Y948" s="1" t="n">
        <f aca="false">Y947+1</f>
        <v>943</v>
      </c>
      <c r="AA948" s="76"/>
      <c r="AB948" s="76"/>
      <c r="AC948" s="80"/>
      <c r="AD948" s="33"/>
    </row>
    <row r="949" customFormat="false" ht="11.25" hidden="false" customHeight="false" outlineLevel="0" collapsed="false">
      <c r="Y949" s="1" t="n">
        <f aca="false">Y948+1</f>
        <v>944</v>
      </c>
      <c r="AA949" s="76"/>
      <c r="AB949" s="76"/>
      <c r="AC949" s="80"/>
      <c r="AD949" s="33"/>
    </row>
    <row r="950" customFormat="false" ht="11.25" hidden="false" customHeight="false" outlineLevel="0" collapsed="false">
      <c r="Y950" s="1" t="n">
        <f aca="false">Y949+1</f>
        <v>945</v>
      </c>
      <c r="AA950" s="76"/>
      <c r="AB950" s="76"/>
      <c r="AC950" s="80"/>
      <c r="AD950" s="33"/>
    </row>
    <row r="951" customFormat="false" ht="11.25" hidden="false" customHeight="false" outlineLevel="0" collapsed="false">
      <c r="Y951" s="1" t="n">
        <f aca="false">Y950+1</f>
        <v>946</v>
      </c>
      <c r="AA951" s="76"/>
      <c r="AB951" s="76"/>
      <c r="AC951" s="80"/>
      <c r="AD951" s="33"/>
    </row>
    <row r="952" customFormat="false" ht="11.25" hidden="false" customHeight="false" outlineLevel="0" collapsed="false">
      <c r="Y952" s="1" t="n">
        <f aca="false">Y951+1</f>
        <v>947</v>
      </c>
      <c r="AA952" s="76"/>
      <c r="AB952" s="76"/>
      <c r="AC952" s="80"/>
      <c r="AD952" s="33"/>
    </row>
    <row r="953" customFormat="false" ht="11.25" hidden="false" customHeight="false" outlineLevel="0" collapsed="false">
      <c r="Y953" s="1" t="n">
        <f aca="false">Y952+1</f>
        <v>948</v>
      </c>
      <c r="AA953" s="76"/>
      <c r="AB953" s="76"/>
      <c r="AC953" s="80"/>
      <c r="AD953" s="33"/>
    </row>
    <row r="954" customFormat="false" ht="11.25" hidden="false" customHeight="false" outlineLevel="0" collapsed="false">
      <c r="Y954" s="1" t="n">
        <f aca="false">Y953+1</f>
        <v>949</v>
      </c>
      <c r="AA954" s="76"/>
      <c r="AB954" s="76"/>
      <c r="AC954" s="80"/>
      <c r="AD954" s="33"/>
    </row>
    <row r="955" customFormat="false" ht="11.25" hidden="false" customHeight="false" outlineLevel="0" collapsed="false">
      <c r="Y955" s="1" t="n">
        <f aca="false">Y954+1</f>
        <v>950</v>
      </c>
      <c r="AA955" s="76"/>
      <c r="AB955" s="76"/>
      <c r="AC955" s="80"/>
      <c r="AD955" s="33"/>
    </row>
    <row r="956" customFormat="false" ht="11.25" hidden="false" customHeight="false" outlineLevel="0" collapsed="false">
      <c r="Y956" s="1" t="n">
        <f aca="false">Y955+1</f>
        <v>951</v>
      </c>
      <c r="AA956" s="76"/>
      <c r="AB956" s="76"/>
      <c r="AC956" s="80"/>
      <c r="AD956" s="33"/>
    </row>
    <row r="957" customFormat="false" ht="11.25" hidden="false" customHeight="false" outlineLevel="0" collapsed="false">
      <c r="Y957" s="1" t="n">
        <f aca="false">Y956+1</f>
        <v>952</v>
      </c>
      <c r="AA957" s="76"/>
      <c r="AB957" s="76"/>
      <c r="AC957" s="80"/>
      <c r="AD957" s="33"/>
    </row>
    <row r="958" customFormat="false" ht="11.25" hidden="false" customHeight="false" outlineLevel="0" collapsed="false">
      <c r="Y958" s="1" t="n">
        <f aca="false">Y957+1</f>
        <v>953</v>
      </c>
      <c r="AA958" s="76"/>
      <c r="AB958" s="76"/>
      <c r="AC958" s="80"/>
      <c r="AD958" s="33"/>
    </row>
    <row r="959" customFormat="false" ht="11.25" hidden="false" customHeight="false" outlineLevel="0" collapsed="false">
      <c r="Y959" s="1" t="n">
        <f aca="false">Y958+1</f>
        <v>954</v>
      </c>
      <c r="AA959" s="76"/>
      <c r="AB959" s="76"/>
      <c r="AC959" s="80"/>
      <c r="AD959" s="33"/>
    </row>
    <row r="960" customFormat="false" ht="11.25" hidden="false" customHeight="false" outlineLevel="0" collapsed="false">
      <c r="Y960" s="1" t="n">
        <f aca="false">Y959+1</f>
        <v>955</v>
      </c>
      <c r="AA960" s="76"/>
      <c r="AB960" s="76"/>
      <c r="AC960" s="80"/>
      <c r="AD960" s="33"/>
    </row>
    <row r="961" customFormat="false" ht="11.25" hidden="false" customHeight="false" outlineLevel="0" collapsed="false">
      <c r="Y961" s="1" t="n">
        <f aca="false">Y960+1</f>
        <v>956</v>
      </c>
      <c r="AA961" s="76"/>
      <c r="AB961" s="76"/>
      <c r="AC961" s="80"/>
      <c r="AD961" s="33"/>
    </row>
    <row r="962" customFormat="false" ht="11.25" hidden="false" customHeight="false" outlineLevel="0" collapsed="false">
      <c r="Y962" s="1" t="n">
        <f aca="false">Y961+1</f>
        <v>957</v>
      </c>
      <c r="AA962" s="76"/>
      <c r="AB962" s="76"/>
      <c r="AC962" s="80"/>
      <c r="AD962" s="33"/>
    </row>
    <row r="963" customFormat="false" ht="11.25" hidden="false" customHeight="false" outlineLevel="0" collapsed="false">
      <c r="Y963" s="1" t="n">
        <f aca="false">Y962+1</f>
        <v>958</v>
      </c>
      <c r="AA963" s="76"/>
      <c r="AB963" s="76"/>
      <c r="AC963" s="80"/>
      <c r="AD963" s="33"/>
    </row>
    <row r="964" customFormat="false" ht="11.25" hidden="false" customHeight="false" outlineLevel="0" collapsed="false">
      <c r="Y964" s="1" t="n">
        <f aca="false">Y963+1</f>
        <v>959</v>
      </c>
      <c r="AA964" s="76"/>
      <c r="AB964" s="76"/>
      <c r="AC964" s="80"/>
      <c r="AD964" s="33"/>
    </row>
    <row r="965" customFormat="false" ht="11.25" hidden="false" customHeight="false" outlineLevel="0" collapsed="false">
      <c r="Y965" s="1" t="n">
        <f aca="false">Y964+1</f>
        <v>960</v>
      </c>
      <c r="AA965" s="76"/>
      <c r="AB965" s="76"/>
      <c r="AC965" s="80"/>
      <c r="AD965" s="33"/>
    </row>
    <row r="966" customFormat="false" ht="11.25" hidden="false" customHeight="false" outlineLevel="0" collapsed="false">
      <c r="Y966" s="1" t="n">
        <f aca="false">Y965+1</f>
        <v>961</v>
      </c>
      <c r="AA966" s="76"/>
      <c r="AB966" s="76"/>
      <c r="AC966" s="80"/>
      <c r="AD966" s="33"/>
    </row>
    <row r="967" customFormat="false" ht="11.25" hidden="false" customHeight="false" outlineLevel="0" collapsed="false">
      <c r="Y967" s="1" t="n">
        <f aca="false">Y966+1</f>
        <v>962</v>
      </c>
      <c r="AA967" s="76"/>
      <c r="AB967" s="76"/>
      <c r="AC967" s="80"/>
      <c r="AD967" s="33"/>
    </row>
    <row r="968" customFormat="false" ht="11.25" hidden="false" customHeight="false" outlineLevel="0" collapsed="false">
      <c r="Y968" s="1" t="n">
        <f aca="false">Y967+1</f>
        <v>963</v>
      </c>
      <c r="AA968" s="76"/>
      <c r="AB968" s="76"/>
      <c r="AC968" s="80"/>
      <c r="AD968" s="33"/>
    </row>
    <row r="969" customFormat="false" ht="11.25" hidden="false" customHeight="false" outlineLevel="0" collapsed="false">
      <c r="Y969" s="1" t="n">
        <f aca="false">Y968+1</f>
        <v>964</v>
      </c>
      <c r="AA969" s="76"/>
      <c r="AB969" s="76"/>
      <c r="AC969" s="80"/>
      <c r="AD969" s="33"/>
    </row>
    <row r="970" customFormat="false" ht="11.25" hidden="false" customHeight="false" outlineLevel="0" collapsed="false">
      <c r="Y970" s="1" t="n">
        <f aca="false">Y969+1</f>
        <v>965</v>
      </c>
      <c r="AA970" s="76"/>
      <c r="AB970" s="76"/>
      <c r="AC970" s="80"/>
      <c r="AD970" s="33"/>
    </row>
    <row r="971" customFormat="false" ht="11.25" hidden="false" customHeight="false" outlineLevel="0" collapsed="false">
      <c r="Y971" s="1" t="n">
        <f aca="false">Y970+1</f>
        <v>966</v>
      </c>
      <c r="AA971" s="76"/>
      <c r="AB971" s="76"/>
      <c r="AC971" s="80"/>
      <c r="AD971" s="33"/>
    </row>
    <row r="972" customFormat="false" ht="11.25" hidden="false" customHeight="false" outlineLevel="0" collapsed="false">
      <c r="Y972" s="1" t="n">
        <f aca="false">Y971+1</f>
        <v>967</v>
      </c>
      <c r="AA972" s="76"/>
      <c r="AB972" s="76"/>
      <c r="AC972" s="80"/>
      <c r="AD972" s="33"/>
    </row>
    <row r="973" customFormat="false" ht="11.25" hidden="false" customHeight="false" outlineLevel="0" collapsed="false">
      <c r="Y973" s="1" t="n">
        <f aca="false">Y972+1</f>
        <v>968</v>
      </c>
      <c r="AA973" s="76"/>
      <c r="AB973" s="76"/>
      <c r="AC973" s="80"/>
      <c r="AD973" s="33"/>
    </row>
    <row r="974" customFormat="false" ht="11.25" hidden="false" customHeight="false" outlineLevel="0" collapsed="false">
      <c r="Y974" s="1" t="n">
        <f aca="false">Y973+1</f>
        <v>969</v>
      </c>
      <c r="AA974" s="76"/>
      <c r="AB974" s="76"/>
      <c r="AC974" s="80"/>
      <c r="AD974" s="33"/>
    </row>
    <row r="975" customFormat="false" ht="11.25" hidden="false" customHeight="false" outlineLevel="0" collapsed="false">
      <c r="Y975" s="1" t="n">
        <f aca="false">Y974+1</f>
        <v>970</v>
      </c>
      <c r="AA975" s="76"/>
      <c r="AB975" s="76"/>
      <c r="AC975" s="80"/>
      <c r="AD975" s="33"/>
    </row>
    <row r="976" customFormat="false" ht="11.25" hidden="false" customHeight="false" outlineLevel="0" collapsed="false">
      <c r="Y976" s="1" t="n">
        <f aca="false">Y975+1</f>
        <v>971</v>
      </c>
      <c r="AA976" s="76"/>
      <c r="AB976" s="76"/>
      <c r="AC976" s="80"/>
      <c r="AD976" s="33"/>
    </row>
    <row r="977" customFormat="false" ht="11.25" hidden="false" customHeight="false" outlineLevel="0" collapsed="false">
      <c r="Y977" s="1" t="n">
        <f aca="false">Y976+1</f>
        <v>972</v>
      </c>
      <c r="AA977" s="76"/>
      <c r="AB977" s="76"/>
      <c r="AC977" s="80"/>
      <c r="AD977" s="33"/>
    </row>
    <row r="978" customFormat="false" ht="11.25" hidden="false" customHeight="false" outlineLevel="0" collapsed="false">
      <c r="Y978" s="1" t="n">
        <f aca="false">Y977+1</f>
        <v>973</v>
      </c>
      <c r="AA978" s="76"/>
      <c r="AB978" s="76"/>
      <c r="AC978" s="80"/>
      <c r="AD978" s="33"/>
    </row>
    <row r="979" customFormat="false" ht="11.25" hidden="false" customHeight="false" outlineLevel="0" collapsed="false">
      <c r="Y979" s="1" t="n">
        <f aca="false">Y978+1</f>
        <v>974</v>
      </c>
      <c r="AA979" s="76"/>
      <c r="AB979" s="76"/>
      <c r="AC979" s="80"/>
      <c r="AD979" s="33"/>
    </row>
    <row r="980" customFormat="false" ht="11.25" hidden="false" customHeight="false" outlineLevel="0" collapsed="false">
      <c r="Y980" s="1" t="n">
        <f aca="false">Y979+1</f>
        <v>975</v>
      </c>
      <c r="AA980" s="76"/>
      <c r="AB980" s="76"/>
      <c r="AC980" s="80"/>
      <c r="AD980" s="33"/>
    </row>
    <row r="981" customFormat="false" ht="11.25" hidden="false" customHeight="false" outlineLevel="0" collapsed="false">
      <c r="Y981" s="1" t="n">
        <f aca="false">Y980+1</f>
        <v>976</v>
      </c>
      <c r="AA981" s="76"/>
      <c r="AB981" s="76"/>
      <c r="AC981" s="80"/>
      <c r="AD981" s="33"/>
    </row>
    <row r="982" customFormat="false" ht="11.25" hidden="false" customHeight="false" outlineLevel="0" collapsed="false">
      <c r="Y982" s="1" t="n">
        <f aca="false">Y981+1</f>
        <v>977</v>
      </c>
      <c r="AA982" s="76"/>
      <c r="AB982" s="76"/>
      <c r="AC982" s="80"/>
      <c r="AD982" s="33"/>
    </row>
    <row r="983" customFormat="false" ht="11.25" hidden="false" customHeight="false" outlineLevel="0" collapsed="false">
      <c r="Y983" s="1" t="n">
        <f aca="false">Y982+1</f>
        <v>978</v>
      </c>
      <c r="AA983" s="76"/>
      <c r="AB983" s="76"/>
      <c r="AC983" s="80"/>
      <c r="AD983" s="33"/>
    </row>
    <row r="984" customFormat="false" ht="11.25" hidden="false" customHeight="false" outlineLevel="0" collapsed="false">
      <c r="Y984" s="1" t="n">
        <f aca="false">Y983+1</f>
        <v>979</v>
      </c>
      <c r="AA984" s="76"/>
      <c r="AB984" s="76"/>
      <c r="AC984" s="80"/>
      <c r="AD984" s="33"/>
    </row>
    <row r="985" customFormat="false" ht="11.25" hidden="false" customHeight="false" outlineLevel="0" collapsed="false">
      <c r="Y985" s="1" t="n">
        <f aca="false">Y984+1</f>
        <v>980</v>
      </c>
      <c r="AA985" s="76"/>
      <c r="AB985" s="76"/>
      <c r="AC985" s="80"/>
      <c r="AD985" s="33"/>
    </row>
    <row r="986" customFormat="false" ht="11.25" hidden="false" customHeight="false" outlineLevel="0" collapsed="false">
      <c r="Y986" s="1" t="n">
        <f aca="false">Y985+1</f>
        <v>981</v>
      </c>
      <c r="AA986" s="76"/>
      <c r="AB986" s="76"/>
      <c r="AC986" s="80"/>
      <c r="AD986" s="33"/>
    </row>
    <row r="987" customFormat="false" ht="11.25" hidden="false" customHeight="false" outlineLevel="0" collapsed="false">
      <c r="Y987" s="1" t="n">
        <f aca="false">Y986+1</f>
        <v>982</v>
      </c>
      <c r="AA987" s="76"/>
      <c r="AB987" s="76"/>
      <c r="AC987" s="80"/>
      <c r="AD987" s="33"/>
    </row>
    <row r="988" customFormat="false" ht="11.25" hidden="false" customHeight="false" outlineLevel="0" collapsed="false">
      <c r="Y988" s="1" t="n">
        <f aca="false">Y987+1</f>
        <v>983</v>
      </c>
      <c r="AA988" s="76"/>
      <c r="AB988" s="76"/>
      <c r="AC988" s="80"/>
      <c r="AD988" s="33"/>
    </row>
    <row r="989" customFormat="false" ht="11.25" hidden="false" customHeight="false" outlineLevel="0" collapsed="false">
      <c r="Y989" s="1" t="n">
        <f aca="false">Y988+1</f>
        <v>984</v>
      </c>
      <c r="AA989" s="76"/>
      <c r="AB989" s="76"/>
      <c r="AC989" s="80"/>
      <c r="AD989" s="33"/>
    </row>
    <row r="990" customFormat="false" ht="11.25" hidden="false" customHeight="false" outlineLevel="0" collapsed="false">
      <c r="Y990" s="1" t="n">
        <f aca="false">Y989+1</f>
        <v>985</v>
      </c>
      <c r="AA990" s="76"/>
      <c r="AB990" s="76"/>
      <c r="AC990" s="80"/>
      <c r="AD990" s="33"/>
    </row>
    <row r="991" customFormat="false" ht="11.25" hidden="false" customHeight="false" outlineLevel="0" collapsed="false">
      <c r="Y991" s="1" t="n">
        <f aca="false">Y990+1</f>
        <v>986</v>
      </c>
      <c r="AA991" s="76"/>
      <c r="AB991" s="76"/>
      <c r="AC991" s="80"/>
      <c r="AD991" s="33"/>
    </row>
    <row r="992" customFormat="false" ht="11.25" hidden="false" customHeight="false" outlineLevel="0" collapsed="false">
      <c r="Y992" s="1" t="n">
        <f aca="false">Y991+1</f>
        <v>987</v>
      </c>
      <c r="AA992" s="76"/>
      <c r="AB992" s="76"/>
      <c r="AC992" s="80"/>
      <c r="AD992" s="33"/>
    </row>
    <row r="993" customFormat="false" ht="11.25" hidden="false" customHeight="false" outlineLevel="0" collapsed="false">
      <c r="Y993" s="1" t="n">
        <f aca="false">Y992+1</f>
        <v>988</v>
      </c>
      <c r="AA993" s="76"/>
      <c r="AB993" s="76"/>
      <c r="AC993" s="80"/>
      <c r="AD993" s="33"/>
    </row>
    <row r="994" customFormat="false" ht="11.25" hidden="false" customHeight="false" outlineLevel="0" collapsed="false">
      <c r="Y994" s="1" t="n">
        <f aca="false">Y993+1</f>
        <v>989</v>
      </c>
      <c r="AA994" s="76"/>
      <c r="AB994" s="76"/>
      <c r="AC994" s="80"/>
      <c r="AD994" s="33"/>
    </row>
    <row r="995" customFormat="false" ht="11.25" hidden="false" customHeight="false" outlineLevel="0" collapsed="false">
      <c r="Y995" s="1" t="n">
        <f aca="false">Y994+1</f>
        <v>990</v>
      </c>
      <c r="AA995" s="76"/>
      <c r="AB995" s="76"/>
      <c r="AC995" s="80"/>
      <c r="AD995" s="33"/>
    </row>
    <row r="996" customFormat="false" ht="11.25" hidden="false" customHeight="false" outlineLevel="0" collapsed="false">
      <c r="Y996" s="1" t="n">
        <f aca="false">Y995+1</f>
        <v>991</v>
      </c>
      <c r="AA996" s="76"/>
      <c r="AB996" s="76"/>
      <c r="AC996" s="80"/>
      <c r="AD996" s="33"/>
    </row>
    <row r="997" customFormat="false" ht="11.25" hidden="false" customHeight="false" outlineLevel="0" collapsed="false">
      <c r="Y997" s="1" t="n">
        <f aca="false">Y996+1</f>
        <v>992</v>
      </c>
      <c r="AA997" s="76"/>
      <c r="AB997" s="76"/>
      <c r="AC997" s="80"/>
      <c r="AD997" s="33"/>
    </row>
    <row r="998" customFormat="false" ht="11.25" hidden="false" customHeight="false" outlineLevel="0" collapsed="false">
      <c r="Y998" s="1" t="n">
        <f aca="false">Y997+1</f>
        <v>993</v>
      </c>
      <c r="AA998" s="76"/>
      <c r="AB998" s="76"/>
      <c r="AC998" s="80"/>
      <c r="AD998" s="33"/>
    </row>
    <row r="999" customFormat="false" ht="11.25" hidden="false" customHeight="false" outlineLevel="0" collapsed="false">
      <c r="Y999" s="1" t="n">
        <f aca="false">Y998+1</f>
        <v>994</v>
      </c>
      <c r="AA999" s="76"/>
      <c r="AB999" s="76"/>
      <c r="AC999" s="80"/>
      <c r="AD999" s="33"/>
    </row>
    <row r="1000" customFormat="false" ht="11.25" hidden="false" customHeight="false" outlineLevel="0" collapsed="false">
      <c r="Y1000" s="1" t="n">
        <f aca="false">Y999+1</f>
        <v>995</v>
      </c>
      <c r="AA1000" s="76"/>
      <c r="AB1000" s="76"/>
      <c r="AC1000" s="80"/>
      <c r="AD1000" s="33"/>
    </row>
    <row r="1001" customFormat="false" ht="11.25" hidden="false" customHeight="false" outlineLevel="0" collapsed="false">
      <c r="Y1001" s="1" t="n">
        <f aca="false">Y1000+1</f>
        <v>996</v>
      </c>
      <c r="AA1001" s="76"/>
      <c r="AB1001" s="76"/>
      <c r="AC1001" s="80"/>
      <c r="AD1001" s="33"/>
    </row>
    <row r="1002" customFormat="false" ht="11.25" hidden="false" customHeight="false" outlineLevel="0" collapsed="false">
      <c r="Y1002" s="1" t="n">
        <f aca="false">Y1001+1</f>
        <v>997</v>
      </c>
      <c r="AA1002" s="76"/>
      <c r="AB1002" s="76"/>
      <c r="AC1002" s="80"/>
      <c r="AD1002" s="33"/>
    </row>
    <row r="1003" customFormat="false" ht="11.25" hidden="false" customHeight="false" outlineLevel="0" collapsed="false">
      <c r="Y1003" s="1" t="n">
        <f aca="false">Y1002+1</f>
        <v>998</v>
      </c>
      <c r="AA1003" s="76"/>
      <c r="AB1003" s="76"/>
      <c r="AC1003" s="80"/>
      <c r="AD1003" s="33"/>
    </row>
    <row r="1004" customFormat="false" ht="11.25" hidden="false" customHeight="false" outlineLevel="0" collapsed="false">
      <c r="Y1004" s="1" t="n">
        <f aca="false">Y1003+1</f>
        <v>999</v>
      </c>
      <c r="AA1004" s="76"/>
      <c r="AB1004" s="76"/>
      <c r="AC1004" s="80"/>
      <c r="AD1004" s="33"/>
    </row>
    <row r="1005" customFormat="false" ht="11.25" hidden="false" customHeight="false" outlineLevel="0" collapsed="false">
      <c r="Y1005" s="1" t="n">
        <f aca="false">Y1004+1</f>
        <v>1000</v>
      </c>
      <c r="AA1005" s="76"/>
      <c r="AB1005" s="76"/>
      <c r="AC1005" s="80"/>
      <c r="AD1005" s="33"/>
    </row>
    <row r="1006" customFormat="false" ht="11.25" hidden="false" customHeight="false" outlineLevel="0" collapsed="false">
      <c r="Y1006" s="1" t="n">
        <f aca="false">Y1005+1</f>
        <v>1001</v>
      </c>
      <c r="AA1006" s="76"/>
      <c r="AB1006" s="76"/>
      <c r="AC1006" s="71"/>
      <c r="AD1006" s="33"/>
    </row>
    <row r="1007" customFormat="false" ht="11.25" hidden="false" customHeight="false" outlineLevel="0" collapsed="false">
      <c r="Y1007" s="1" t="n">
        <f aca="false">Y1006+1</f>
        <v>1002</v>
      </c>
      <c r="AA1007" s="76"/>
      <c r="AB1007" s="76"/>
      <c r="AC1007" s="80"/>
      <c r="AD1007" s="33"/>
    </row>
    <row r="1008" customFormat="false" ht="11.25" hidden="false" customHeight="false" outlineLevel="0" collapsed="false">
      <c r="Y1008" s="1" t="n">
        <f aca="false">Y1007+1</f>
        <v>1003</v>
      </c>
      <c r="AA1008" s="33"/>
      <c r="AB1008" s="33"/>
      <c r="AD1008" s="33"/>
    </row>
    <row r="1009" customFormat="false" ht="11.25" hidden="false" customHeight="false" outlineLevel="0" collapsed="false">
      <c r="Y1009" s="1" t="n">
        <f aca="false">Y1008+1</f>
        <v>1004</v>
      </c>
      <c r="AA1009" s="33"/>
      <c r="AB1009" s="33"/>
      <c r="AD1009" s="33"/>
    </row>
    <row r="1010" customFormat="false" ht="11.25" hidden="false" customHeight="false" outlineLevel="0" collapsed="false">
      <c r="Y1010" s="1" t="n">
        <f aca="false">Y1009+1</f>
        <v>1005</v>
      </c>
      <c r="AA1010" s="33"/>
      <c r="AB1010" s="33"/>
      <c r="AD1010" s="33"/>
    </row>
    <row r="1011" customFormat="false" ht="11.25" hidden="false" customHeight="false" outlineLevel="0" collapsed="false">
      <c r="Y1011" s="1" t="n">
        <f aca="false">Y1010+1</f>
        <v>1006</v>
      </c>
      <c r="AA1011" s="33"/>
      <c r="AB1011" s="33"/>
      <c r="AD1011" s="33"/>
    </row>
    <row r="1012" customFormat="false" ht="11.25" hidden="false" customHeight="false" outlineLevel="0" collapsed="false">
      <c r="Y1012" s="1" t="n">
        <f aca="false">Y1011+1</f>
        <v>1007</v>
      </c>
      <c r="AA1012" s="33"/>
      <c r="AB1012" s="33"/>
      <c r="AD1012" s="33"/>
    </row>
    <row r="1013" customFormat="false" ht="11.25" hidden="false" customHeight="false" outlineLevel="0" collapsed="false">
      <c r="Y1013" s="1" t="n">
        <f aca="false">Y1012+1</f>
        <v>1008</v>
      </c>
      <c r="AA1013" s="33"/>
      <c r="AB1013" s="33"/>
      <c r="AD1013" s="33"/>
    </row>
    <row r="1014" customFormat="false" ht="11.25" hidden="false" customHeight="false" outlineLevel="0" collapsed="false">
      <c r="Y1014" s="1" t="n">
        <f aca="false">Y1013+1</f>
        <v>1009</v>
      </c>
      <c r="AA1014" s="33"/>
      <c r="AB1014" s="33"/>
      <c r="AD1014" s="33"/>
    </row>
    <row r="1015" customFormat="false" ht="11.25" hidden="false" customHeight="false" outlineLevel="0" collapsed="false">
      <c r="Y1015" s="1" t="n">
        <f aca="false">Y1014+1</f>
        <v>1010</v>
      </c>
      <c r="AA1015" s="33"/>
      <c r="AB1015" s="33"/>
      <c r="AD1015" s="33"/>
    </row>
    <row r="1016" customFormat="false" ht="11.25" hidden="false" customHeight="false" outlineLevel="0" collapsed="false">
      <c r="Y1016" s="1" t="n">
        <f aca="false">Y1015+1</f>
        <v>1011</v>
      </c>
      <c r="AA1016" s="33"/>
      <c r="AB1016" s="33"/>
      <c r="AD1016" s="33"/>
    </row>
    <row r="1017" customFormat="false" ht="11.25" hidden="false" customHeight="false" outlineLevel="0" collapsed="false">
      <c r="Y1017" s="1" t="n">
        <f aca="false">Y1016+1</f>
        <v>1012</v>
      </c>
      <c r="AA1017" s="33"/>
      <c r="AB1017" s="33"/>
      <c r="AD1017" s="33"/>
    </row>
    <row r="1018" customFormat="false" ht="11.25" hidden="false" customHeight="false" outlineLevel="0" collapsed="false">
      <c r="Y1018" s="1" t="n">
        <f aca="false">Y1017+1</f>
        <v>1013</v>
      </c>
      <c r="AA1018" s="33"/>
      <c r="AB1018" s="33"/>
      <c r="AD1018" s="33"/>
    </row>
    <row r="1019" customFormat="false" ht="11.25" hidden="false" customHeight="false" outlineLevel="0" collapsed="false">
      <c r="Y1019" s="1" t="n">
        <f aca="false">Y1018+1</f>
        <v>1014</v>
      </c>
      <c r="AA1019" s="33"/>
      <c r="AB1019" s="33"/>
      <c r="AD1019" s="33"/>
    </row>
    <row r="1020" customFormat="false" ht="11.25" hidden="false" customHeight="false" outlineLevel="0" collapsed="false">
      <c r="Y1020" s="1" t="n">
        <f aca="false">Y1019+1</f>
        <v>1015</v>
      </c>
      <c r="AA1020" s="33"/>
      <c r="AB1020" s="33"/>
      <c r="AD1020" s="33"/>
    </row>
    <row r="1021" customFormat="false" ht="11.25" hidden="false" customHeight="false" outlineLevel="0" collapsed="false">
      <c r="Y1021" s="1" t="n">
        <f aca="false">Y1020+1</f>
        <v>1016</v>
      </c>
      <c r="AA1021" s="33"/>
      <c r="AB1021" s="33"/>
      <c r="AD1021" s="33"/>
    </row>
    <row r="1022" customFormat="false" ht="11.25" hidden="false" customHeight="false" outlineLevel="0" collapsed="false">
      <c r="Y1022" s="1" t="n">
        <f aca="false">Y1021+1</f>
        <v>1017</v>
      </c>
      <c r="AA1022" s="33"/>
      <c r="AB1022" s="33"/>
      <c r="AD1022" s="33"/>
    </row>
    <row r="1023" customFormat="false" ht="11.25" hidden="false" customHeight="false" outlineLevel="0" collapsed="false">
      <c r="Y1023" s="1" t="n">
        <f aca="false">Y1022+1</f>
        <v>1018</v>
      </c>
      <c r="AA1023" s="33"/>
      <c r="AB1023" s="33"/>
      <c r="AD1023" s="33"/>
    </row>
    <row r="1024" customFormat="false" ht="11.25" hidden="false" customHeight="false" outlineLevel="0" collapsed="false">
      <c r="Y1024" s="1" t="n">
        <f aca="false">Y1023+1</f>
        <v>1019</v>
      </c>
      <c r="AA1024" s="33"/>
      <c r="AB1024" s="33"/>
      <c r="AD1024" s="33"/>
    </row>
    <row r="1025" customFormat="false" ht="11.25" hidden="false" customHeight="false" outlineLevel="0" collapsed="false">
      <c r="Y1025" s="1" t="n">
        <f aca="false">Y1024+1</f>
        <v>1020</v>
      </c>
      <c r="AA1025" s="33"/>
      <c r="AB1025" s="33"/>
      <c r="AD1025" s="33"/>
    </row>
    <row r="1026" customFormat="false" ht="11.25" hidden="false" customHeight="false" outlineLevel="0" collapsed="false">
      <c r="Y1026" s="1" t="n">
        <f aca="false">Y1025+1</f>
        <v>1021</v>
      </c>
      <c r="AA1026" s="33"/>
      <c r="AB1026" s="33"/>
      <c r="AD1026" s="33"/>
    </row>
    <row r="1027" customFormat="false" ht="11.25" hidden="false" customHeight="false" outlineLevel="0" collapsed="false">
      <c r="Y1027" s="1" t="n">
        <f aca="false">Y1026+1</f>
        <v>1022</v>
      </c>
      <c r="AA1027" s="33"/>
      <c r="AB1027" s="33"/>
      <c r="AD1027" s="33"/>
    </row>
    <row r="1028" customFormat="false" ht="11.25" hidden="false" customHeight="false" outlineLevel="0" collapsed="false">
      <c r="Y1028" s="1" t="n">
        <f aca="false">Y1027+1</f>
        <v>1023</v>
      </c>
      <c r="AA1028" s="33"/>
      <c r="AB1028" s="33"/>
      <c r="AD1028" s="33"/>
    </row>
    <row r="1029" customFormat="false" ht="11.25" hidden="false" customHeight="false" outlineLevel="0" collapsed="false">
      <c r="Y1029" s="1" t="n">
        <f aca="false">Y1028+1</f>
        <v>1024</v>
      </c>
      <c r="AA1029" s="33"/>
      <c r="AB1029" s="33"/>
      <c r="AD1029" s="33"/>
    </row>
    <row r="1030" customFormat="false" ht="11.25" hidden="false" customHeight="false" outlineLevel="0" collapsed="false">
      <c r="Y1030" s="1" t="n">
        <f aca="false">Y1029+1</f>
        <v>1025</v>
      </c>
      <c r="AA1030" s="33"/>
      <c r="AB1030" s="33"/>
      <c r="AD1030" s="33"/>
    </row>
    <row r="1031" customFormat="false" ht="11.25" hidden="false" customHeight="false" outlineLevel="0" collapsed="false">
      <c r="Y1031" s="1" t="n">
        <f aca="false">Y1030+1</f>
        <v>1026</v>
      </c>
      <c r="AA1031" s="33"/>
      <c r="AB1031" s="33"/>
      <c r="AD1031" s="33"/>
    </row>
    <row r="1032" customFormat="false" ht="11.25" hidden="false" customHeight="false" outlineLevel="0" collapsed="false">
      <c r="Y1032" s="1" t="n">
        <f aca="false">Y1031+1</f>
        <v>1027</v>
      </c>
      <c r="AA1032" s="33"/>
      <c r="AB1032" s="33"/>
      <c r="AD1032" s="33"/>
    </row>
    <row r="1033" customFormat="false" ht="11.25" hidden="false" customHeight="false" outlineLevel="0" collapsed="false">
      <c r="Y1033" s="1" t="n">
        <f aca="false">Y1032+1</f>
        <v>1028</v>
      </c>
      <c r="AA1033" s="33"/>
      <c r="AB1033" s="33"/>
      <c r="AD1033" s="33"/>
    </row>
    <row r="1034" customFormat="false" ht="11.25" hidden="false" customHeight="false" outlineLevel="0" collapsed="false">
      <c r="Y1034" s="1" t="n">
        <f aca="false">Y1033+1</f>
        <v>1029</v>
      </c>
      <c r="AA1034" s="33"/>
      <c r="AB1034" s="33"/>
      <c r="AD1034" s="33"/>
    </row>
    <row r="1035" customFormat="false" ht="11.25" hidden="false" customHeight="false" outlineLevel="0" collapsed="false">
      <c r="Y1035" s="1" t="n">
        <f aca="false">Y1034+1</f>
        <v>1030</v>
      </c>
      <c r="AA1035" s="33"/>
      <c r="AB1035" s="33"/>
      <c r="AD1035" s="33"/>
    </row>
    <row r="1036" customFormat="false" ht="11.25" hidden="false" customHeight="false" outlineLevel="0" collapsed="false">
      <c r="Y1036" s="1" t="n">
        <f aca="false">Y1035+1</f>
        <v>1031</v>
      </c>
      <c r="AA1036" s="33"/>
      <c r="AB1036" s="33"/>
      <c r="AD1036" s="33"/>
    </row>
    <row r="1037" customFormat="false" ht="11.25" hidden="false" customHeight="false" outlineLevel="0" collapsed="false">
      <c r="Y1037" s="1" t="n">
        <f aca="false">Y1036+1</f>
        <v>1032</v>
      </c>
      <c r="AA1037" s="33"/>
      <c r="AB1037" s="33"/>
      <c r="AD1037" s="33"/>
    </row>
    <row r="1038" customFormat="false" ht="11.25" hidden="false" customHeight="false" outlineLevel="0" collapsed="false">
      <c r="Y1038" s="1" t="n">
        <f aca="false">Y1037+1</f>
        <v>1033</v>
      </c>
      <c r="AA1038" s="33"/>
      <c r="AB1038" s="33"/>
      <c r="AD1038" s="33"/>
    </row>
    <row r="1039" customFormat="false" ht="11.25" hidden="false" customHeight="false" outlineLevel="0" collapsed="false">
      <c r="Y1039" s="1" t="n">
        <f aca="false">Y1038+1</f>
        <v>1034</v>
      </c>
      <c r="AA1039" s="33"/>
      <c r="AB1039" s="33"/>
      <c r="AD1039" s="33"/>
    </row>
    <row r="1040" customFormat="false" ht="11.25" hidden="false" customHeight="false" outlineLevel="0" collapsed="false">
      <c r="Y1040" s="1" t="n">
        <f aca="false">Y1039+1</f>
        <v>1035</v>
      </c>
      <c r="AA1040" s="33"/>
      <c r="AB1040" s="33"/>
      <c r="AD1040" s="33"/>
    </row>
    <row r="1041" customFormat="false" ht="11.25" hidden="false" customHeight="false" outlineLevel="0" collapsed="false">
      <c r="Y1041" s="1" t="n">
        <f aca="false">Y1040+1</f>
        <v>1036</v>
      </c>
      <c r="AA1041" s="33"/>
      <c r="AB1041" s="33"/>
      <c r="AD1041" s="33"/>
    </row>
    <row r="1042" customFormat="false" ht="11.25" hidden="false" customHeight="false" outlineLevel="0" collapsed="false">
      <c r="Y1042" s="1" t="n">
        <f aca="false">Y1041+1</f>
        <v>1037</v>
      </c>
      <c r="AA1042" s="33"/>
      <c r="AB1042" s="33"/>
      <c r="AD1042" s="33"/>
    </row>
    <row r="1043" customFormat="false" ht="11.25" hidden="false" customHeight="false" outlineLevel="0" collapsed="false">
      <c r="Y1043" s="1" t="n">
        <f aca="false">Y1042+1</f>
        <v>1038</v>
      </c>
      <c r="AA1043" s="33"/>
      <c r="AB1043" s="33"/>
      <c r="AD1043" s="33"/>
    </row>
    <row r="1044" customFormat="false" ht="11.25" hidden="false" customHeight="false" outlineLevel="0" collapsed="false">
      <c r="Y1044" s="1" t="n">
        <f aca="false">Y1043+1</f>
        <v>1039</v>
      </c>
      <c r="AA1044" s="33"/>
      <c r="AB1044" s="33"/>
      <c r="AD1044" s="33"/>
    </row>
    <row r="1045" customFormat="false" ht="11.25" hidden="false" customHeight="false" outlineLevel="0" collapsed="false">
      <c r="Y1045" s="1" t="n">
        <f aca="false">Y1044+1</f>
        <v>1040</v>
      </c>
      <c r="AA1045" s="33"/>
      <c r="AB1045" s="33"/>
      <c r="AD1045" s="33"/>
    </row>
    <row r="1046" customFormat="false" ht="11.25" hidden="false" customHeight="false" outlineLevel="0" collapsed="false">
      <c r="Y1046" s="1" t="n">
        <f aca="false">Y1045+1</f>
        <v>1041</v>
      </c>
      <c r="AA1046" s="33"/>
      <c r="AB1046" s="33"/>
      <c r="AD1046" s="33"/>
    </row>
    <row r="1047" customFormat="false" ht="11.25" hidden="false" customHeight="false" outlineLevel="0" collapsed="false">
      <c r="Y1047" s="1" t="n">
        <f aca="false">Y1046+1</f>
        <v>1042</v>
      </c>
      <c r="AA1047" s="33"/>
      <c r="AB1047" s="33"/>
      <c r="AD1047" s="33"/>
    </row>
    <row r="1048" customFormat="false" ht="11.25" hidden="false" customHeight="false" outlineLevel="0" collapsed="false">
      <c r="Y1048" s="1" t="n">
        <f aca="false">Y1047+1</f>
        <v>1043</v>
      </c>
      <c r="AA1048" s="33"/>
      <c r="AB1048" s="33"/>
      <c r="AD1048" s="33"/>
    </row>
    <row r="1049" customFormat="false" ht="11.25" hidden="false" customHeight="false" outlineLevel="0" collapsed="false">
      <c r="Y1049" s="1" t="n">
        <f aca="false">Y1048+1</f>
        <v>1044</v>
      </c>
      <c r="AA1049" s="33"/>
      <c r="AB1049" s="33"/>
      <c r="AD1049" s="33"/>
    </row>
    <row r="1050" customFormat="false" ht="11.25" hidden="false" customHeight="false" outlineLevel="0" collapsed="false">
      <c r="Y1050" s="1" t="n">
        <f aca="false">Y1049+1</f>
        <v>1045</v>
      </c>
      <c r="AA1050" s="33"/>
      <c r="AB1050" s="33"/>
      <c r="AD1050" s="33"/>
    </row>
    <row r="1051" customFormat="false" ht="11.25" hidden="false" customHeight="false" outlineLevel="0" collapsed="false">
      <c r="Y1051" s="1" t="n">
        <f aca="false">Y1050+1</f>
        <v>1046</v>
      </c>
      <c r="AA1051" s="33"/>
      <c r="AB1051" s="33"/>
      <c r="AD1051" s="33"/>
    </row>
    <row r="1052" customFormat="false" ht="11.25" hidden="false" customHeight="false" outlineLevel="0" collapsed="false">
      <c r="Y1052" s="1" t="n">
        <f aca="false">Y1051+1</f>
        <v>1047</v>
      </c>
      <c r="AA1052" s="33"/>
      <c r="AB1052" s="33"/>
      <c r="AD1052" s="33"/>
    </row>
    <row r="1053" customFormat="false" ht="11.25" hidden="false" customHeight="false" outlineLevel="0" collapsed="false">
      <c r="Y1053" s="1" t="n">
        <f aca="false">Y1052+1</f>
        <v>1048</v>
      </c>
      <c r="AA1053" s="33"/>
      <c r="AB1053" s="33"/>
      <c r="AD1053" s="33"/>
    </row>
    <row r="1054" customFormat="false" ht="11.25" hidden="false" customHeight="false" outlineLevel="0" collapsed="false">
      <c r="Y1054" s="1" t="n">
        <f aca="false">Y1053+1</f>
        <v>1049</v>
      </c>
      <c r="AA1054" s="33"/>
      <c r="AB1054" s="33"/>
      <c r="AD1054" s="33"/>
    </row>
    <row r="1055" customFormat="false" ht="11.25" hidden="false" customHeight="false" outlineLevel="0" collapsed="false">
      <c r="Y1055" s="1" t="n">
        <f aca="false">Y1054+1</f>
        <v>1050</v>
      </c>
      <c r="AA1055" s="33"/>
      <c r="AB1055" s="33"/>
      <c r="AD1055" s="33"/>
    </row>
    <row r="1056" customFormat="false" ht="11.25" hidden="false" customHeight="false" outlineLevel="0" collapsed="false">
      <c r="Y1056" s="1" t="n">
        <f aca="false">Y1055+1</f>
        <v>1051</v>
      </c>
      <c r="AA1056" s="33"/>
      <c r="AB1056" s="33"/>
      <c r="AD1056" s="33"/>
    </row>
    <row r="1057" customFormat="false" ht="11.25" hidden="false" customHeight="false" outlineLevel="0" collapsed="false">
      <c r="Y1057" s="1" t="n">
        <f aca="false">Y1056+1</f>
        <v>1052</v>
      </c>
      <c r="AA1057" s="33"/>
      <c r="AB1057" s="33"/>
      <c r="AD1057" s="33"/>
    </row>
    <row r="1058" customFormat="false" ht="11.25" hidden="false" customHeight="false" outlineLevel="0" collapsed="false">
      <c r="Y1058" s="1" t="n">
        <f aca="false">Y1057+1</f>
        <v>1053</v>
      </c>
      <c r="AA1058" s="33"/>
      <c r="AB1058" s="33"/>
      <c r="AD1058" s="33"/>
    </row>
    <row r="1059" customFormat="false" ht="11.25" hidden="false" customHeight="false" outlineLevel="0" collapsed="false">
      <c r="Y1059" s="1" t="n">
        <f aca="false">Y1058+1</f>
        <v>1054</v>
      </c>
      <c r="AA1059" s="33"/>
      <c r="AB1059" s="33"/>
      <c r="AD1059" s="33"/>
    </row>
    <row r="1060" customFormat="false" ht="11.25" hidden="false" customHeight="false" outlineLevel="0" collapsed="false">
      <c r="Y1060" s="1" t="n">
        <f aca="false">Y1059+1</f>
        <v>1055</v>
      </c>
      <c r="AA1060" s="33"/>
      <c r="AB1060" s="33"/>
      <c r="AD1060" s="33"/>
    </row>
    <row r="1061" customFormat="false" ht="11.25" hidden="false" customHeight="false" outlineLevel="0" collapsed="false">
      <c r="Y1061" s="1" t="n">
        <f aca="false">Y1060+1</f>
        <v>1056</v>
      </c>
      <c r="AA1061" s="33"/>
      <c r="AB1061" s="33"/>
      <c r="AD1061" s="33"/>
    </row>
    <row r="1062" customFormat="false" ht="11.25" hidden="false" customHeight="false" outlineLevel="0" collapsed="false">
      <c r="Y1062" s="1" t="n">
        <f aca="false">Y1061+1</f>
        <v>1057</v>
      </c>
      <c r="AA1062" s="33"/>
      <c r="AB1062" s="33"/>
      <c r="AD1062" s="33"/>
    </row>
    <row r="1063" customFormat="false" ht="11.25" hidden="false" customHeight="false" outlineLevel="0" collapsed="false">
      <c r="Y1063" s="1" t="n">
        <f aca="false">Y1062+1</f>
        <v>1058</v>
      </c>
      <c r="AA1063" s="33"/>
      <c r="AB1063" s="33"/>
      <c r="AD1063" s="33"/>
    </row>
    <row r="1064" customFormat="false" ht="11.25" hidden="false" customHeight="false" outlineLevel="0" collapsed="false">
      <c r="Y1064" s="1" t="n">
        <f aca="false">Y1063+1</f>
        <v>1059</v>
      </c>
      <c r="AA1064" s="33"/>
      <c r="AB1064" s="33"/>
      <c r="AD1064" s="33"/>
    </row>
    <row r="1065" customFormat="false" ht="11.25" hidden="false" customHeight="false" outlineLevel="0" collapsed="false">
      <c r="Y1065" s="1" t="n">
        <f aca="false">Y1064+1</f>
        <v>1060</v>
      </c>
      <c r="AA1065" s="33"/>
      <c r="AB1065" s="33"/>
      <c r="AD1065" s="33"/>
    </row>
    <row r="1066" customFormat="false" ht="11.25" hidden="false" customHeight="false" outlineLevel="0" collapsed="false">
      <c r="Y1066" s="1" t="n">
        <f aca="false">Y1065+1</f>
        <v>1061</v>
      </c>
      <c r="AA1066" s="33"/>
      <c r="AB1066" s="33"/>
      <c r="AD1066" s="33"/>
    </row>
    <row r="1067" customFormat="false" ht="11.25" hidden="false" customHeight="false" outlineLevel="0" collapsed="false">
      <c r="Y1067" s="1" t="n">
        <f aca="false">Y1066+1</f>
        <v>1062</v>
      </c>
      <c r="AA1067" s="33"/>
      <c r="AB1067" s="33"/>
      <c r="AD1067" s="33"/>
    </row>
    <row r="1068" customFormat="false" ht="11.25" hidden="false" customHeight="false" outlineLevel="0" collapsed="false">
      <c r="Y1068" s="1" t="n">
        <f aca="false">Y1067+1</f>
        <v>1063</v>
      </c>
      <c r="AA1068" s="33"/>
      <c r="AB1068" s="33"/>
      <c r="AD1068" s="33"/>
    </row>
    <row r="1069" customFormat="false" ht="11.25" hidden="false" customHeight="false" outlineLevel="0" collapsed="false">
      <c r="Y1069" s="1" t="n">
        <f aca="false">Y1068+1</f>
        <v>1064</v>
      </c>
      <c r="AA1069" s="33"/>
      <c r="AB1069" s="33"/>
      <c r="AD1069" s="33"/>
    </row>
    <row r="1070" customFormat="false" ht="11.25" hidden="false" customHeight="false" outlineLevel="0" collapsed="false">
      <c r="Y1070" s="1" t="n">
        <f aca="false">Y1069+1</f>
        <v>1065</v>
      </c>
      <c r="AA1070" s="33"/>
      <c r="AB1070" s="33"/>
      <c r="AD1070" s="33"/>
    </row>
    <row r="1071" customFormat="false" ht="11.25" hidden="false" customHeight="false" outlineLevel="0" collapsed="false">
      <c r="Y1071" s="1" t="n">
        <f aca="false">Y1070+1</f>
        <v>1066</v>
      </c>
      <c r="AA1071" s="33"/>
      <c r="AB1071" s="33"/>
      <c r="AD1071" s="33"/>
    </row>
    <row r="1072" customFormat="false" ht="11.25" hidden="false" customHeight="false" outlineLevel="0" collapsed="false">
      <c r="Y1072" s="1" t="n">
        <f aca="false">Y1071+1</f>
        <v>1067</v>
      </c>
      <c r="AA1072" s="33"/>
      <c r="AB1072" s="33"/>
      <c r="AD1072" s="33"/>
    </row>
    <row r="1073" customFormat="false" ht="11.25" hidden="false" customHeight="false" outlineLevel="0" collapsed="false">
      <c r="Y1073" s="1" t="n">
        <f aca="false">Y1072+1</f>
        <v>1068</v>
      </c>
      <c r="AA1073" s="33"/>
      <c r="AB1073" s="33"/>
      <c r="AD1073" s="33"/>
    </row>
    <row r="1074" customFormat="false" ht="11.25" hidden="false" customHeight="false" outlineLevel="0" collapsed="false">
      <c r="Y1074" s="1" t="n">
        <f aca="false">Y1073+1</f>
        <v>1069</v>
      </c>
      <c r="AA1074" s="33"/>
      <c r="AB1074" s="33"/>
      <c r="AD1074" s="33"/>
    </row>
    <row r="1075" customFormat="false" ht="11.25" hidden="false" customHeight="false" outlineLevel="0" collapsed="false">
      <c r="Y1075" s="1" t="n">
        <f aca="false">Y1074+1</f>
        <v>1070</v>
      </c>
      <c r="AA1075" s="33"/>
      <c r="AB1075" s="33"/>
      <c r="AD1075" s="33"/>
    </row>
    <row r="1076" customFormat="false" ht="11.25" hidden="false" customHeight="false" outlineLevel="0" collapsed="false">
      <c r="Y1076" s="1" t="n">
        <f aca="false">Y1075+1</f>
        <v>1071</v>
      </c>
      <c r="AA1076" s="33"/>
      <c r="AB1076" s="33"/>
      <c r="AD1076" s="33"/>
    </row>
    <row r="1077" customFormat="false" ht="11.25" hidden="false" customHeight="false" outlineLevel="0" collapsed="false">
      <c r="Y1077" s="1" t="n">
        <f aca="false">Y1076+1</f>
        <v>1072</v>
      </c>
      <c r="AA1077" s="33"/>
      <c r="AB1077" s="33"/>
      <c r="AD1077" s="33"/>
    </row>
    <row r="1078" customFormat="false" ht="11.25" hidden="false" customHeight="false" outlineLevel="0" collapsed="false">
      <c r="Y1078" s="1" t="n">
        <f aca="false">Y1077+1</f>
        <v>1073</v>
      </c>
      <c r="AA1078" s="33"/>
      <c r="AB1078" s="33"/>
      <c r="AD1078" s="33"/>
    </row>
    <row r="1079" customFormat="false" ht="11.25" hidden="false" customHeight="false" outlineLevel="0" collapsed="false">
      <c r="Y1079" s="1" t="n">
        <f aca="false">Y1078+1</f>
        <v>1074</v>
      </c>
      <c r="AA1079" s="33"/>
      <c r="AB1079" s="33"/>
      <c r="AD1079" s="33"/>
    </row>
    <row r="1080" customFormat="false" ht="11.25" hidden="false" customHeight="false" outlineLevel="0" collapsed="false">
      <c r="Y1080" s="1" t="n">
        <f aca="false">Y1079+1</f>
        <v>1075</v>
      </c>
      <c r="AA1080" s="33"/>
      <c r="AB1080" s="33"/>
      <c r="AD1080" s="33"/>
    </row>
    <row r="1081" customFormat="false" ht="11.25" hidden="false" customHeight="false" outlineLevel="0" collapsed="false">
      <c r="Y1081" s="1" t="n">
        <f aca="false">Y1080+1</f>
        <v>1076</v>
      </c>
      <c r="AA1081" s="33"/>
      <c r="AB1081" s="33"/>
      <c r="AD1081" s="33"/>
    </row>
    <row r="1082" customFormat="false" ht="11.25" hidden="false" customHeight="false" outlineLevel="0" collapsed="false">
      <c r="Y1082" s="1" t="n">
        <f aca="false">Y1081+1</f>
        <v>1077</v>
      </c>
      <c r="AA1082" s="33"/>
      <c r="AB1082" s="33"/>
      <c r="AD1082" s="33"/>
    </row>
    <row r="1083" customFormat="false" ht="11.25" hidden="false" customHeight="false" outlineLevel="0" collapsed="false">
      <c r="Y1083" s="1" t="n">
        <f aca="false">Y1082+1</f>
        <v>1078</v>
      </c>
      <c r="AA1083" s="33"/>
      <c r="AB1083" s="33"/>
      <c r="AD1083" s="33"/>
    </row>
    <row r="1084" customFormat="false" ht="11.25" hidden="false" customHeight="false" outlineLevel="0" collapsed="false">
      <c r="Y1084" s="1" t="n">
        <f aca="false">Y1083+1</f>
        <v>1079</v>
      </c>
      <c r="AA1084" s="33"/>
      <c r="AB1084" s="33"/>
      <c r="AD1084" s="33"/>
    </row>
    <row r="1085" customFormat="false" ht="11.25" hidden="false" customHeight="false" outlineLevel="0" collapsed="false">
      <c r="Y1085" s="1" t="n">
        <f aca="false">Y1084+1</f>
        <v>1080</v>
      </c>
      <c r="AA1085" s="33"/>
      <c r="AB1085" s="33"/>
      <c r="AD1085" s="33"/>
    </row>
    <row r="1086" customFormat="false" ht="11.25" hidden="false" customHeight="false" outlineLevel="0" collapsed="false">
      <c r="Y1086" s="1" t="n">
        <f aca="false">Y1085+1</f>
        <v>1081</v>
      </c>
      <c r="AA1086" s="33"/>
      <c r="AB1086" s="33"/>
      <c r="AD1086" s="33"/>
    </row>
    <row r="1087" customFormat="false" ht="11.25" hidden="false" customHeight="false" outlineLevel="0" collapsed="false">
      <c r="Y1087" s="1" t="n">
        <f aca="false">Y1086+1</f>
        <v>1082</v>
      </c>
      <c r="AA1087" s="33"/>
      <c r="AB1087" s="33"/>
      <c r="AD1087" s="33"/>
    </row>
    <row r="1088" customFormat="false" ht="11.25" hidden="false" customHeight="false" outlineLevel="0" collapsed="false">
      <c r="Y1088" s="1" t="n">
        <f aca="false">Y1087+1</f>
        <v>1083</v>
      </c>
      <c r="AA1088" s="33"/>
      <c r="AB1088" s="33"/>
      <c r="AD1088" s="33"/>
    </row>
    <row r="1089" customFormat="false" ht="11.25" hidden="false" customHeight="false" outlineLevel="0" collapsed="false">
      <c r="Y1089" s="1" t="n">
        <f aca="false">Y1088+1</f>
        <v>1084</v>
      </c>
      <c r="AA1089" s="33"/>
      <c r="AB1089" s="33"/>
      <c r="AD1089" s="33"/>
    </row>
    <row r="1090" customFormat="false" ht="11.25" hidden="false" customHeight="false" outlineLevel="0" collapsed="false">
      <c r="Y1090" s="1" t="n">
        <f aca="false">Y1089+1</f>
        <v>1085</v>
      </c>
      <c r="AA1090" s="33"/>
      <c r="AB1090" s="33"/>
      <c r="AD1090" s="33"/>
    </row>
    <row r="1091" customFormat="false" ht="11.25" hidden="false" customHeight="false" outlineLevel="0" collapsed="false">
      <c r="Y1091" s="1" t="n">
        <f aca="false">Y1090+1</f>
        <v>1086</v>
      </c>
      <c r="AA1091" s="33"/>
      <c r="AB1091" s="33"/>
      <c r="AD1091" s="33"/>
    </row>
    <row r="1092" customFormat="false" ht="11.25" hidden="false" customHeight="false" outlineLevel="0" collapsed="false">
      <c r="Y1092" s="1" t="n">
        <f aca="false">Y1091+1</f>
        <v>1087</v>
      </c>
      <c r="AA1092" s="33"/>
      <c r="AB1092" s="33"/>
      <c r="AD1092" s="33"/>
    </row>
    <row r="1093" customFormat="false" ht="11.25" hidden="false" customHeight="false" outlineLevel="0" collapsed="false">
      <c r="Y1093" s="1" t="n">
        <f aca="false">Y1092+1</f>
        <v>1088</v>
      </c>
      <c r="AA1093" s="33"/>
      <c r="AB1093" s="33"/>
      <c r="AD1093" s="33"/>
    </row>
    <row r="1094" customFormat="false" ht="11.25" hidden="false" customHeight="false" outlineLevel="0" collapsed="false">
      <c r="Y1094" s="1" t="n">
        <f aca="false">Y1093+1</f>
        <v>1089</v>
      </c>
      <c r="AA1094" s="33"/>
      <c r="AB1094" s="33"/>
      <c r="AD1094" s="33"/>
    </row>
    <row r="1095" customFormat="false" ht="11.25" hidden="false" customHeight="false" outlineLevel="0" collapsed="false">
      <c r="Y1095" s="1" t="n">
        <f aca="false">Y1094+1</f>
        <v>1090</v>
      </c>
      <c r="AA1095" s="33"/>
      <c r="AB1095" s="33"/>
      <c r="AD1095" s="33"/>
    </row>
    <row r="1096" customFormat="false" ht="11.25" hidden="false" customHeight="false" outlineLevel="0" collapsed="false">
      <c r="Y1096" s="1" t="n">
        <f aca="false">Y1095+1</f>
        <v>1091</v>
      </c>
      <c r="AA1096" s="33"/>
      <c r="AB1096" s="33"/>
      <c r="AD1096" s="33"/>
    </row>
    <row r="1097" customFormat="false" ht="11.25" hidden="false" customHeight="false" outlineLevel="0" collapsed="false">
      <c r="Y1097" s="1" t="n">
        <f aca="false">Y1096+1</f>
        <v>1092</v>
      </c>
      <c r="AA1097" s="33"/>
      <c r="AB1097" s="33"/>
      <c r="AD1097" s="33"/>
    </row>
    <row r="1098" customFormat="false" ht="11.25" hidden="false" customHeight="false" outlineLevel="0" collapsed="false">
      <c r="Y1098" s="1" t="n">
        <f aca="false">Y1097+1</f>
        <v>1093</v>
      </c>
      <c r="AA1098" s="33"/>
      <c r="AB1098" s="33"/>
      <c r="AD1098" s="33"/>
    </row>
    <row r="1099" customFormat="false" ht="11.25" hidden="false" customHeight="false" outlineLevel="0" collapsed="false">
      <c r="Y1099" s="1" t="n">
        <f aca="false">Y1098+1</f>
        <v>1094</v>
      </c>
      <c r="AA1099" s="33"/>
      <c r="AB1099" s="33"/>
      <c r="AD1099" s="33"/>
    </row>
    <row r="1100" customFormat="false" ht="11.25" hidden="false" customHeight="false" outlineLevel="0" collapsed="false">
      <c r="Y1100" s="1" t="n">
        <f aca="false">Y1099+1</f>
        <v>1095</v>
      </c>
      <c r="AA1100" s="33"/>
      <c r="AB1100" s="33"/>
      <c r="AD1100" s="33"/>
    </row>
    <row r="1101" customFormat="false" ht="11.25" hidden="false" customHeight="false" outlineLevel="0" collapsed="false">
      <c r="Y1101" s="1" t="n">
        <f aca="false">Y1100+1</f>
        <v>1096</v>
      </c>
      <c r="AA1101" s="33"/>
      <c r="AB1101" s="33"/>
      <c r="AD1101" s="33"/>
    </row>
    <row r="1102" customFormat="false" ht="11.25" hidden="false" customHeight="false" outlineLevel="0" collapsed="false">
      <c r="Y1102" s="1" t="n">
        <f aca="false">Y1101+1</f>
        <v>1097</v>
      </c>
      <c r="AA1102" s="33"/>
      <c r="AB1102" s="33"/>
      <c r="AD1102" s="33"/>
    </row>
    <row r="1103" customFormat="false" ht="11.25" hidden="false" customHeight="false" outlineLevel="0" collapsed="false">
      <c r="Y1103" s="1" t="n">
        <f aca="false">Y1102+1</f>
        <v>1098</v>
      </c>
      <c r="AA1103" s="33"/>
      <c r="AB1103" s="33"/>
      <c r="AD1103" s="33"/>
    </row>
    <row r="1104" customFormat="false" ht="11.25" hidden="false" customHeight="false" outlineLevel="0" collapsed="false">
      <c r="Y1104" s="1" t="n">
        <f aca="false">Y1103+1</f>
        <v>1099</v>
      </c>
      <c r="AA1104" s="33"/>
      <c r="AB1104" s="33"/>
      <c r="AD1104" s="33"/>
    </row>
    <row r="1105" customFormat="false" ht="11.25" hidden="false" customHeight="false" outlineLevel="0" collapsed="false">
      <c r="Y1105" s="1" t="n">
        <f aca="false">Y1104+1</f>
        <v>1100</v>
      </c>
      <c r="AA1105" s="33"/>
      <c r="AB1105" s="33"/>
      <c r="AD1105" s="33"/>
    </row>
    <row r="1106" customFormat="false" ht="11.25" hidden="false" customHeight="false" outlineLevel="0" collapsed="false">
      <c r="Y1106" s="1" t="n">
        <f aca="false">Y1105+1</f>
        <v>1101</v>
      </c>
      <c r="AA1106" s="33"/>
      <c r="AB1106" s="33"/>
      <c r="AD1106" s="33"/>
    </row>
    <row r="1107" customFormat="false" ht="11.25" hidden="false" customHeight="false" outlineLevel="0" collapsed="false">
      <c r="Y1107" s="1" t="n">
        <f aca="false">Y1106+1</f>
        <v>1102</v>
      </c>
      <c r="AA1107" s="33"/>
      <c r="AB1107" s="33"/>
      <c r="AD1107" s="33"/>
    </row>
    <row r="1108" customFormat="false" ht="11.25" hidden="false" customHeight="false" outlineLevel="0" collapsed="false">
      <c r="Y1108" s="1" t="n">
        <f aca="false">Y1107+1</f>
        <v>1103</v>
      </c>
      <c r="AA1108" s="33"/>
      <c r="AB1108" s="33"/>
      <c r="AD1108" s="33"/>
    </row>
    <row r="1109" customFormat="false" ht="11.25" hidden="false" customHeight="false" outlineLevel="0" collapsed="false">
      <c r="Y1109" s="1" t="n">
        <f aca="false">Y1108+1</f>
        <v>1104</v>
      </c>
      <c r="AA1109" s="33"/>
      <c r="AB1109" s="33"/>
      <c r="AD1109" s="33"/>
    </row>
    <row r="1110" customFormat="false" ht="11.25" hidden="false" customHeight="false" outlineLevel="0" collapsed="false">
      <c r="Y1110" s="1" t="n">
        <f aca="false">Y1109+1</f>
        <v>1105</v>
      </c>
      <c r="AA1110" s="33"/>
      <c r="AB1110" s="33"/>
      <c r="AD1110" s="33"/>
    </row>
    <row r="1111" customFormat="false" ht="11.25" hidden="false" customHeight="false" outlineLevel="0" collapsed="false">
      <c r="Y1111" s="1" t="n">
        <f aca="false">Y1110+1</f>
        <v>1106</v>
      </c>
      <c r="AA1111" s="33"/>
      <c r="AB1111" s="33"/>
      <c r="AD1111" s="33"/>
    </row>
    <row r="1112" customFormat="false" ht="11.25" hidden="false" customHeight="false" outlineLevel="0" collapsed="false">
      <c r="Y1112" s="1" t="n">
        <f aca="false">Y1111+1</f>
        <v>1107</v>
      </c>
      <c r="AA1112" s="33"/>
      <c r="AB1112" s="33"/>
      <c r="AD1112" s="33"/>
    </row>
    <row r="1113" customFormat="false" ht="11.25" hidden="false" customHeight="false" outlineLevel="0" collapsed="false">
      <c r="Y1113" s="1" t="n">
        <f aca="false">Y1112+1</f>
        <v>1108</v>
      </c>
      <c r="AA1113" s="33"/>
      <c r="AB1113" s="33"/>
      <c r="AD1113" s="33"/>
    </row>
    <row r="1114" customFormat="false" ht="11.25" hidden="false" customHeight="false" outlineLevel="0" collapsed="false">
      <c r="Y1114" s="1" t="n">
        <f aca="false">Y1113+1</f>
        <v>1109</v>
      </c>
      <c r="AA1114" s="33"/>
      <c r="AB1114" s="33"/>
      <c r="AD1114" s="33"/>
    </row>
    <row r="1115" customFormat="false" ht="11.25" hidden="false" customHeight="false" outlineLevel="0" collapsed="false">
      <c r="Y1115" s="1" t="n">
        <f aca="false">Y1114+1</f>
        <v>1110</v>
      </c>
      <c r="AA1115" s="33"/>
      <c r="AB1115" s="33"/>
      <c r="AD1115" s="33"/>
    </row>
    <row r="1116" customFormat="false" ht="11.25" hidden="false" customHeight="false" outlineLevel="0" collapsed="false">
      <c r="Y1116" s="1" t="n">
        <f aca="false">Y1115+1</f>
        <v>1111</v>
      </c>
      <c r="AA1116" s="33"/>
      <c r="AB1116" s="33"/>
      <c r="AD1116" s="33"/>
    </row>
    <row r="1117" customFormat="false" ht="11.25" hidden="false" customHeight="false" outlineLevel="0" collapsed="false">
      <c r="Y1117" s="1" t="n">
        <f aca="false">Y1116+1</f>
        <v>1112</v>
      </c>
      <c r="AA1117" s="33"/>
      <c r="AB1117" s="33"/>
      <c r="AD1117" s="33"/>
    </row>
    <row r="1118" customFormat="false" ht="11.25" hidden="false" customHeight="false" outlineLevel="0" collapsed="false">
      <c r="Y1118" s="1" t="n">
        <f aca="false">Y1117+1</f>
        <v>1113</v>
      </c>
      <c r="AA1118" s="33"/>
      <c r="AB1118" s="33"/>
      <c r="AD1118" s="33"/>
    </row>
    <row r="1119" customFormat="false" ht="11.25" hidden="false" customHeight="false" outlineLevel="0" collapsed="false">
      <c r="Y1119" s="1" t="n">
        <f aca="false">Y1118+1</f>
        <v>1114</v>
      </c>
      <c r="AA1119" s="33"/>
      <c r="AB1119" s="33"/>
      <c r="AD1119" s="33"/>
    </row>
    <row r="1120" customFormat="false" ht="11.25" hidden="false" customHeight="false" outlineLevel="0" collapsed="false">
      <c r="Y1120" s="1" t="n">
        <f aca="false">Y1119+1</f>
        <v>1115</v>
      </c>
      <c r="AA1120" s="33"/>
      <c r="AB1120" s="33"/>
      <c r="AD1120" s="33"/>
    </row>
    <row r="1121" customFormat="false" ht="11.25" hidden="false" customHeight="false" outlineLevel="0" collapsed="false">
      <c r="Y1121" s="1" t="n">
        <f aca="false">Y1120+1</f>
        <v>1116</v>
      </c>
      <c r="AA1121" s="33"/>
      <c r="AB1121" s="33"/>
      <c r="AD1121" s="33"/>
    </row>
    <row r="1122" customFormat="false" ht="11.25" hidden="false" customHeight="false" outlineLevel="0" collapsed="false">
      <c r="Y1122" s="1" t="n">
        <f aca="false">Y1121+1</f>
        <v>1117</v>
      </c>
      <c r="AA1122" s="33"/>
      <c r="AB1122" s="33"/>
      <c r="AD1122" s="33"/>
    </row>
    <row r="1123" customFormat="false" ht="11.25" hidden="false" customHeight="false" outlineLevel="0" collapsed="false">
      <c r="Y1123" s="1" t="n">
        <f aca="false">Y1122+1</f>
        <v>1118</v>
      </c>
      <c r="AA1123" s="33"/>
      <c r="AB1123" s="33"/>
      <c r="AD1123" s="33"/>
    </row>
    <row r="1124" customFormat="false" ht="11.25" hidden="false" customHeight="false" outlineLevel="0" collapsed="false">
      <c r="Y1124" s="1" t="n">
        <f aca="false">Y1123+1</f>
        <v>1119</v>
      </c>
      <c r="AA1124" s="33"/>
      <c r="AB1124" s="33"/>
      <c r="AD1124" s="33"/>
    </row>
    <row r="1125" customFormat="false" ht="11.25" hidden="false" customHeight="false" outlineLevel="0" collapsed="false">
      <c r="Y1125" s="1" t="n">
        <f aca="false">Y1124+1</f>
        <v>1120</v>
      </c>
      <c r="AA1125" s="33"/>
      <c r="AB1125" s="33"/>
      <c r="AD1125" s="33"/>
    </row>
    <row r="1126" customFormat="false" ht="11.25" hidden="false" customHeight="false" outlineLevel="0" collapsed="false">
      <c r="Y1126" s="1" t="n">
        <f aca="false">Y1125+1</f>
        <v>1121</v>
      </c>
      <c r="AA1126" s="33"/>
      <c r="AB1126" s="33"/>
      <c r="AD1126" s="33"/>
    </row>
    <row r="1127" customFormat="false" ht="11.25" hidden="false" customHeight="false" outlineLevel="0" collapsed="false">
      <c r="Y1127" s="1" t="n">
        <f aca="false">Y1126+1</f>
        <v>1122</v>
      </c>
      <c r="AA1127" s="33"/>
      <c r="AB1127" s="33"/>
      <c r="AD1127" s="33"/>
    </row>
    <row r="1128" customFormat="false" ht="11.25" hidden="false" customHeight="false" outlineLevel="0" collapsed="false">
      <c r="Y1128" s="1" t="n">
        <f aca="false">Y1127+1</f>
        <v>1123</v>
      </c>
      <c r="AA1128" s="33"/>
      <c r="AB1128" s="33"/>
      <c r="AD1128" s="33"/>
    </row>
    <row r="1129" customFormat="false" ht="11.25" hidden="false" customHeight="false" outlineLevel="0" collapsed="false">
      <c r="Y1129" s="1" t="n">
        <f aca="false">Y1128+1</f>
        <v>1124</v>
      </c>
      <c r="AA1129" s="33"/>
      <c r="AB1129" s="33"/>
      <c r="AD1129" s="33"/>
    </row>
    <row r="1130" customFormat="false" ht="11.25" hidden="false" customHeight="false" outlineLevel="0" collapsed="false">
      <c r="Y1130" s="1" t="n">
        <f aca="false">Y1129+1</f>
        <v>1125</v>
      </c>
      <c r="AA1130" s="33"/>
      <c r="AB1130" s="33"/>
      <c r="AD1130" s="33"/>
    </row>
    <row r="1131" customFormat="false" ht="11.25" hidden="false" customHeight="false" outlineLevel="0" collapsed="false">
      <c r="Y1131" s="1" t="n">
        <f aca="false">Y1130+1</f>
        <v>1126</v>
      </c>
      <c r="AA1131" s="33"/>
      <c r="AB1131" s="33"/>
      <c r="AD1131" s="33"/>
    </row>
    <row r="1132" customFormat="false" ht="11.25" hidden="false" customHeight="false" outlineLevel="0" collapsed="false">
      <c r="Y1132" s="1" t="n">
        <f aca="false">Y1131+1</f>
        <v>1127</v>
      </c>
      <c r="AA1132" s="33"/>
      <c r="AB1132" s="33"/>
      <c r="AD1132" s="33"/>
    </row>
    <row r="1133" customFormat="false" ht="11.25" hidden="false" customHeight="false" outlineLevel="0" collapsed="false">
      <c r="Y1133" s="1" t="n">
        <f aca="false">Y1132+1</f>
        <v>1128</v>
      </c>
      <c r="AA1133" s="33"/>
      <c r="AB1133" s="33"/>
      <c r="AD1133" s="33"/>
    </row>
    <row r="1134" customFormat="false" ht="11.25" hidden="false" customHeight="false" outlineLevel="0" collapsed="false">
      <c r="Y1134" s="1" t="n">
        <f aca="false">Y1133+1</f>
        <v>1129</v>
      </c>
      <c r="AA1134" s="33"/>
      <c r="AB1134" s="33"/>
      <c r="AD1134" s="33"/>
    </row>
    <row r="1135" customFormat="false" ht="11.25" hidden="false" customHeight="false" outlineLevel="0" collapsed="false">
      <c r="Y1135" s="1" t="n">
        <f aca="false">Y1134+1</f>
        <v>1130</v>
      </c>
      <c r="AA1135" s="33"/>
      <c r="AB1135" s="33"/>
      <c r="AD1135" s="33"/>
    </row>
    <row r="1136" customFormat="false" ht="11.25" hidden="false" customHeight="false" outlineLevel="0" collapsed="false">
      <c r="Y1136" s="1" t="n">
        <f aca="false">Y1135+1</f>
        <v>1131</v>
      </c>
      <c r="AA1136" s="33"/>
      <c r="AB1136" s="33"/>
      <c r="AD1136" s="33"/>
    </row>
    <row r="1137" customFormat="false" ht="11.25" hidden="false" customHeight="false" outlineLevel="0" collapsed="false">
      <c r="Y1137" s="1" t="n">
        <f aca="false">Y1136+1</f>
        <v>1132</v>
      </c>
      <c r="AA1137" s="33"/>
      <c r="AB1137" s="33"/>
      <c r="AD1137" s="33"/>
    </row>
    <row r="1138" customFormat="false" ht="11.25" hidden="false" customHeight="false" outlineLevel="0" collapsed="false">
      <c r="Y1138" s="1" t="n">
        <f aca="false">Y1137+1</f>
        <v>1133</v>
      </c>
      <c r="AA1138" s="33"/>
      <c r="AB1138" s="33"/>
      <c r="AD1138" s="33"/>
    </row>
    <row r="1139" customFormat="false" ht="11.25" hidden="false" customHeight="false" outlineLevel="0" collapsed="false">
      <c r="Y1139" s="1" t="n">
        <f aca="false">Y1138+1</f>
        <v>1134</v>
      </c>
      <c r="AA1139" s="33"/>
      <c r="AB1139" s="33"/>
      <c r="AD1139" s="33"/>
    </row>
    <row r="1140" customFormat="false" ht="11.25" hidden="false" customHeight="false" outlineLevel="0" collapsed="false">
      <c r="Y1140" s="1" t="n">
        <f aca="false">Y1139+1</f>
        <v>1135</v>
      </c>
      <c r="AA1140" s="33"/>
      <c r="AB1140" s="33"/>
      <c r="AD1140" s="33"/>
    </row>
    <row r="1141" customFormat="false" ht="11.25" hidden="false" customHeight="false" outlineLevel="0" collapsed="false">
      <c r="Y1141" s="1" t="n">
        <f aca="false">Y1140+1</f>
        <v>1136</v>
      </c>
      <c r="AA1141" s="33"/>
      <c r="AB1141" s="33"/>
      <c r="AD1141" s="33"/>
    </row>
    <row r="1142" customFormat="false" ht="11.25" hidden="false" customHeight="false" outlineLevel="0" collapsed="false">
      <c r="Y1142" s="1" t="n">
        <f aca="false">Y1141+1</f>
        <v>1137</v>
      </c>
      <c r="AA1142" s="33"/>
      <c r="AB1142" s="33"/>
      <c r="AD1142" s="33"/>
    </row>
    <row r="1143" customFormat="false" ht="11.25" hidden="false" customHeight="false" outlineLevel="0" collapsed="false">
      <c r="Y1143" s="1" t="n">
        <f aca="false">Y1142+1</f>
        <v>1138</v>
      </c>
      <c r="AA1143" s="33"/>
      <c r="AB1143" s="33"/>
      <c r="AD1143" s="33"/>
    </row>
    <row r="1144" customFormat="false" ht="11.25" hidden="false" customHeight="false" outlineLevel="0" collapsed="false">
      <c r="Y1144" s="1" t="n">
        <f aca="false">Y1143+1</f>
        <v>1139</v>
      </c>
      <c r="AA1144" s="33"/>
      <c r="AB1144" s="33"/>
      <c r="AD1144" s="33"/>
    </row>
    <row r="1145" customFormat="false" ht="11.25" hidden="false" customHeight="false" outlineLevel="0" collapsed="false">
      <c r="Y1145" s="1" t="n">
        <f aca="false">Y1144+1</f>
        <v>1140</v>
      </c>
      <c r="AA1145" s="33"/>
      <c r="AB1145" s="33"/>
      <c r="AD1145" s="33"/>
    </row>
    <row r="1146" customFormat="false" ht="11.25" hidden="false" customHeight="false" outlineLevel="0" collapsed="false">
      <c r="Y1146" s="1" t="n">
        <f aca="false">Y1145+1</f>
        <v>1141</v>
      </c>
      <c r="AA1146" s="33"/>
      <c r="AB1146" s="33"/>
      <c r="AD1146" s="33"/>
    </row>
    <row r="1147" customFormat="false" ht="11.25" hidden="false" customHeight="false" outlineLevel="0" collapsed="false">
      <c r="Y1147" s="1" t="n">
        <f aca="false">Y1146+1</f>
        <v>1142</v>
      </c>
      <c r="AA1147" s="33"/>
      <c r="AB1147" s="33"/>
      <c r="AD1147" s="33"/>
    </row>
    <row r="1148" customFormat="false" ht="11.25" hidden="false" customHeight="false" outlineLevel="0" collapsed="false">
      <c r="Y1148" s="1" t="n">
        <f aca="false">Y1147+1</f>
        <v>1143</v>
      </c>
      <c r="AA1148" s="33"/>
      <c r="AB1148" s="33"/>
      <c r="AD1148" s="33"/>
    </row>
    <row r="1149" customFormat="false" ht="11.25" hidden="false" customHeight="false" outlineLevel="0" collapsed="false">
      <c r="Y1149" s="1" t="n">
        <f aca="false">Y1148+1</f>
        <v>1144</v>
      </c>
      <c r="AA1149" s="33"/>
      <c r="AB1149" s="33"/>
      <c r="AD1149" s="33"/>
    </row>
    <row r="1150" customFormat="false" ht="11.25" hidden="false" customHeight="false" outlineLevel="0" collapsed="false">
      <c r="Y1150" s="1" t="n">
        <f aca="false">Y1149+1</f>
        <v>1145</v>
      </c>
      <c r="AA1150" s="33"/>
      <c r="AB1150" s="33"/>
      <c r="AD1150" s="33"/>
    </row>
    <row r="1151" customFormat="false" ht="11.25" hidden="false" customHeight="false" outlineLevel="0" collapsed="false">
      <c r="Y1151" s="1" t="n">
        <f aca="false">Y1150+1</f>
        <v>1146</v>
      </c>
      <c r="AA1151" s="33"/>
      <c r="AB1151" s="33"/>
      <c r="AD1151" s="33"/>
    </row>
    <row r="1152" customFormat="false" ht="11.25" hidden="false" customHeight="false" outlineLevel="0" collapsed="false">
      <c r="Y1152" s="1" t="n">
        <f aca="false">Y1151+1</f>
        <v>1147</v>
      </c>
      <c r="AA1152" s="33"/>
      <c r="AB1152" s="33"/>
      <c r="AD1152" s="33"/>
    </row>
    <row r="1153" customFormat="false" ht="11.25" hidden="false" customHeight="false" outlineLevel="0" collapsed="false">
      <c r="Y1153" s="1" t="n">
        <f aca="false">Y1152+1</f>
        <v>1148</v>
      </c>
      <c r="AA1153" s="33"/>
      <c r="AB1153" s="33"/>
      <c r="AD1153" s="33"/>
    </row>
    <row r="1154" customFormat="false" ht="11.25" hidden="false" customHeight="false" outlineLevel="0" collapsed="false">
      <c r="Y1154" s="1" t="n">
        <f aca="false">Y1153+1</f>
        <v>1149</v>
      </c>
      <c r="AA1154" s="33"/>
      <c r="AB1154" s="33"/>
      <c r="AD1154" s="33"/>
    </row>
    <row r="1155" customFormat="false" ht="11.25" hidden="false" customHeight="false" outlineLevel="0" collapsed="false">
      <c r="Y1155" s="1" t="n">
        <f aca="false">Y1154+1</f>
        <v>1150</v>
      </c>
      <c r="AA1155" s="33"/>
      <c r="AB1155" s="33"/>
      <c r="AD1155" s="33"/>
    </row>
    <row r="1156" customFormat="false" ht="11.25" hidden="false" customHeight="false" outlineLevel="0" collapsed="false">
      <c r="Y1156" s="1" t="n">
        <f aca="false">Y1155+1</f>
        <v>1151</v>
      </c>
      <c r="AA1156" s="33"/>
      <c r="AB1156" s="33"/>
      <c r="AD1156" s="33"/>
    </row>
    <row r="1157" customFormat="false" ht="11.25" hidden="false" customHeight="false" outlineLevel="0" collapsed="false">
      <c r="Y1157" s="1" t="n">
        <f aca="false">Y1156+1</f>
        <v>1152</v>
      </c>
      <c r="AA1157" s="33"/>
      <c r="AB1157" s="33"/>
      <c r="AD1157" s="33"/>
    </row>
    <row r="1158" customFormat="false" ht="11.25" hidden="false" customHeight="false" outlineLevel="0" collapsed="false">
      <c r="Y1158" s="1" t="n">
        <f aca="false">Y1157+1</f>
        <v>1153</v>
      </c>
      <c r="AA1158" s="33"/>
      <c r="AB1158" s="33"/>
      <c r="AD1158" s="33"/>
    </row>
    <row r="1159" customFormat="false" ht="11.25" hidden="false" customHeight="false" outlineLevel="0" collapsed="false">
      <c r="Y1159" s="1" t="n">
        <f aca="false">Y1158+1</f>
        <v>1154</v>
      </c>
      <c r="AA1159" s="33"/>
      <c r="AB1159" s="33"/>
      <c r="AD1159" s="33"/>
    </row>
    <row r="1160" customFormat="false" ht="11.25" hidden="false" customHeight="false" outlineLevel="0" collapsed="false">
      <c r="Y1160" s="1" t="n">
        <f aca="false">Y1159+1</f>
        <v>1155</v>
      </c>
      <c r="AA1160" s="33"/>
      <c r="AB1160" s="33"/>
      <c r="AD1160" s="33"/>
    </row>
    <row r="1161" customFormat="false" ht="11.25" hidden="false" customHeight="false" outlineLevel="0" collapsed="false">
      <c r="Y1161" s="1" t="n">
        <f aca="false">Y1160+1</f>
        <v>1156</v>
      </c>
      <c r="AA1161" s="33"/>
      <c r="AB1161" s="33"/>
      <c r="AD1161" s="33"/>
    </row>
    <row r="1162" customFormat="false" ht="11.25" hidden="false" customHeight="false" outlineLevel="0" collapsed="false">
      <c r="Y1162" s="1" t="n">
        <f aca="false">Y1161+1</f>
        <v>1157</v>
      </c>
      <c r="AA1162" s="33"/>
      <c r="AB1162" s="33"/>
      <c r="AD1162" s="33"/>
    </row>
    <row r="1163" customFormat="false" ht="11.25" hidden="false" customHeight="false" outlineLevel="0" collapsed="false">
      <c r="Y1163" s="1" t="n">
        <f aca="false">Y1162+1</f>
        <v>1158</v>
      </c>
      <c r="AA1163" s="33"/>
      <c r="AB1163" s="33"/>
      <c r="AD1163" s="33"/>
    </row>
    <row r="1164" customFormat="false" ht="11.25" hidden="false" customHeight="false" outlineLevel="0" collapsed="false">
      <c r="Y1164" s="1" t="n">
        <f aca="false">Y1163+1</f>
        <v>1159</v>
      </c>
      <c r="AA1164" s="33"/>
      <c r="AB1164" s="33"/>
      <c r="AD1164" s="33"/>
    </row>
    <row r="1165" customFormat="false" ht="11.25" hidden="false" customHeight="false" outlineLevel="0" collapsed="false">
      <c r="Y1165" s="1" t="n">
        <f aca="false">Y1164+1</f>
        <v>1160</v>
      </c>
      <c r="AA1165" s="33"/>
      <c r="AB1165" s="33"/>
      <c r="AD1165" s="33"/>
    </row>
    <row r="1166" customFormat="false" ht="11.25" hidden="false" customHeight="false" outlineLevel="0" collapsed="false">
      <c r="Y1166" s="1" t="n">
        <f aca="false">Y1165+1</f>
        <v>1161</v>
      </c>
      <c r="AA1166" s="33"/>
      <c r="AB1166" s="33"/>
      <c r="AD1166" s="33"/>
    </row>
    <row r="1167" customFormat="false" ht="11.25" hidden="false" customHeight="false" outlineLevel="0" collapsed="false">
      <c r="Y1167" s="1" t="n">
        <f aca="false">Y1166+1</f>
        <v>1162</v>
      </c>
      <c r="AA1167" s="33"/>
      <c r="AB1167" s="33"/>
      <c r="AD1167" s="33"/>
    </row>
    <row r="1168" customFormat="false" ht="11.25" hidden="false" customHeight="false" outlineLevel="0" collapsed="false">
      <c r="Y1168" s="1" t="n">
        <f aca="false">Y1167+1</f>
        <v>1163</v>
      </c>
      <c r="AA1168" s="33"/>
      <c r="AB1168" s="33"/>
      <c r="AD1168" s="33"/>
    </row>
    <row r="1169" customFormat="false" ht="11.25" hidden="false" customHeight="false" outlineLevel="0" collapsed="false">
      <c r="Y1169" s="1" t="n">
        <f aca="false">Y1168+1</f>
        <v>1164</v>
      </c>
      <c r="AA1169" s="33"/>
      <c r="AB1169" s="33"/>
      <c r="AD1169" s="33"/>
    </row>
    <row r="1170" customFormat="false" ht="11.25" hidden="false" customHeight="false" outlineLevel="0" collapsed="false">
      <c r="Y1170" s="1" t="n">
        <f aca="false">Y1169+1</f>
        <v>1165</v>
      </c>
      <c r="AA1170" s="33"/>
      <c r="AB1170" s="33"/>
      <c r="AD1170" s="33"/>
    </row>
    <row r="1171" customFormat="false" ht="11.25" hidden="false" customHeight="false" outlineLevel="0" collapsed="false">
      <c r="Y1171" s="1" t="n">
        <f aca="false">Y1170+1</f>
        <v>1166</v>
      </c>
      <c r="AA1171" s="33"/>
      <c r="AB1171" s="33"/>
      <c r="AD1171" s="33"/>
    </row>
    <row r="1172" customFormat="false" ht="11.25" hidden="false" customHeight="false" outlineLevel="0" collapsed="false">
      <c r="Y1172" s="1" t="n">
        <f aca="false">Y1171+1</f>
        <v>1167</v>
      </c>
      <c r="AA1172" s="33"/>
      <c r="AB1172" s="33"/>
      <c r="AD1172" s="33"/>
    </row>
    <row r="1173" customFormat="false" ht="11.25" hidden="false" customHeight="false" outlineLevel="0" collapsed="false">
      <c r="Y1173" s="1" t="n">
        <f aca="false">Y1172+1</f>
        <v>1168</v>
      </c>
      <c r="AA1173" s="33"/>
      <c r="AB1173" s="33"/>
      <c r="AD1173" s="33"/>
    </row>
    <row r="1174" customFormat="false" ht="11.25" hidden="false" customHeight="false" outlineLevel="0" collapsed="false">
      <c r="Y1174" s="1" t="n">
        <f aca="false">Y1173+1</f>
        <v>1169</v>
      </c>
      <c r="AA1174" s="33"/>
      <c r="AB1174" s="33"/>
      <c r="AD1174" s="33"/>
    </row>
    <row r="1175" customFormat="false" ht="11.25" hidden="false" customHeight="false" outlineLevel="0" collapsed="false">
      <c r="Y1175" s="1" t="n">
        <f aca="false">Y1174+1</f>
        <v>1170</v>
      </c>
      <c r="AA1175" s="33"/>
      <c r="AB1175" s="33"/>
      <c r="AD1175" s="33"/>
    </row>
    <row r="1176" customFormat="false" ht="11.25" hidden="false" customHeight="false" outlineLevel="0" collapsed="false">
      <c r="Y1176" s="1" t="n">
        <f aca="false">Y1175+1</f>
        <v>1171</v>
      </c>
      <c r="AA1176" s="33"/>
      <c r="AB1176" s="33"/>
      <c r="AD1176" s="33"/>
    </row>
    <row r="1177" customFormat="false" ht="11.25" hidden="false" customHeight="false" outlineLevel="0" collapsed="false">
      <c r="Y1177" s="1" t="n">
        <f aca="false">Y1176+1</f>
        <v>1172</v>
      </c>
      <c r="AA1177" s="33"/>
      <c r="AB1177" s="33"/>
      <c r="AD1177" s="33"/>
    </row>
    <row r="1178" customFormat="false" ht="11.25" hidden="false" customHeight="false" outlineLevel="0" collapsed="false">
      <c r="Y1178" s="1" t="n">
        <f aca="false">Y1177+1</f>
        <v>1173</v>
      </c>
      <c r="AA1178" s="33"/>
      <c r="AB1178" s="33"/>
      <c r="AD1178" s="33"/>
    </row>
    <row r="1179" customFormat="false" ht="11.25" hidden="false" customHeight="false" outlineLevel="0" collapsed="false">
      <c r="Y1179" s="1" t="n">
        <f aca="false">Y1178+1</f>
        <v>1174</v>
      </c>
      <c r="AA1179" s="33"/>
      <c r="AB1179" s="33"/>
      <c r="AD1179" s="33"/>
    </row>
    <row r="1180" customFormat="false" ht="11.25" hidden="false" customHeight="false" outlineLevel="0" collapsed="false">
      <c r="Y1180" s="1" t="n">
        <f aca="false">Y1179+1</f>
        <v>1175</v>
      </c>
      <c r="AA1180" s="33"/>
      <c r="AB1180" s="33"/>
      <c r="AD1180" s="33"/>
    </row>
    <row r="1181" customFormat="false" ht="11.25" hidden="false" customHeight="false" outlineLevel="0" collapsed="false">
      <c r="Y1181" s="1" t="n">
        <f aca="false">Y1180+1</f>
        <v>1176</v>
      </c>
      <c r="AA1181" s="33"/>
      <c r="AB1181" s="33"/>
      <c r="AD1181" s="33"/>
    </row>
    <row r="1182" customFormat="false" ht="11.25" hidden="false" customHeight="false" outlineLevel="0" collapsed="false">
      <c r="Y1182" s="1" t="n">
        <f aca="false">Y1181+1</f>
        <v>1177</v>
      </c>
      <c r="AA1182" s="33"/>
      <c r="AB1182" s="33"/>
      <c r="AD1182" s="33"/>
    </row>
    <row r="1183" customFormat="false" ht="11.25" hidden="false" customHeight="false" outlineLevel="0" collapsed="false">
      <c r="Y1183" s="1" t="n">
        <f aca="false">Y1182+1</f>
        <v>1178</v>
      </c>
      <c r="AA1183" s="33"/>
      <c r="AB1183" s="33"/>
      <c r="AD1183" s="33"/>
    </row>
    <row r="1184" customFormat="false" ht="11.25" hidden="false" customHeight="false" outlineLevel="0" collapsed="false">
      <c r="Y1184" s="1" t="n">
        <f aca="false">Y1183+1</f>
        <v>1179</v>
      </c>
      <c r="AA1184" s="33"/>
      <c r="AB1184" s="33"/>
      <c r="AD1184" s="33"/>
    </row>
    <row r="1185" customFormat="false" ht="11.25" hidden="false" customHeight="false" outlineLevel="0" collapsed="false">
      <c r="Y1185" s="1" t="n">
        <f aca="false">Y1184+1</f>
        <v>1180</v>
      </c>
      <c r="AA1185" s="33"/>
      <c r="AB1185" s="33"/>
      <c r="AD1185" s="33"/>
    </row>
    <row r="1186" customFormat="false" ht="11.25" hidden="false" customHeight="false" outlineLevel="0" collapsed="false">
      <c r="Y1186" s="1" t="n">
        <f aca="false">Y1185+1</f>
        <v>1181</v>
      </c>
      <c r="AA1186" s="33"/>
      <c r="AB1186" s="33"/>
      <c r="AD1186" s="33"/>
    </row>
    <row r="1187" customFormat="false" ht="11.25" hidden="false" customHeight="false" outlineLevel="0" collapsed="false">
      <c r="Y1187" s="1" t="n">
        <f aca="false">Y1186+1</f>
        <v>1182</v>
      </c>
      <c r="AA1187" s="33"/>
      <c r="AB1187" s="33"/>
      <c r="AD1187" s="33"/>
    </row>
    <row r="1188" customFormat="false" ht="11.25" hidden="false" customHeight="false" outlineLevel="0" collapsed="false">
      <c r="Y1188" s="1" t="n">
        <f aca="false">Y1187+1</f>
        <v>1183</v>
      </c>
      <c r="AA1188" s="33"/>
      <c r="AB1188" s="33"/>
      <c r="AD1188" s="33"/>
    </row>
    <row r="1189" customFormat="false" ht="11.25" hidden="false" customHeight="false" outlineLevel="0" collapsed="false">
      <c r="Y1189" s="1" t="n">
        <f aca="false">Y1188+1</f>
        <v>1184</v>
      </c>
      <c r="AA1189" s="33"/>
      <c r="AB1189" s="33"/>
      <c r="AD1189" s="33"/>
    </row>
    <row r="1190" customFormat="false" ht="11.25" hidden="false" customHeight="false" outlineLevel="0" collapsed="false">
      <c r="Y1190" s="1" t="n">
        <f aca="false">Y1189+1</f>
        <v>1185</v>
      </c>
      <c r="AA1190" s="33"/>
      <c r="AB1190" s="33"/>
      <c r="AD1190" s="33"/>
    </row>
    <row r="1191" customFormat="false" ht="11.25" hidden="false" customHeight="false" outlineLevel="0" collapsed="false">
      <c r="Y1191" s="1" t="n">
        <f aca="false">Y1190+1</f>
        <v>1186</v>
      </c>
      <c r="AA1191" s="33"/>
      <c r="AB1191" s="33"/>
      <c r="AD1191" s="33"/>
    </row>
    <row r="1192" customFormat="false" ht="11.25" hidden="false" customHeight="false" outlineLevel="0" collapsed="false">
      <c r="Y1192" s="1" t="n">
        <f aca="false">Y1191+1</f>
        <v>1187</v>
      </c>
      <c r="AA1192" s="33"/>
      <c r="AB1192" s="33"/>
      <c r="AD1192" s="33"/>
    </row>
    <row r="1193" customFormat="false" ht="11.25" hidden="false" customHeight="false" outlineLevel="0" collapsed="false">
      <c r="Y1193" s="1" t="n">
        <f aca="false">Y1192+1</f>
        <v>1188</v>
      </c>
      <c r="AA1193" s="33"/>
      <c r="AB1193" s="33"/>
      <c r="AD1193" s="33"/>
    </row>
    <row r="1194" customFormat="false" ht="11.25" hidden="false" customHeight="false" outlineLevel="0" collapsed="false">
      <c r="Y1194" s="1" t="n">
        <f aca="false">Y1193+1</f>
        <v>1189</v>
      </c>
      <c r="AA1194" s="33"/>
      <c r="AB1194" s="33"/>
      <c r="AD1194" s="33"/>
    </row>
    <row r="1195" customFormat="false" ht="11.25" hidden="false" customHeight="false" outlineLevel="0" collapsed="false">
      <c r="Y1195" s="1" t="n">
        <f aca="false">Y1194+1</f>
        <v>1190</v>
      </c>
      <c r="AA1195" s="33"/>
      <c r="AB1195" s="33"/>
      <c r="AD1195" s="33"/>
    </row>
    <row r="1196" customFormat="false" ht="11.25" hidden="false" customHeight="false" outlineLevel="0" collapsed="false">
      <c r="Y1196" s="1" t="n">
        <f aca="false">Y1195+1</f>
        <v>1191</v>
      </c>
      <c r="AA1196" s="33"/>
      <c r="AB1196" s="33"/>
      <c r="AD1196" s="33"/>
    </row>
    <row r="1197" customFormat="false" ht="11.25" hidden="false" customHeight="false" outlineLevel="0" collapsed="false">
      <c r="Y1197" s="1" t="n">
        <f aca="false">Y1196+1</f>
        <v>1192</v>
      </c>
      <c r="AA1197" s="33"/>
      <c r="AB1197" s="33"/>
      <c r="AD1197" s="33"/>
    </row>
    <row r="1198" customFormat="false" ht="11.25" hidden="false" customHeight="false" outlineLevel="0" collapsed="false">
      <c r="Y1198" s="1" t="n">
        <f aca="false">Y1197+1</f>
        <v>1193</v>
      </c>
      <c r="AA1198" s="33"/>
      <c r="AB1198" s="33"/>
      <c r="AD1198" s="33"/>
    </row>
    <row r="1199" customFormat="false" ht="11.25" hidden="false" customHeight="false" outlineLevel="0" collapsed="false">
      <c r="Y1199" s="1" t="n">
        <f aca="false">Y1198+1</f>
        <v>1194</v>
      </c>
      <c r="AA1199" s="33"/>
      <c r="AB1199" s="33"/>
      <c r="AD1199" s="33"/>
    </row>
    <row r="1200" customFormat="false" ht="11.25" hidden="false" customHeight="false" outlineLevel="0" collapsed="false">
      <c r="Y1200" s="1" t="n">
        <f aca="false">Y1199+1</f>
        <v>1195</v>
      </c>
      <c r="AA1200" s="33"/>
      <c r="AB1200" s="33"/>
      <c r="AD1200" s="33"/>
    </row>
    <row r="1201" customFormat="false" ht="11.25" hidden="false" customHeight="false" outlineLevel="0" collapsed="false">
      <c r="Y1201" s="1" t="n">
        <f aca="false">Y1200+1</f>
        <v>1196</v>
      </c>
      <c r="AA1201" s="33"/>
      <c r="AB1201" s="33"/>
      <c r="AD1201" s="33"/>
    </row>
    <row r="1202" customFormat="false" ht="11.25" hidden="false" customHeight="false" outlineLevel="0" collapsed="false">
      <c r="Y1202" s="1" t="n">
        <f aca="false">Y1201+1</f>
        <v>1197</v>
      </c>
      <c r="AA1202" s="33"/>
      <c r="AB1202" s="33"/>
      <c r="AD1202" s="33"/>
    </row>
    <row r="1203" customFormat="false" ht="11.25" hidden="false" customHeight="false" outlineLevel="0" collapsed="false">
      <c r="Y1203" s="1" t="n">
        <f aca="false">Y1202+1</f>
        <v>1198</v>
      </c>
      <c r="AA1203" s="33"/>
      <c r="AB1203" s="33"/>
      <c r="AD1203" s="33"/>
    </row>
    <row r="1204" customFormat="false" ht="11.25" hidden="false" customHeight="false" outlineLevel="0" collapsed="false">
      <c r="Y1204" s="1" t="n">
        <f aca="false">Y1203+1</f>
        <v>1199</v>
      </c>
      <c r="AA1204" s="33"/>
      <c r="AB1204" s="33"/>
      <c r="AD1204" s="33"/>
    </row>
    <row r="1205" customFormat="false" ht="11.25" hidden="false" customHeight="false" outlineLevel="0" collapsed="false">
      <c r="Y1205" s="1" t="n">
        <f aca="false">Y1204+1</f>
        <v>1200</v>
      </c>
      <c r="AA1205" s="33"/>
      <c r="AB1205" s="33"/>
      <c r="AD1205" s="33"/>
    </row>
    <row r="1206" customFormat="false" ht="11.25" hidden="false" customHeight="false" outlineLevel="0" collapsed="false">
      <c r="Y1206" s="1" t="n">
        <f aca="false">Y1205+1</f>
        <v>1201</v>
      </c>
      <c r="AA1206" s="33"/>
      <c r="AB1206" s="33"/>
      <c r="AD1206" s="33"/>
    </row>
    <row r="1207" customFormat="false" ht="11.25" hidden="false" customHeight="false" outlineLevel="0" collapsed="false">
      <c r="Y1207" s="1" t="n">
        <f aca="false">Y1206+1</f>
        <v>1202</v>
      </c>
      <c r="AA1207" s="33"/>
      <c r="AB1207" s="33"/>
      <c r="AD1207" s="33"/>
    </row>
    <row r="1208" customFormat="false" ht="11.25" hidden="false" customHeight="false" outlineLevel="0" collapsed="false">
      <c r="Y1208" s="1" t="n">
        <f aca="false">Y1207+1</f>
        <v>1203</v>
      </c>
      <c r="AA1208" s="33"/>
      <c r="AB1208" s="33"/>
      <c r="AD1208" s="33"/>
    </row>
    <row r="1209" customFormat="false" ht="11.25" hidden="false" customHeight="false" outlineLevel="0" collapsed="false">
      <c r="Y1209" s="1" t="n">
        <f aca="false">Y1208+1</f>
        <v>1204</v>
      </c>
      <c r="AA1209" s="33"/>
      <c r="AB1209" s="33"/>
      <c r="AD1209" s="33"/>
    </row>
    <row r="1210" customFormat="false" ht="11.25" hidden="false" customHeight="false" outlineLevel="0" collapsed="false">
      <c r="Y1210" s="1" t="n">
        <f aca="false">Y1209+1</f>
        <v>1205</v>
      </c>
      <c r="AA1210" s="33"/>
      <c r="AB1210" s="33"/>
      <c r="AD1210" s="33"/>
    </row>
    <row r="1211" customFormat="false" ht="11.25" hidden="false" customHeight="false" outlineLevel="0" collapsed="false">
      <c r="Y1211" s="1" t="n">
        <f aca="false">Y1210+1</f>
        <v>1206</v>
      </c>
      <c r="AA1211" s="33"/>
      <c r="AB1211" s="33"/>
      <c r="AD1211" s="33"/>
    </row>
    <row r="1212" customFormat="false" ht="11.25" hidden="false" customHeight="false" outlineLevel="0" collapsed="false">
      <c r="Y1212" s="1" t="n">
        <f aca="false">Y1211+1</f>
        <v>1207</v>
      </c>
      <c r="AA1212" s="33"/>
      <c r="AB1212" s="33"/>
      <c r="AD1212" s="33"/>
    </row>
    <row r="1213" customFormat="false" ht="11.25" hidden="false" customHeight="false" outlineLevel="0" collapsed="false">
      <c r="Y1213" s="1" t="n">
        <f aca="false">Y1212+1</f>
        <v>1208</v>
      </c>
      <c r="AA1213" s="33"/>
      <c r="AB1213" s="33"/>
      <c r="AD1213" s="33"/>
    </row>
    <row r="1214" customFormat="false" ht="11.25" hidden="false" customHeight="false" outlineLevel="0" collapsed="false">
      <c r="Y1214" s="1" t="n">
        <f aca="false">Y1213+1</f>
        <v>1209</v>
      </c>
      <c r="AA1214" s="33"/>
      <c r="AB1214" s="33"/>
      <c r="AD1214" s="33"/>
    </row>
    <row r="1215" customFormat="false" ht="11.25" hidden="false" customHeight="false" outlineLevel="0" collapsed="false">
      <c r="Y1215" s="1" t="n">
        <f aca="false">Y1214+1</f>
        <v>1210</v>
      </c>
      <c r="AA1215" s="33"/>
      <c r="AB1215" s="33"/>
      <c r="AD1215" s="33"/>
    </row>
    <row r="1216" customFormat="false" ht="11.25" hidden="false" customHeight="false" outlineLevel="0" collapsed="false">
      <c r="Y1216" s="1" t="n">
        <f aca="false">Y1215+1</f>
        <v>1211</v>
      </c>
      <c r="AA1216" s="33"/>
      <c r="AB1216" s="33"/>
      <c r="AD1216" s="33"/>
    </row>
    <row r="1217" customFormat="false" ht="11.25" hidden="false" customHeight="false" outlineLevel="0" collapsed="false">
      <c r="Y1217" s="1" t="n">
        <f aca="false">Y1216+1</f>
        <v>1212</v>
      </c>
      <c r="AA1217" s="33"/>
      <c r="AB1217" s="33"/>
      <c r="AD1217" s="33"/>
    </row>
    <row r="1218" customFormat="false" ht="11.25" hidden="false" customHeight="false" outlineLevel="0" collapsed="false">
      <c r="Y1218" s="1" t="n">
        <f aca="false">Y1217+1</f>
        <v>1213</v>
      </c>
      <c r="AA1218" s="33"/>
      <c r="AB1218" s="33"/>
      <c r="AD1218" s="33"/>
    </row>
    <row r="1219" customFormat="false" ht="11.25" hidden="false" customHeight="false" outlineLevel="0" collapsed="false">
      <c r="Y1219" s="1" t="n">
        <f aca="false">Y1218+1</f>
        <v>1214</v>
      </c>
      <c r="AA1219" s="33"/>
      <c r="AB1219" s="33"/>
      <c r="AD1219" s="33"/>
    </row>
    <row r="1220" customFormat="false" ht="11.25" hidden="false" customHeight="false" outlineLevel="0" collapsed="false">
      <c r="Y1220" s="1" t="n">
        <f aca="false">Y1219+1</f>
        <v>1215</v>
      </c>
      <c r="AA1220" s="33"/>
      <c r="AB1220" s="33"/>
      <c r="AD1220" s="33"/>
    </row>
    <row r="1221" customFormat="false" ht="11.25" hidden="false" customHeight="false" outlineLevel="0" collapsed="false">
      <c r="Y1221" s="1" t="n">
        <f aca="false">Y1220+1</f>
        <v>1216</v>
      </c>
      <c r="AA1221" s="33"/>
      <c r="AB1221" s="33"/>
      <c r="AD1221" s="33"/>
    </row>
    <row r="1222" customFormat="false" ht="11.25" hidden="false" customHeight="false" outlineLevel="0" collapsed="false">
      <c r="Y1222" s="1" t="n">
        <f aca="false">Y1221+1</f>
        <v>1217</v>
      </c>
      <c r="AA1222" s="33"/>
      <c r="AB1222" s="33"/>
      <c r="AD1222" s="33"/>
    </row>
    <row r="1223" customFormat="false" ht="11.25" hidden="false" customHeight="false" outlineLevel="0" collapsed="false">
      <c r="Y1223" s="1" t="n">
        <f aca="false">Y1222+1</f>
        <v>1218</v>
      </c>
      <c r="AA1223" s="33"/>
      <c r="AB1223" s="33"/>
      <c r="AD1223" s="33"/>
    </row>
    <row r="1224" customFormat="false" ht="11.25" hidden="false" customHeight="false" outlineLevel="0" collapsed="false">
      <c r="Y1224" s="1" t="n">
        <f aca="false">Y1223+1</f>
        <v>1219</v>
      </c>
      <c r="AA1224" s="33"/>
      <c r="AB1224" s="33"/>
      <c r="AD1224" s="33"/>
    </row>
    <row r="1225" customFormat="false" ht="11.25" hidden="false" customHeight="false" outlineLevel="0" collapsed="false">
      <c r="Y1225" s="1" t="n">
        <f aca="false">Y1224+1</f>
        <v>1220</v>
      </c>
      <c r="AA1225" s="33"/>
      <c r="AB1225" s="33"/>
      <c r="AD1225" s="33"/>
    </row>
    <row r="1226" customFormat="false" ht="11.25" hidden="false" customHeight="false" outlineLevel="0" collapsed="false">
      <c r="Y1226" s="1" t="n">
        <f aca="false">Y1225+1</f>
        <v>1221</v>
      </c>
      <c r="AA1226" s="33"/>
      <c r="AB1226" s="33"/>
      <c r="AD1226" s="33"/>
    </row>
    <row r="1227" customFormat="false" ht="11.25" hidden="false" customHeight="false" outlineLevel="0" collapsed="false">
      <c r="Y1227" s="1" t="n">
        <f aca="false">Y1226+1</f>
        <v>1222</v>
      </c>
      <c r="AA1227" s="33"/>
      <c r="AB1227" s="33"/>
      <c r="AD1227" s="33"/>
    </row>
    <row r="1228" customFormat="false" ht="11.25" hidden="false" customHeight="false" outlineLevel="0" collapsed="false">
      <c r="Y1228" s="1" t="n">
        <f aca="false">Y1227+1</f>
        <v>1223</v>
      </c>
      <c r="AA1228" s="33"/>
      <c r="AB1228" s="33"/>
      <c r="AD1228" s="33"/>
    </row>
    <row r="1229" customFormat="false" ht="11.25" hidden="false" customHeight="false" outlineLevel="0" collapsed="false">
      <c r="Y1229" s="1" t="n">
        <f aca="false">Y1228+1</f>
        <v>1224</v>
      </c>
      <c r="AA1229" s="33"/>
      <c r="AB1229" s="33"/>
      <c r="AD1229" s="33"/>
    </row>
    <row r="1230" customFormat="false" ht="11.25" hidden="false" customHeight="false" outlineLevel="0" collapsed="false">
      <c r="Y1230" s="1" t="n">
        <f aca="false">Y1229+1</f>
        <v>1225</v>
      </c>
      <c r="AA1230" s="33"/>
      <c r="AB1230" s="33"/>
      <c r="AD1230" s="33"/>
    </row>
    <row r="1231" customFormat="false" ht="11.25" hidden="false" customHeight="false" outlineLevel="0" collapsed="false">
      <c r="Y1231" s="1" t="n">
        <f aca="false">Y1230+1</f>
        <v>1226</v>
      </c>
      <c r="AA1231" s="33"/>
      <c r="AB1231" s="33"/>
      <c r="AD1231" s="33"/>
    </row>
    <row r="1232" customFormat="false" ht="11.25" hidden="false" customHeight="false" outlineLevel="0" collapsed="false">
      <c r="Y1232" s="1" t="n">
        <f aca="false">Y1231+1</f>
        <v>1227</v>
      </c>
      <c r="AA1232" s="33"/>
      <c r="AB1232" s="33"/>
      <c r="AD1232" s="33"/>
    </row>
    <row r="1233" customFormat="false" ht="11.25" hidden="false" customHeight="false" outlineLevel="0" collapsed="false">
      <c r="Y1233" s="1" t="n">
        <f aca="false">Y1232+1</f>
        <v>1228</v>
      </c>
      <c r="AA1233" s="33"/>
      <c r="AB1233" s="33"/>
      <c r="AD1233" s="33"/>
    </row>
    <row r="1234" customFormat="false" ht="11.25" hidden="false" customHeight="false" outlineLevel="0" collapsed="false">
      <c r="Y1234" s="1" t="n">
        <f aca="false">Y1233+1</f>
        <v>1229</v>
      </c>
      <c r="AA1234" s="33"/>
      <c r="AB1234" s="33"/>
      <c r="AD1234" s="33"/>
    </row>
    <row r="1235" customFormat="false" ht="11.25" hidden="false" customHeight="false" outlineLevel="0" collapsed="false">
      <c r="Y1235" s="1" t="n">
        <f aca="false">Y1234+1</f>
        <v>1230</v>
      </c>
      <c r="AA1235" s="33"/>
      <c r="AB1235" s="33"/>
      <c r="AD1235" s="33"/>
    </row>
    <row r="1236" customFormat="false" ht="11.25" hidden="false" customHeight="false" outlineLevel="0" collapsed="false">
      <c r="Y1236" s="1" t="n">
        <f aca="false">Y1235+1</f>
        <v>1231</v>
      </c>
      <c r="AA1236" s="33"/>
      <c r="AB1236" s="33"/>
      <c r="AD1236" s="33"/>
    </row>
    <row r="1237" customFormat="false" ht="11.25" hidden="false" customHeight="false" outlineLevel="0" collapsed="false">
      <c r="Y1237" s="1" t="n">
        <f aca="false">Y1236+1</f>
        <v>1232</v>
      </c>
      <c r="AA1237" s="33"/>
      <c r="AB1237" s="33"/>
      <c r="AD1237" s="33"/>
    </row>
    <row r="1238" customFormat="false" ht="11.25" hidden="false" customHeight="false" outlineLevel="0" collapsed="false">
      <c r="Y1238" s="1" t="n">
        <f aca="false">Y1237+1</f>
        <v>1233</v>
      </c>
      <c r="AA1238" s="33"/>
      <c r="AB1238" s="33"/>
      <c r="AD1238" s="33"/>
    </row>
    <row r="1239" customFormat="false" ht="11.25" hidden="false" customHeight="false" outlineLevel="0" collapsed="false">
      <c r="Y1239" s="1" t="n">
        <f aca="false">Y1238+1</f>
        <v>1234</v>
      </c>
      <c r="AA1239" s="33"/>
      <c r="AB1239" s="33"/>
      <c r="AD1239" s="33"/>
    </row>
    <row r="1240" customFormat="false" ht="11.25" hidden="false" customHeight="false" outlineLevel="0" collapsed="false">
      <c r="Y1240" s="1" t="n">
        <f aca="false">Y1239+1</f>
        <v>1235</v>
      </c>
      <c r="AA1240" s="33"/>
      <c r="AB1240" s="33"/>
      <c r="AD1240" s="33"/>
    </row>
    <row r="1241" customFormat="false" ht="11.25" hidden="false" customHeight="false" outlineLevel="0" collapsed="false">
      <c r="Y1241" s="1" t="n">
        <f aca="false">Y1240+1</f>
        <v>1236</v>
      </c>
      <c r="AA1241" s="33"/>
      <c r="AB1241" s="33"/>
      <c r="AD1241" s="33"/>
    </row>
    <row r="1242" customFormat="false" ht="11.25" hidden="false" customHeight="false" outlineLevel="0" collapsed="false">
      <c r="Y1242" s="1" t="n">
        <f aca="false">Y1241+1</f>
        <v>1237</v>
      </c>
      <c r="AA1242" s="33"/>
      <c r="AB1242" s="33"/>
      <c r="AD1242" s="33"/>
    </row>
    <row r="1243" customFormat="false" ht="11.25" hidden="false" customHeight="false" outlineLevel="0" collapsed="false">
      <c r="Y1243" s="1" t="n">
        <f aca="false">Y1242+1</f>
        <v>1238</v>
      </c>
      <c r="AA1243" s="33"/>
      <c r="AB1243" s="33"/>
      <c r="AD1243" s="33"/>
    </row>
    <row r="1244" customFormat="false" ht="11.25" hidden="false" customHeight="false" outlineLevel="0" collapsed="false">
      <c r="Y1244" s="1" t="n">
        <f aca="false">Y1243+1</f>
        <v>1239</v>
      </c>
      <c r="AA1244" s="33"/>
      <c r="AB1244" s="33"/>
      <c r="AD1244" s="33"/>
    </row>
    <row r="1245" customFormat="false" ht="11.25" hidden="false" customHeight="false" outlineLevel="0" collapsed="false">
      <c r="Y1245" s="1" t="n">
        <f aca="false">Y1244+1</f>
        <v>1240</v>
      </c>
      <c r="AA1245" s="33"/>
      <c r="AB1245" s="33"/>
      <c r="AD1245" s="33"/>
    </row>
    <row r="1246" customFormat="false" ht="11.25" hidden="false" customHeight="false" outlineLevel="0" collapsed="false">
      <c r="Y1246" s="1" t="n">
        <f aca="false">Y1245+1</f>
        <v>1241</v>
      </c>
      <c r="AA1246" s="33"/>
      <c r="AB1246" s="33"/>
      <c r="AD1246" s="33"/>
    </row>
    <row r="1247" customFormat="false" ht="11.25" hidden="false" customHeight="false" outlineLevel="0" collapsed="false">
      <c r="Y1247" s="1" t="n">
        <f aca="false">Y1246+1</f>
        <v>1242</v>
      </c>
      <c r="AA1247" s="33"/>
      <c r="AB1247" s="33"/>
      <c r="AD1247" s="33"/>
    </row>
    <row r="1248" customFormat="false" ht="11.25" hidden="false" customHeight="false" outlineLevel="0" collapsed="false">
      <c r="Y1248" s="1" t="n">
        <f aca="false">Y1247+1</f>
        <v>1243</v>
      </c>
      <c r="AA1248" s="33"/>
      <c r="AB1248" s="33"/>
      <c r="AD1248" s="33"/>
    </row>
    <row r="1249" customFormat="false" ht="11.25" hidden="false" customHeight="false" outlineLevel="0" collapsed="false">
      <c r="Y1249" s="1" t="n">
        <f aca="false">Y1248+1</f>
        <v>1244</v>
      </c>
      <c r="AA1249" s="33"/>
      <c r="AB1249" s="33"/>
      <c r="AD1249" s="33"/>
    </row>
    <row r="1250" customFormat="false" ht="11.25" hidden="false" customHeight="false" outlineLevel="0" collapsed="false">
      <c r="Y1250" s="1" t="n">
        <f aca="false">Y1249+1</f>
        <v>1245</v>
      </c>
      <c r="AA1250" s="33"/>
      <c r="AB1250" s="33"/>
      <c r="AD1250" s="33"/>
    </row>
    <row r="1251" customFormat="false" ht="11.25" hidden="false" customHeight="false" outlineLevel="0" collapsed="false">
      <c r="Y1251" s="1" t="n">
        <f aca="false">Y1250+1</f>
        <v>1246</v>
      </c>
      <c r="AA1251" s="33"/>
      <c r="AB1251" s="33"/>
      <c r="AD1251" s="33"/>
    </row>
    <row r="1252" customFormat="false" ht="11.25" hidden="false" customHeight="false" outlineLevel="0" collapsed="false">
      <c r="Y1252" s="1" t="n">
        <f aca="false">Y1251+1</f>
        <v>1247</v>
      </c>
      <c r="AA1252" s="33"/>
      <c r="AB1252" s="33"/>
      <c r="AD1252" s="33"/>
    </row>
    <row r="1253" customFormat="false" ht="11.25" hidden="false" customHeight="false" outlineLevel="0" collapsed="false">
      <c r="Y1253" s="1" t="n">
        <f aca="false">Y1252+1</f>
        <v>1248</v>
      </c>
      <c r="AA1253" s="33"/>
      <c r="AB1253" s="33"/>
      <c r="AD1253" s="33"/>
    </row>
    <row r="1254" customFormat="false" ht="11.25" hidden="false" customHeight="false" outlineLevel="0" collapsed="false">
      <c r="Y1254" s="1" t="n">
        <f aca="false">Y1253+1</f>
        <v>1249</v>
      </c>
      <c r="AA1254" s="33"/>
      <c r="AB1254" s="33"/>
      <c r="AD1254" s="33"/>
    </row>
    <row r="1255" customFormat="false" ht="11.25" hidden="false" customHeight="false" outlineLevel="0" collapsed="false">
      <c r="Y1255" s="1" t="n">
        <f aca="false">Y1254+1</f>
        <v>1250</v>
      </c>
      <c r="AA1255" s="33"/>
      <c r="AB1255" s="33"/>
      <c r="AD1255" s="33"/>
    </row>
    <row r="1256" customFormat="false" ht="11.25" hidden="false" customHeight="false" outlineLevel="0" collapsed="false">
      <c r="Y1256" s="1" t="n">
        <f aca="false">Y1255+1</f>
        <v>1251</v>
      </c>
      <c r="AA1256" s="33"/>
      <c r="AB1256" s="33"/>
      <c r="AD1256" s="33"/>
    </row>
    <row r="1257" customFormat="false" ht="11.25" hidden="false" customHeight="false" outlineLevel="0" collapsed="false">
      <c r="Y1257" s="1" t="n">
        <f aca="false">Y1256+1</f>
        <v>1252</v>
      </c>
      <c r="AA1257" s="33"/>
      <c r="AB1257" s="33"/>
      <c r="AD1257" s="33"/>
    </row>
    <row r="1258" customFormat="false" ht="11.25" hidden="false" customHeight="false" outlineLevel="0" collapsed="false">
      <c r="Y1258" s="1" t="n">
        <f aca="false">Y1257+1</f>
        <v>1253</v>
      </c>
      <c r="AA1258" s="33"/>
      <c r="AB1258" s="33"/>
      <c r="AD1258" s="33"/>
    </row>
    <row r="1259" customFormat="false" ht="11.25" hidden="false" customHeight="false" outlineLevel="0" collapsed="false">
      <c r="Y1259" s="1" t="n">
        <f aca="false">Y1258+1</f>
        <v>1254</v>
      </c>
      <c r="AA1259" s="33"/>
      <c r="AB1259" s="33"/>
      <c r="AD1259" s="33"/>
    </row>
    <row r="1260" customFormat="false" ht="11.25" hidden="false" customHeight="false" outlineLevel="0" collapsed="false">
      <c r="Y1260" s="1" t="n">
        <f aca="false">Y1259+1</f>
        <v>1255</v>
      </c>
      <c r="AA1260" s="33"/>
      <c r="AB1260" s="33"/>
      <c r="AD1260" s="33"/>
    </row>
    <row r="1261" customFormat="false" ht="11.25" hidden="false" customHeight="false" outlineLevel="0" collapsed="false">
      <c r="Y1261" s="1" t="n">
        <f aca="false">Y1260+1</f>
        <v>1256</v>
      </c>
      <c r="AA1261" s="33"/>
      <c r="AB1261" s="33"/>
      <c r="AD1261" s="33"/>
    </row>
    <row r="1262" customFormat="false" ht="11.25" hidden="false" customHeight="false" outlineLevel="0" collapsed="false">
      <c r="Y1262" s="1" t="n">
        <f aca="false">Y1261+1</f>
        <v>1257</v>
      </c>
      <c r="AA1262" s="33"/>
      <c r="AB1262" s="33"/>
      <c r="AD1262" s="33"/>
    </row>
    <row r="1263" customFormat="false" ht="11.25" hidden="false" customHeight="false" outlineLevel="0" collapsed="false">
      <c r="Y1263" s="1" t="n">
        <f aca="false">Y1262+1</f>
        <v>1258</v>
      </c>
      <c r="AA1263" s="33"/>
      <c r="AB1263" s="33"/>
      <c r="AD1263" s="33"/>
    </row>
    <row r="1264" customFormat="false" ht="11.25" hidden="false" customHeight="false" outlineLevel="0" collapsed="false">
      <c r="Y1264" s="1" t="n">
        <f aca="false">Y1263+1</f>
        <v>1259</v>
      </c>
      <c r="AA1264" s="33"/>
      <c r="AB1264" s="33"/>
      <c r="AD1264" s="33"/>
    </row>
    <row r="1265" customFormat="false" ht="11.25" hidden="false" customHeight="false" outlineLevel="0" collapsed="false">
      <c r="Y1265" s="1" t="n">
        <f aca="false">Y1264+1</f>
        <v>1260</v>
      </c>
      <c r="AA1265" s="33"/>
      <c r="AB1265" s="33"/>
      <c r="AD1265" s="33"/>
    </row>
    <row r="1266" customFormat="false" ht="11.25" hidden="false" customHeight="false" outlineLevel="0" collapsed="false">
      <c r="Y1266" s="1" t="n">
        <f aca="false">Y1265+1</f>
        <v>1261</v>
      </c>
      <c r="AA1266" s="33"/>
      <c r="AB1266" s="33"/>
      <c r="AD1266" s="33"/>
    </row>
    <row r="1267" customFormat="false" ht="11.25" hidden="false" customHeight="false" outlineLevel="0" collapsed="false">
      <c r="Y1267" s="1" t="n">
        <f aca="false">Y1266+1</f>
        <v>1262</v>
      </c>
      <c r="AA1267" s="33"/>
      <c r="AB1267" s="33"/>
      <c r="AD1267" s="33"/>
    </row>
    <row r="1268" customFormat="false" ht="11.25" hidden="false" customHeight="false" outlineLevel="0" collapsed="false">
      <c r="Y1268" s="1" t="n">
        <f aca="false">Y1267+1</f>
        <v>1263</v>
      </c>
      <c r="AA1268" s="33"/>
      <c r="AB1268" s="33"/>
      <c r="AD1268" s="33"/>
    </row>
    <row r="1269" customFormat="false" ht="11.25" hidden="false" customHeight="false" outlineLevel="0" collapsed="false">
      <c r="Y1269" s="1" t="n">
        <f aca="false">Y1268+1</f>
        <v>1264</v>
      </c>
      <c r="AA1269" s="33"/>
      <c r="AB1269" s="33"/>
      <c r="AD1269" s="33"/>
    </row>
    <row r="1270" customFormat="false" ht="11.25" hidden="false" customHeight="false" outlineLevel="0" collapsed="false">
      <c r="Y1270" s="1" t="n">
        <f aca="false">Y1269+1</f>
        <v>1265</v>
      </c>
      <c r="AA1270" s="33"/>
      <c r="AB1270" s="33"/>
      <c r="AD1270" s="33"/>
    </row>
    <row r="1271" customFormat="false" ht="11.25" hidden="false" customHeight="false" outlineLevel="0" collapsed="false">
      <c r="Y1271" s="1" t="n">
        <f aca="false">Y1270+1</f>
        <v>1266</v>
      </c>
      <c r="AA1271" s="33"/>
      <c r="AB1271" s="33"/>
      <c r="AD1271" s="33"/>
    </row>
    <row r="1272" customFormat="false" ht="11.25" hidden="false" customHeight="false" outlineLevel="0" collapsed="false">
      <c r="Y1272" s="1" t="n">
        <f aca="false">Y1271+1</f>
        <v>1267</v>
      </c>
      <c r="AA1272" s="33"/>
      <c r="AB1272" s="33"/>
      <c r="AD1272" s="33"/>
    </row>
    <row r="1273" customFormat="false" ht="11.25" hidden="false" customHeight="false" outlineLevel="0" collapsed="false">
      <c r="Y1273" s="1" t="n">
        <f aca="false">Y1272+1</f>
        <v>1268</v>
      </c>
      <c r="AA1273" s="33"/>
      <c r="AB1273" s="33"/>
      <c r="AD1273" s="33"/>
    </row>
    <row r="1274" customFormat="false" ht="11.25" hidden="false" customHeight="false" outlineLevel="0" collapsed="false">
      <c r="Y1274" s="1" t="n">
        <f aca="false">Y1273+1</f>
        <v>1269</v>
      </c>
      <c r="AA1274" s="33"/>
      <c r="AB1274" s="33"/>
      <c r="AD1274" s="33"/>
    </row>
    <row r="1275" customFormat="false" ht="11.25" hidden="false" customHeight="false" outlineLevel="0" collapsed="false">
      <c r="Y1275" s="1" t="n">
        <f aca="false">Y1274+1</f>
        <v>1270</v>
      </c>
      <c r="AA1275" s="33"/>
      <c r="AB1275" s="33"/>
      <c r="AD1275" s="33"/>
    </row>
    <row r="1276" customFormat="false" ht="11.25" hidden="false" customHeight="false" outlineLevel="0" collapsed="false">
      <c r="Y1276" s="1" t="n">
        <f aca="false">Y1275+1</f>
        <v>1271</v>
      </c>
      <c r="AA1276" s="33"/>
      <c r="AB1276" s="33"/>
      <c r="AD1276" s="33"/>
    </row>
    <row r="1277" customFormat="false" ht="11.25" hidden="false" customHeight="false" outlineLevel="0" collapsed="false">
      <c r="Y1277" s="1" t="n">
        <f aca="false">Y1276+1</f>
        <v>1272</v>
      </c>
      <c r="AA1277" s="33"/>
      <c r="AB1277" s="33"/>
      <c r="AD1277" s="33"/>
    </row>
    <row r="1278" customFormat="false" ht="11.25" hidden="false" customHeight="false" outlineLevel="0" collapsed="false">
      <c r="Y1278" s="1" t="n">
        <f aca="false">Y1277+1</f>
        <v>1273</v>
      </c>
      <c r="AA1278" s="33"/>
      <c r="AB1278" s="33"/>
      <c r="AD1278" s="33"/>
    </row>
    <row r="1279" customFormat="false" ht="11.25" hidden="false" customHeight="false" outlineLevel="0" collapsed="false">
      <c r="Y1279" s="1" t="n">
        <f aca="false">Y1278+1</f>
        <v>1274</v>
      </c>
      <c r="AA1279" s="33"/>
      <c r="AB1279" s="33"/>
      <c r="AD1279" s="33"/>
    </row>
    <row r="1280" customFormat="false" ht="11.25" hidden="false" customHeight="false" outlineLevel="0" collapsed="false">
      <c r="Y1280" s="1" t="n">
        <f aca="false">Y1279+1</f>
        <v>1275</v>
      </c>
      <c r="AA1280" s="33"/>
      <c r="AB1280" s="33"/>
      <c r="AD1280" s="33"/>
    </row>
    <row r="1281" customFormat="false" ht="11.25" hidden="false" customHeight="false" outlineLevel="0" collapsed="false">
      <c r="Y1281" s="1" t="n">
        <f aca="false">Y1280+1</f>
        <v>1276</v>
      </c>
      <c r="AA1281" s="33"/>
      <c r="AB1281" s="33"/>
      <c r="AD1281" s="33"/>
    </row>
    <row r="1282" customFormat="false" ht="11.25" hidden="false" customHeight="false" outlineLevel="0" collapsed="false">
      <c r="Y1282" s="1" t="n">
        <f aca="false">Y1281+1</f>
        <v>1277</v>
      </c>
      <c r="AA1282" s="33"/>
      <c r="AB1282" s="33"/>
      <c r="AD1282" s="33"/>
    </row>
    <row r="1283" customFormat="false" ht="11.25" hidden="false" customHeight="false" outlineLevel="0" collapsed="false">
      <c r="Y1283" s="1" t="n">
        <f aca="false">Y1282+1</f>
        <v>1278</v>
      </c>
      <c r="AA1283" s="33"/>
      <c r="AB1283" s="33"/>
      <c r="AD1283" s="33"/>
    </row>
    <row r="1284" customFormat="false" ht="11.25" hidden="false" customHeight="false" outlineLevel="0" collapsed="false">
      <c r="Y1284" s="1" t="n">
        <f aca="false">Y1283+1</f>
        <v>1279</v>
      </c>
      <c r="AA1284" s="33"/>
      <c r="AB1284" s="33"/>
      <c r="AD1284" s="33"/>
    </row>
    <row r="1285" customFormat="false" ht="11.25" hidden="false" customHeight="false" outlineLevel="0" collapsed="false">
      <c r="Y1285" s="1" t="n">
        <f aca="false">Y1284+1</f>
        <v>1280</v>
      </c>
      <c r="AA1285" s="33"/>
      <c r="AB1285" s="33"/>
      <c r="AD1285" s="33"/>
    </row>
    <row r="1286" customFormat="false" ht="11.25" hidden="false" customHeight="false" outlineLevel="0" collapsed="false">
      <c r="Y1286" s="1" t="n">
        <f aca="false">Y1285+1</f>
        <v>1281</v>
      </c>
      <c r="AA1286" s="33"/>
      <c r="AB1286" s="33"/>
      <c r="AD1286" s="33"/>
    </row>
    <row r="1287" customFormat="false" ht="11.25" hidden="false" customHeight="false" outlineLevel="0" collapsed="false">
      <c r="Y1287" s="1" t="n">
        <f aca="false">Y1286+1</f>
        <v>1282</v>
      </c>
      <c r="AA1287" s="33"/>
      <c r="AB1287" s="33"/>
      <c r="AD1287" s="33"/>
    </row>
    <row r="1288" customFormat="false" ht="11.25" hidden="false" customHeight="false" outlineLevel="0" collapsed="false">
      <c r="Y1288" s="1" t="n">
        <f aca="false">Y1287+1</f>
        <v>1283</v>
      </c>
      <c r="AA1288" s="33"/>
      <c r="AB1288" s="33"/>
      <c r="AD1288" s="33"/>
    </row>
    <row r="1289" customFormat="false" ht="11.25" hidden="false" customHeight="false" outlineLevel="0" collapsed="false">
      <c r="Y1289" s="1" t="n">
        <f aca="false">Y1288+1</f>
        <v>1284</v>
      </c>
      <c r="AA1289" s="33"/>
      <c r="AB1289" s="33"/>
      <c r="AD1289" s="33"/>
    </row>
    <row r="1290" customFormat="false" ht="11.25" hidden="false" customHeight="false" outlineLevel="0" collapsed="false">
      <c r="Y1290" s="1" t="n">
        <f aca="false">Y1289+1</f>
        <v>1285</v>
      </c>
      <c r="AA1290" s="33"/>
      <c r="AB1290" s="33"/>
      <c r="AD1290" s="33"/>
    </row>
    <row r="1291" customFormat="false" ht="11.25" hidden="false" customHeight="false" outlineLevel="0" collapsed="false">
      <c r="Y1291" s="1" t="n">
        <f aca="false">Y1290+1</f>
        <v>1286</v>
      </c>
      <c r="AA1291" s="33"/>
      <c r="AB1291" s="33"/>
      <c r="AD1291" s="33"/>
    </row>
    <row r="1292" customFormat="false" ht="11.25" hidden="false" customHeight="false" outlineLevel="0" collapsed="false">
      <c r="Y1292" s="1" t="n">
        <f aca="false">Y1291+1</f>
        <v>1287</v>
      </c>
      <c r="AA1292" s="33"/>
      <c r="AB1292" s="33"/>
      <c r="AD1292" s="33"/>
    </row>
    <row r="1293" customFormat="false" ht="11.25" hidden="false" customHeight="false" outlineLevel="0" collapsed="false">
      <c r="Y1293" s="1" t="n">
        <f aca="false">Y1292+1</f>
        <v>1288</v>
      </c>
      <c r="AA1293" s="33"/>
      <c r="AB1293" s="33"/>
      <c r="AD1293" s="33"/>
    </row>
    <row r="1294" customFormat="false" ht="11.25" hidden="false" customHeight="false" outlineLevel="0" collapsed="false">
      <c r="Y1294" s="1" t="n">
        <f aca="false">Y1293+1</f>
        <v>1289</v>
      </c>
      <c r="AA1294" s="33"/>
      <c r="AB1294" s="33"/>
      <c r="AD1294" s="33"/>
    </row>
    <row r="1295" customFormat="false" ht="11.25" hidden="false" customHeight="false" outlineLevel="0" collapsed="false">
      <c r="Y1295" s="1" t="n">
        <f aca="false">Y1294+1</f>
        <v>1290</v>
      </c>
      <c r="AA1295" s="33"/>
      <c r="AB1295" s="33"/>
      <c r="AD1295" s="33"/>
    </row>
    <row r="1296" customFormat="false" ht="11.25" hidden="false" customHeight="false" outlineLevel="0" collapsed="false">
      <c r="Y1296" s="1" t="n">
        <f aca="false">Y1295+1</f>
        <v>1291</v>
      </c>
      <c r="AA1296" s="33"/>
      <c r="AB1296" s="33"/>
      <c r="AD1296" s="33"/>
    </row>
    <row r="1297" customFormat="false" ht="11.25" hidden="false" customHeight="false" outlineLevel="0" collapsed="false">
      <c r="Y1297" s="1" t="n">
        <f aca="false">Y1296+1</f>
        <v>1292</v>
      </c>
      <c r="AA1297" s="33"/>
      <c r="AB1297" s="33"/>
      <c r="AD1297" s="33"/>
    </row>
    <row r="1298" customFormat="false" ht="11.25" hidden="false" customHeight="false" outlineLevel="0" collapsed="false">
      <c r="Y1298" s="1" t="n">
        <f aca="false">Y1297+1</f>
        <v>1293</v>
      </c>
      <c r="AA1298" s="33"/>
      <c r="AB1298" s="33"/>
      <c r="AD1298" s="33"/>
    </row>
    <row r="1299" customFormat="false" ht="11.25" hidden="false" customHeight="false" outlineLevel="0" collapsed="false">
      <c r="Y1299" s="1" t="n">
        <f aca="false">Y1298+1</f>
        <v>1294</v>
      </c>
      <c r="AA1299" s="33"/>
      <c r="AB1299" s="33"/>
      <c r="AD1299" s="33"/>
    </row>
    <row r="1300" customFormat="false" ht="11.25" hidden="false" customHeight="false" outlineLevel="0" collapsed="false">
      <c r="Y1300" s="1" t="n">
        <f aca="false">Y1299+1</f>
        <v>1295</v>
      </c>
      <c r="AA1300" s="33"/>
      <c r="AB1300" s="33"/>
      <c r="AD1300" s="33"/>
    </row>
    <row r="1301" customFormat="false" ht="11.25" hidden="false" customHeight="false" outlineLevel="0" collapsed="false">
      <c r="Y1301" s="1" t="n">
        <f aca="false">Y1300+1</f>
        <v>1296</v>
      </c>
      <c r="AA1301" s="33"/>
      <c r="AB1301" s="33"/>
      <c r="AD1301" s="33"/>
    </row>
    <row r="1302" customFormat="false" ht="11.25" hidden="false" customHeight="false" outlineLevel="0" collapsed="false">
      <c r="Y1302" s="1" t="n">
        <f aca="false">Y1301+1</f>
        <v>1297</v>
      </c>
      <c r="AA1302" s="33"/>
      <c r="AB1302" s="33"/>
      <c r="AD1302" s="33"/>
    </row>
    <row r="1303" customFormat="false" ht="11.25" hidden="false" customHeight="false" outlineLevel="0" collapsed="false">
      <c r="Y1303" s="1" t="n">
        <f aca="false">Y1302+1</f>
        <v>1298</v>
      </c>
      <c r="AA1303" s="33"/>
      <c r="AB1303" s="33"/>
      <c r="AD1303" s="33"/>
    </row>
    <row r="1304" customFormat="false" ht="11.25" hidden="false" customHeight="false" outlineLevel="0" collapsed="false">
      <c r="Y1304" s="1" t="n">
        <f aca="false">Y1303+1</f>
        <v>1299</v>
      </c>
      <c r="AA1304" s="33"/>
      <c r="AB1304" s="33"/>
      <c r="AD1304" s="33"/>
    </row>
    <row r="1305" customFormat="false" ht="11.25" hidden="false" customHeight="false" outlineLevel="0" collapsed="false">
      <c r="Y1305" s="1" t="n">
        <f aca="false">Y1304+1</f>
        <v>1300</v>
      </c>
      <c r="AA1305" s="33"/>
      <c r="AB1305" s="33"/>
      <c r="AD1305" s="33"/>
    </row>
    <row r="1306" customFormat="false" ht="11.25" hidden="false" customHeight="false" outlineLevel="0" collapsed="false">
      <c r="Y1306" s="1" t="n">
        <f aca="false">Y1305+1</f>
        <v>1301</v>
      </c>
      <c r="AA1306" s="33"/>
      <c r="AB1306" s="33"/>
      <c r="AD1306" s="33"/>
    </row>
    <row r="1307" customFormat="false" ht="11.25" hidden="false" customHeight="false" outlineLevel="0" collapsed="false">
      <c r="Y1307" s="1" t="n">
        <f aca="false">Y1306+1</f>
        <v>1302</v>
      </c>
      <c r="AA1307" s="33"/>
      <c r="AB1307" s="33"/>
      <c r="AD1307" s="33"/>
    </row>
    <row r="1308" customFormat="false" ht="11.25" hidden="false" customHeight="false" outlineLevel="0" collapsed="false">
      <c r="Y1308" s="1" t="n">
        <f aca="false">Y1307+1</f>
        <v>1303</v>
      </c>
      <c r="AA1308" s="33"/>
      <c r="AB1308" s="33"/>
      <c r="AD1308" s="33"/>
    </row>
    <row r="1309" customFormat="false" ht="11.25" hidden="false" customHeight="false" outlineLevel="0" collapsed="false">
      <c r="Y1309" s="1" t="n">
        <f aca="false">Y1308+1</f>
        <v>1304</v>
      </c>
      <c r="AA1309" s="33"/>
      <c r="AB1309" s="33"/>
      <c r="AD1309" s="33"/>
    </row>
    <row r="1310" customFormat="false" ht="11.25" hidden="false" customHeight="false" outlineLevel="0" collapsed="false">
      <c r="Y1310" s="1" t="n">
        <f aca="false">Y1309+1</f>
        <v>1305</v>
      </c>
      <c r="AA1310" s="33"/>
      <c r="AB1310" s="33"/>
      <c r="AD1310" s="33"/>
    </row>
    <row r="1311" customFormat="false" ht="11.25" hidden="false" customHeight="false" outlineLevel="0" collapsed="false">
      <c r="Y1311" s="1" t="n">
        <f aca="false">Y1310+1</f>
        <v>1306</v>
      </c>
      <c r="AA1311" s="33"/>
      <c r="AB1311" s="33"/>
      <c r="AD1311" s="33"/>
    </row>
    <row r="1312" customFormat="false" ht="11.25" hidden="false" customHeight="false" outlineLevel="0" collapsed="false">
      <c r="Y1312" s="1" t="n">
        <f aca="false">Y1311+1</f>
        <v>1307</v>
      </c>
      <c r="AA1312" s="33"/>
      <c r="AB1312" s="33"/>
      <c r="AD1312" s="33"/>
    </row>
    <row r="1313" customFormat="false" ht="11.25" hidden="false" customHeight="false" outlineLevel="0" collapsed="false">
      <c r="Y1313" s="1" t="n">
        <f aca="false">Y1312+1</f>
        <v>1308</v>
      </c>
      <c r="AA1313" s="33"/>
      <c r="AB1313" s="33"/>
      <c r="AD1313" s="33"/>
    </row>
    <row r="1314" customFormat="false" ht="11.25" hidden="false" customHeight="false" outlineLevel="0" collapsed="false">
      <c r="Y1314" s="1" t="n">
        <f aca="false">Y1313+1</f>
        <v>1309</v>
      </c>
      <c r="AA1314" s="33"/>
      <c r="AB1314" s="33"/>
      <c r="AD1314" s="33"/>
    </row>
    <row r="1315" customFormat="false" ht="11.25" hidden="false" customHeight="false" outlineLevel="0" collapsed="false">
      <c r="Y1315" s="1" t="n">
        <f aca="false">Y1314+1</f>
        <v>1310</v>
      </c>
      <c r="AA1315" s="33"/>
      <c r="AB1315" s="33"/>
      <c r="AD1315" s="33"/>
    </row>
    <row r="1316" customFormat="false" ht="11.25" hidden="false" customHeight="false" outlineLevel="0" collapsed="false">
      <c r="Y1316" s="1" t="n">
        <f aca="false">Y1315+1</f>
        <v>1311</v>
      </c>
      <c r="AA1316" s="33"/>
      <c r="AB1316" s="33"/>
      <c r="AD1316" s="33"/>
    </row>
    <row r="1317" customFormat="false" ht="11.25" hidden="false" customHeight="false" outlineLevel="0" collapsed="false">
      <c r="Y1317" s="1" t="n">
        <f aca="false">Y1316+1</f>
        <v>1312</v>
      </c>
      <c r="AA1317" s="33"/>
      <c r="AB1317" s="33"/>
      <c r="AD1317" s="33"/>
    </row>
    <row r="1318" customFormat="false" ht="11.25" hidden="false" customHeight="false" outlineLevel="0" collapsed="false">
      <c r="Y1318" s="1" t="n">
        <f aca="false">Y1317+1</f>
        <v>1313</v>
      </c>
      <c r="AA1318" s="33"/>
      <c r="AB1318" s="33"/>
      <c r="AD1318" s="33"/>
    </row>
    <row r="1319" customFormat="false" ht="11.25" hidden="false" customHeight="false" outlineLevel="0" collapsed="false">
      <c r="Y1319" s="1" t="n">
        <f aca="false">Y1318+1</f>
        <v>1314</v>
      </c>
      <c r="AA1319" s="33"/>
      <c r="AB1319" s="33"/>
      <c r="AD1319" s="33"/>
    </row>
    <row r="1320" customFormat="false" ht="11.25" hidden="false" customHeight="false" outlineLevel="0" collapsed="false">
      <c r="Y1320" s="1" t="n">
        <f aca="false">Y1319+1</f>
        <v>1315</v>
      </c>
      <c r="AA1320" s="33"/>
      <c r="AB1320" s="33"/>
      <c r="AD1320" s="33"/>
    </row>
    <row r="1321" customFormat="false" ht="11.25" hidden="false" customHeight="false" outlineLevel="0" collapsed="false">
      <c r="Y1321" s="1" t="n">
        <f aca="false">Y1320+1</f>
        <v>1316</v>
      </c>
      <c r="AA1321" s="33"/>
      <c r="AB1321" s="33"/>
      <c r="AD1321" s="33"/>
    </row>
    <row r="1322" customFormat="false" ht="11.25" hidden="false" customHeight="false" outlineLevel="0" collapsed="false">
      <c r="Y1322" s="1" t="n">
        <f aca="false">Y1321+1</f>
        <v>1317</v>
      </c>
      <c r="AA1322" s="33"/>
      <c r="AB1322" s="33"/>
      <c r="AD1322" s="33"/>
    </row>
    <row r="1323" customFormat="false" ht="11.25" hidden="false" customHeight="false" outlineLevel="0" collapsed="false">
      <c r="Y1323" s="1" t="n">
        <f aca="false">Y1322+1</f>
        <v>1318</v>
      </c>
      <c r="AA1323" s="33"/>
      <c r="AB1323" s="33"/>
      <c r="AD1323" s="33"/>
    </row>
    <row r="1324" customFormat="false" ht="11.25" hidden="false" customHeight="false" outlineLevel="0" collapsed="false">
      <c r="Y1324" s="1" t="n">
        <f aca="false">Y1323+1</f>
        <v>1319</v>
      </c>
      <c r="AA1324" s="33"/>
      <c r="AB1324" s="33"/>
      <c r="AD1324" s="33"/>
    </row>
    <row r="1325" customFormat="false" ht="11.25" hidden="false" customHeight="false" outlineLevel="0" collapsed="false">
      <c r="Y1325" s="1" t="n">
        <f aca="false">Y1324+1</f>
        <v>1320</v>
      </c>
      <c r="AA1325" s="33"/>
      <c r="AB1325" s="33"/>
      <c r="AD1325" s="33"/>
    </row>
    <row r="1326" customFormat="false" ht="11.25" hidden="false" customHeight="false" outlineLevel="0" collapsed="false">
      <c r="Y1326" s="1" t="n">
        <f aca="false">Y1325+1</f>
        <v>1321</v>
      </c>
      <c r="AA1326" s="33"/>
      <c r="AB1326" s="33"/>
      <c r="AD1326" s="33"/>
    </row>
    <row r="1327" customFormat="false" ht="11.25" hidden="false" customHeight="false" outlineLevel="0" collapsed="false">
      <c r="Y1327" s="1" t="n">
        <f aca="false">Y1326+1</f>
        <v>1322</v>
      </c>
      <c r="AA1327" s="33"/>
      <c r="AB1327" s="33"/>
      <c r="AD1327" s="33"/>
    </row>
    <row r="1328" customFormat="false" ht="11.25" hidden="false" customHeight="false" outlineLevel="0" collapsed="false">
      <c r="Y1328" s="1" t="n">
        <f aca="false">Y1327+1</f>
        <v>1323</v>
      </c>
      <c r="AA1328" s="33"/>
      <c r="AB1328" s="33"/>
      <c r="AD1328" s="33"/>
    </row>
    <row r="1329" customFormat="false" ht="11.25" hidden="false" customHeight="false" outlineLevel="0" collapsed="false">
      <c r="Y1329" s="1" t="n">
        <f aca="false">Y1328+1</f>
        <v>1324</v>
      </c>
      <c r="AA1329" s="33"/>
      <c r="AB1329" s="33"/>
      <c r="AD1329" s="33"/>
    </row>
    <row r="1330" customFormat="false" ht="11.25" hidden="false" customHeight="false" outlineLevel="0" collapsed="false">
      <c r="Y1330" s="1" t="n">
        <f aca="false">Y1329+1</f>
        <v>1325</v>
      </c>
      <c r="AA1330" s="33"/>
      <c r="AB1330" s="33"/>
      <c r="AD1330" s="33"/>
    </row>
    <row r="1331" customFormat="false" ht="11.25" hidden="false" customHeight="false" outlineLevel="0" collapsed="false">
      <c r="Y1331" s="1" t="n">
        <f aca="false">Y1330+1</f>
        <v>1326</v>
      </c>
      <c r="AA1331" s="33"/>
      <c r="AB1331" s="33"/>
      <c r="AD1331" s="33"/>
    </row>
    <row r="1332" customFormat="false" ht="11.25" hidden="false" customHeight="false" outlineLevel="0" collapsed="false">
      <c r="Y1332" s="1" t="n">
        <f aca="false">Y1331+1</f>
        <v>1327</v>
      </c>
      <c r="AA1332" s="33"/>
      <c r="AB1332" s="33"/>
      <c r="AD1332" s="33"/>
    </row>
    <row r="1333" customFormat="false" ht="11.25" hidden="false" customHeight="false" outlineLevel="0" collapsed="false">
      <c r="Y1333" s="1" t="n">
        <f aca="false">Y1332+1</f>
        <v>1328</v>
      </c>
      <c r="AA1333" s="33"/>
      <c r="AB1333" s="33"/>
      <c r="AD1333" s="33"/>
    </row>
    <row r="1334" customFormat="false" ht="11.25" hidden="false" customHeight="false" outlineLevel="0" collapsed="false">
      <c r="Y1334" s="1" t="n">
        <f aca="false">Y1333+1</f>
        <v>1329</v>
      </c>
      <c r="AA1334" s="33"/>
      <c r="AB1334" s="33"/>
      <c r="AD1334" s="33"/>
    </row>
    <row r="1335" customFormat="false" ht="11.25" hidden="false" customHeight="false" outlineLevel="0" collapsed="false">
      <c r="Y1335" s="1" t="n">
        <f aca="false">Y1334+1</f>
        <v>1330</v>
      </c>
      <c r="AA1335" s="33"/>
      <c r="AB1335" s="33"/>
      <c r="AD1335" s="33"/>
    </row>
    <row r="1336" customFormat="false" ht="11.25" hidden="false" customHeight="false" outlineLevel="0" collapsed="false">
      <c r="Y1336" s="1" t="n">
        <f aca="false">Y1335+1</f>
        <v>1331</v>
      </c>
      <c r="AA1336" s="33"/>
      <c r="AB1336" s="33"/>
      <c r="AD1336" s="33"/>
    </row>
    <row r="1337" customFormat="false" ht="11.25" hidden="false" customHeight="false" outlineLevel="0" collapsed="false">
      <c r="Y1337" s="1" t="n">
        <f aca="false">Y1336+1</f>
        <v>1332</v>
      </c>
      <c r="AA1337" s="33"/>
      <c r="AB1337" s="33"/>
      <c r="AD1337" s="33"/>
    </row>
    <row r="1338" customFormat="false" ht="11.25" hidden="false" customHeight="false" outlineLevel="0" collapsed="false">
      <c r="Y1338" s="1" t="n">
        <f aca="false">Y1337+1</f>
        <v>1333</v>
      </c>
      <c r="AA1338" s="33"/>
      <c r="AB1338" s="33"/>
      <c r="AD1338" s="33"/>
    </row>
    <row r="1339" customFormat="false" ht="11.25" hidden="false" customHeight="false" outlineLevel="0" collapsed="false">
      <c r="Y1339" s="1" t="n">
        <f aca="false">Y1338+1</f>
        <v>1334</v>
      </c>
      <c r="AA1339" s="33"/>
      <c r="AB1339" s="33"/>
      <c r="AD1339" s="33"/>
    </row>
    <row r="1340" customFormat="false" ht="11.25" hidden="false" customHeight="false" outlineLevel="0" collapsed="false">
      <c r="Y1340" s="1" t="n">
        <f aca="false">Y1339+1</f>
        <v>1335</v>
      </c>
      <c r="AA1340" s="33"/>
      <c r="AB1340" s="33"/>
      <c r="AD1340" s="33"/>
    </row>
    <row r="1341" customFormat="false" ht="11.25" hidden="false" customHeight="false" outlineLevel="0" collapsed="false">
      <c r="Y1341" s="1" t="n">
        <f aca="false">Y1340+1</f>
        <v>1336</v>
      </c>
      <c r="AA1341" s="33"/>
      <c r="AB1341" s="33"/>
      <c r="AD1341" s="33"/>
    </row>
    <row r="1342" customFormat="false" ht="11.25" hidden="false" customHeight="false" outlineLevel="0" collapsed="false">
      <c r="Y1342" s="1" t="n">
        <f aca="false">Y1341+1</f>
        <v>1337</v>
      </c>
      <c r="AA1342" s="33"/>
      <c r="AB1342" s="33"/>
      <c r="AD1342" s="33"/>
    </row>
    <row r="1343" customFormat="false" ht="11.25" hidden="false" customHeight="false" outlineLevel="0" collapsed="false">
      <c r="Y1343" s="1" t="n">
        <f aca="false">Y1342+1</f>
        <v>1338</v>
      </c>
      <c r="AA1343" s="33"/>
      <c r="AB1343" s="33"/>
      <c r="AD1343" s="33"/>
    </row>
    <row r="1344" customFormat="false" ht="11.25" hidden="false" customHeight="false" outlineLevel="0" collapsed="false">
      <c r="Y1344" s="1" t="n">
        <f aca="false">Y1343+1</f>
        <v>1339</v>
      </c>
      <c r="AA1344" s="33"/>
      <c r="AB1344" s="33"/>
      <c r="AD1344" s="33"/>
    </row>
    <row r="1345" customFormat="false" ht="11.25" hidden="false" customHeight="false" outlineLevel="0" collapsed="false">
      <c r="Y1345" s="1" t="n">
        <f aca="false">Y1344+1</f>
        <v>1340</v>
      </c>
      <c r="AA1345" s="33"/>
      <c r="AB1345" s="33"/>
      <c r="AD1345" s="33"/>
    </row>
    <row r="1346" customFormat="false" ht="11.25" hidden="false" customHeight="false" outlineLevel="0" collapsed="false">
      <c r="Y1346" s="1" t="n">
        <f aca="false">Y1345+1</f>
        <v>1341</v>
      </c>
      <c r="AA1346" s="33"/>
      <c r="AB1346" s="33"/>
      <c r="AD1346" s="33"/>
    </row>
    <row r="1347" customFormat="false" ht="11.25" hidden="false" customHeight="false" outlineLevel="0" collapsed="false">
      <c r="Y1347" s="1" t="n">
        <f aca="false">Y1346+1</f>
        <v>1342</v>
      </c>
      <c r="AA1347" s="33"/>
      <c r="AB1347" s="33"/>
      <c r="AD1347" s="33"/>
    </row>
    <row r="1348" customFormat="false" ht="11.25" hidden="false" customHeight="false" outlineLevel="0" collapsed="false">
      <c r="Y1348" s="1" t="n">
        <f aca="false">Y1347+1</f>
        <v>1343</v>
      </c>
      <c r="AA1348" s="33"/>
      <c r="AB1348" s="33"/>
      <c r="AD1348" s="33"/>
    </row>
    <row r="1349" customFormat="false" ht="11.25" hidden="false" customHeight="false" outlineLevel="0" collapsed="false">
      <c r="Y1349" s="1" t="n">
        <f aca="false">Y1348+1</f>
        <v>1344</v>
      </c>
      <c r="AA1349" s="33"/>
      <c r="AB1349" s="33"/>
      <c r="AD1349" s="33"/>
    </row>
    <row r="1350" customFormat="false" ht="11.25" hidden="false" customHeight="false" outlineLevel="0" collapsed="false">
      <c r="Y1350" s="1" t="n">
        <f aca="false">Y1349+1</f>
        <v>1345</v>
      </c>
      <c r="AA1350" s="33"/>
      <c r="AB1350" s="33"/>
      <c r="AD1350" s="33"/>
    </row>
    <row r="1351" customFormat="false" ht="11.25" hidden="false" customHeight="false" outlineLevel="0" collapsed="false">
      <c r="Y1351" s="1" t="n">
        <f aca="false">Y1350+1</f>
        <v>1346</v>
      </c>
      <c r="AA1351" s="33"/>
      <c r="AB1351" s="33"/>
      <c r="AD1351" s="33"/>
    </row>
    <row r="1352" customFormat="false" ht="11.25" hidden="false" customHeight="false" outlineLevel="0" collapsed="false">
      <c r="Y1352" s="1" t="n">
        <f aca="false">Y1351+1</f>
        <v>1347</v>
      </c>
      <c r="AA1352" s="33"/>
      <c r="AB1352" s="33"/>
      <c r="AD1352" s="33"/>
    </row>
    <row r="1353" customFormat="false" ht="11.25" hidden="false" customHeight="false" outlineLevel="0" collapsed="false">
      <c r="Y1353" s="1" t="n">
        <f aca="false">Y1352+1</f>
        <v>1348</v>
      </c>
      <c r="AA1353" s="33"/>
      <c r="AB1353" s="33"/>
      <c r="AD1353" s="33"/>
    </row>
    <row r="1354" customFormat="false" ht="11.25" hidden="false" customHeight="false" outlineLevel="0" collapsed="false">
      <c r="Y1354" s="1" t="n">
        <f aca="false">Y1353+1</f>
        <v>1349</v>
      </c>
      <c r="AA1354" s="33"/>
      <c r="AB1354" s="33"/>
      <c r="AD1354" s="33"/>
    </row>
    <row r="1355" customFormat="false" ht="11.25" hidden="false" customHeight="false" outlineLevel="0" collapsed="false">
      <c r="Y1355" s="1" t="n">
        <f aca="false">Y1354+1</f>
        <v>1350</v>
      </c>
      <c r="AA1355" s="33"/>
      <c r="AB1355" s="33"/>
      <c r="AD1355" s="33"/>
    </row>
    <row r="1356" customFormat="false" ht="11.25" hidden="false" customHeight="false" outlineLevel="0" collapsed="false">
      <c r="Y1356" s="1" t="n">
        <f aca="false">Y1355+1</f>
        <v>1351</v>
      </c>
      <c r="AA1356" s="33"/>
      <c r="AB1356" s="33"/>
      <c r="AD1356" s="33"/>
    </row>
    <row r="1357" customFormat="false" ht="11.25" hidden="false" customHeight="false" outlineLevel="0" collapsed="false">
      <c r="Y1357" s="1" t="n">
        <f aca="false">Y1356+1</f>
        <v>1352</v>
      </c>
      <c r="AA1357" s="33"/>
      <c r="AB1357" s="33"/>
      <c r="AD1357" s="33"/>
    </row>
    <row r="1358" customFormat="false" ht="11.25" hidden="false" customHeight="false" outlineLevel="0" collapsed="false">
      <c r="Y1358" s="1" t="n">
        <f aca="false">Y1357+1</f>
        <v>1353</v>
      </c>
      <c r="AA1358" s="33"/>
      <c r="AB1358" s="33"/>
      <c r="AD1358" s="33"/>
    </row>
    <row r="1359" customFormat="false" ht="11.25" hidden="false" customHeight="false" outlineLevel="0" collapsed="false">
      <c r="Y1359" s="1" t="n">
        <f aca="false">Y1358+1</f>
        <v>1354</v>
      </c>
      <c r="AA1359" s="33"/>
      <c r="AB1359" s="33"/>
      <c r="AD1359" s="33"/>
    </row>
    <row r="1360" customFormat="false" ht="11.25" hidden="false" customHeight="false" outlineLevel="0" collapsed="false">
      <c r="Y1360" s="1" t="n">
        <f aca="false">Y1359+1</f>
        <v>1355</v>
      </c>
      <c r="AA1360" s="33"/>
      <c r="AB1360" s="33"/>
      <c r="AD1360" s="33"/>
    </row>
    <row r="1361" customFormat="false" ht="11.25" hidden="false" customHeight="false" outlineLevel="0" collapsed="false">
      <c r="Y1361" s="1" t="n">
        <f aca="false">Y1360+1</f>
        <v>1356</v>
      </c>
      <c r="AA1361" s="33"/>
      <c r="AB1361" s="33"/>
      <c r="AD1361" s="33"/>
    </row>
    <row r="1362" customFormat="false" ht="11.25" hidden="false" customHeight="false" outlineLevel="0" collapsed="false">
      <c r="Y1362" s="1" t="n">
        <f aca="false">Y1361+1</f>
        <v>1357</v>
      </c>
      <c r="AA1362" s="33"/>
      <c r="AB1362" s="33"/>
      <c r="AD1362" s="33"/>
    </row>
    <row r="1363" customFormat="false" ht="11.25" hidden="false" customHeight="false" outlineLevel="0" collapsed="false">
      <c r="Y1363" s="1" t="n">
        <f aca="false">Y1362+1</f>
        <v>1358</v>
      </c>
      <c r="AA1363" s="33"/>
      <c r="AB1363" s="33"/>
      <c r="AD1363" s="33"/>
    </row>
    <row r="1364" customFormat="false" ht="11.25" hidden="false" customHeight="false" outlineLevel="0" collapsed="false">
      <c r="Y1364" s="1" t="n">
        <f aca="false">Y1363+1</f>
        <v>1359</v>
      </c>
      <c r="AA1364" s="33"/>
      <c r="AB1364" s="33"/>
      <c r="AD1364" s="33"/>
    </row>
    <row r="1365" customFormat="false" ht="11.25" hidden="false" customHeight="false" outlineLevel="0" collapsed="false">
      <c r="Y1365" s="1" t="n">
        <f aca="false">Y1364+1</f>
        <v>1360</v>
      </c>
      <c r="AA1365" s="33"/>
      <c r="AB1365" s="33"/>
      <c r="AD1365" s="33"/>
    </row>
    <row r="1366" customFormat="false" ht="11.25" hidden="false" customHeight="false" outlineLevel="0" collapsed="false">
      <c r="Y1366" s="1" t="n">
        <f aca="false">Y1365+1</f>
        <v>1361</v>
      </c>
      <c r="AA1366" s="33"/>
      <c r="AB1366" s="33"/>
      <c r="AD1366" s="33"/>
    </row>
    <row r="1367" customFormat="false" ht="11.25" hidden="false" customHeight="false" outlineLevel="0" collapsed="false">
      <c r="Y1367" s="1" t="n">
        <f aca="false">Y1366+1</f>
        <v>1362</v>
      </c>
      <c r="AA1367" s="33"/>
      <c r="AB1367" s="33"/>
      <c r="AD1367" s="33"/>
    </row>
    <row r="1368" customFormat="false" ht="11.25" hidden="false" customHeight="false" outlineLevel="0" collapsed="false">
      <c r="Y1368" s="1" t="n">
        <f aca="false">Y1367+1</f>
        <v>1363</v>
      </c>
      <c r="AA1368" s="33"/>
      <c r="AB1368" s="33"/>
      <c r="AD1368" s="33"/>
    </row>
    <row r="1369" customFormat="false" ht="11.25" hidden="false" customHeight="false" outlineLevel="0" collapsed="false">
      <c r="Y1369" s="1" t="n">
        <f aca="false">Y1368+1</f>
        <v>1364</v>
      </c>
      <c r="AA1369" s="33"/>
      <c r="AB1369" s="33"/>
      <c r="AD1369" s="33"/>
    </row>
    <row r="1370" customFormat="false" ht="11.25" hidden="false" customHeight="false" outlineLevel="0" collapsed="false">
      <c r="Y1370" s="1" t="n">
        <f aca="false">Y1369+1</f>
        <v>1365</v>
      </c>
      <c r="AA1370" s="33"/>
      <c r="AB1370" s="33"/>
      <c r="AD1370" s="33"/>
    </row>
    <row r="1371" customFormat="false" ht="11.25" hidden="false" customHeight="false" outlineLevel="0" collapsed="false">
      <c r="Y1371" s="1" t="n">
        <f aca="false">Y1370+1</f>
        <v>1366</v>
      </c>
      <c r="AA1371" s="33"/>
      <c r="AB1371" s="33"/>
      <c r="AD1371" s="33"/>
    </row>
    <row r="1372" customFormat="false" ht="11.25" hidden="false" customHeight="false" outlineLevel="0" collapsed="false">
      <c r="Y1372" s="1" t="n">
        <f aca="false">Y1371+1</f>
        <v>1367</v>
      </c>
      <c r="AA1372" s="33"/>
      <c r="AB1372" s="33"/>
      <c r="AD1372" s="33"/>
    </row>
    <row r="1373" customFormat="false" ht="11.25" hidden="false" customHeight="false" outlineLevel="0" collapsed="false">
      <c r="Y1373" s="1" t="n">
        <f aca="false">Y1372+1</f>
        <v>1368</v>
      </c>
      <c r="AA1373" s="33"/>
      <c r="AB1373" s="33"/>
      <c r="AD1373" s="33"/>
    </row>
    <row r="1374" customFormat="false" ht="11.25" hidden="false" customHeight="false" outlineLevel="0" collapsed="false">
      <c r="Y1374" s="1" t="n">
        <f aca="false">Y1373+1</f>
        <v>1369</v>
      </c>
      <c r="AA1374" s="33"/>
      <c r="AB1374" s="33"/>
      <c r="AD1374" s="33"/>
    </row>
    <row r="1375" customFormat="false" ht="11.25" hidden="false" customHeight="false" outlineLevel="0" collapsed="false">
      <c r="Y1375" s="1" t="n">
        <f aca="false">Y1374+1</f>
        <v>1370</v>
      </c>
      <c r="AA1375" s="33"/>
      <c r="AB1375" s="33"/>
      <c r="AD1375" s="33"/>
    </row>
    <row r="1376" customFormat="false" ht="11.25" hidden="false" customHeight="false" outlineLevel="0" collapsed="false">
      <c r="Y1376" s="1" t="n">
        <f aca="false">Y1375+1</f>
        <v>1371</v>
      </c>
      <c r="AA1376" s="33"/>
      <c r="AB1376" s="33"/>
      <c r="AD1376" s="33"/>
    </row>
    <row r="1377" customFormat="false" ht="11.25" hidden="false" customHeight="false" outlineLevel="0" collapsed="false">
      <c r="Y1377" s="1" t="n">
        <f aca="false">Y1376+1</f>
        <v>1372</v>
      </c>
      <c r="AA1377" s="33"/>
      <c r="AB1377" s="33"/>
      <c r="AD1377" s="33"/>
    </row>
    <row r="1378" customFormat="false" ht="11.25" hidden="false" customHeight="false" outlineLevel="0" collapsed="false">
      <c r="Y1378" s="1" t="n">
        <f aca="false">Y1377+1</f>
        <v>1373</v>
      </c>
      <c r="AA1378" s="33"/>
      <c r="AB1378" s="33"/>
      <c r="AD1378" s="33"/>
    </row>
    <row r="1379" customFormat="false" ht="11.25" hidden="false" customHeight="false" outlineLevel="0" collapsed="false">
      <c r="Y1379" s="1" t="n">
        <f aca="false">Y1378+1</f>
        <v>1374</v>
      </c>
      <c r="AA1379" s="33"/>
      <c r="AB1379" s="33"/>
      <c r="AD1379" s="33"/>
    </row>
    <row r="1380" customFormat="false" ht="11.25" hidden="false" customHeight="false" outlineLevel="0" collapsed="false">
      <c r="Y1380" s="1" t="n">
        <f aca="false">Y1379+1</f>
        <v>1375</v>
      </c>
      <c r="AA1380" s="33"/>
      <c r="AB1380" s="33"/>
      <c r="AD1380" s="33"/>
    </row>
    <row r="1381" customFormat="false" ht="11.25" hidden="false" customHeight="false" outlineLevel="0" collapsed="false">
      <c r="Y1381" s="1" t="n">
        <f aca="false">Y1380+1</f>
        <v>1376</v>
      </c>
      <c r="AA1381" s="33"/>
      <c r="AB1381" s="33"/>
      <c r="AD1381" s="33"/>
    </row>
    <row r="1382" customFormat="false" ht="11.25" hidden="false" customHeight="false" outlineLevel="0" collapsed="false">
      <c r="Y1382" s="1" t="n">
        <f aca="false">Y1381+1</f>
        <v>1377</v>
      </c>
      <c r="AA1382" s="33"/>
      <c r="AB1382" s="33"/>
      <c r="AD1382" s="33"/>
    </row>
    <row r="1383" customFormat="false" ht="11.25" hidden="false" customHeight="false" outlineLevel="0" collapsed="false">
      <c r="Y1383" s="1" t="n">
        <f aca="false">Y1382+1</f>
        <v>1378</v>
      </c>
      <c r="AA1383" s="33"/>
      <c r="AB1383" s="33"/>
      <c r="AD1383" s="33"/>
    </row>
    <row r="1384" customFormat="false" ht="11.25" hidden="false" customHeight="false" outlineLevel="0" collapsed="false">
      <c r="Y1384" s="1" t="n">
        <f aca="false">Y1383+1</f>
        <v>1379</v>
      </c>
      <c r="AA1384" s="33"/>
      <c r="AB1384" s="33"/>
      <c r="AD1384" s="33"/>
    </row>
    <row r="1385" customFormat="false" ht="11.25" hidden="false" customHeight="false" outlineLevel="0" collapsed="false">
      <c r="Y1385" s="1" t="n">
        <f aca="false">Y1384+1</f>
        <v>1380</v>
      </c>
      <c r="AA1385" s="33"/>
      <c r="AB1385" s="33"/>
      <c r="AD1385" s="33"/>
    </row>
    <row r="1386" customFormat="false" ht="11.25" hidden="false" customHeight="false" outlineLevel="0" collapsed="false">
      <c r="Y1386" s="1" t="n">
        <f aca="false">Y1385+1</f>
        <v>1381</v>
      </c>
      <c r="AA1386" s="33"/>
      <c r="AB1386" s="33"/>
      <c r="AD1386" s="33"/>
    </row>
    <row r="1387" customFormat="false" ht="11.25" hidden="false" customHeight="false" outlineLevel="0" collapsed="false">
      <c r="Y1387" s="1" t="n">
        <f aca="false">Y1386+1</f>
        <v>1382</v>
      </c>
      <c r="AA1387" s="33"/>
      <c r="AB1387" s="33"/>
      <c r="AD1387" s="33"/>
    </row>
    <row r="1388" customFormat="false" ht="11.25" hidden="false" customHeight="false" outlineLevel="0" collapsed="false">
      <c r="Y1388" s="1" t="n">
        <f aca="false">Y1387+1</f>
        <v>1383</v>
      </c>
      <c r="AA1388" s="33"/>
      <c r="AB1388" s="33"/>
      <c r="AD1388" s="33"/>
    </row>
    <row r="1389" customFormat="false" ht="11.25" hidden="false" customHeight="false" outlineLevel="0" collapsed="false">
      <c r="Y1389" s="1" t="n">
        <f aca="false">Y1388+1</f>
        <v>1384</v>
      </c>
      <c r="AA1389" s="33"/>
      <c r="AB1389" s="33"/>
      <c r="AD1389" s="33"/>
    </row>
    <row r="1390" customFormat="false" ht="11.25" hidden="false" customHeight="false" outlineLevel="0" collapsed="false">
      <c r="Y1390" s="1" t="n">
        <f aca="false">Y1389+1</f>
        <v>1385</v>
      </c>
      <c r="AA1390" s="33"/>
      <c r="AB1390" s="33"/>
      <c r="AD1390" s="33"/>
    </row>
    <row r="1391" customFormat="false" ht="11.25" hidden="false" customHeight="false" outlineLevel="0" collapsed="false">
      <c r="Y1391" s="1" t="n">
        <f aca="false">Y1390+1</f>
        <v>1386</v>
      </c>
      <c r="AA1391" s="33"/>
      <c r="AB1391" s="33"/>
      <c r="AD1391" s="33"/>
    </row>
    <row r="1392" customFormat="false" ht="11.25" hidden="false" customHeight="false" outlineLevel="0" collapsed="false">
      <c r="Y1392" s="1" t="n">
        <f aca="false">Y1391+1</f>
        <v>1387</v>
      </c>
      <c r="AA1392" s="33"/>
      <c r="AB1392" s="33"/>
      <c r="AD1392" s="33"/>
    </row>
    <row r="1393" customFormat="false" ht="11.25" hidden="false" customHeight="false" outlineLevel="0" collapsed="false">
      <c r="Y1393" s="1" t="n">
        <f aca="false">Y1392+1</f>
        <v>1388</v>
      </c>
      <c r="AA1393" s="33"/>
      <c r="AB1393" s="33"/>
      <c r="AD1393" s="33"/>
    </row>
    <row r="1394" customFormat="false" ht="11.25" hidden="false" customHeight="false" outlineLevel="0" collapsed="false">
      <c r="Y1394" s="1" t="n">
        <f aca="false">Y1393+1</f>
        <v>1389</v>
      </c>
      <c r="AA1394" s="33"/>
      <c r="AB1394" s="33"/>
      <c r="AD1394" s="33"/>
    </row>
    <row r="1395" customFormat="false" ht="11.25" hidden="false" customHeight="false" outlineLevel="0" collapsed="false">
      <c r="Y1395" s="1" t="n">
        <f aca="false">Y1394+1</f>
        <v>1390</v>
      </c>
      <c r="AA1395" s="33"/>
      <c r="AB1395" s="33"/>
      <c r="AD1395" s="33"/>
    </row>
    <row r="1396" customFormat="false" ht="11.25" hidden="false" customHeight="false" outlineLevel="0" collapsed="false">
      <c r="Y1396" s="1" t="n">
        <f aca="false">Y1395+1</f>
        <v>1391</v>
      </c>
      <c r="AA1396" s="33"/>
      <c r="AB1396" s="33"/>
      <c r="AD1396" s="33"/>
    </row>
    <row r="1397" customFormat="false" ht="11.25" hidden="false" customHeight="false" outlineLevel="0" collapsed="false">
      <c r="Y1397" s="1" t="n">
        <f aca="false">Y1396+1</f>
        <v>1392</v>
      </c>
      <c r="AA1397" s="33"/>
      <c r="AB1397" s="33"/>
      <c r="AD1397" s="33"/>
    </row>
    <row r="1398" customFormat="false" ht="11.25" hidden="false" customHeight="false" outlineLevel="0" collapsed="false">
      <c r="Y1398" s="1" t="n">
        <f aca="false">Y1397+1</f>
        <v>1393</v>
      </c>
      <c r="AA1398" s="33"/>
      <c r="AB1398" s="33"/>
      <c r="AD1398" s="33"/>
    </row>
    <row r="1399" customFormat="false" ht="11.25" hidden="false" customHeight="false" outlineLevel="0" collapsed="false">
      <c r="Y1399" s="1" t="n">
        <f aca="false">Y1398+1</f>
        <v>1394</v>
      </c>
      <c r="AA1399" s="33"/>
      <c r="AB1399" s="33"/>
      <c r="AD1399" s="33"/>
    </row>
    <row r="1400" customFormat="false" ht="11.25" hidden="false" customHeight="false" outlineLevel="0" collapsed="false">
      <c r="Y1400" s="1" t="n">
        <f aca="false">Y1399+1</f>
        <v>1395</v>
      </c>
      <c r="AA1400" s="33"/>
      <c r="AB1400" s="33"/>
      <c r="AD1400" s="33"/>
    </row>
    <row r="1401" customFormat="false" ht="11.25" hidden="false" customHeight="false" outlineLevel="0" collapsed="false">
      <c r="Y1401" s="1" t="n">
        <f aca="false">Y1400+1</f>
        <v>1396</v>
      </c>
      <c r="AA1401" s="33"/>
      <c r="AB1401" s="33"/>
      <c r="AD1401" s="33"/>
    </row>
    <row r="1402" customFormat="false" ht="11.25" hidden="false" customHeight="false" outlineLevel="0" collapsed="false">
      <c r="Y1402" s="1" t="n">
        <f aca="false">Y1401+1</f>
        <v>1397</v>
      </c>
      <c r="AA1402" s="33"/>
      <c r="AB1402" s="33"/>
      <c r="AD1402" s="33"/>
    </row>
    <row r="1403" customFormat="false" ht="11.25" hidden="false" customHeight="false" outlineLevel="0" collapsed="false">
      <c r="Y1403" s="1" t="n">
        <f aca="false">Y1402+1</f>
        <v>1398</v>
      </c>
      <c r="AA1403" s="33"/>
      <c r="AB1403" s="33"/>
      <c r="AD1403" s="33"/>
    </row>
    <row r="1404" customFormat="false" ht="11.25" hidden="false" customHeight="false" outlineLevel="0" collapsed="false">
      <c r="Y1404" s="1" t="n">
        <f aca="false">Y1403+1</f>
        <v>1399</v>
      </c>
      <c r="AA1404" s="33"/>
      <c r="AB1404" s="33"/>
      <c r="AD1404" s="33"/>
    </row>
    <row r="1405" customFormat="false" ht="11.25" hidden="false" customHeight="false" outlineLevel="0" collapsed="false">
      <c r="Y1405" s="1" t="n">
        <f aca="false">Y1404+1</f>
        <v>1400</v>
      </c>
      <c r="AA1405" s="33"/>
      <c r="AB1405" s="33"/>
      <c r="AD1405" s="33"/>
    </row>
    <row r="1406" customFormat="false" ht="11.25" hidden="false" customHeight="false" outlineLevel="0" collapsed="false">
      <c r="Y1406" s="1" t="n">
        <f aca="false">Y1405+1</f>
        <v>1401</v>
      </c>
      <c r="AA1406" s="33"/>
      <c r="AB1406" s="33"/>
      <c r="AD1406" s="33"/>
    </row>
    <row r="1407" customFormat="false" ht="11.25" hidden="false" customHeight="false" outlineLevel="0" collapsed="false">
      <c r="Y1407" s="1" t="n">
        <f aca="false">Y1406+1</f>
        <v>1402</v>
      </c>
      <c r="AA1407" s="33"/>
      <c r="AB1407" s="33"/>
      <c r="AD1407" s="33"/>
    </row>
    <row r="1408" customFormat="false" ht="11.25" hidden="false" customHeight="false" outlineLevel="0" collapsed="false">
      <c r="Y1408" s="1" t="n">
        <f aca="false">Y1407+1</f>
        <v>1403</v>
      </c>
      <c r="AA1408" s="33"/>
      <c r="AB1408" s="33"/>
      <c r="AD1408" s="33"/>
    </row>
    <row r="1409" customFormat="false" ht="11.25" hidden="false" customHeight="false" outlineLevel="0" collapsed="false">
      <c r="Y1409" s="1" t="n">
        <f aca="false">Y1408+1</f>
        <v>1404</v>
      </c>
      <c r="AA1409" s="33"/>
      <c r="AB1409" s="33"/>
      <c r="AD1409" s="33"/>
    </row>
    <row r="1410" customFormat="false" ht="11.25" hidden="false" customHeight="false" outlineLevel="0" collapsed="false">
      <c r="Y1410" s="1" t="n">
        <f aca="false">Y1409+1</f>
        <v>1405</v>
      </c>
      <c r="AA1410" s="33"/>
      <c r="AB1410" s="33"/>
      <c r="AD1410" s="33"/>
    </row>
    <row r="1411" customFormat="false" ht="11.25" hidden="false" customHeight="false" outlineLevel="0" collapsed="false">
      <c r="Y1411" s="1" t="n">
        <f aca="false">Y1410+1</f>
        <v>1406</v>
      </c>
      <c r="AA1411" s="33"/>
      <c r="AB1411" s="33"/>
      <c r="AD1411" s="33"/>
    </row>
    <row r="1412" customFormat="false" ht="11.25" hidden="false" customHeight="false" outlineLevel="0" collapsed="false">
      <c r="Y1412" s="1" t="n">
        <f aca="false">Y1411+1</f>
        <v>1407</v>
      </c>
      <c r="AA1412" s="33"/>
      <c r="AB1412" s="33"/>
      <c r="AD1412" s="33"/>
    </row>
    <row r="1413" customFormat="false" ht="11.25" hidden="false" customHeight="false" outlineLevel="0" collapsed="false">
      <c r="Y1413" s="1" t="n">
        <f aca="false">Y1412+1</f>
        <v>1408</v>
      </c>
      <c r="AA1413" s="33"/>
      <c r="AB1413" s="33"/>
      <c r="AD1413" s="33"/>
    </row>
    <row r="1414" customFormat="false" ht="11.25" hidden="false" customHeight="false" outlineLevel="0" collapsed="false">
      <c r="Y1414" s="1" t="n">
        <f aca="false">Y1413+1</f>
        <v>1409</v>
      </c>
      <c r="AA1414" s="33"/>
      <c r="AB1414" s="33"/>
      <c r="AD1414" s="33"/>
    </row>
    <row r="1415" customFormat="false" ht="11.25" hidden="false" customHeight="false" outlineLevel="0" collapsed="false">
      <c r="Y1415" s="1" t="n">
        <f aca="false">Y1414+1</f>
        <v>1410</v>
      </c>
      <c r="AA1415" s="33"/>
      <c r="AB1415" s="33"/>
      <c r="AD1415" s="33"/>
    </row>
    <row r="1416" customFormat="false" ht="11.25" hidden="false" customHeight="false" outlineLevel="0" collapsed="false">
      <c r="Y1416" s="1" t="n">
        <f aca="false">Y1415+1</f>
        <v>1411</v>
      </c>
      <c r="AA1416" s="33"/>
      <c r="AB1416" s="33"/>
      <c r="AD1416" s="33"/>
    </row>
    <row r="1417" customFormat="false" ht="11.25" hidden="false" customHeight="false" outlineLevel="0" collapsed="false">
      <c r="Y1417" s="1" t="n">
        <f aca="false">Y1416+1</f>
        <v>1412</v>
      </c>
      <c r="AA1417" s="33"/>
      <c r="AB1417" s="33"/>
      <c r="AD1417" s="33"/>
    </row>
    <row r="1418" customFormat="false" ht="11.25" hidden="false" customHeight="false" outlineLevel="0" collapsed="false">
      <c r="Y1418" s="1" t="n">
        <f aca="false">Y1417+1</f>
        <v>1413</v>
      </c>
      <c r="AA1418" s="33"/>
      <c r="AB1418" s="33"/>
      <c r="AD1418" s="33"/>
    </row>
    <row r="1419" customFormat="false" ht="11.25" hidden="false" customHeight="false" outlineLevel="0" collapsed="false">
      <c r="Y1419" s="1" t="n">
        <f aca="false">Y1418+1</f>
        <v>1414</v>
      </c>
      <c r="AA1419" s="33"/>
      <c r="AB1419" s="33"/>
      <c r="AD1419" s="33"/>
    </row>
    <row r="1420" customFormat="false" ht="11.25" hidden="false" customHeight="false" outlineLevel="0" collapsed="false">
      <c r="Y1420" s="1" t="n">
        <f aca="false">Y1419+1</f>
        <v>1415</v>
      </c>
      <c r="AA1420" s="33"/>
      <c r="AB1420" s="33"/>
      <c r="AD1420" s="33"/>
    </row>
    <row r="1421" customFormat="false" ht="11.25" hidden="false" customHeight="false" outlineLevel="0" collapsed="false">
      <c r="Y1421" s="1" t="n">
        <f aca="false">Y1420+1</f>
        <v>1416</v>
      </c>
      <c r="AA1421" s="33"/>
      <c r="AB1421" s="33"/>
      <c r="AD1421" s="33"/>
    </row>
    <row r="1422" customFormat="false" ht="11.25" hidden="false" customHeight="false" outlineLevel="0" collapsed="false">
      <c r="Y1422" s="1" t="n">
        <f aca="false">Y1421+1</f>
        <v>1417</v>
      </c>
      <c r="AA1422" s="33"/>
      <c r="AB1422" s="33"/>
      <c r="AD1422" s="33"/>
    </row>
    <row r="1423" customFormat="false" ht="11.25" hidden="false" customHeight="false" outlineLevel="0" collapsed="false">
      <c r="Y1423" s="1" t="n">
        <f aca="false">Y1422+1</f>
        <v>1418</v>
      </c>
      <c r="AA1423" s="33"/>
      <c r="AB1423" s="33"/>
      <c r="AD1423" s="33"/>
    </row>
    <row r="1424" customFormat="false" ht="11.25" hidden="false" customHeight="false" outlineLevel="0" collapsed="false">
      <c r="Y1424" s="1" t="n">
        <f aca="false">Y1423+1</f>
        <v>1419</v>
      </c>
      <c r="AA1424" s="33"/>
      <c r="AB1424" s="33"/>
      <c r="AD1424" s="33"/>
    </row>
    <row r="1425" customFormat="false" ht="11.25" hidden="false" customHeight="false" outlineLevel="0" collapsed="false">
      <c r="Y1425" s="1" t="n">
        <f aca="false">Y1424+1</f>
        <v>1420</v>
      </c>
      <c r="AA1425" s="33"/>
      <c r="AB1425" s="33"/>
      <c r="AD1425" s="33"/>
    </row>
    <row r="1426" customFormat="false" ht="11.25" hidden="false" customHeight="false" outlineLevel="0" collapsed="false">
      <c r="Y1426" s="1" t="n">
        <f aca="false">Y1425+1</f>
        <v>1421</v>
      </c>
      <c r="AA1426" s="33"/>
      <c r="AB1426" s="33"/>
      <c r="AD1426" s="33"/>
    </row>
    <row r="1427" customFormat="false" ht="11.25" hidden="false" customHeight="false" outlineLevel="0" collapsed="false">
      <c r="Y1427" s="1" t="n">
        <f aca="false">Y1426+1</f>
        <v>1422</v>
      </c>
      <c r="AA1427" s="33"/>
      <c r="AB1427" s="33"/>
      <c r="AD1427" s="33"/>
    </row>
    <row r="1428" customFormat="false" ht="11.25" hidden="false" customHeight="false" outlineLevel="0" collapsed="false">
      <c r="Y1428" s="1" t="n">
        <f aca="false">Y1427+1</f>
        <v>1423</v>
      </c>
      <c r="AA1428" s="33"/>
      <c r="AB1428" s="33"/>
      <c r="AD1428" s="33"/>
    </row>
    <row r="1429" customFormat="false" ht="11.25" hidden="false" customHeight="false" outlineLevel="0" collapsed="false">
      <c r="Y1429" s="1" t="n">
        <f aca="false">Y1428+1</f>
        <v>1424</v>
      </c>
      <c r="AA1429" s="33"/>
      <c r="AB1429" s="33"/>
      <c r="AD1429" s="33"/>
    </row>
    <row r="1430" customFormat="false" ht="11.25" hidden="false" customHeight="false" outlineLevel="0" collapsed="false">
      <c r="Y1430" s="1" t="n">
        <f aca="false">Y1429+1</f>
        <v>1425</v>
      </c>
      <c r="AA1430" s="33"/>
      <c r="AB1430" s="33"/>
      <c r="AD1430" s="33"/>
    </row>
    <row r="1431" customFormat="false" ht="11.25" hidden="false" customHeight="false" outlineLevel="0" collapsed="false">
      <c r="Y1431" s="1" t="n">
        <f aca="false">Y1430+1</f>
        <v>1426</v>
      </c>
      <c r="AA1431" s="33"/>
      <c r="AB1431" s="33"/>
      <c r="AD1431" s="33"/>
    </row>
    <row r="1432" customFormat="false" ht="11.25" hidden="false" customHeight="false" outlineLevel="0" collapsed="false">
      <c r="Y1432" s="1" t="n">
        <f aca="false">Y1431+1</f>
        <v>1427</v>
      </c>
      <c r="AA1432" s="33"/>
      <c r="AB1432" s="33"/>
      <c r="AD1432" s="33"/>
    </row>
    <row r="1433" customFormat="false" ht="11.25" hidden="false" customHeight="false" outlineLevel="0" collapsed="false">
      <c r="Y1433" s="1" t="n">
        <f aca="false">Y1432+1</f>
        <v>1428</v>
      </c>
      <c r="AA1433" s="33"/>
      <c r="AB1433" s="33"/>
      <c r="AD1433" s="33"/>
    </row>
    <row r="1434" customFormat="false" ht="11.25" hidden="false" customHeight="false" outlineLevel="0" collapsed="false">
      <c r="Y1434" s="1" t="n">
        <f aca="false">Y1433+1</f>
        <v>1429</v>
      </c>
      <c r="AA1434" s="33"/>
      <c r="AB1434" s="33"/>
      <c r="AD1434" s="33"/>
    </row>
    <row r="1435" customFormat="false" ht="11.25" hidden="false" customHeight="false" outlineLevel="0" collapsed="false">
      <c r="Y1435" s="1" t="n">
        <f aca="false">Y1434+1</f>
        <v>1430</v>
      </c>
      <c r="AA1435" s="33"/>
      <c r="AB1435" s="33"/>
      <c r="AD1435" s="33"/>
    </row>
    <row r="1436" customFormat="false" ht="11.25" hidden="false" customHeight="false" outlineLevel="0" collapsed="false">
      <c r="Y1436" s="1" t="n">
        <f aca="false">Y1435+1</f>
        <v>1431</v>
      </c>
      <c r="AA1436" s="33"/>
      <c r="AB1436" s="33"/>
      <c r="AD1436" s="33"/>
    </row>
    <row r="1437" customFormat="false" ht="11.25" hidden="false" customHeight="false" outlineLevel="0" collapsed="false">
      <c r="Y1437" s="1" t="n">
        <f aca="false">Y1436+1</f>
        <v>1432</v>
      </c>
      <c r="AA1437" s="33"/>
      <c r="AB1437" s="33"/>
      <c r="AD1437" s="33"/>
    </row>
    <row r="1438" customFormat="false" ht="11.25" hidden="false" customHeight="false" outlineLevel="0" collapsed="false">
      <c r="Y1438" s="1" t="n">
        <f aca="false">Y1437+1</f>
        <v>1433</v>
      </c>
      <c r="AA1438" s="33"/>
      <c r="AB1438" s="33"/>
      <c r="AD1438" s="33"/>
    </row>
    <row r="1439" customFormat="false" ht="11.25" hidden="false" customHeight="false" outlineLevel="0" collapsed="false">
      <c r="Y1439" s="1" t="n">
        <f aca="false">Y1438+1</f>
        <v>1434</v>
      </c>
      <c r="AA1439" s="33"/>
      <c r="AB1439" s="33"/>
      <c r="AD1439" s="33"/>
    </row>
    <row r="1440" customFormat="false" ht="11.25" hidden="false" customHeight="false" outlineLevel="0" collapsed="false">
      <c r="Y1440" s="1" t="n">
        <f aca="false">Y1439+1</f>
        <v>1435</v>
      </c>
      <c r="AA1440" s="33"/>
      <c r="AB1440" s="33"/>
      <c r="AD1440" s="33"/>
    </row>
    <row r="1441" customFormat="false" ht="11.25" hidden="false" customHeight="false" outlineLevel="0" collapsed="false">
      <c r="Y1441" s="1" t="n">
        <f aca="false">Y1440+1</f>
        <v>1436</v>
      </c>
      <c r="AA1441" s="33"/>
      <c r="AB1441" s="33"/>
      <c r="AD1441" s="33"/>
    </row>
    <row r="1442" customFormat="false" ht="11.25" hidden="false" customHeight="false" outlineLevel="0" collapsed="false">
      <c r="Y1442" s="1" t="n">
        <f aca="false">Y1441+1</f>
        <v>1437</v>
      </c>
      <c r="AA1442" s="33"/>
      <c r="AB1442" s="33"/>
      <c r="AD1442" s="33"/>
    </row>
    <row r="1443" customFormat="false" ht="11.25" hidden="false" customHeight="false" outlineLevel="0" collapsed="false">
      <c r="Y1443" s="1" t="n">
        <f aca="false">Y1442+1</f>
        <v>1438</v>
      </c>
      <c r="AA1443" s="33"/>
      <c r="AB1443" s="33"/>
      <c r="AD1443" s="33"/>
    </row>
    <row r="1444" customFormat="false" ht="11.25" hidden="false" customHeight="false" outlineLevel="0" collapsed="false">
      <c r="Y1444" s="1" t="n">
        <f aca="false">Y1443+1</f>
        <v>1439</v>
      </c>
      <c r="AA1444" s="33"/>
      <c r="AB1444" s="33"/>
      <c r="AD1444" s="33"/>
    </row>
    <row r="1445" customFormat="false" ht="11.25" hidden="false" customHeight="false" outlineLevel="0" collapsed="false">
      <c r="Y1445" s="1" t="n">
        <f aca="false">Y1444+1</f>
        <v>1440</v>
      </c>
      <c r="AA1445" s="33"/>
      <c r="AB1445" s="33"/>
      <c r="AD1445" s="33"/>
    </row>
    <row r="1446" customFormat="false" ht="11.25" hidden="false" customHeight="false" outlineLevel="0" collapsed="false">
      <c r="Y1446" s="1" t="n">
        <f aca="false">Y1445+1</f>
        <v>1441</v>
      </c>
      <c r="AA1446" s="33"/>
      <c r="AB1446" s="33"/>
      <c r="AD1446" s="33"/>
    </row>
    <row r="1447" customFormat="false" ht="11.25" hidden="false" customHeight="false" outlineLevel="0" collapsed="false">
      <c r="Y1447" s="1" t="n">
        <f aca="false">Y1446+1</f>
        <v>1442</v>
      </c>
      <c r="AA1447" s="33"/>
      <c r="AB1447" s="33"/>
      <c r="AD1447" s="33"/>
    </row>
    <row r="1448" customFormat="false" ht="11.25" hidden="false" customHeight="false" outlineLevel="0" collapsed="false">
      <c r="Y1448" s="1" t="n">
        <f aca="false">Y1447+1</f>
        <v>1443</v>
      </c>
      <c r="AA1448" s="33"/>
      <c r="AB1448" s="33"/>
      <c r="AD1448" s="33"/>
    </row>
    <row r="1449" customFormat="false" ht="11.25" hidden="false" customHeight="false" outlineLevel="0" collapsed="false">
      <c r="Y1449" s="1" t="n">
        <f aca="false">Y1448+1</f>
        <v>1444</v>
      </c>
      <c r="AA1449" s="33"/>
      <c r="AB1449" s="33"/>
      <c r="AD1449" s="33"/>
    </row>
    <row r="1450" customFormat="false" ht="11.25" hidden="false" customHeight="false" outlineLevel="0" collapsed="false">
      <c r="Y1450" s="1" t="n">
        <f aca="false">Y1449+1</f>
        <v>1445</v>
      </c>
      <c r="AA1450" s="33"/>
      <c r="AB1450" s="33"/>
      <c r="AD1450" s="33"/>
    </row>
    <row r="1451" customFormat="false" ht="11.25" hidden="false" customHeight="false" outlineLevel="0" collapsed="false">
      <c r="Y1451" s="1" t="n">
        <f aca="false">Y1450+1</f>
        <v>1446</v>
      </c>
      <c r="AA1451" s="33"/>
      <c r="AB1451" s="33"/>
      <c r="AD1451" s="33"/>
    </row>
    <row r="1452" customFormat="false" ht="11.25" hidden="false" customHeight="false" outlineLevel="0" collapsed="false">
      <c r="Y1452" s="1" t="n">
        <f aca="false">Y1451+1</f>
        <v>1447</v>
      </c>
      <c r="AB1452" s="33"/>
      <c r="AD1452" s="33"/>
    </row>
    <row r="1453" customFormat="false" ht="11.25" hidden="false" customHeight="false" outlineLevel="0" collapsed="false">
      <c r="Y1453" s="1" t="n">
        <f aca="false">Y1452+1</f>
        <v>1448</v>
      </c>
      <c r="AB1453" s="33"/>
      <c r="AD1453" s="33"/>
    </row>
    <row r="1454" customFormat="false" ht="11.25" hidden="false" customHeight="false" outlineLevel="0" collapsed="false">
      <c r="Y1454" s="1" t="n">
        <f aca="false">Y1453+1</f>
        <v>1449</v>
      </c>
      <c r="AB1454" s="33"/>
      <c r="AD1454" s="33"/>
    </row>
    <row r="1455" customFormat="false" ht="11.25" hidden="false" customHeight="false" outlineLevel="0" collapsed="false">
      <c r="Y1455" s="1" t="n">
        <f aca="false">Y1454+1</f>
        <v>1450</v>
      </c>
      <c r="AB1455" s="33"/>
      <c r="AD1455" s="33"/>
    </row>
    <row r="1456" customFormat="false" ht="11.25" hidden="false" customHeight="false" outlineLevel="0" collapsed="false">
      <c r="Y1456" s="1" t="n">
        <f aca="false">Y1455+1</f>
        <v>1451</v>
      </c>
      <c r="AB1456" s="33"/>
      <c r="AD1456" s="33"/>
    </row>
    <row r="1457" customFormat="false" ht="11.25" hidden="false" customHeight="false" outlineLevel="0" collapsed="false">
      <c r="Y1457" s="1" t="n">
        <f aca="false">Y1456+1</f>
        <v>1452</v>
      </c>
      <c r="AB1457" s="33"/>
      <c r="AD1457" s="33"/>
    </row>
    <row r="1458" customFormat="false" ht="11.25" hidden="false" customHeight="false" outlineLevel="0" collapsed="false">
      <c r="Y1458" s="1" t="n">
        <f aca="false">Y1457+1</f>
        <v>1453</v>
      </c>
      <c r="AB1458" s="33"/>
      <c r="AD1458" s="33"/>
    </row>
    <row r="1459" customFormat="false" ht="11.25" hidden="false" customHeight="false" outlineLevel="0" collapsed="false">
      <c r="Y1459" s="1" t="n">
        <f aca="false">Y1458+1</f>
        <v>1454</v>
      </c>
      <c r="AB1459" s="33"/>
      <c r="AD1459" s="33"/>
    </row>
    <row r="1460" customFormat="false" ht="11.25" hidden="false" customHeight="false" outlineLevel="0" collapsed="false">
      <c r="Y1460" s="1" t="n">
        <f aca="false">Y1459+1</f>
        <v>1455</v>
      </c>
      <c r="AB1460" s="33"/>
      <c r="AD1460" s="33"/>
    </row>
    <row r="1461" customFormat="false" ht="11.25" hidden="false" customHeight="false" outlineLevel="0" collapsed="false">
      <c r="Y1461" s="1" t="n">
        <f aca="false">Y1460+1</f>
        <v>1456</v>
      </c>
      <c r="AB1461" s="33"/>
      <c r="AD1461" s="33"/>
    </row>
    <row r="1462" customFormat="false" ht="11.25" hidden="false" customHeight="false" outlineLevel="0" collapsed="false">
      <c r="Y1462" s="1" t="n">
        <f aca="false">Y1461+1</f>
        <v>1457</v>
      </c>
      <c r="AB1462" s="33"/>
      <c r="AD1462" s="33"/>
    </row>
    <row r="1463" customFormat="false" ht="11.25" hidden="false" customHeight="false" outlineLevel="0" collapsed="false">
      <c r="Y1463" s="1" t="n">
        <f aca="false">Y1462+1</f>
        <v>1458</v>
      </c>
      <c r="AB1463" s="33"/>
      <c r="AD1463" s="33"/>
    </row>
    <row r="1464" customFormat="false" ht="11.25" hidden="false" customHeight="false" outlineLevel="0" collapsed="false">
      <c r="Y1464" s="1" t="n">
        <f aca="false">Y1463+1</f>
        <v>1459</v>
      </c>
      <c r="AB1464" s="33"/>
      <c r="AD1464" s="33"/>
    </row>
    <row r="1465" customFormat="false" ht="11.25" hidden="false" customHeight="false" outlineLevel="0" collapsed="false">
      <c r="Y1465" s="1" t="n">
        <f aca="false">Y1464+1</f>
        <v>1460</v>
      </c>
      <c r="AB1465" s="33"/>
      <c r="AD1465" s="33"/>
    </row>
    <row r="1466" customFormat="false" ht="11.25" hidden="false" customHeight="false" outlineLevel="0" collapsed="false">
      <c r="Y1466" s="1" t="n">
        <f aca="false">Y1465+1</f>
        <v>1461</v>
      </c>
      <c r="AB1466" s="33"/>
      <c r="AD1466" s="33"/>
    </row>
    <row r="1467" customFormat="false" ht="11.25" hidden="false" customHeight="false" outlineLevel="0" collapsed="false">
      <c r="Y1467" s="1" t="n">
        <f aca="false">Y1466+1</f>
        <v>1462</v>
      </c>
      <c r="AB1467" s="33"/>
      <c r="AD1467" s="33"/>
    </row>
    <row r="1468" customFormat="false" ht="11.25" hidden="false" customHeight="false" outlineLevel="0" collapsed="false">
      <c r="Y1468" s="1" t="n">
        <f aca="false">Y1467+1</f>
        <v>1463</v>
      </c>
      <c r="AB1468" s="33"/>
      <c r="AD1468" s="33"/>
    </row>
    <row r="1469" customFormat="false" ht="11.25" hidden="false" customHeight="false" outlineLevel="0" collapsed="false">
      <c r="Y1469" s="1" t="n">
        <f aca="false">Y1468+1</f>
        <v>1464</v>
      </c>
      <c r="AB1469" s="33"/>
      <c r="AD1469" s="33"/>
    </row>
    <row r="1470" customFormat="false" ht="11.25" hidden="false" customHeight="false" outlineLevel="0" collapsed="false">
      <c r="Y1470" s="1" t="n">
        <f aca="false">Y1469+1</f>
        <v>1465</v>
      </c>
      <c r="AB1470" s="33"/>
      <c r="AD1470" s="33"/>
    </row>
    <row r="1471" customFormat="false" ht="11.25" hidden="false" customHeight="false" outlineLevel="0" collapsed="false">
      <c r="Y1471" s="1" t="n">
        <f aca="false">Y1470+1</f>
        <v>1466</v>
      </c>
      <c r="AB1471" s="33"/>
      <c r="AD1471" s="33"/>
    </row>
    <row r="1472" customFormat="false" ht="11.25" hidden="false" customHeight="false" outlineLevel="0" collapsed="false">
      <c r="Y1472" s="1" t="n">
        <f aca="false">Y1471+1</f>
        <v>1467</v>
      </c>
      <c r="AB1472" s="33"/>
      <c r="AD1472" s="33"/>
    </row>
    <row r="1473" customFormat="false" ht="11.25" hidden="false" customHeight="false" outlineLevel="0" collapsed="false">
      <c r="Y1473" s="1" t="n">
        <f aca="false">Y1472+1</f>
        <v>1468</v>
      </c>
      <c r="AB1473" s="33"/>
      <c r="AD1473" s="33"/>
    </row>
    <row r="1474" customFormat="false" ht="11.25" hidden="false" customHeight="false" outlineLevel="0" collapsed="false">
      <c r="Y1474" s="1" t="n">
        <f aca="false">Y1473+1</f>
        <v>1469</v>
      </c>
      <c r="AB1474" s="33"/>
      <c r="AD1474" s="33"/>
    </row>
    <row r="1475" customFormat="false" ht="11.25" hidden="false" customHeight="false" outlineLevel="0" collapsed="false">
      <c r="Y1475" s="1" t="n">
        <f aca="false">Y1474+1</f>
        <v>1470</v>
      </c>
      <c r="AB1475" s="33"/>
      <c r="AD1475" s="33"/>
    </row>
    <row r="1476" customFormat="false" ht="11.25" hidden="false" customHeight="false" outlineLevel="0" collapsed="false">
      <c r="Y1476" s="1" t="n">
        <f aca="false">Y1475+1</f>
        <v>1471</v>
      </c>
      <c r="AB1476" s="33"/>
      <c r="AD1476" s="33"/>
    </row>
    <row r="1477" customFormat="false" ht="11.25" hidden="false" customHeight="false" outlineLevel="0" collapsed="false">
      <c r="Y1477" s="1" t="n">
        <f aca="false">Y1476+1</f>
        <v>1472</v>
      </c>
      <c r="AB1477" s="33"/>
      <c r="AD1477" s="33"/>
    </row>
    <row r="1478" customFormat="false" ht="11.25" hidden="false" customHeight="false" outlineLevel="0" collapsed="false">
      <c r="Y1478" s="1" t="n">
        <f aca="false">Y1477+1</f>
        <v>1473</v>
      </c>
      <c r="AB1478" s="33"/>
      <c r="AD1478" s="33"/>
    </row>
    <row r="1479" customFormat="false" ht="11.25" hidden="false" customHeight="false" outlineLevel="0" collapsed="false">
      <c r="Y1479" s="1" t="n">
        <f aca="false">Y1478+1</f>
        <v>1474</v>
      </c>
      <c r="AB1479" s="33"/>
      <c r="AD1479" s="33"/>
    </row>
    <row r="1480" customFormat="false" ht="11.25" hidden="false" customHeight="false" outlineLevel="0" collapsed="false">
      <c r="Y1480" s="1" t="n">
        <f aca="false">Y1479+1</f>
        <v>1475</v>
      </c>
      <c r="AB1480" s="33"/>
      <c r="AD1480" s="33"/>
    </row>
    <row r="1481" customFormat="false" ht="11.25" hidden="false" customHeight="false" outlineLevel="0" collapsed="false">
      <c r="Y1481" s="1" t="n">
        <f aca="false">Y1480+1</f>
        <v>1476</v>
      </c>
      <c r="AB1481" s="33"/>
      <c r="AD1481" s="33"/>
    </row>
    <row r="1482" customFormat="false" ht="11.25" hidden="false" customHeight="false" outlineLevel="0" collapsed="false">
      <c r="Y1482" s="1" t="n">
        <f aca="false">Y1481+1</f>
        <v>1477</v>
      </c>
      <c r="AB1482" s="33"/>
      <c r="AD1482" s="33"/>
    </row>
    <row r="1483" customFormat="false" ht="11.25" hidden="false" customHeight="false" outlineLevel="0" collapsed="false">
      <c r="Y1483" s="1" t="n">
        <f aca="false">Y1482+1</f>
        <v>1478</v>
      </c>
      <c r="AB1483" s="33"/>
      <c r="AD1483" s="33"/>
    </row>
    <row r="1484" customFormat="false" ht="11.25" hidden="false" customHeight="false" outlineLevel="0" collapsed="false">
      <c r="Y1484" s="1" t="n">
        <f aca="false">Y1483+1</f>
        <v>1479</v>
      </c>
      <c r="AB1484" s="33"/>
      <c r="AD1484" s="33"/>
    </row>
    <row r="1485" customFormat="false" ht="11.25" hidden="false" customHeight="false" outlineLevel="0" collapsed="false">
      <c r="Y1485" s="1" t="n">
        <f aca="false">Y1484+1</f>
        <v>1480</v>
      </c>
      <c r="AB1485" s="33"/>
      <c r="AD1485" s="33"/>
    </row>
    <row r="1486" customFormat="false" ht="11.25" hidden="false" customHeight="false" outlineLevel="0" collapsed="false">
      <c r="Y1486" s="1" t="n">
        <f aca="false">Y1485+1</f>
        <v>1481</v>
      </c>
      <c r="AB1486" s="33"/>
      <c r="AD1486" s="33"/>
    </row>
    <row r="1487" customFormat="false" ht="11.25" hidden="false" customHeight="false" outlineLevel="0" collapsed="false">
      <c r="Y1487" s="1" t="n">
        <f aca="false">Y1486+1</f>
        <v>1482</v>
      </c>
      <c r="AB1487" s="33"/>
      <c r="AD1487" s="33"/>
    </row>
    <row r="1488" customFormat="false" ht="11.25" hidden="false" customHeight="false" outlineLevel="0" collapsed="false">
      <c r="Y1488" s="1" t="n">
        <f aca="false">Y1487+1</f>
        <v>1483</v>
      </c>
      <c r="AB1488" s="33"/>
      <c r="AD1488" s="33"/>
    </row>
    <row r="1489" customFormat="false" ht="11.25" hidden="false" customHeight="false" outlineLevel="0" collapsed="false">
      <c r="Y1489" s="1" t="n">
        <f aca="false">Y1488+1</f>
        <v>1484</v>
      </c>
      <c r="AB1489" s="33"/>
      <c r="AD1489" s="33"/>
    </row>
    <row r="1490" customFormat="false" ht="11.25" hidden="false" customHeight="false" outlineLevel="0" collapsed="false">
      <c r="Y1490" s="1" t="n">
        <f aca="false">Y1489+1</f>
        <v>1485</v>
      </c>
      <c r="AB1490" s="33"/>
      <c r="AD1490" s="33"/>
    </row>
    <row r="1491" customFormat="false" ht="11.25" hidden="false" customHeight="false" outlineLevel="0" collapsed="false">
      <c r="Y1491" s="1" t="n">
        <f aca="false">Y1490+1</f>
        <v>1486</v>
      </c>
      <c r="AB1491" s="33"/>
      <c r="AD1491" s="33"/>
    </row>
    <row r="1492" customFormat="false" ht="11.25" hidden="false" customHeight="false" outlineLevel="0" collapsed="false">
      <c r="Y1492" s="1" t="n">
        <f aca="false">Y1491+1</f>
        <v>1487</v>
      </c>
      <c r="AB1492" s="33"/>
      <c r="AD1492" s="33"/>
    </row>
    <row r="1493" customFormat="false" ht="11.25" hidden="false" customHeight="false" outlineLevel="0" collapsed="false">
      <c r="Y1493" s="1" t="n">
        <f aca="false">Y1492+1</f>
        <v>1488</v>
      </c>
      <c r="AB1493" s="33"/>
      <c r="AD1493" s="33"/>
    </row>
    <row r="1494" customFormat="false" ht="11.25" hidden="false" customHeight="false" outlineLevel="0" collapsed="false">
      <c r="Y1494" s="1" t="n">
        <f aca="false">Y1493+1</f>
        <v>1489</v>
      </c>
      <c r="AB1494" s="33"/>
      <c r="AD1494" s="33"/>
    </row>
    <row r="1495" customFormat="false" ht="11.25" hidden="false" customHeight="false" outlineLevel="0" collapsed="false">
      <c r="Y1495" s="1" t="n">
        <f aca="false">Y1494+1</f>
        <v>1490</v>
      </c>
      <c r="AB1495" s="33"/>
      <c r="AD1495" s="33"/>
    </row>
    <row r="1496" customFormat="false" ht="11.25" hidden="false" customHeight="false" outlineLevel="0" collapsed="false">
      <c r="Y1496" s="1" t="n">
        <f aca="false">Y1495+1</f>
        <v>1491</v>
      </c>
      <c r="AB1496" s="33"/>
      <c r="AD1496" s="33"/>
    </row>
    <row r="1497" customFormat="false" ht="11.25" hidden="false" customHeight="false" outlineLevel="0" collapsed="false">
      <c r="Y1497" s="1" t="n">
        <f aca="false">Y1496+1</f>
        <v>1492</v>
      </c>
      <c r="AB1497" s="33"/>
      <c r="AD1497" s="33"/>
    </row>
    <row r="1498" customFormat="false" ht="11.25" hidden="false" customHeight="false" outlineLevel="0" collapsed="false">
      <c r="Y1498" s="1" t="n">
        <f aca="false">Y1497+1</f>
        <v>1493</v>
      </c>
      <c r="AB1498" s="33"/>
      <c r="AD1498" s="33"/>
    </row>
    <row r="1499" customFormat="false" ht="11.25" hidden="false" customHeight="false" outlineLevel="0" collapsed="false">
      <c r="Y1499" s="1" t="n">
        <f aca="false">Y1498+1</f>
        <v>1494</v>
      </c>
      <c r="AB1499" s="33"/>
      <c r="AD1499" s="33"/>
    </row>
    <row r="1500" customFormat="false" ht="11.25" hidden="false" customHeight="false" outlineLevel="0" collapsed="false">
      <c r="Y1500" s="1" t="n">
        <f aca="false">Y1499+1</f>
        <v>1495</v>
      </c>
      <c r="AB1500" s="33"/>
      <c r="AD1500" s="33"/>
    </row>
    <row r="1501" customFormat="false" ht="11.25" hidden="false" customHeight="false" outlineLevel="0" collapsed="false">
      <c r="Y1501" s="1" t="n">
        <f aca="false">Y1500+1</f>
        <v>1496</v>
      </c>
      <c r="AB1501" s="33"/>
      <c r="AD1501" s="33"/>
    </row>
    <row r="1502" customFormat="false" ht="11.25" hidden="false" customHeight="false" outlineLevel="0" collapsed="false">
      <c r="Y1502" s="1" t="n">
        <f aca="false">Y1501+1</f>
        <v>1497</v>
      </c>
      <c r="AB1502" s="33"/>
      <c r="AD1502" s="33"/>
    </row>
    <row r="1503" customFormat="false" ht="11.25" hidden="false" customHeight="false" outlineLevel="0" collapsed="false">
      <c r="Y1503" s="1" t="n">
        <f aca="false">Y1502+1</f>
        <v>1498</v>
      </c>
      <c r="AB1503" s="33"/>
      <c r="AD1503" s="33"/>
    </row>
    <row r="1504" customFormat="false" ht="11.25" hidden="false" customHeight="false" outlineLevel="0" collapsed="false">
      <c r="Y1504" s="1" t="n">
        <f aca="false">Y1503+1</f>
        <v>1499</v>
      </c>
      <c r="AB1504" s="33"/>
      <c r="AD1504" s="33"/>
    </row>
    <row r="1505" customFormat="false" ht="11.25" hidden="false" customHeight="false" outlineLevel="0" collapsed="false">
      <c r="Y1505" s="1" t="n">
        <f aca="false">Y1504+1</f>
        <v>1500</v>
      </c>
      <c r="AB1505" s="33"/>
      <c r="AD1505" s="33"/>
    </row>
    <row r="1506" customFormat="false" ht="11.25" hidden="false" customHeight="false" outlineLevel="0" collapsed="false">
      <c r="Y1506" s="1" t="n">
        <f aca="false">Y1505+1</f>
        <v>1501</v>
      </c>
      <c r="AB1506" s="33"/>
      <c r="AD1506" s="33"/>
    </row>
    <row r="1507" customFormat="false" ht="11.25" hidden="false" customHeight="false" outlineLevel="0" collapsed="false">
      <c r="Y1507" s="1" t="n">
        <f aca="false">Y1506+1</f>
        <v>1502</v>
      </c>
      <c r="AB1507" s="33"/>
      <c r="AD1507" s="33"/>
    </row>
    <row r="1508" customFormat="false" ht="11.25" hidden="false" customHeight="false" outlineLevel="0" collapsed="false">
      <c r="Y1508" s="1" t="n">
        <f aca="false">Y1507+1</f>
        <v>1503</v>
      </c>
      <c r="AB1508" s="33"/>
      <c r="AD1508" s="33"/>
    </row>
    <row r="1509" customFormat="false" ht="11.25" hidden="false" customHeight="false" outlineLevel="0" collapsed="false">
      <c r="Y1509" s="1" t="n">
        <f aca="false">Y1508+1</f>
        <v>1504</v>
      </c>
      <c r="AB1509" s="33"/>
      <c r="AD1509" s="33"/>
    </row>
    <row r="1510" customFormat="false" ht="11.25" hidden="false" customHeight="false" outlineLevel="0" collapsed="false">
      <c r="Y1510" s="1" t="n">
        <f aca="false">Y1509+1</f>
        <v>1505</v>
      </c>
      <c r="AB1510" s="33"/>
      <c r="AD1510" s="33"/>
    </row>
    <row r="1511" customFormat="false" ht="11.25" hidden="false" customHeight="false" outlineLevel="0" collapsed="false">
      <c r="Y1511" s="1" t="n">
        <f aca="false">Y1510+1</f>
        <v>1506</v>
      </c>
      <c r="AB1511" s="33"/>
      <c r="AD1511" s="33"/>
    </row>
    <row r="1512" customFormat="false" ht="11.25" hidden="false" customHeight="false" outlineLevel="0" collapsed="false">
      <c r="Y1512" s="1" t="n">
        <f aca="false">Y1511+1</f>
        <v>1507</v>
      </c>
      <c r="AB1512" s="33"/>
      <c r="AD1512" s="33"/>
    </row>
    <row r="1513" customFormat="false" ht="11.25" hidden="false" customHeight="false" outlineLevel="0" collapsed="false">
      <c r="Y1513" s="1" t="n">
        <f aca="false">Y1512+1</f>
        <v>1508</v>
      </c>
      <c r="AB1513" s="33"/>
      <c r="AD1513" s="33"/>
    </row>
    <row r="1514" customFormat="false" ht="11.25" hidden="false" customHeight="false" outlineLevel="0" collapsed="false">
      <c r="Y1514" s="1" t="n">
        <f aca="false">Y1513+1</f>
        <v>1509</v>
      </c>
      <c r="AB1514" s="33"/>
      <c r="AD1514" s="33"/>
    </row>
    <row r="1515" customFormat="false" ht="11.25" hidden="false" customHeight="false" outlineLevel="0" collapsed="false">
      <c r="Y1515" s="1" t="n">
        <f aca="false">Y1514+1</f>
        <v>1510</v>
      </c>
      <c r="AB1515" s="33"/>
      <c r="AD1515" s="33"/>
    </row>
    <row r="1516" customFormat="false" ht="11.25" hidden="false" customHeight="false" outlineLevel="0" collapsed="false">
      <c r="Y1516" s="1" t="n">
        <f aca="false">Y1515+1</f>
        <v>1511</v>
      </c>
      <c r="AB1516" s="33"/>
      <c r="AD1516" s="33"/>
    </row>
    <row r="1517" customFormat="false" ht="11.25" hidden="false" customHeight="false" outlineLevel="0" collapsed="false">
      <c r="Y1517" s="1" t="n">
        <f aca="false">Y1516+1</f>
        <v>1512</v>
      </c>
      <c r="AB1517" s="33"/>
      <c r="AD1517" s="33"/>
    </row>
    <row r="1518" customFormat="false" ht="11.25" hidden="false" customHeight="false" outlineLevel="0" collapsed="false">
      <c r="Y1518" s="1" t="n">
        <f aca="false">Y1517+1</f>
        <v>1513</v>
      </c>
      <c r="AB1518" s="33"/>
      <c r="AD1518" s="33"/>
    </row>
    <row r="1519" customFormat="false" ht="11.25" hidden="false" customHeight="false" outlineLevel="0" collapsed="false">
      <c r="Y1519" s="1" t="n">
        <f aca="false">Y1518+1</f>
        <v>1514</v>
      </c>
      <c r="AB1519" s="33"/>
      <c r="AD1519" s="33"/>
    </row>
    <row r="1520" customFormat="false" ht="11.25" hidden="false" customHeight="false" outlineLevel="0" collapsed="false">
      <c r="Y1520" s="1" t="n">
        <f aca="false">Y1519+1</f>
        <v>1515</v>
      </c>
      <c r="AB1520" s="33"/>
      <c r="AD1520" s="33"/>
    </row>
    <row r="1521" customFormat="false" ht="11.25" hidden="false" customHeight="false" outlineLevel="0" collapsed="false">
      <c r="Y1521" s="1" t="n">
        <f aca="false">Y1520+1</f>
        <v>1516</v>
      </c>
      <c r="AB1521" s="33"/>
      <c r="AD1521" s="33"/>
    </row>
    <row r="1522" customFormat="false" ht="11.25" hidden="false" customHeight="false" outlineLevel="0" collapsed="false">
      <c r="Y1522" s="1" t="n">
        <f aca="false">Y1521+1</f>
        <v>1517</v>
      </c>
      <c r="AB1522" s="33"/>
      <c r="AD1522" s="33"/>
    </row>
    <row r="1523" customFormat="false" ht="11.25" hidden="false" customHeight="false" outlineLevel="0" collapsed="false">
      <c r="Y1523" s="1" t="n">
        <f aca="false">Y1522+1</f>
        <v>1518</v>
      </c>
      <c r="AB1523" s="33"/>
      <c r="AD1523" s="33"/>
    </row>
    <row r="1524" customFormat="false" ht="11.25" hidden="false" customHeight="false" outlineLevel="0" collapsed="false">
      <c r="Y1524" s="1" t="n">
        <f aca="false">Y1523+1</f>
        <v>1519</v>
      </c>
      <c r="AB1524" s="33"/>
      <c r="AD1524" s="33"/>
    </row>
    <row r="1525" customFormat="false" ht="11.25" hidden="false" customHeight="false" outlineLevel="0" collapsed="false">
      <c r="Y1525" s="1" t="n">
        <f aca="false">Y1524+1</f>
        <v>1520</v>
      </c>
      <c r="AB1525" s="33"/>
      <c r="AD1525" s="33"/>
    </row>
    <row r="1526" customFormat="false" ht="11.25" hidden="false" customHeight="false" outlineLevel="0" collapsed="false">
      <c r="Y1526" s="1" t="n">
        <f aca="false">Y1525+1</f>
        <v>1521</v>
      </c>
      <c r="AB1526" s="33"/>
      <c r="AD1526" s="33"/>
    </row>
    <row r="1527" customFormat="false" ht="11.25" hidden="false" customHeight="false" outlineLevel="0" collapsed="false">
      <c r="Y1527" s="1" t="n">
        <f aca="false">Y1526+1</f>
        <v>1522</v>
      </c>
      <c r="AB1527" s="33"/>
      <c r="AD1527" s="33"/>
    </row>
    <row r="1528" customFormat="false" ht="11.25" hidden="false" customHeight="false" outlineLevel="0" collapsed="false">
      <c r="Y1528" s="1" t="n">
        <f aca="false">Y1527+1</f>
        <v>1523</v>
      </c>
      <c r="AB1528" s="33"/>
      <c r="AD1528" s="33"/>
    </row>
    <row r="1529" customFormat="false" ht="11.25" hidden="false" customHeight="false" outlineLevel="0" collapsed="false">
      <c r="Y1529" s="1" t="n">
        <f aca="false">Y1528+1</f>
        <v>1524</v>
      </c>
      <c r="AB1529" s="33"/>
      <c r="AD1529" s="33"/>
    </row>
    <row r="1530" customFormat="false" ht="11.25" hidden="false" customHeight="false" outlineLevel="0" collapsed="false">
      <c r="Y1530" s="1" t="n">
        <f aca="false">Y1529+1</f>
        <v>1525</v>
      </c>
      <c r="AB1530" s="33"/>
      <c r="AD1530" s="33"/>
    </row>
    <row r="1531" customFormat="false" ht="11.25" hidden="false" customHeight="false" outlineLevel="0" collapsed="false">
      <c r="Y1531" s="1" t="n">
        <f aca="false">Y1530+1</f>
        <v>1526</v>
      </c>
      <c r="AB1531" s="33"/>
      <c r="AD1531" s="33"/>
    </row>
    <row r="1532" customFormat="false" ht="11.25" hidden="false" customHeight="false" outlineLevel="0" collapsed="false">
      <c r="Y1532" s="1" t="n">
        <f aca="false">Y1531+1</f>
        <v>1527</v>
      </c>
      <c r="AB1532" s="33"/>
      <c r="AD1532" s="33"/>
    </row>
    <row r="1533" customFormat="false" ht="11.25" hidden="false" customHeight="false" outlineLevel="0" collapsed="false">
      <c r="Y1533" s="1" t="n">
        <f aca="false">Y1532+1</f>
        <v>1528</v>
      </c>
      <c r="AB1533" s="33"/>
      <c r="AD1533" s="33"/>
    </row>
    <row r="1534" customFormat="false" ht="11.25" hidden="false" customHeight="false" outlineLevel="0" collapsed="false">
      <c r="Y1534" s="1" t="n">
        <f aca="false">Y1533+1</f>
        <v>1529</v>
      </c>
      <c r="AB1534" s="33"/>
      <c r="AD1534" s="33"/>
    </row>
    <row r="1535" customFormat="false" ht="11.25" hidden="false" customHeight="false" outlineLevel="0" collapsed="false">
      <c r="Y1535" s="1" t="n">
        <f aca="false">Y1534+1</f>
        <v>1530</v>
      </c>
      <c r="AB1535" s="33"/>
      <c r="AD1535" s="33"/>
    </row>
    <row r="1536" customFormat="false" ht="11.25" hidden="false" customHeight="false" outlineLevel="0" collapsed="false">
      <c r="Y1536" s="1" t="n">
        <f aca="false">Y1535+1</f>
        <v>1531</v>
      </c>
      <c r="AB1536" s="33"/>
      <c r="AD1536" s="33"/>
    </row>
    <row r="1537" customFormat="false" ht="11.25" hidden="false" customHeight="false" outlineLevel="0" collapsed="false">
      <c r="Y1537" s="1" t="n">
        <f aca="false">Y1536+1</f>
        <v>1532</v>
      </c>
      <c r="AB1537" s="33"/>
      <c r="AD1537" s="33"/>
    </row>
    <row r="1538" customFormat="false" ht="11.25" hidden="false" customHeight="false" outlineLevel="0" collapsed="false">
      <c r="Y1538" s="1" t="n">
        <f aca="false">Y1537+1</f>
        <v>1533</v>
      </c>
      <c r="AB1538" s="33"/>
      <c r="AD1538" s="33"/>
    </row>
    <row r="1539" customFormat="false" ht="11.25" hidden="false" customHeight="false" outlineLevel="0" collapsed="false">
      <c r="Y1539" s="1" t="n">
        <f aca="false">Y1538+1</f>
        <v>1534</v>
      </c>
      <c r="AB1539" s="33"/>
      <c r="AD1539" s="33"/>
    </row>
    <row r="1540" customFormat="false" ht="11.25" hidden="false" customHeight="false" outlineLevel="0" collapsed="false">
      <c r="Y1540" s="1" t="n">
        <f aca="false">Y1539+1</f>
        <v>1535</v>
      </c>
      <c r="AB1540" s="33"/>
      <c r="AD1540" s="33"/>
    </row>
    <row r="1541" customFormat="false" ht="11.25" hidden="false" customHeight="false" outlineLevel="0" collapsed="false">
      <c r="Y1541" s="1" t="n">
        <f aca="false">Y1540+1</f>
        <v>1536</v>
      </c>
      <c r="AB1541" s="33"/>
      <c r="AD1541" s="33"/>
    </row>
    <row r="1542" customFormat="false" ht="11.25" hidden="false" customHeight="false" outlineLevel="0" collapsed="false">
      <c r="Y1542" s="1" t="n">
        <f aca="false">Y1541+1</f>
        <v>1537</v>
      </c>
      <c r="AB1542" s="33"/>
      <c r="AD1542" s="33"/>
    </row>
    <row r="1543" customFormat="false" ht="11.25" hidden="false" customHeight="false" outlineLevel="0" collapsed="false">
      <c r="Y1543" s="1" t="n">
        <f aca="false">Y1542+1</f>
        <v>1538</v>
      </c>
      <c r="AB1543" s="33"/>
      <c r="AD1543" s="33"/>
    </row>
    <row r="1544" customFormat="false" ht="11.25" hidden="false" customHeight="false" outlineLevel="0" collapsed="false">
      <c r="Y1544" s="1" t="n">
        <f aca="false">Y1543+1</f>
        <v>1539</v>
      </c>
      <c r="AB1544" s="33"/>
      <c r="AD1544" s="33"/>
    </row>
    <row r="1545" customFormat="false" ht="11.25" hidden="false" customHeight="false" outlineLevel="0" collapsed="false">
      <c r="Y1545" s="1" t="n">
        <f aca="false">Y1544+1</f>
        <v>1540</v>
      </c>
      <c r="AB1545" s="33"/>
      <c r="AD1545" s="33"/>
    </row>
    <row r="1546" customFormat="false" ht="11.25" hidden="false" customHeight="false" outlineLevel="0" collapsed="false">
      <c r="Y1546" s="1" t="n">
        <f aca="false">Y1545+1</f>
        <v>1541</v>
      </c>
      <c r="AB1546" s="33"/>
      <c r="AD1546" s="33"/>
    </row>
    <row r="1547" customFormat="false" ht="11.25" hidden="false" customHeight="false" outlineLevel="0" collapsed="false">
      <c r="Y1547" s="1" t="n">
        <f aca="false">Y1546+1</f>
        <v>1542</v>
      </c>
      <c r="AB1547" s="33"/>
      <c r="AD1547" s="33"/>
    </row>
    <row r="1548" customFormat="false" ht="11.25" hidden="false" customHeight="false" outlineLevel="0" collapsed="false">
      <c r="Y1548" s="1" t="n">
        <f aca="false">Y1547+1</f>
        <v>1543</v>
      </c>
      <c r="AB1548" s="33"/>
      <c r="AD1548" s="33"/>
    </row>
    <row r="1549" customFormat="false" ht="11.25" hidden="false" customHeight="false" outlineLevel="0" collapsed="false">
      <c r="Y1549" s="1" t="n">
        <f aca="false">Y1548+1</f>
        <v>1544</v>
      </c>
      <c r="AB1549" s="33"/>
      <c r="AD1549" s="33"/>
    </row>
    <row r="1550" customFormat="false" ht="11.25" hidden="false" customHeight="false" outlineLevel="0" collapsed="false">
      <c r="Y1550" s="1" t="n">
        <f aca="false">Y1549+1</f>
        <v>1545</v>
      </c>
      <c r="AB1550" s="33"/>
      <c r="AD1550" s="33"/>
    </row>
    <row r="1551" customFormat="false" ht="11.25" hidden="false" customHeight="false" outlineLevel="0" collapsed="false">
      <c r="Y1551" s="1" t="n">
        <f aca="false">Y1550+1</f>
        <v>1546</v>
      </c>
      <c r="AB1551" s="33"/>
      <c r="AD1551" s="33"/>
    </row>
    <row r="1552" customFormat="false" ht="11.25" hidden="false" customHeight="false" outlineLevel="0" collapsed="false">
      <c r="Y1552" s="1" t="n">
        <f aca="false">Y1551+1</f>
        <v>1547</v>
      </c>
      <c r="AB1552" s="33"/>
      <c r="AD1552" s="33"/>
    </row>
    <row r="1553" customFormat="false" ht="11.25" hidden="false" customHeight="false" outlineLevel="0" collapsed="false">
      <c r="Y1553" s="1" t="n">
        <f aca="false">Y1552+1</f>
        <v>1548</v>
      </c>
      <c r="AB1553" s="33"/>
      <c r="AD1553" s="33"/>
    </row>
    <row r="1554" customFormat="false" ht="11.25" hidden="false" customHeight="false" outlineLevel="0" collapsed="false">
      <c r="Y1554" s="1" t="n">
        <f aca="false">Y1553+1</f>
        <v>1549</v>
      </c>
      <c r="AB1554" s="33"/>
      <c r="AD1554" s="33"/>
    </row>
    <row r="1555" customFormat="false" ht="11.25" hidden="false" customHeight="false" outlineLevel="0" collapsed="false">
      <c r="Y1555" s="1" t="n">
        <f aca="false">Y1554+1</f>
        <v>1550</v>
      </c>
      <c r="AB1555" s="33"/>
      <c r="AD1555" s="33"/>
    </row>
    <row r="1556" customFormat="false" ht="11.25" hidden="false" customHeight="false" outlineLevel="0" collapsed="false">
      <c r="Y1556" s="1" t="n">
        <f aca="false">Y1555+1</f>
        <v>1551</v>
      </c>
      <c r="AB1556" s="33"/>
      <c r="AD1556" s="33"/>
    </row>
    <row r="1557" customFormat="false" ht="11.25" hidden="false" customHeight="false" outlineLevel="0" collapsed="false">
      <c r="Y1557" s="1" t="n">
        <f aca="false">Y1556+1</f>
        <v>1552</v>
      </c>
      <c r="AB1557" s="33"/>
      <c r="AD1557" s="33"/>
    </row>
    <row r="1558" customFormat="false" ht="11.25" hidden="false" customHeight="false" outlineLevel="0" collapsed="false">
      <c r="Y1558" s="1" t="n">
        <f aca="false">Y1557+1</f>
        <v>1553</v>
      </c>
      <c r="AB1558" s="33"/>
      <c r="AD1558" s="33"/>
    </row>
    <row r="1559" customFormat="false" ht="11.25" hidden="false" customHeight="false" outlineLevel="0" collapsed="false">
      <c r="Y1559" s="1" t="n">
        <f aca="false">Y1558+1</f>
        <v>1554</v>
      </c>
      <c r="AB1559" s="33"/>
      <c r="AD1559" s="33"/>
    </row>
    <row r="1560" customFormat="false" ht="11.25" hidden="false" customHeight="false" outlineLevel="0" collapsed="false">
      <c r="Y1560" s="1" t="n">
        <f aca="false">Y1559+1</f>
        <v>1555</v>
      </c>
      <c r="AB1560" s="33"/>
      <c r="AD1560" s="33"/>
    </row>
    <row r="1561" customFormat="false" ht="11.25" hidden="false" customHeight="false" outlineLevel="0" collapsed="false">
      <c r="Y1561" s="1" t="n">
        <f aca="false">Y1560+1</f>
        <v>1556</v>
      </c>
      <c r="AB1561" s="33"/>
      <c r="AD1561" s="33"/>
    </row>
    <row r="1562" customFormat="false" ht="11.25" hidden="false" customHeight="false" outlineLevel="0" collapsed="false">
      <c r="Y1562" s="1" t="n">
        <f aca="false">Y1561+1</f>
        <v>1557</v>
      </c>
      <c r="AB1562" s="33"/>
      <c r="AD1562" s="33"/>
    </row>
    <row r="1563" customFormat="false" ht="11.25" hidden="false" customHeight="false" outlineLevel="0" collapsed="false">
      <c r="Y1563" s="1" t="n">
        <f aca="false">Y1562+1</f>
        <v>1558</v>
      </c>
      <c r="AB1563" s="33"/>
      <c r="AD1563" s="33"/>
    </row>
    <row r="1564" customFormat="false" ht="11.25" hidden="false" customHeight="false" outlineLevel="0" collapsed="false">
      <c r="Y1564" s="1" t="n">
        <f aca="false">Y1563+1</f>
        <v>1559</v>
      </c>
      <c r="AB1564" s="33"/>
      <c r="AD1564" s="33"/>
    </row>
    <row r="1565" customFormat="false" ht="11.25" hidden="false" customHeight="false" outlineLevel="0" collapsed="false">
      <c r="Y1565" s="1" t="n">
        <f aca="false">Y1564+1</f>
        <v>1560</v>
      </c>
      <c r="AB1565" s="33"/>
      <c r="AD1565" s="33"/>
    </row>
    <row r="1566" customFormat="false" ht="11.25" hidden="false" customHeight="false" outlineLevel="0" collapsed="false">
      <c r="Y1566" s="1" t="n">
        <f aca="false">Y1565+1</f>
        <v>1561</v>
      </c>
      <c r="AB1566" s="33"/>
      <c r="AD1566" s="33"/>
    </row>
    <row r="1567" customFormat="false" ht="11.25" hidden="false" customHeight="false" outlineLevel="0" collapsed="false">
      <c r="Y1567" s="1" t="n">
        <f aca="false">Y1566+1</f>
        <v>1562</v>
      </c>
      <c r="AB1567" s="33"/>
      <c r="AD1567" s="33"/>
    </row>
    <row r="1568" customFormat="false" ht="11.25" hidden="false" customHeight="false" outlineLevel="0" collapsed="false">
      <c r="Y1568" s="1" t="n">
        <f aca="false">Y1567+1</f>
        <v>1563</v>
      </c>
      <c r="AB1568" s="33"/>
      <c r="AD1568" s="33"/>
    </row>
    <row r="1569" customFormat="false" ht="11.25" hidden="false" customHeight="false" outlineLevel="0" collapsed="false">
      <c r="Y1569" s="1" t="n">
        <f aca="false">Y1568+1</f>
        <v>1564</v>
      </c>
      <c r="AB1569" s="33"/>
      <c r="AD1569" s="33"/>
    </row>
    <row r="1570" customFormat="false" ht="11.25" hidden="false" customHeight="false" outlineLevel="0" collapsed="false">
      <c r="Y1570" s="1" t="n">
        <f aca="false">Y1569+1</f>
        <v>1565</v>
      </c>
      <c r="AB1570" s="33"/>
      <c r="AD1570" s="33"/>
    </row>
    <row r="1571" customFormat="false" ht="11.25" hidden="false" customHeight="false" outlineLevel="0" collapsed="false">
      <c r="Y1571" s="1" t="n">
        <f aca="false">Y1570+1</f>
        <v>1566</v>
      </c>
    </row>
    <row r="1572" customFormat="false" ht="11.25" hidden="false" customHeight="false" outlineLevel="0" collapsed="false">
      <c r="Y1572" s="1" t="n">
        <f aca="false">Y1571+1</f>
        <v>1567</v>
      </c>
    </row>
    <row r="1573" customFormat="false" ht="11.25" hidden="false" customHeight="false" outlineLevel="0" collapsed="false">
      <c r="Y1573" s="1" t="n">
        <f aca="false">Y1572+1</f>
        <v>1568</v>
      </c>
    </row>
    <row r="1574" customFormat="false" ht="11.25" hidden="false" customHeight="false" outlineLevel="0" collapsed="false">
      <c r="Y1574" s="1" t="n">
        <f aca="false">Y1573+1</f>
        <v>1569</v>
      </c>
    </row>
    <row r="1575" customFormat="false" ht="11.25" hidden="false" customHeight="false" outlineLevel="0" collapsed="false">
      <c r="Y1575" s="1" t="n">
        <f aca="false">Y1574+1</f>
        <v>1570</v>
      </c>
    </row>
    <row r="1576" customFormat="false" ht="11.25" hidden="false" customHeight="false" outlineLevel="0" collapsed="false">
      <c r="Y1576" s="1" t="n">
        <f aca="false">Y1575+1</f>
        <v>1571</v>
      </c>
    </row>
    <row r="1577" customFormat="false" ht="11.25" hidden="false" customHeight="false" outlineLevel="0" collapsed="false">
      <c r="Y1577" s="1" t="n">
        <f aca="false">Y1576+1</f>
        <v>1572</v>
      </c>
    </row>
    <row r="1578" customFormat="false" ht="11.25" hidden="false" customHeight="false" outlineLevel="0" collapsed="false">
      <c r="Y1578" s="1" t="n">
        <f aca="false">Y1577+1</f>
        <v>1573</v>
      </c>
    </row>
    <row r="1579" customFormat="false" ht="11.25" hidden="false" customHeight="false" outlineLevel="0" collapsed="false">
      <c r="Y1579" s="1" t="n">
        <f aca="false">Y1578+1</f>
        <v>1574</v>
      </c>
    </row>
    <row r="1580" customFormat="false" ht="11.25" hidden="false" customHeight="false" outlineLevel="0" collapsed="false">
      <c r="Y1580" s="1" t="n">
        <f aca="false">Y1579+1</f>
        <v>1575</v>
      </c>
    </row>
    <row r="1581" customFormat="false" ht="11.25" hidden="false" customHeight="false" outlineLevel="0" collapsed="false">
      <c r="Y1581" s="1" t="n">
        <f aca="false">Y1580+1</f>
        <v>1576</v>
      </c>
    </row>
    <row r="1582" customFormat="false" ht="11.25" hidden="false" customHeight="false" outlineLevel="0" collapsed="false">
      <c r="Y1582" s="1" t="n">
        <f aca="false">Y1581+1</f>
        <v>1577</v>
      </c>
    </row>
    <row r="1583" customFormat="false" ht="11.25" hidden="false" customHeight="false" outlineLevel="0" collapsed="false">
      <c r="Y1583" s="1" t="n">
        <f aca="false">Y1582+1</f>
        <v>1578</v>
      </c>
    </row>
    <row r="1584" customFormat="false" ht="11.25" hidden="false" customHeight="false" outlineLevel="0" collapsed="false">
      <c r="Y1584" s="1" t="n">
        <f aca="false">Y1583+1</f>
        <v>1579</v>
      </c>
    </row>
    <row r="1585" customFormat="false" ht="11.25" hidden="false" customHeight="false" outlineLevel="0" collapsed="false">
      <c r="Y1585" s="1" t="n">
        <f aca="false">Y1584+1</f>
        <v>1580</v>
      </c>
    </row>
    <row r="1586" customFormat="false" ht="11.25" hidden="false" customHeight="false" outlineLevel="0" collapsed="false">
      <c r="Y1586" s="1" t="n">
        <f aca="false">Y1585+1</f>
        <v>1581</v>
      </c>
    </row>
    <row r="1587" customFormat="false" ht="11.25" hidden="false" customHeight="false" outlineLevel="0" collapsed="false">
      <c r="Y1587" s="1" t="n">
        <f aca="false">Y1586+1</f>
        <v>1582</v>
      </c>
    </row>
    <row r="1588" customFormat="false" ht="11.25" hidden="false" customHeight="false" outlineLevel="0" collapsed="false">
      <c r="Y1588" s="1" t="n">
        <f aca="false">Y1587+1</f>
        <v>1583</v>
      </c>
    </row>
    <row r="1589" customFormat="false" ht="11.25" hidden="false" customHeight="false" outlineLevel="0" collapsed="false">
      <c r="Y1589" s="1" t="n">
        <f aca="false">Y1588+1</f>
        <v>1584</v>
      </c>
    </row>
    <row r="1590" customFormat="false" ht="11.25" hidden="false" customHeight="false" outlineLevel="0" collapsed="false">
      <c r="Y1590" s="1" t="n">
        <f aca="false">Y1589+1</f>
        <v>1585</v>
      </c>
    </row>
    <row r="1591" customFormat="false" ht="11.25" hidden="false" customHeight="false" outlineLevel="0" collapsed="false">
      <c r="Y1591" s="1" t="n">
        <f aca="false">Y1590+1</f>
        <v>1586</v>
      </c>
    </row>
    <row r="1592" customFormat="false" ht="11.25" hidden="false" customHeight="false" outlineLevel="0" collapsed="false">
      <c r="Y1592" s="1" t="n">
        <f aca="false">Y1591+1</f>
        <v>1587</v>
      </c>
    </row>
    <row r="1593" customFormat="false" ht="11.25" hidden="false" customHeight="false" outlineLevel="0" collapsed="false">
      <c r="Y1593" s="1" t="n">
        <f aca="false">Y1592+1</f>
        <v>1588</v>
      </c>
    </row>
    <row r="1594" customFormat="false" ht="11.25" hidden="false" customHeight="false" outlineLevel="0" collapsed="false">
      <c r="Y1594" s="1" t="n">
        <f aca="false">Y1593+1</f>
        <v>1589</v>
      </c>
    </row>
    <row r="1595" customFormat="false" ht="11.25" hidden="false" customHeight="false" outlineLevel="0" collapsed="false">
      <c r="Y1595" s="1" t="n">
        <f aca="false">Y1594+1</f>
        <v>1590</v>
      </c>
    </row>
    <row r="1596" customFormat="false" ht="11.25" hidden="false" customHeight="false" outlineLevel="0" collapsed="false">
      <c r="Y1596" s="1" t="n">
        <f aca="false">Y1595+1</f>
        <v>1591</v>
      </c>
    </row>
    <row r="1597" customFormat="false" ht="11.25" hidden="false" customHeight="false" outlineLevel="0" collapsed="false">
      <c r="Y1597" s="1" t="n">
        <f aca="false">Y1596+1</f>
        <v>1592</v>
      </c>
    </row>
    <row r="1598" customFormat="false" ht="11.25" hidden="false" customHeight="false" outlineLevel="0" collapsed="false">
      <c r="Y1598" s="1" t="n">
        <f aca="false">Y1597+1</f>
        <v>1593</v>
      </c>
    </row>
    <row r="1599" customFormat="false" ht="11.25" hidden="false" customHeight="false" outlineLevel="0" collapsed="false">
      <c r="Y1599" s="1" t="n">
        <f aca="false">Y1598+1</f>
        <v>1594</v>
      </c>
    </row>
    <row r="1600" customFormat="false" ht="11.25" hidden="false" customHeight="false" outlineLevel="0" collapsed="false">
      <c r="Y1600" s="1" t="n">
        <f aca="false">Y1599+1</f>
        <v>1595</v>
      </c>
    </row>
    <row r="1601" customFormat="false" ht="11.25" hidden="false" customHeight="false" outlineLevel="0" collapsed="false">
      <c r="Y1601" s="1" t="n">
        <f aca="false">Y1600+1</f>
        <v>1596</v>
      </c>
    </row>
    <row r="1602" customFormat="false" ht="11.25" hidden="false" customHeight="false" outlineLevel="0" collapsed="false">
      <c r="Y1602" s="1" t="n">
        <f aca="false">Y1601+1</f>
        <v>1597</v>
      </c>
    </row>
    <row r="1603" customFormat="false" ht="11.25" hidden="false" customHeight="false" outlineLevel="0" collapsed="false">
      <c r="Y1603" s="1" t="n">
        <f aca="false">Y1602+1</f>
        <v>1598</v>
      </c>
    </row>
    <row r="1604" customFormat="false" ht="11.25" hidden="false" customHeight="false" outlineLevel="0" collapsed="false">
      <c r="Y1604" s="1" t="n">
        <f aca="false">Y1603+1</f>
        <v>1599</v>
      </c>
    </row>
    <row r="1605" customFormat="false" ht="11.25" hidden="false" customHeight="false" outlineLevel="0" collapsed="false">
      <c r="Y1605" s="1" t="n">
        <f aca="false">Y1604+1</f>
        <v>1600</v>
      </c>
    </row>
    <row r="1606" customFormat="false" ht="11.25" hidden="false" customHeight="false" outlineLevel="0" collapsed="false">
      <c r="Y1606" s="1" t="n">
        <f aca="false">Y1605+1</f>
        <v>1601</v>
      </c>
    </row>
    <row r="1607" customFormat="false" ht="11.25" hidden="false" customHeight="false" outlineLevel="0" collapsed="false">
      <c r="Y1607" s="1" t="n">
        <f aca="false">Y1606+1</f>
        <v>1602</v>
      </c>
    </row>
    <row r="1608" customFormat="false" ht="11.25" hidden="false" customHeight="false" outlineLevel="0" collapsed="false">
      <c r="Y1608" s="1" t="n">
        <f aca="false">Y1607+1</f>
        <v>1603</v>
      </c>
    </row>
    <row r="1609" customFormat="false" ht="11.25" hidden="false" customHeight="false" outlineLevel="0" collapsed="false">
      <c r="Y1609" s="1" t="n">
        <f aca="false">Y1608+1</f>
        <v>1604</v>
      </c>
    </row>
    <row r="1610" customFormat="false" ht="11.25" hidden="false" customHeight="false" outlineLevel="0" collapsed="false">
      <c r="Y1610" s="1" t="n">
        <f aca="false">Y1609+1</f>
        <v>1605</v>
      </c>
    </row>
    <row r="1611" customFormat="false" ht="11.25" hidden="false" customHeight="false" outlineLevel="0" collapsed="false">
      <c r="Y1611" s="1" t="n">
        <f aca="false">Y1610+1</f>
        <v>1606</v>
      </c>
    </row>
    <row r="1612" customFormat="false" ht="11.25" hidden="false" customHeight="false" outlineLevel="0" collapsed="false">
      <c r="Y1612" s="1" t="n">
        <f aca="false">Y1611+1</f>
        <v>1607</v>
      </c>
    </row>
    <row r="1613" customFormat="false" ht="11.25" hidden="false" customHeight="false" outlineLevel="0" collapsed="false">
      <c r="Y1613" s="1" t="n">
        <f aca="false">Y1612+1</f>
        <v>1608</v>
      </c>
    </row>
    <row r="1614" customFormat="false" ht="11.25" hidden="false" customHeight="false" outlineLevel="0" collapsed="false">
      <c r="Y1614" s="1" t="n">
        <f aca="false">Y1613+1</f>
        <v>1609</v>
      </c>
    </row>
    <row r="1615" customFormat="false" ht="11.25" hidden="false" customHeight="false" outlineLevel="0" collapsed="false">
      <c r="Y1615" s="1" t="n">
        <f aca="false">Y1614+1</f>
        <v>1610</v>
      </c>
    </row>
    <row r="1616" customFormat="false" ht="11.25" hidden="false" customHeight="false" outlineLevel="0" collapsed="false">
      <c r="Y1616" s="1" t="n">
        <f aca="false">Y1615+1</f>
        <v>1611</v>
      </c>
    </row>
    <row r="1617" customFormat="false" ht="11.25" hidden="false" customHeight="false" outlineLevel="0" collapsed="false">
      <c r="Y1617" s="1" t="n">
        <f aca="false">Y1616+1</f>
        <v>1612</v>
      </c>
    </row>
    <row r="1618" customFormat="false" ht="11.25" hidden="false" customHeight="false" outlineLevel="0" collapsed="false">
      <c r="Y1618" s="1" t="n">
        <f aca="false">Y1617+1</f>
        <v>1613</v>
      </c>
    </row>
    <row r="1619" customFormat="false" ht="11.25" hidden="false" customHeight="false" outlineLevel="0" collapsed="false">
      <c r="Y1619" s="1" t="n">
        <f aca="false">Y1618+1</f>
        <v>1614</v>
      </c>
    </row>
    <row r="1620" customFormat="false" ht="11.25" hidden="false" customHeight="false" outlineLevel="0" collapsed="false">
      <c r="Y1620" s="1" t="n">
        <f aca="false">Y1619+1</f>
        <v>1615</v>
      </c>
    </row>
    <row r="1621" customFormat="false" ht="11.25" hidden="false" customHeight="false" outlineLevel="0" collapsed="false">
      <c r="Y1621" s="1" t="n">
        <f aca="false">Y1620+1</f>
        <v>1616</v>
      </c>
    </row>
    <row r="1622" customFormat="false" ht="11.25" hidden="false" customHeight="false" outlineLevel="0" collapsed="false">
      <c r="Y1622" s="1" t="n">
        <f aca="false">Y1621+1</f>
        <v>1617</v>
      </c>
    </row>
    <row r="1623" customFormat="false" ht="11.25" hidden="false" customHeight="false" outlineLevel="0" collapsed="false">
      <c r="Y1623" s="1" t="n">
        <f aca="false">Y1622+1</f>
        <v>1618</v>
      </c>
    </row>
    <row r="1624" customFormat="false" ht="11.25" hidden="false" customHeight="false" outlineLevel="0" collapsed="false">
      <c r="Y1624" s="1" t="n">
        <f aca="false">Y1623+1</f>
        <v>1619</v>
      </c>
    </row>
    <row r="1625" customFormat="false" ht="11.25" hidden="false" customHeight="false" outlineLevel="0" collapsed="false">
      <c r="Y1625" s="1" t="n">
        <f aca="false">Y1624+1</f>
        <v>1620</v>
      </c>
    </row>
    <row r="1626" customFormat="false" ht="11.25" hidden="false" customHeight="false" outlineLevel="0" collapsed="false">
      <c r="Y1626" s="1" t="n">
        <f aca="false">Y1625+1</f>
        <v>1621</v>
      </c>
    </row>
    <row r="1627" customFormat="false" ht="11.25" hidden="false" customHeight="false" outlineLevel="0" collapsed="false">
      <c r="Y1627" s="1" t="n">
        <f aca="false">Y1626+1</f>
        <v>1622</v>
      </c>
    </row>
    <row r="1628" customFormat="false" ht="11.25" hidden="false" customHeight="false" outlineLevel="0" collapsed="false">
      <c r="Y1628" s="1" t="n">
        <f aca="false">Y1627+1</f>
        <v>1623</v>
      </c>
    </row>
    <row r="1629" customFormat="false" ht="11.25" hidden="false" customHeight="false" outlineLevel="0" collapsed="false">
      <c r="Y1629" s="1" t="n">
        <f aca="false">Y1628+1</f>
        <v>1624</v>
      </c>
    </row>
    <row r="1630" customFormat="false" ht="11.25" hidden="false" customHeight="false" outlineLevel="0" collapsed="false">
      <c r="Y1630" s="1" t="n">
        <f aca="false">Y1629+1</f>
        <v>1625</v>
      </c>
    </row>
    <row r="1631" customFormat="false" ht="11.25" hidden="false" customHeight="false" outlineLevel="0" collapsed="false">
      <c r="Y1631" s="1" t="n">
        <f aca="false">Y1630+1</f>
        <v>1626</v>
      </c>
    </row>
    <row r="1632" customFormat="false" ht="11.25" hidden="false" customHeight="false" outlineLevel="0" collapsed="false">
      <c r="Y1632" s="1" t="n">
        <f aca="false">Y1631+1</f>
        <v>1627</v>
      </c>
    </row>
    <row r="1633" customFormat="false" ht="11.25" hidden="false" customHeight="false" outlineLevel="0" collapsed="false">
      <c r="Y1633" s="1" t="n">
        <f aca="false">Y1632+1</f>
        <v>1628</v>
      </c>
    </row>
    <row r="1634" customFormat="false" ht="11.25" hidden="false" customHeight="false" outlineLevel="0" collapsed="false">
      <c r="Y1634" s="1" t="n">
        <f aca="false">Y1633+1</f>
        <v>1629</v>
      </c>
    </row>
    <row r="1635" customFormat="false" ht="11.25" hidden="false" customHeight="false" outlineLevel="0" collapsed="false">
      <c r="Y1635" s="1" t="n">
        <f aca="false">Y1634+1</f>
        <v>1630</v>
      </c>
    </row>
    <row r="1636" customFormat="false" ht="11.25" hidden="false" customHeight="false" outlineLevel="0" collapsed="false">
      <c r="Y1636" s="1" t="n">
        <f aca="false">Y1635+1</f>
        <v>1631</v>
      </c>
    </row>
    <row r="1637" customFormat="false" ht="11.25" hidden="false" customHeight="false" outlineLevel="0" collapsed="false">
      <c r="Y1637" s="1" t="n">
        <f aca="false">Y1636+1</f>
        <v>1632</v>
      </c>
    </row>
    <row r="1638" customFormat="false" ht="11.25" hidden="false" customHeight="false" outlineLevel="0" collapsed="false">
      <c r="Y1638" s="1" t="n">
        <f aca="false">Y1637+1</f>
        <v>1633</v>
      </c>
    </row>
    <row r="1639" customFormat="false" ht="11.25" hidden="false" customHeight="false" outlineLevel="0" collapsed="false">
      <c r="Y1639" s="1" t="n">
        <f aca="false">Y1638+1</f>
        <v>1634</v>
      </c>
    </row>
    <row r="1640" customFormat="false" ht="11.25" hidden="false" customHeight="false" outlineLevel="0" collapsed="false">
      <c r="Y1640" s="1" t="n">
        <f aca="false">Y1639+1</f>
        <v>1635</v>
      </c>
    </row>
    <row r="1641" customFormat="false" ht="11.25" hidden="false" customHeight="false" outlineLevel="0" collapsed="false">
      <c r="Y1641" s="1" t="n">
        <f aca="false">Y1640+1</f>
        <v>1636</v>
      </c>
    </row>
    <row r="1642" customFormat="false" ht="11.25" hidden="false" customHeight="false" outlineLevel="0" collapsed="false">
      <c r="Y1642" s="1" t="n">
        <f aca="false">Y1641+1</f>
        <v>1637</v>
      </c>
    </row>
    <row r="1643" customFormat="false" ht="11.25" hidden="false" customHeight="false" outlineLevel="0" collapsed="false">
      <c r="Y1643" s="1" t="n">
        <f aca="false">Y1642+1</f>
        <v>1638</v>
      </c>
    </row>
    <row r="1644" customFormat="false" ht="11.25" hidden="false" customHeight="false" outlineLevel="0" collapsed="false">
      <c r="Y1644" s="1" t="n">
        <f aca="false">Y1643+1</f>
        <v>1639</v>
      </c>
    </row>
    <row r="1645" customFormat="false" ht="11.25" hidden="false" customHeight="false" outlineLevel="0" collapsed="false">
      <c r="Y1645" s="1" t="n">
        <f aca="false">Y1644+1</f>
        <v>1640</v>
      </c>
    </row>
    <row r="1646" customFormat="false" ht="11.25" hidden="false" customHeight="false" outlineLevel="0" collapsed="false">
      <c r="Y1646" s="1" t="n">
        <f aca="false">Y1645+1</f>
        <v>1641</v>
      </c>
    </row>
    <row r="1647" customFormat="false" ht="11.25" hidden="false" customHeight="false" outlineLevel="0" collapsed="false">
      <c r="Y1647" s="1" t="n">
        <f aca="false">Y1646+1</f>
        <v>1642</v>
      </c>
    </row>
    <row r="1648" customFormat="false" ht="11.25" hidden="false" customHeight="false" outlineLevel="0" collapsed="false">
      <c r="Y1648" s="1" t="n">
        <f aca="false">Y1647+1</f>
        <v>1643</v>
      </c>
    </row>
    <row r="1649" customFormat="false" ht="11.25" hidden="false" customHeight="false" outlineLevel="0" collapsed="false">
      <c r="Y1649" s="1" t="n">
        <f aca="false">Y1648+1</f>
        <v>1644</v>
      </c>
    </row>
    <row r="1650" customFormat="false" ht="11.25" hidden="false" customHeight="false" outlineLevel="0" collapsed="false">
      <c r="Y1650" s="1" t="n">
        <f aca="false">Y1649+1</f>
        <v>1645</v>
      </c>
    </row>
    <row r="1651" customFormat="false" ht="11.25" hidden="false" customHeight="false" outlineLevel="0" collapsed="false">
      <c r="Y1651" s="1" t="n">
        <f aca="false">Y1650+1</f>
        <v>1646</v>
      </c>
    </row>
    <row r="1652" customFormat="false" ht="11.25" hidden="false" customHeight="false" outlineLevel="0" collapsed="false">
      <c r="Y1652" s="1" t="n">
        <f aca="false">Y1651+1</f>
        <v>1647</v>
      </c>
    </row>
    <row r="1653" customFormat="false" ht="11.25" hidden="false" customHeight="false" outlineLevel="0" collapsed="false">
      <c r="Y1653" s="1" t="n">
        <f aca="false">Y1652+1</f>
        <v>1648</v>
      </c>
    </row>
    <row r="1654" customFormat="false" ht="11.25" hidden="false" customHeight="false" outlineLevel="0" collapsed="false">
      <c r="Y1654" s="1" t="n">
        <f aca="false">Y1653+1</f>
        <v>1649</v>
      </c>
    </row>
    <row r="1655" customFormat="false" ht="11.25" hidden="false" customHeight="false" outlineLevel="0" collapsed="false">
      <c r="Y1655" s="1" t="n">
        <f aca="false">Y1654+1</f>
        <v>1650</v>
      </c>
    </row>
    <row r="1656" customFormat="false" ht="11.25" hidden="false" customHeight="false" outlineLevel="0" collapsed="false">
      <c r="Y1656" s="1" t="n">
        <f aca="false">Y1655+1</f>
        <v>1651</v>
      </c>
    </row>
    <row r="1657" customFormat="false" ht="11.25" hidden="false" customHeight="false" outlineLevel="0" collapsed="false">
      <c r="Y1657" s="1" t="n">
        <f aca="false">Y1656+1</f>
        <v>1652</v>
      </c>
    </row>
    <row r="1658" customFormat="false" ht="11.25" hidden="false" customHeight="false" outlineLevel="0" collapsed="false">
      <c r="Y1658" s="1" t="n">
        <f aca="false">Y1657+1</f>
        <v>1653</v>
      </c>
    </row>
    <row r="1659" customFormat="false" ht="11.25" hidden="false" customHeight="false" outlineLevel="0" collapsed="false">
      <c r="Y1659" s="1" t="n">
        <f aca="false">Y1658+1</f>
        <v>1654</v>
      </c>
    </row>
    <row r="1660" customFormat="false" ht="11.25" hidden="false" customHeight="false" outlineLevel="0" collapsed="false">
      <c r="Y1660" s="1" t="n">
        <f aca="false">Y1659+1</f>
        <v>1655</v>
      </c>
    </row>
    <row r="1661" customFormat="false" ht="11.25" hidden="false" customHeight="false" outlineLevel="0" collapsed="false">
      <c r="Y1661" s="1" t="n">
        <f aca="false">Y1660+1</f>
        <v>1656</v>
      </c>
    </row>
    <row r="1662" customFormat="false" ht="11.25" hidden="false" customHeight="false" outlineLevel="0" collapsed="false">
      <c r="Y1662" s="1" t="n">
        <f aca="false">Y1661+1</f>
        <v>1657</v>
      </c>
    </row>
    <row r="1663" customFormat="false" ht="11.25" hidden="false" customHeight="false" outlineLevel="0" collapsed="false">
      <c r="Y1663" s="1" t="n">
        <f aca="false">Y1662+1</f>
        <v>1658</v>
      </c>
    </row>
    <row r="1664" customFormat="false" ht="11.25" hidden="false" customHeight="false" outlineLevel="0" collapsed="false">
      <c r="Y1664" s="1" t="n">
        <f aca="false">Y1663+1</f>
        <v>1659</v>
      </c>
    </row>
    <row r="1665" customFormat="false" ht="11.25" hidden="false" customHeight="false" outlineLevel="0" collapsed="false">
      <c r="Y1665" s="1" t="n">
        <f aca="false">Y1664+1</f>
        <v>1660</v>
      </c>
    </row>
    <row r="1666" customFormat="false" ht="11.25" hidden="false" customHeight="false" outlineLevel="0" collapsed="false">
      <c r="Y1666" s="1" t="n">
        <f aca="false">Y1665+1</f>
        <v>1661</v>
      </c>
    </row>
    <row r="1667" customFormat="false" ht="11.25" hidden="false" customHeight="false" outlineLevel="0" collapsed="false">
      <c r="Y1667" s="1" t="n">
        <f aca="false">Y1666+1</f>
        <v>1662</v>
      </c>
    </row>
    <row r="1668" customFormat="false" ht="11.25" hidden="false" customHeight="false" outlineLevel="0" collapsed="false">
      <c r="Y1668" s="1" t="n">
        <f aca="false">Y1667+1</f>
        <v>1663</v>
      </c>
    </row>
    <row r="1669" customFormat="false" ht="11.25" hidden="false" customHeight="false" outlineLevel="0" collapsed="false">
      <c r="Y1669" s="1" t="n">
        <f aca="false">Y1668+1</f>
        <v>1664</v>
      </c>
    </row>
    <row r="1670" customFormat="false" ht="11.25" hidden="false" customHeight="false" outlineLevel="0" collapsed="false">
      <c r="Y1670" s="1" t="n">
        <f aca="false">Y1669+1</f>
        <v>1665</v>
      </c>
    </row>
    <row r="1671" customFormat="false" ht="11.25" hidden="false" customHeight="false" outlineLevel="0" collapsed="false">
      <c r="Y1671" s="1" t="n">
        <f aca="false">Y1670+1</f>
        <v>1666</v>
      </c>
    </row>
    <row r="1672" customFormat="false" ht="11.25" hidden="false" customHeight="false" outlineLevel="0" collapsed="false">
      <c r="Y1672" s="1" t="n">
        <f aca="false">Y1671+1</f>
        <v>1667</v>
      </c>
    </row>
    <row r="1673" customFormat="false" ht="11.25" hidden="false" customHeight="false" outlineLevel="0" collapsed="false">
      <c r="Y1673" s="1" t="n">
        <f aca="false">Y1672+1</f>
        <v>1668</v>
      </c>
    </row>
    <row r="1674" customFormat="false" ht="11.25" hidden="false" customHeight="false" outlineLevel="0" collapsed="false">
      <c r="Y1674" s="1" t="n">
        <f aca="false">Y1673+1</f>
        <v>1669</v>
      </c>
    </row>
    <row r="1675" customFormat="false" ht="11.25" hidden="false" customHeight="false" outlineLevel="0" collapsed="false">
      <c r="Y1675" s="1" t="n">
        <f aca="false">Y1674+1</f>
        <v>1670</v>
      </c>
    </row>
    <row r="1676" customFormat="false" ht="11.25" hidden="false" customHeight="false" outlineLevel="0" collapsed="false">
      <c r="Y1676" s="1" t="n">
        <f aca="false">Y1675+1</f>
        <v>1671</v>
      </c>
    </row>
    <row r="1677" customFormat="false" ht="11.25" hidden="false" customHeight="false" outlineLevel="0" collapsed="false">
      <c r="Y1677" s="1" t="n">
        <f aca="false">Y1676+1</f>
        <v>1672</v>
      </c>
    </row>
    <row r="1678" customFormat="false" ht="11.25" hidden="false" customHeight="false" outlineLevel="0" collapsed="false">
      <c r="Y1678" s="1" t="n">
        <f aca="false">Y1677+1</f>
        <v>1673</v>
      </c>
    </row>
    <row r="1679" customFormat="false" ht="11.25" hidden="false" customHeight="false" outlineLevel="0" collapsed="false">
      <c r="Y1679" s="1" t="n">
        <f aca="false">Y1678+1</f>
        <v>1674</v>
      </c>
    </row>
    <row r="1680" customFormat="false" ht="11.25" hidden="false" customHeight="false" outlineLevel="0" collapsed="false">
      <c r="Y1680" s="1" t="n">
        <f aca="false">Y1679+1</f>
        <v>1675</v>
      </c>
    </row>
    <row r="1681" customFormat="false" ht="11.25" hidden="false" customHeight="false" outlineLevel="0" collapsed="false">
      <c r="Y1681" s="1" t="n">
        <f aca="false">Y1680+1</f>
        <v>1676</v>
      </c>
    </row>
    <row r="1682" customFormat="false" ht="11.25" hidden="false" customHeight="false" outlineLevel="0" collapsed="false">
      <c r="Y1682" s="1" t="n">
        <f aca="false">Y1681+1</f>
        <v>1677</v>
      </c>
    </row>
    <row r="1683" customFormat="false" ht="11.25" hidden="false" customHeight="false" outlineLevel="0" collapsed="false">
      <c r="Y1683" s="1" t="n">
        <f aca="false">Y1682+1</f>
        <v>1678</v>
      </c>
    </row>
    <row r="1684" customFormat="false" ht="11.25" hidden="false" customHeight="false" outlineLevel="0" collapsed="false">
      <c r="Y1684" s="1" t="n">
        <f aca="false">Y1683+1</f>
        <v>1679</v>
      </c>
    </row>
    <row r="1685" customFormat="false" ht="11.25" hidden="false" customHeight="false" outlineLevel="0" collapsed="false">
      <c r="Y1685" s="1" t="n">
        <f aca="false">Y1684+1</f>
        <v>1680</v>
      </c>
    </row>
    <row r="1686" customFormat="false" ht="11.25" hidden="false" customHeight="false" outlineLevel="0" collapsed="false">
      <c r="Y1686" s="1" t="n">
        <f aca="false">Y1685+1</f>
        <v>1681</v>
      </c>
    </row>
    <row r="1687" customFormat="false" ht="11.25" hidden="false" customHeight="false" outlineLevel="0" collapsed="false">
      <c r="Y1687" s="1" t="n">
        <f aca="false">Y1686+1</f>
        <v>1682</v>
      </c>
    </row>
    <row r="1688" customFormat="false" ht="11.25" hidden="false" customHeight="false" outlineLevel="0" collapsed="false">
      <c r="Y1688" s="1" t="n">
        <f aca="false">Y1687+1</f>
        <v>1683</v>
      </c>
    </row>
    <row r="1689" customFormat="false" ht="11.25" hidden="false" customHeight="false" outlineLevel="0" collapsed="false">
      <c r="Y1689" s="1" t="n">
        <f aca="false">Y1688+1</f>
        <v>1684</v>
      </c>
    </row>
    <row r="1690" customFormat="false" ht="11.25" hidden="false" customHeight="false" outlineLevel="0" collapsed="false">
      <c r="Y1690" s="1" t="n">
        <f aca="false">Y1689+1</f>
        <v>1685</v>
      </c>
    </row>
    <row r="1691" customFormat="false" ht="11.25" hidden="false" customHeight="false" outlineLevel="0" collapsed="false">
      <c r="Y1691" s="1" t="n">
        <f aca="false">Y1690+1</f>
        <v>1686</v>
      </c>
    </row>
    <row r="1692" customFormat="false" ht="11.25" hidden="false" customHeight="false" outlineLevel="0" collapsed="false">
      <c r="Y1692" s="1" t="n">
        <f aca="false">Y1691+1</f>
        <v>1687</v>
      </c>
    </row>
    <row r="1693" customFormat="false" ht="11.25" hidden="false" customHeight="false" outlineLevel="0" collapsed="false">
      <c r="Y1693" s="1" t="n">
        <f aca="false">Y1692+1</f>
        <v>1688</v>
      </c>
    </row>
    <row r="1694" customFormat="false" ht="11.25" hidden="false" customHeight="false" outlineLevel="0" collapsed="false">
      <c r="Y1694" s="1" t="n">
        <f aca="false">Y1693+1</f>
        <v>1689</v>
      </c>
    </row>
    <row r="1695" customFormat="false" ht="11.25" hidden="false" customHeight="false" outlineLevel="0" collapsed="false">
      <c r="Y1695" s="1" t="n">
        <f aca="false">Y1694+1</f>
        <v>1690</v>
      </c>
    </row>
    <row r="1696" customFormat="false" ht="11.25" hidden="false" customHeight="false" outlineLevel="0" collapsed="false">
      <c r="Y1696" s="1" t="n">
        <f aca="false">Y1695+1</f>
        <v>1691</v>
      </c>
    </row>
    <row r="1697" customFormat="false" ht="11.25" hidden="false" customHeight="false" outlineLevel="0" collapsed="false">
      <c r="Y1697" s="1" t="n">
        <f aca="false">Y1696+1</f>
        <v>1692</v>
      </c>
    </row>
    <row r="1698" customFormat="false" ht="11.25" hidden="false" customHeight="false" outlineLevel="0" collapsed="false">
      <c r="Y1698" s="1" t="n">
        <f aca="false">Y1697+1</f>
        <v>1693</v>
      </c>
    </row>
    <row r="1699" customFormat="false" ht="11.25" hidden="false" customHeight="false" outlineLevel="0" collapsed="false">
      <c r="Y1699" s="1" t="n">
        <f aca="false">Y1698+1</f>
        <v>1694</v>
      </c>
    </row>
    <row r="1700" customFormat="false" ht="11.25" hidden="false" customHeight="false" outlineLevel="0" collapsed="false">
      <c r="Y1700" s="1" t="n">
        <f aca="false">Y1699+1</f>
        <v>1695</v>
      </c>
    </row>
    <row r="1701" customFormat="false" ht="11.25" hidden="false" customHeight="false" outlineLevel="0" collapsed="false">
      <c r="Y1701" s="1" t="n">
        <f aca="false">Y1700+1</f>
        <v>1696</v>
      </c>
    </row>
    <row r="1702" customFormat="false" ht="11.25" hidden="false" customHeight="false" outlineLevel="0" collapsed="false">
      <c r="Y1702" s="1" t="n">
        <f aca="false">Y1701+1</f>
        <v>1697</v>
      </c>
    </row>
    <row r="1703" customFormat="false" ht="11.25" hidden="false" customHeight="false" outlineLevel="0" collapsed="false">
      <c r="Y1703" s="1" t="n">
        <f aca="false">Y1702+1</f>
        <v>1698</v>
      </c>
    </row>
    <row r="1704" customFormat="false" ht="11.25" hidden="false" customHeight="false" outlineLevel="0" collapsed="false">
      <c r="Y1704" s="1" t="n">
        <f aca="false">Y1703+1</f>
        <v>1699</v>
      </c>
    </row>
    <row r="1705" customFormat="false" ht="11.25" hidden="false" customHeight="false" outlineLevel="0" collapsed="false">
      <c r="Y1705" s="1" t="n">
        <f aca="false">Y1704+1</f>
        <v>1700</v>
      </c>
    </row>
    <row r="1706" customFormat="false" ht="11.25" hidden="false" customHeight="false" outlineLevel="0" collapsed="false">
      <c r="Y1706" s="1" t="n">
        <f aca="false">Y1705+1</f>
        <v>1701</v>
      </c>
    </row>
    <row r="1707" customFormat="false" ht="11.25" hidden="false" customHeight="false" outlineLevel="0" collapsed="false">
      <c r="Y1707" s="1" t="n">
        <f aca="false">Y1706+1</f>
        <v>1702</v>
      </c>
    </row>
    <row r="1708" customFormat="false" ht="11.25" hidden="false" customHeight="false" outlineLevel="0" collapsed="false">
      <c r="Y1708" s="1" t="n">
        <f aca="false">Y1707+1</f>
        <v>1703</v>
      </c>
    </row>
    <row r="1709" customFormat="false" ht="11.25" hidden="false" customHeight="false" outlineLevel="0" collapsed="false">
      <c r="Y1709" s="1" t="n">
        <f aca="false">Y1708+1</f>
        <v>1704</v>
      </c>
    </row>
    <row r="1710" customFormat="false" ht="11.25" hidden="false" customHeight="false" outlineLevel="0" collapsed="false">
      <c r="Y1710" s="1" t="n">
        <f aca="false">Y1709+1</f>
        <v>1705</v>
      </c>
    </row>
    <row r="1711" customFormat="false" ht="11.25" hidden="false" customHeight="false" outlineLevel="0" collapsed="false">
      <c r="Y1711" s="1" t="n">
        <f aca="false">Y1710+1</f>
        <v>1706</v>
      </c>
    </row>
    <row r="1712" customFormat="false" ht="11.25" hidden="false" customHeight="false" outlineLevel="0" collapsed="false">
      <c r="Y1712" s="1" t="n">
        <f aca="false">Y1711+1</f>
        <v>1707</v>
      </c>
    </row>
    <row r="1713" customFormat="false" ht="11.25" hidden="false" customHeight="false" outlineLevel="0" collapsed="false">
      <c r="Y1713" s="1" t="n">
        <f aca="false">Y1712+1</f>
        <v>1708</v>
      </c>
    </row>
    <row r="1714" customFormat="false" ht="11.25" hidden="false" customHeight="false" outlineLevel="0" collapsed="false">
      <c r="Y1714" s="1" t="n">
        <f aca="false">Y1713+1</f>
        <v>1709</v>
      </c>
    </row>
    <row r="1715" customFormat="false" ht="11.25" hidden="false" customHeight="false" outlineLevel="0" collapsed="false">
      <c r="Y1715" s="1" t="n">
        <f aca="false">Y1714+1</f>
        <v>1710</v>
      </c>
    </row>
    <row r="1716" customFormat="false" ht="11.25" hidden="false" customHeight="false" outlineLevel="0" collapsed="false">
      <c r="Y1716" s="1" t="n">
        <f aca="false">Y1715+1</f>
        <v>1711</v>
      </c>
    </row>
    <row r="1717" customFormat="false" ht="11.25" hidden="false" customHeight="false" outlineLevel="0" collapsed="false">
      <c r="Y1717" s="1" t="n">
        <f aca="false">Y1716+1</f>
        <v>1712</v>
      </c>
    </row>
    <row r="1718" customFormat="false" ht="11.25" hidden="false" customHeight="false" outlineLevel="0" collapsed="false">
      <c r="Y1718" s="1" t="n">
        <f aca="false">Y1717+1</f>
        <v>1713</v>
      </c>
    </row>
    <row r="1719" customFormat="false" ht="11.25" hidden="false" customHeight="false" outlineLevel="0" collapsed="false">
      <c r="Y1719" s="1" t="n">
        <f aca="false">Y1718+1</f>
        <v>1714</v>
      </c>
    </row>
    <row r="1720" customFormat="false" ht="11.25" hidden="false" customHeight="false" outlineLevel="0" collapsed="false">
      <c r="Y1720" s="1" t="n">
        <f aca="false">Y1719+1</f>
        <v>1715</v>
      </c>
    </row>
    <row r="1721" customFormat="false" ht="11.25" hidden="false" customHeight="false" outlineLevel="0" collapsed="false">
      <c r="Y1721" s="1" t="n">
        <f aca="false">Y1720+1</f>
        <v>1716</v>
      </c>
    </row>
    <row r="1722" customFormat="false" ht="11.25" hidden="false" customHeight="false" outlineLevel="0" collapsed="false">
      <c r="Y1722" s="1" t="n">
        <f aca="false">Y1721+1</f>
        <v>1717</v>
      </c>
    </row>
    <row r="1723" customFormat="false" ht="11.25" hidden="false" customHeight="false" outlineLevel="0" collapsed="false">
      <c r="Y1723" s="1" t="n">
        <f aca="false">Y1722+1</f>
        <v>1718</v>
      </c>
    </row>
    <row r="1724" customFormat="false" ht="11.25" hidden="false" customHeight="false" outlineLevel="0" collapsed="false">
      <c r="Y1724" s="1" t="n">
        <f aca="false">Y1723+1</f>
        <v>1719</v>
      </c>
    </row>
    <row r="1725" customFormat="false" ht="11.25" hidden="false" customHeight="false" outlineLevel="0" collapsed="false">
      <c r="Y1725" s="1" t="n">
        <f aca="false">Y1724+1</f>
        <v>1720</v>
      </c>
    </row>
    <row r="1726" customFormat="false" ht="11.25" hidden="false" customHeight="false" outlineLevel="0" collapsed="false">
      <c r="Y1726" s="1" t="n">
        <f aca="false">Y1725+1</f>
        <v>1721</v>
      </c>
    </row>
    <row r="1727" customFormat="false" ht="11.25" hidden="false" customHeight="false" outlineLevel="0" collapsed="false">
      <c r="Y1727" s="1" t="n">
        <f aca="false">Y1726+1</f>
        <v>1722</v>
      </c>
    </row>
    <row r="1728" customFormat="false" ht="11.25" hidden="false" customHeight="false" outlineLevel="0" collapsed="false">
      <c r="Y1728" s="1" t="n">
        <f aca="false">Y1727+1</f>
        <v>1723</v>
      </c>
    </row>
    <row r="1729" customFormat="false" ht="11.25" hidden="false" customHeight="false" outlineLevel="0" collapsed="false">
      <c r="Y1729" s="1" t="n">
        <f aca="false">Y1728+1</f>
        <v>1724</v>
      </c>
    </row>
    <row r="1730" customFormat="false" ht="11.25" hidden="false" customHeight="false" outlineLevel="0" collapsed="false">
      <c r="Y1730" s="1" t="n">
        <f aca="false">Y1729+1</f>
        <v>1725</v>
      </c>
    </row>
    <row r="1731" customFormat="false" ht="11.25" hidden="false" customHeight="false" outlineLevel="0" collapsed="false">
      <c r="Y1731" s="1" t="n">
        <f aca="false">Y1730+1</f>
        <v>1726</v>
      </c>
    </row>
    <row r="1732" customFormat="false" ht="11.25" hidden="false" customHeight="false" outlineLevel="0" collapsed="false">
      <c r="Y1732" s="1" t="n">
        <f aca="false">Y1731+1</f>
        <v>1727</v>
      </c>
    </row>
    <row r="1733" customFormat="false" ht="11.25" hidden="false" customHeight="false" outlineLevel="0" collapsed="false">
      <c r="Y1733" s="1" t="n">
        <f aca="false">Y1732+1</f>
        <v>1728</v>
      </c>
    </row>
    <row r="1734" customFormat="false" ht="11.25" hidden="false" customHeight="false" outlineLevel="0" collapsed="false">
      <c r="Y1734" s="1" t="n">
        <f aca="false">Y1733+1</f>
        <v>1729</v>
      </c>
    </row>
    <row r="1735" customFormat="false" ht="11.25" hidden="false" customHeight="false" outlineLevel="0" collapsed="false">
      <c r="Y1735" s="1" t="n">
        <f aca="false">Y1734+1</f>
        <v>1730</v>
      </c>
    </row>
    <row r="1736" customFormat="false" ht="11.25" hidden="false" customHeight="false" outlineLevel="0" collapsed="false">
      <c r="Y1736" s="1" t="n">
        <f aca="false">Y1735+1</f>
        <v>1731</v>
      </c>
    </row>
    <row r="1737" customFormat="false" ht="11.25" hidden="false" customHeight="false" outlineLevel="0" collapsed="false">
      <c r="Y1737" s="1" t="n">
        <f aca="false">Y1736+1</f>
        <v>1732</v>
      </c>
    </row>
    <row r="1738" customFormat="false" ht="11.25" hidden="false" customHeight="false" outlineLevel="0" collapsed="false">
      <c r="Y1738" s="1" t="n">
        <f aca="false">Y1737+1</f>
        <v>1733</v>
      </c>
    </row>
    <row r="1739" customFormat="false" ht="11.25" hidden="false" customHeight="false" outlineLevel="0" collapsed="false">
      <c r="Y1739" s="1" t="n">
        <f aca="false">Y1738+1</f>
        <v>1734</v>
      </c>
    </row>
    <row r="1740" customFormat="false" ht="11.25" hidden="false" customHeight="false" outlineLevel="0" collapsed="false">
      <c r="Y1740" s="1" t="n">
        <f aca="false">Y1739+1</f>
        <v>1735</v>
      </c>
    </row>
    <row r="1741" customFormat="false" ht="11.25" hidden="false" customHeight="false" outlineLevel="0" collapsed="false">
      <c r="Y1741" s="1" t="n">
        <f aca="false">Y1740+1</f>
        <v>1736</v>
      </c>
    </row>
    <row r="1742" customFormat="false" ht="11.25" hidden="false" customHeight="false" outlineLevel="0" collapsed="false">
      <c r="Y1742" s="1" t="n">
        <f aca="false">Y1741+1</f>
        <v>1737</v>
      </c>
    </row>
    <row r="1743" customFormat="false" ht="11.25" hidden="false" customHeight="false" outlineLevel="0" collapsed="false">
      <c r="Y1743" s="1" t="n">
        <f aca="false">Y1742+1</f>
        <v>1738</v>
      </c>
    </row>
    <row r="1744" customFormat="false" ht="11.25" hidden="false" customHeight="false" outlineLevel="0" collapsed="false">
      <c r="Y1744" s="1" t="n">
        <f aca="false">Y1743+1</f>
        <v>1739</v>
      </c>
    </row>
    <row r="1745" customFormat="false" ht="11.25" hidden="false" customHeight="false" outlineLevel="0" collapsed="false">
      <c r="Y1745" s="1" t="n">
        <f aca="false">Y1744+1</f>
        <v>1740</v>
      </c>
    </row>
    <row r="1746" customFormat="false" ht="11.25" hidden="false" customHeight="false" outlineLevel="0" collapsed="false">
      <c r="Y1746" s="1" t="n">
        <f aca="false">Y1745+1</f>
        <v>1741</v>
      </c>
    </row>
    <row r="1747" customFormat="false" ht="11.25" hidden="false" customHeight="false" outlineLevel="0" collapsed="false">
      <c r="Y1747" s="1" t="n">
        <f aca="false">Y1746+1</f>
        <v>1742</v>
      </c>
    </row>
    <row r="1748" customFormat="false" ht="11.25" hidden="false" customHeight="false" outlineLevel="0" collapsed="false">
      <c r="Y1748" s="1" t="n">
        <f aca="false">Y1747+1</f>
        <v>1743</v>
      </c>
    </row>
    <row r="1749" customFormat="false" ht="11.25" hidden="false" customHeight="false" outlineLevel="0" collapsed="false">
      <c r="Y1749" s="1" t="n">
        <f aca="false">Y1748+1</f>
        <v>1744</v>
      </c>
    </row>
    <row r="1750" customFormat="false" ht="11.25" hidden="false" customHeight="false" outlineLevel="0" collapsed="false">
      <c r="Y1750" s="1" t="n">
        <f aca="false">Y1749+1</f>
        <v>1745</v>
      </c>
    </row>
    <row r="1751" customFormat="false" ht="11.25" hidden="false" customHeight="false" outlineLevel="0" collapsed="false">
      <c r="Y1751" s="1" t="n">
        <f aca="false">Y1750+1</f>
        <v>1746</v>
      </c>
    </row>
    <row r="1752" customFormat="false" ht="11.25" hidden="false" customHeight="false" outlineLevel="0" collapsed="false">
      <c r="Y1752" s="1" t="n">
        <f aca="false">Y1751+1</f>
        <v>1747</v>
      </c>
    </row>
    <row r="1753" customFormat="false" ht="11.25" hidden="false" customHeight="false" outlineLevel="0" collapsed="false">
      <c r="Y1753" s="1" t="n">
        <f aca="false">Y1752+1</f>
        <v>1748</v>
      </c>
    </row>
    <row r="1754" customFormat="false" ht="11.25" hidden="false" customHeight="false" outlineLevel="0" collapsed="false">
      <c r="Y1754" s="1" t="n">
        <f aca="false">Y1753+1</f>
        <v>1749</v>
      </c>
    </row>
    <row r="1755" customFormat="false" ht="11.25" hidden="false" customHeight="false" outlineLevel="0" collapsed="false">
      <c r="Y1755" s="1" t="n">
        <f aca="false">Y1754+1</f>
        <v>1750</v>
      </c>
    </row>
    <row r="1756" customFormat="false" ht="11.25" hidden="false" customHeight="false" outlineLevel="0" collapsed="false">
      <c r="Y1756" s="1" t="n">
        <f aca="false">Y1755+1</f>
        <v>1751</v>
      </c>
    </row>
    <row r="1757" customFormat="false" ht="11.25" hidden="false" customHeight="false" outlineLevel="0" collapsed="false">
      <c r="Y1757" s="1" t="n">
        <f aca="false">Y1756+1</f>
        <v>1752</v>
      </c>
    </row>
    <row r="1758" customFormat="false" ht="11.25" hidden="false" customHeight="false" outlineLevel="0" collapsed="false">
      <c r="Y1758" s="1" t="n">
        <f aca="false">Y1757+1</f>
        <v>1753</v>
      </c>
    </row>
    <row r="1759" customFormat="false" ht="11.25" hidden="false" customHeight="false" outlineLevel="0" collapsed="false">
      <c r="Y1759" s="1" t="n">
        <f aca="false">Y1758+1</f>
        <v>1754</v>
      </c>
    </row>
    <row r="1760" customFormat="false" ht="11.25" hidden="false" customHeight="false" outlineLevel="0" collapsed="false">
      <c r="Y1760" s="1" t="n">
        <f aca="false">Y1759+1</f>
        <v>1755</v>
      </c>
    </row>
    <row r="1761" customFormat="false" ht="11.25" hidden="false" customHeight="false" outlineLevel="0" collapsed="false">
      <c r="Y1761" s="1" t="n">
        <f aca="false">Y1760+1</f>
        <v>1756</v>
      </c>
    </row>
    <row r="1762" customFormat="false" ht="11.25" hidden="false" customHeight="false" outlineLevel="0" collapsed="false">
      <c r="Y1762" s="1" t="n">
        <f aca="false">Y1761+1</f>
        <v>1757</v>
      </c>
    </row>
    <row r="1763" customFormat="false" ht="11.25" hidden="false" customHeight="false" outlineLevel="0" collapsed="false">
      <c r="Y1763" s="1" t="n">
        <f aca="false">Y1762+1</f>
        <v>1758</v>
      </c>
    </row>
    <row r="1764" customFormat="false" ht="11.25" hidden="false" customHeight="false" outlineLevel="0" collapsed="false">
      <c r="Y1764" s="1" t="n">
        <f aca="false">Y1763+1</f>
        <v>1759</v>
      </c>
    </row>
    <row r="1765" customFormat="false" ht="11.25" hidden="false" customHeight="false" outlineLevel="0" collapsed="false">
      <c r="Y1765" s="1" t="n">
        <f aca="false">Y1764+1</f>
        <v>1760</v>
      </c>
    </row>
    <row r="1766" customFormat="false" ht="11.25" hidden="false" customHeight="false" outlineLevel="0" collapsed="false">
      <c r="Y1766" s="1" t="n">
        <f aca="false">Y1765+1</f>
        <v>1761</v>
      </c>
    </row>
    <row r="1767" customFormat="false" ht="11.25" hidden="false" customHeight="false" outlineLevel="0" collapsed="false">
      <c r="Y1767" s="1" t="n">
        <f aca="false">Y1766+1</f>
        <v>1762</v>
      </c>
    </row>
    <row r="1768" customFormat="false" ht="11.25" hidden="false" customHeight="false" outlineLevel="0" collapsed="false">
      <c r="Y1768" s="1" t="n">
        <f aca="false">Y1767+1</f>
        <v>1763</v>
      </c>
    </row>
    <row r="1769" customFormat="false" ht="11.25" hidden="false" customHeight="false" outlineLevel="0" collapsed="false">
      <c r="Y1769" s="1" t="n">
        <f aca="false">Y1768+1</f>
        <v>1764</v>
      </c>
    </row>
    <row r="1770" customFormat="false" ht="11.25" hidden="false" customHeight="false" outlineLevel="0" collapsed="false">
      <c r="Y1770" s="1" t="n">
        <f aca="false">Y1769+1</f>
        <v>1765</v>
      </c>
    </row>
    <row r="1771" customFormat="false" ht="11.25" hidden="false" customHeight="false" outlineLevel="0" collapsed="false">
      <c r="Y1771" s="1" t="n">
        <f aca="false">Y1770+1</f>
        <v>1766</v>
      </c>
    </row>
    <row r="1772" customFormat="false" ht="11.25" hidden="false" customHeight="false" outlineLevel="0" collapsed="false">
      <c r="Y1772" s="1" t="n">
        <f aca="false">Y1771+1</f>
        <v>1767</v>
      </c>
    </row>
    <row r="1773" customFormat="false" ht="11.25" hidden="false" customHeight="false" outlineLevel="0" collapsed="false">
      <c r="Y1773" s="1" t="n">
        <f aca="false">Y1772+1</f>
        <v>1768</v>
      </c>
    </row>
    <row r="1774" customFormat="false" ht="11.25" hidden="false" customHeight="false" outlineLevel="0" collapsed="false">
      <c r="Y1774" s="1" t="n">
        <f aca="false">Y1773+1</f>
        <v>1769</v>
      </c>
    </row>
    <row r="1775" customFormat="false" ht="11.25" hidden="false" customHeight="false" outlineLevel="0" collapsed="false">
      <c r="Y1775" s="1" t="n">
        <f aca="false">Y1774+1</f>
        <v>1770</v>
      </c>
    </row>
    <row r="1776" customFormat="false" ht="11.25" hidden="false" customHeight="false" outlineLevel="0" collapsed="false">
      <c r="Y1776" s="1" t="n">
        <f aca="false">Y1775+1</f>
        <v>1771</v>
      </c>
    </row>
    <row r="1777" customFormat="false" ht="11.25" hidden="false" customHeight="false" outlineLevel="0" collapsed="false">
      <c r="Y1777" s="1" t="n">
        <f aca="false">Y1776+1</f>
        <v>1772</v>
      </c>
    </row>
    <row r="1778" customFormat="false" ht="11.25" hidden="false" customHeight="false" outlineLevel="0" collapsed="false">
      <c r="Y1778" s="1" t="n">
        <f aca="false">Y1777+1</f>
        <v>1773</v>
      </c>
    </row>
    <row r="1779" customFormat="false" ht="11.25" hidden="false" customHeight="false" outlineLevel="0" collapsed="false">
      <c r="Y1779" s="1" t="n">
        <f aca="false">Y1778+1</f>
        <v>1774</v>
      </c>
    </row>
    <row r="1780" customFormat="false" ht="11.25" hidden="false" customHeight="false" outlineLevel="0" collapsed="false">
      <c r="Y1780" s="1" t="n">
        <f aca="false">Y1779+1</f>
        <v>1775</v>
      </c>
    </row>
    <row r="1781" customFormat="false" ht="11.25" hidden="false" customHeight="false" outlineLevel="0" collapsed="false">
      <c r="Y1781" s="1" t="n">
        <f aca="false">Y1780+1</f>
        <v>1776</v>
      </c>
    </row>
    <row r="1782" customFormat="false" ht="11.25" hidden="false" customHeight="false" outlineLevel="0" collapsed="false">
      <c r="Y1782" s="1" t="n">
        <f aca="false">Y1781+1</f>
        <v>1777</v>
      </c>
    </row>
    <row r="1783" customFormat="false" ht="11.25" hidden="false" customHeight="false" outlineLevel="0" collapsed="false">
      <c r="Y1783" s="1" t="n">
        <f aca="false">Y1782+1</f>
        <v>1778</v>
      </c>
    </row>
    <row r="1784" customFormat="false" ht="11.25" hidden="false" customHeight="false" outlineLevel="0" collapsed="false">
      <c r="Y1784" s="1" t="n">
        <f aca="false">Y1783+1</f>
        <v>1779</v>
      </c>
    </row>
    <row r="1785" customFormat="false" ht="11.25" hidden="false" customHeight="false" outlineLevel="0" collapsed="false">
      <c r="Y1785" s="1" t="n">
        <f aca="false">Y1784+1</f>
        <v>1780</v>
      </c>
    </row>
    <row r="1786" customFormat="false" ht="11.25" hidden="false" customHeight="false" outlineLevel="0" collapsed="false">
      <c r="Y1786" s="1" t="n">
        <f aca="false">Y1785+1</f>
        <v>1781</v>
      </c>
    </row>
    <row r="1787" customFormat="false" ht="11.25" hidden="false" customHeight="false" outlineLevel="0" collapsed="false">
      <c r="Y1787" s="1" t="n">
        <f aca="false">Y1786+1</f>
        <v>1782</v>
      </c>
    </row>
    <row r="1788" customFormat="false" ht="11.25" hidden="false" customHeight="false" outlineLevel="0" collapsed="false">
      <c r="Y1788" s="1" t="n">
        <f aca="false">Y1787+1</f>
        <v>1783</v>
      </c>
    </row>
    <row r="1789" customFormat="false" ht="11.25" hidden="false" customHeight="false" outlineLevel="0" collapsed="false">
      <c r="Y1789" s="1" t="n">
        <f aca="false">Y1788+1</f>
        <v>1784</v>
      </c>
    </row>
    <row r="1790" customFormat="false" ht="11.25" hidden="false" customHeight="false" outlineLevel="0" collapsed="false">
      <c r="Y1790" s="1" t="n">
        <f aca="false">Y1789+1</f>
        <v>1785</v>
      </c>
    </row>
    <row r="1791" customFormat="false" ht="11.25" hidden="false" customHeight="false" outlineLevel="0" collapsed="false">
      <c r="Y1791" s="1" t="n">
        <f aca="false">Y1790+1</f>
        <v>1786</v>
      </c>
    </row>
    <row r="1792" customFormat="false" ht="11.25" hidden="false" customHeight="false" outlineLevel="0" collapsed="false">
      <c r="Y1792" s="1" t="n">
        <f aca="false">Y1791+1</f>
        <v>1787</v>
      </c>
    </row>
    <row r="1793" customFormat="false" ht="11.25" hidden="false" customHeight="false" outlineLevel="0" collapsed="false">
      <c r="Y1793" s="1" t="n">
        <f aca="false">Y1792+1</f>
        <v>1788</v>
      </c>
    </row>
    <row r="1794" customFormat="false" ht="11.25" hidden="false" customHeight="false" outlineLevel="0" collapsed="false">
      <c r="Y1794" s="1" t="n">
        <f aca="false">Y1793+1</f>
        <v>1789</v>
      </c>
    </row>
    <row r="1795" customFormat="false" ht="11.25" hidden="false" customHeight="false" outlineLevel="0" collapsed="false">
      <c r="Y1795" s="1" t="n">
        <f aca="false">Y1794+1</f>
        <v>1790</v>
      </c>
    </row>
    <row r="1796" customFormat="false" ht="11.25" hidden="false" customHeight="false" outlineLevel="0" collapsed="false">
      <c r="Y1796" s="1" t="n">
        <f aca="false">Y1795+1</f>
        <v>1791</v>
      </c>
    </row>
    <row r="1797" customFormat="false" ht="11.25" hidden="false" customHeight="false" outlineLevel="0" collapsed="false">
      <c r="Y1797" s="1" t="n">
        <f aca="false">Y1796+1</f>
        <v>1792</v>
      </c>
    </row>
    <row r="1798" customFormat="false" ht="11.25" hidden="false" customHeight="false" outlineLevel="0" collapsed="false">
      <c r="Y1798" s="1" t="n">
        <f aca="false">Y1797+1</f>
        <v>1793</v>
      </c>
    </row>
    <row r="1799" customFormat="false" ht="11.25" hidden="false" customHeight="false" outlineLevel="0" collapsed="false">
      <c r="Y1799" s="1" t="n">
        <f aca="false">Y1798+1</f>
        <v>1794</v>
      </c>
    </row>
    <row r="1800" customFormat="false" ht="11.25" hidden="false" customHeight="false" outlineLevel="0" collapsed="false">
      <c r="Y1800" s="1" t="n">
        <f aca="false">Y1799+1</f>
        <v>1795</v>
      </c>
    </row>
    <row r="1801" customFormat="false" ht="11.25" hidden="false" customHeight="false" outlineLevel="0" collapsed="false">
      <c r="Y1801" s="1" t="n">
        <f aca="false">Y1800+1</f>
        <v>1796</v>
      </c>
    </row>
    <row r="1802" customFormat="false" ht="11.25" hidden="false" customHeight="false" outlineLevel="0" collapsed="false">
      <c r="Y1802" s="1" t="n">
        <f aca="false">Y1801+1</f>
        <v>1797</v>
      </c>
    </row>
    <row r="1803" customFormat="false" ht="11.25" hidden="false" customHeight="false" outlineLevel="0" collapsed="false">
      <c r="Y1803" s="1" t="n">
        <f aca="false">Y1802+1</f>
        <v>1798</v>
      </c>
    </row>
    <row r="1804" customFormat="false" ht="11.25" hidden="false" customHeight="false" outlineLevel="0" collapsed="false">
      <c r="Y1804" s="1" t="n">
        <f aca="false">Y1803+1</f>
        <v>1799</v>
      </c>
    </row>
    <row r="1805" customFormat="false" ht="11.25" hidden="false" customHeight="false" outlineLevel="0" collapsed="false">
      <c r="Y1805" s="1" t="n">
        <f aca="false">Y1804+1</f>
        <v>1800</v>
      </c>
    </row>
    <row r="1806" customFormat="false" ht="11.25" hidden="false" customHeight="false" outlineLevel="0" collapsed="false">
      <c r="Y1806" s="1" t="n">
        <f aca="false">Y1805+1</f>
        <v>1801</v>
      </c>
    </row>
    <row r="1807" customFormat="false" ht="11.25" hidden="false" customHeight="false" outlineLevel="0" collapsed="false">
      <c r="Y1807" s="1" t="n">
        <f aca="false">Y1806+1</f>
        <v>1802</v>
      </c>
    </row>
    <row r="1808" customFormat="false" ht="11.25" hidden="false" customHeight="false" outlineLevel="0" collapsed="false">
      <c r="Y1808" s="1" t="n">
        <f aca="false">Y1807+1</f>
        <v>1803</v>
      </c>
    </row>
    <row r="1809" customFormat="false" ht="11.25" hidden="false" customHeight="false" outlineLevel="0" collapsed="false">
      <c r="Y1809" s="1" t="n">
        <f aca="false">Y1808+1</f>
        <v>1804</v>
      </c>
    </row>
    <row r="1810" customFormat="false" ht="11.25" hidden="false" customHeight="false" outlineLevel="0" collapsed="false">
      <c r="Y1810" s="1" t="n">
        <f aca="false">Y1809+1</f>
        <v>1805</v>
      </c>
    </row>
    <row r="1811" customFormat="false" ht="11.25" hidden="false" customHeight="false" outlineLevel="0" collapsed="false">
      <c r="Y1811" s="1" t="n">
        <f aca="false">Y1810+1</f>
        <v>1806</v>
      </c>
    </row>
    <row r="1812" customFormat="false" ht="11.25" hidden="false" customHeight="false" outlineLevel="0" collapsed="false">
      <c r="Y1812" s="1" t="n">
        <f aca="false">Y1811+1</f>
        <v>1807</v>
      </c>
    </row>
    <row r="1813" customFormat="false" ht="11.25" hidden="false" customHeight="false" outlineLevel="0" collapsed="false">
      <c r="Y1813" s="1" t="n">
        <f aca="false">Y1812+1</f>
        <v>1808</v>
      </c>
    </row>
    <row r="1814" customFormat="false" ht="11.25" hidden="false" customHeight="false" outlineLevel="0" collapsed="false">
      <c r="Y1814" s="1" t="n">
        <f aca="false">Y1813+1</f>
        <v>1809</v>
      </c>
    </row>
    <row r="1815" customFormat="false" ht="11.25" hidden="false" customHeight="false" outlineLevel="0" collapsed="false">
      <c r="Y1815" s="1" t="n">
        <f aca="false">Y1814+1</f>
        <v>1810</v>
      </c>
    </row>
    <row r="1816" customFormat="false" ht="11.25" hidden="false" customHeight="false" outlineLevel="0" collapsed="false">
      <c r="Y1816" s="1" t="n">
        <f aca="false">Y1815+1</f>
        <v>1811</v>
      </c>
    </row>
    <row r="1817" customFormat="false" ht="11.25" hidden="false" customHeight="false" outlineLevel="0" collapsed="false">
      <c r="Y1817" s="1" t="n">
        <f aca="false">Y1816+1</f>
        <v>1812</v>
      </c>
    </row>
    <row r="1818" customFormat="false" ht="11.25" hidden="false" customHeight="false" outlineLevel="0" collapsed="false">
      <c r="Y1818" s="1" t="n">
        <f aca="false">Y1817+1</f>
        <v>1813</v>
      </c>
    </row>
    <row r="1819" customFormat="false" ht="11.25" hidden="false" customHeight="false" outlineLevel="0" collapsed="false">
      <c r="Y1819" s="1" t="n">
        <f aca="false">Y1818+1</f>
        <v>1814</v>
      </c>
    </row>
    <row r="1820" customFormat="false" ht="11.25" hidden="false" customHeight="false" outlineLevel="0" collapsed="false">
      <c r="Y1820" s="1" t="n">
        <f aca="false">Y1819+1</f>
        <v>1815</v>
      </c>
    </row>
    <row r="1821" customFormat="false" ht="11.25" hidden="false" customHeight="false" outlineLevel="0" collapsed="false">
      <c r="Y1821" s="1" t="n">
        <f aca="false">Y1820+1</f>
        <v>1816</v>
      </c>
    </row>
    <row r="1822" customFormat="false" ht="11.25" hidden="false" customHeight="false" outlineLevel="0" collapsed="false">
      <c r="Y1822" s="1" t="n">
        <f aca="false">Y1821+1</f>
        <v>1817</v>
      </c>
    </row>
    <row r="1823" customFormat="false" ht="11.25" hidden="false" customHeight="false" outlineLevel="0" collapsed="false">
      <c r="Y1823" s="1" t="n">
        <f aca="false">Y1822+1</f>
        <v>1818</v>
      </c>
    </row>
    <row r="1824" customFormat="false" ht="11.25" hidden="false" customHeight="false" outlineLevel="0" collapsed="false">
      <c r="Y1824" s="1" t="n">
        <f aca="false">Y1823+1</f>
        <v>1819</v>
      </c>
    </row>
    <row r="1825" customFormat="false" ht="11.25" hidden="false" customHeight="false" outlineLevel="0" collapsed="false">
      <c r="Y1825" s="1" t="n">
        <f aca="false">Y1824+1</f>
        <v>1820</v>
      </c>
    </row>
    <row r="1826" customFormat="false" ht="11.25" hidden="false" customHeight="false" outlineLevel="0" collapsed="false">
      <c r="Y1826" s="1" t="n">
        <f aca="false">Y1825+1</f>
        <v>1821</v>
      </c>
    </row>
    <row r="1827" customFormat="false" ht="11.25" hidden="false" customHeight="false" outlineLevel="0" collapsed="false">
      <c r="Y1827" s="1" t="n">
        <f aca="false">Y1826+1</f>
        <v>1822</v>
      </c>
    </row>
    <row r="1828" customFormat="false" ht="11.25" hidden="false" customHeight="false" outlineLevel="0" collapsed="false">
      <c r="Y1828" s="1" t="n">
        <f aca="false">Y1827+1</f>
        <v>1823</v>
      </c>
    </row>
    <row r="1829" customFormat="false" ht="11.25" hidden="false" customHeight="false" outlineLevel="0" collapsed="false">
      <c r="Y1829" s="1" t="n">
        <f aca="false">Y1828+1</f>
        <v>1824</v>
      </c>
    </row>
    <row r="1830" customFormat="false" ht="11.25" hidden="false" customHeight="false" outlineLevel="0" collapsed="false">
      <c r="Y1830" s="1" t="n">
        <f aca="false">Y1829+1</f>
        <v>1825</v>
      </c>
    </row>
    <row r="1831" customFormat="false" ht="11.25" hidden="false" customHeight="false" outlineLevel="0" collapsed="false">
      <c r="Y1831" s="1" t="n">
        <f aca="false">Y1830+1</f>
        <v>1826</v>
      </c>
    </row>
    <row r="1832" customFormat="false" ht="11.25" hidden="false" customHeight="false" outlineLevel="0" collapsed="false">
      <c r="Y1832" s="1" t="n">
        <f aca="false">Y1831+1</f>
        <v>1827</v>
      </c>
    </row>
    <row r="1833" customFormat="false" ht="11.25" hidden="false" customHeight="false" outlineLevel="0" collapsed="false">
      <c r="Y1833" s="1" t="n">
        <f aca="false">Y1832+1</f>
        <v>1828</v>
      </c>
    </row>
    <row r="1834" customFormat="false" ht="11.25" hidden="false" customHeight="false" outlineLevel="0" collapsed="false">
      <c r="Y1834" s="1" t="n">
        <f aca="false">Y1833+1</f>
        <v>1829</v>
      </c>
    </row>
    <row r="1835" customFormat="false" ht="11.25" hidden="false" customHeight="false" outlineLevel="0" collapsed="false">
      <c r="Y1835" s="1" t="n">
        <f aca="false">Y1834+1</f>
        <v>1830</v>
      </c>
    </row>
    <row r="1836" customFormat="false" ht="11.25" hidden="false" customHeight="false" outlineLevel="0" collapsed="false">
      <c r="Y1836" s="1" t="n">
        <f aca="false">Y1835+1</f>
        <v>1831</v>
      </c>
    </row>
    <row r="1837" customFormat="false" ht="11.25" hidden="false" customHeight="false" outlineLevel="0" collapsed="false">
      <c r="Y1837" s="1" t="n">
        <f aca="false">Y1836+1</f>
        <v>1832</v>
      </c>
    </row>
    <row r="1838" customFormat="false" ht="11.25" hidden="false" customHeight="false" outlineLevel="0" collapsed="false">
      <c r="Y1838" s="1" t="n">
        <f aca="false">Y1837+1</f>
        <v>1833</v>
      </c>
    </row>
    <row r="1839" customFormat="false" ht="11.25" hidden="false" customHeight="false" outlineLevel="0" collapsed="false">
      <c r="Y1839" s="1" t="n">
        <f aca="false">Y1838+1</f>
        <v>1834</v>
      </c>
    </row>
    <row r="1840" customFormat="false" ht="11.25" hidden="false" customHeight="false" outlineLevel="0" collapsed="false">
      <c r="Y1840" s="1" t="n">
        <f aca="false">Y1839+1</f>
        <v>1835</v>
      </c>
    </row>
    <row r="1841" customFormat="false" ht="11.25" hidden="false" customHeight="false" outlineLevel="0" collapsed="false">
      <c r="Y1841" s="1" t="n">
        <f aca="false">Y1840+1</f>
        <v>1836</v>
      </c>
    </row>
    <row r="1842" customFormat="false" ht="11.25" hidden="false" customHeight="false" outlineLevel="0" collapsed="false">
      <c r="Y1842" s="1" t="n">
        <f aca="false">Y1841+1</f>
        <v>1837</v>
      </c>
    </row>
    <row r="1843" customFormat="false" ht="11.25" hidden="false" customHeight="false" outlineLevel="0" collapsed="false">
      <c r="Y1843" s="1" t="n">
        <f aca="false">Y1842+1</f>
        <v>1838</v>
      </c>
    </row>
    <row r="1844" customFormat="false" ht="11.25" hidden="false" customHeight="false" outlineLevel="0" collapsed="false">
      <c r="Y1844" s="1" t="n">
        <f aca="false">Y1843+1</f>
        <v>1839</v>
      </c>
    </row>
    <row r="1845" customFormat="false" ht="11.25" hidden="false" customHeight="false" outlineLevel="0" collapsed="false">
      <c r="Y1845" s="1" t="n">
        <f aca="false">Y1844+1</f>
        <v>1840</v>
      </c>
    </row>
    <row r="1846" customFormat="false" ht="11.25" hidden="false" customHeight="false" outlineLevel="0" collapsed="false">
      <c r="Y1846" s="1" t="n">
        <f aca="false">Y1845+1</f>
        <v>1841</v>
      </c>
    </row>
    <row r="1847" customFormat="false" ht="11.25" hidden="false" customHeight="false" outlineLevel="0" collapsed="false">
      <c r="Y1847" s="1" t="n">
        <f aca="false">Y1846+1</f>
        <v>1842</v>
      </c>
    </row>
    <row r="1848" customFormat="false" ht="11.25" hidden="false" customHeight="false" outlineLevel="0" collapsed="false">
      <c r="Y1848" s="1" t="n">
        <f aca="false">Y1847+1</f>
        <v>1843</v>
      </c>
    </row>
    <row r="1849" customFormat="false" ht="11.25" hidden="false" customHeight="false" outlineLevel="0" collapsed="false">
      <c r="Y1849" s="1" t="n">
        <f aca="false">Y1848+1</f>
        <v>1844</v>
      </c>
    </row>
    <row r="1850" customFormat="false" ht="11.25" hidden="false" customHeight="false" outlineLevel="0" collapsed="false">
      <c r="Y1850" s="1" t="n">
        <f aca="false">Y1849+1</f>
        <v>1845</v>
      </c>
    </row>
    <row r="1851" customFormat="false" ht="11.25" hidden="false" customHeight="false" outlineLevel="0" collapsed="false">
      <c r="Y1851" s="1" t="n">
        <f aca="false">Y1850+1</f>
        <v>1846</v>
      </c>
    </row>
    <row r="1852" customFormat="false" ht="11.25" hidden="false" customHeight="false" outlineLevel="0" collapsed="false">
      <c r="Y1852" s="1" t="n">
        <f aca="false">Y1851+1</f>
        <v>1847</v>
      </c>
    </row>
    <row r="1853" customFormat="false" ht="11.25" hidden="false" customHeight="false" outlineLevel="0" collapsed="false">
      <c r="Y1853" s="1" t="n">
        <f aca="false">Y1852+1</f>
        <v>1848</v>
      </c>
    </row>
    <row r="1854" customFormat="false" ht="11.25" hidden="false" customHeight="false" outlineLevel="0" collapsed="false">
      <c r="Y1854" s="1" t="n">
        <f aca="false">Y1853+1</f>
        <v>1849</v>
      </c>
    </row>
    <row r="1855" customFormat="false" ht="11.25" hidden="false" customHeight="false" outlineLevel="0" collapsed="false">
      <c r="Y1855" s="1" t="n">
        <f aca="false">Y1854+1</f>
        <v>1850</v>
      </c>
    </row>
    <row r="1856" customFormat="false" ht="11.25" hidden="false" customHeight="false" outlineLevel="0" collapsed="false">
      <c r="Y1856" s="1" t="n">
        <f aca="false">Y1855+1</f>
        <v>1851</v>
      </c>
    </row>
    <row r="1857" customFormat="false" ht="11.25" hidden="false" customHeight="false" outlineLevel="0" collapsed="false">
      <c r="Y1857" s="1" t="n">
        <f aca="false">Y1856+1</f>
        <v>1852</v>
      </c>
    </row>
    <row r="1858" customFormat="false" ht="11.25" hidden="false" customHeight="false" outlineLevel="0" collapsed="false">
      <c r="Y1858" s="1" t="n">
        <f aca="false">Y1857+1</f>
        <v>1853</v>
      </c>
    </row>
    <row r="1859" customFormat="false" ht="11.25" hidden="false" customHeight="false" outlineLevel="0" collapsed="false">
      <c r="Y1859" s="1" t="n">
        <f aca="false">Y1858+1</f>
        <v>1854</v>
      </c>
    </row>
    <row r="1860" customFormat="false" ht="11.25" hidden="false" customHeight="false" outlineLevel="0" collapsed="false">
      <c r="Y1860" s="1" t="n">
        <f aca="false">Y1859+1</f>
        <v>1855</v>
      </c>
    </row>
    <row r="1861" customFormat="false" ht="11.25" hidden="false" customHeight="false" outlineLevel="0" collapsed="false">
      <c r="Y1861" s="1" t="n">
        <f aca="false">Y1860+1</f>
        <v>1856</v>
      </c>
    </row>
    <row r="1862" customFormat="false" ht="11.25" hidden="false" customHeight="false" outlineLevel="0" collapsed="false">
      <c r="Y1862" s="1" t="n">
        <f aca="false">Y1861+1</f>
        <v>1857</v>
      </c>
    </row>
    <row r="1863" customFormat="false" ht="11.25" hidden="false" customHeight="false" outlineLevel="0" collapsed="false">
      <c r="Y1863" s="1" t="n">
        <f aca="false">Y1862+1</f>
        <v>1858</v>
      </c>
    </row>
    <row r="1864" customFormat="false" ht="11.25" hidden="false" customHeight="false" outlineLevel="0" collapsed="false">
      <c r="Y1864" s="1" t="n">
        <f aca="false">Y1863+1</f>
        <v>1859</v>
      </c>
    </row>
    <row r="1865" customFormat="false" ht="11.25" hidden="false" customHeight="false" outlineLevel="0" collapsed="false">
      <c r="Y1865" s="1" t="n">
        <f aca="false">Y1864+1</f>
        <v>1860</v>
      </c>
    </row>
    <row r="1866" customFormat="false" ht="11.25" hidden="false" customHeight="false" outlineLevel="0" collapsed="false">
      <c r="Y1866" s="1" t="n">
        <f aca="false">Y1865+1</f>
        <v>1861</v>
      </c>
    </row>
    <row r="1867" customFormat="false" ht="11.25" hidden="false" customHeight="false" outlineLevel="0" collapsed="false">
      <c r="Y1867" s="1" t="n">
        <f aca="false">Y1866+1</f>
        <v>1862</v>
      </c>
    </row>
    <row r="1868" customFormat="false" ht="11.25" hidden="false" customHeight="false" outlineLevel="0" collapsed="false">
      <c r="Y1868" s="1" t="n">
        <f aca="false">Y1867+1</f>
        <v>1863</v>
      </c>
    </row>
    <row r="1869" customFormat="false" ht="11.25" hidden="false" customHeight="false" outlineLevel="0" collapsed="false">
      <c r="Y1869" s="1" t="n">
        <f aca="false">Y1868+1</f>
        <v>1864</v>
      </c>
    </row>
    <row r="1870" customFormat="false" ht="11.25" hidden="false" customHeight="false" outlineLevel="0" collapsed="false">
      <c r="Y1870" s="1" t="n">
        <f aca="false">Y1869+1</f>
        <v>1865</v>
      </c>
    </row>
    <row r="1871" customFormat="false" ht="11.25" hidden="false" customHeight="false" outlineLevel="0" collapsed="false">
      <c r="Y1871" s="1" t="n">
        <f aca="false">Y1870+1</f>
        <v>1866</v>
      </c>
    </row>
    <row r="1872" customFormat="false" ht="11.25" hidden="false" customHeight="false" outlineLevel="0" collapsed="false">
      <c r="Y1872" s="1" t="n">
        <f aca="false">Y1871+1</f>
        <v>1867</v>
      </c>
    </row>
    <row r="1873" customFormat="false" ht="11.25" hidden="false" customHeight="false" outlineLevel="0" collapsed="false">
      <c r="Y1873" s="1" t="n">
        <f aca="false">Y1872+1</f>
        <v>1868</v>
      </c>
    </row>
    <row r="1874" customFormat="false" ht="11.25" hidden="false" customHeight="false" outlineLevel="0" collapsed="false">
      <c r="Y1874" s="1" t="n">
        <f aca="false">Y1873+1</f>
        <v>1869</v>
      </c>
    </row>
    <row r="1875" customFormat="false" ht="11.25" hidden="false" customHeight="false" outlineLevel="0" collapsed="false">
      <c r="Y1875" s="1" t="n">
        <f aca="false">Y1874+1</f>
        <v>1870</v>
      </c>
    </row>
    <row r="1876" customFormat="false" ht="11.25" hidden="false" customHeight="false" outlineLevel="0" collapsed="false">
      <c r="Y1876" s="1" t="n">
        <f aca="false">Y1875+1</f>
        <v>1871</v>
      </c>
    </row>
    <row r="1877" customFormat="false" ht="11.25" hidden="false" customHeight="false" outlineLevel="0" collapsed="false">
      <c r="Y1877" s="1" t="n">
        <f aca="false">Y1876+1</f>
        <v>1872</v>
      </c>
    </row>
    <row r="1878" customFormat="false" ht="11.25" hidden="false" customHeight="false" outlineLevel="0" collapsed="false">
      <c r="Y1878" s="1" t="n">
        <f aca="false">Y1877+1</f>
        <v>1873</v>
      </c>
    </row>
    <row r="1879" customFormat="false" ht="11.25" hidden="false" customHeight="false" outlineLevel="0" collapsed="false">
      <c r="Y1879" s="1" t="n">
        <f aca="false">Y1878+1</f>
        <v>1874</v>
      </c>
    </row>
    <row r="1880" customFormat="false" ht="11.25" hidden="false" customHeight="false" outlineLevel="0" collapsed="false">
      <c r="Y1880" s="1" t="n">
        <f aca="false">Y1879+1</f>
        <v>1875</v>
      </c>
    </row>
    <row r="1881" customFormat="false" ht="11.25" hidden="false" customHeight="false" outlineLevel="0" collapsed="false">
      <c r="Y1881" s="1" t="n">
        <f aca="false">Y1880+1</f>
        <v>1876</v>
      </c>
    </row>
    <row r="1882" customFormat="false" ht="11.25" hidden="false" customHeight="false" outlineLevel="0" collapsed="false">
      <c r="Y1882" s="1" t="n">
        <f aca="false">Y1881+1</f>
        <v>1877</v>
      </c>
    </row>
    <row r="1883" customFormat="false" ht="11.25" hidden="false" customHeight="false" outlineLevel="0" collapsed="false">
      <c r="Y1883" s="1" t="n">
        <f aca="false">Y1882+1</f>
        <v>1878</v>
      </c>
    </row>
    <row r="1884" customFormat="false" ht="11.25" hidden="false" customHeight="false" outlineLevel="0" collapsed="false">
      <c r="Y1884" s="1" t="n">
        <f aca="false">Y1883+1</f>
        <v>1879</v>
      </c>
    </row>
    <row r="1885" customFormat="false" ht="11.25" hidden="false" customHeight="false" outlineLevel="0" collapsed="false">
      <c r="Y1885" s="1" t="n">
        <f aca="false">Y1884+1</f>
        <v>1880</v>
      </c>
    </row>
    <row r="1886" customFormat="false" ht="11.25" hidden="false" customHeight="false" outlineLevel="0" collapsed="false">
      <c r="Y1886" s="1" t="n">
        <f aca="false">Y1885+1</f>
        <v>1881</v>
      </c>
    </row>
    <row r="1887" customFormat="false" ht="11.25" hidden="false" customHeight="false" outlineLevel="0" collapsed="false">
      <c r="Y1887" s="1" t="n">
        <f aca="false">Y1886+1</f>
        <v>1882</v>
      </c>
    </row>
    <row r="1888" customFormat="false" ht="11.25" hidden="false" customHeight="false" outlineLevel="0" collapsed="false">
      <c r="Y1888" s="1" t="n">
        <f aca="false">Y1887+1</f>
        <v>1883</v>
      </c>
    </row>
    <row r="1889" customFormat="false" ht="11.25" hidden="false" customHeight="false" outlineLevel="0" collapsed="false">
      <c r="Y1889" s="1" t="n">
        <f aca="false">Y1888+1</f>
        <v>1884</v>
      </c>
    </row>
    <row r="1890" customFormat="false" ht="11.25" hidden="false" customHeight="false" outlineLevel="0" collapsed="false">
      <c r="Y1890" s="1" t="n">
        <f aca="false">Y1889+1</f>
        <v>1885</v>
      </c>
    </row>
    <row r="1891" customFormat="false" ht="11.25" hidden="false" customHeight="false" outlineLevel="0" collapsed="false">
      <c r="Y1891" s="1" t="n">
        <f aca="false">Y1890+1</f>
        <v>1886</v>
      </c>
    </row>
    <row r="1892" customFormat="false" ht="11.25" hidden="false" customHeight="false" outlineLevel="0" collapsed="false">
      <c r="Y1892" s="1" t="n">
        <f aca="false">Y1891+1</f>
        <v>1887</v>
      </c>
    </row>
    <row r="1893" customFormat="false" ht="11.25" hidden="false" customHeight="false" outlineLevel="0" collapsed="false">
      <c r="Y1893" s="1" t="n">
        <f aca="false">Y1892+1</f>
        <v>1888</v>
      </c>
    </row>
    <row r="1894" customFormat="false" ht="11.25" hidden="false" customHeight="false" outlineLevel="0" collapsed="false">
      <c r="Y1894" s="1" t="n">
        <f aca="false">Y1893+1</f>
        <v>1889</v>
      </c>
    </row>
    <row r="1895" customFormat="false" ht="11.25" hidden="false" customHeight="false" outlineLevel="0" collapsed="false">
      <c r="Y1895" s="1" t="n">
        <f aca="false">Y1894+1</f>
        <v>1890</v>
      </c>
    </row>
    <row r="1896" customFormat="false" ht="11.25" hidden="false" customHeight="false" outlineLevel="0" collapsed="false">
      <c r="Y1896" s="1" t="n">
        <f aca="false">Y1895+1</f>
        <v>1891</v>
      </c>
    </row>
    <row r="1897" customFormat="false" ht="11.25" hidden="false" customHeight="false" outlineLevel="0" collapsed="false">
      <c r="Y1897" s="1" t="n">
        <f aca="false">Y1896+1</f>
        <v>1892</v>
      </c>
    </row>
    <row r="1898" customFormat="false" ht="11.25" hidden="false" customHeight="false" outlineLevel="0" collapsed="false">
      <c r="Y1898" s="1" t="n">
        <f aca="false">Y1897+1</f>
        <v>1893</v>
      </c>
    </row>
    <row r="1899" customFormat="false" ht="11.25" hidden="false" customHeight="false" outlineLevel="0" collapsed="false">
      <c r="Y1899" s="1" t="n">
        <f aca="false">Y1898+1</f>
        <v>1894</v>
      </c>
    </row>
    <row r="1900" customFormat="false" ht="11.25" hidden="false" customHeight="false" outlineLevel="0" collapsed="false">
      <c r="Y1900" s="1" t="n">
        <f aca="false">Y1899+1</f>
        <v>1895</v>
      </c>
    </row>
    <row r="1901" customFormat="false" ht="11.25" hidden="false" customHeight="false" outlineLevel="0" collapsed="false">
      <c r="Y1901" s="1" t="n">
        <f aca="false">Y1900+1</f>
        <v>1896</v>
      </c>
    </row>
    <row r="1902" customFormat="false" ht="11.25" hidden="false" customHeight="false" outlineLevel="0" collapsed="false">
      <c r="Y1902" s="1" t="n">
        <f aca="false">Y1901+1</f>
        <v>1897</v>
      </c>
    </row>
    <row r="1903" customFormat="false" ht="11.25" hidden="false" customHeight="false" outlineLevel="0" collapsed="false">
      <c r="Y1903" s="1" t="n">
        <f aca="false">Y1902+1</f>
        <v>1898</v>
      </c>
    </row>
    <row r="1904" customFormat="false" ht="11.25" hidden="false" customHeight="false" outlineLevel="0" collapsed="false">
      <c r="Y1904" s="1" t="n">
        <f aca="false">Y1903+1</f>
        <v>1899</v>
      </c>
    </row>
    <row r="1905" customFormat="false" ht="11.25" hidden="false" customHeight="false" outlineLevel="0" collapsed="false">
      <c r="Y1905" s="1" t="n">
        <f aca="false">Y1904+1</f>
        <v>1900</v>
      </c>
    </row>
    <row r="1906" customFormat="false" ht="11.25" hidden="false" customHeight="false" outlineLevel="0" collapsed="false">
      <c r="Y1906" s="1" t="n">
        <f aca="false">Y1905+1</f>
        <v>1901</v>
      </c>
    </row>
    <row r="1907" customFormat="false" ht="11.25" hidden="false" customHeight="false" outlineLevel="0" collapsed="false">
      <c r="Y1907" s="1" t="n">
        <f aca="false">Y1906+1</f>
        <v>1902</v>
      </c>
    </row>
    <row r="1908" customFormat="false" ht="11.25" hidden="false" customHeight="false" outlineLevel="0" collapsed="false">
      <c r="Y1908" s="1" t="n">
        <f aca="false">Y1907+1</f>
        <v>1903</v>
      </c>
    </row>
    <row r="1909" customFormat="false" ht="11.25" hidden="false" customHeight="false" outlineLevel="0" collapsed="false">
      <c r="Y1909" s="1" t="n">
        <f aca="false">Y1908+1</f>
        <v>1904</v>
      </c>
    </row>
    <row r="1910" customFormat="false" ht="11.25" hidden="false" customHeight="false" outlineLevel="0" collapsed="false">
      <c r="Y1910" s="1" t="n">
        <f aca="false">Y1909+1</f>
        <v>1905</v>
      </c>
    </row>
    <row r="1911" customFormat="false" ht="11.25" hidden="false" customHeight="false" outlineLevel="0" collapsed="false">
      <c r="Y1911" s="1" t="n">
        <f aca="false">Y1910+1</f>
        <v>1906</v>
      </c>
    </row>
    <row r="1912" customFormat="false" ht="11.25" hidden="false" customHeight="false" outlineLevel="0" collapsed="false">
      <c r="Y1912" s="1" t="n">
        <f aca="false">Y1911+1</f>
        <v>1907</v>
      </c>
    </row>
    <row r="1913" customFormat="false" ht="11.25" hidden="false" customHeight="false" outlineLevel="0" collapsed="false">
      <c r="Y1913" s="1" t="n">
        <f aca="false">Y1912+1</f>
        <v>1908</v>
      </c>
    </row>
    <row r="1914" customFormat="false" ht="11.25" hidden="false" customHeight="false" outlineLevel="0" collapsed="false">
      <c r="Y1914" s="1" t="n">
        <f aca="false">Y1913+1</f>
        <v>1909</v>
      </c>
    </row>
    <row r="1915" customFormat="false" ht="11.25" hidden="false" customHeight="false" outlineLevel="0" collapsed="false">
      <c r="Y1915" s="1" t="n">
        <f aca="false">Y1914+1</f>
        <v>1910</v>
      </c>
    </row>
    <row r="1916" customFormat="false" ht="11.25" hidden="false" customHeight="false" outlineLevel="0" collapsed="false">
      <c r="Y1916" s="1" t="n">
        <f aca="false">Y1915+1</f>
        <v>1911</v>
      </c>
    </row>
    <row r="1917" customFormat="false" ht="11.25" hidden="false" customHeight="false" outlineLevel="0" collapsed="false">
      <c r="Y1917" s="1" t="n">
        <f aca="false">Y1916+1</f>
        <v>1912</v>
      </c>
    </row>
    <row r="1918" customFormat="false" ht="11.25" hidden="false" customHeight="false" outlineLevel="0" collapsed="false">
      <c r="Y1918" s="1" t="n">
        <f aca="false">Y1917+1</f>
        <v>1913</v>
      </c>
    </row>
    <row r="1919" customFormat="false" ht="11.25" hidden="false" customHeight="false" outlineLevel="0" collapsed="false">
      <c r="Y1919" s="1" t="n">
        <f aca="false">Y1918+1</f>
        <v>1914</v>
      </c>
    </row>
    <row r="1920" customFormat="false" ht="11.25" hidden="false" customHeight="false" outlineLevel="0" collapsed="false">
      <c r="Y1920" s="1" t="n">
        <f aca="false">Y1919+1</f>
        <v>1915</v>
      </c>
    </row>
    <row r="1921" customFormat="false" ht="11.25" hidden="false" customHeight="false" outlineLevel="0" collapsed="false">
      <c r="Y1921" s="1" t="n">
        <f aca="false">Y1920+1</f>
        <v>1916</v>
      </c>
    </row>
    <row r="1922" customFormat="false" ht="11.25" hidden="false" customHeight="false" outlineLevel="0" collapsed="false">
      <c r="Y1922" s="1" t="n">
        <f aca="false">Y1921+1</f>
        <v>1917</v>
      </c>
    </row>
    <row r="1923" customFormat="false" ht="11.25" hidden="false" customHeight="false" outlineLevel="0" collapsed="false">
      <c r="Y1923" s="1" t="n">
        <f aca="false">Y1922+1</f>
        <v>1918</v>
      </c>
    </row>
    <row r="1924" customFormat="false" ht="11.25" hidden="false" customHeight="false" outlineLevel="0" collapsed="false">
      <c r="Y1924" s="1" t="n">
        <f aca="false">Y1923+1</f>
        <v>1919</v>
      </c>
    </row>
    <row r="1925" customFormat="false" ht="11.25" hidden="false" customHeight="false" outlineLevel="0" collapsed="false">
      <c r="Y1925" s="1" t="n">
        <f aca="false">Y1924+1</f>
        <v>1920</v>
      </c>
    </row>
    <row r="1926" customFormat="false" ht="11.25" hidden="false" customHeight="false" outlineLevel="0" collapsed="false">
      <c r="Y1926" s="1" t="n">
        <f aca="false">Y1925+1</f>
        <v>1921</v>
      </c>
    </row>
    <row r="1927" customFormat="false" ht="11.25" hidden="false" customHeight="false" outlineLevel="0" collapsed="false">
      <c r="Y1927" s="1" t="n">
        <f aca="false">Y1926+1</f>
        <v>1922</v>
      </c>
    </row>
    <row r="1928" customFormat="false" ht="11.25" hidden="false" customHeight="false" outlineLevel="0" collapsed="false">
      <c r="Y1928" s="1" t="n">
        <f aca="false">Y1927+1</f>
        <v>1923</v>
      </c>
    </row>
    <row r="1929" customFormat="false" ht="11.25" hidden="false" customHeight="false" outlineLevel="0" collapsed="false">
      <c r="Y1929" s="1" t="n">
        <f aca="false">Y1928+1</f>
        <v>1924</v>
      </c>
    </row>
    <row r="1930" customFormat="false" ht="11.25" hidden="false" customHeight="false" outlineLevel="0" collapsed="false">
      <c r="Y1930" s="1" t="n">
        <f aca="false">Y1929+1</f>
        <v>1925</v>
      </c>
    </row>
    <row r="1931" customFormat="false" ht="11.25" hidden="false" customHeight="false" outlineLevel="0" collapsed="false">
      <c r="Y1931" s="1" t="n">
        <f aca="false">Y1930+1</f>
        <v>1926</v>
      </c>
    </row>
    <row r="1932" customFormat="false" ht="11.25" hidden="false" customHeight="false" outlineLevel="0" collapsed="false">
      <c r="Y1932" s="1" t="n">
        <f aca="false">Y1931+1</f>
        <v>1927</v>
      </c>
    </row>
    <row r="1933" customFormat="false" ht="11.25" hidden="false" customHeight="false" outlineLevel="0" collapsed="false">
      <c r="Y1933" s="1" t="n">
        <f aca="false">Y1932+1</f>
        <v>1928</v>
      </c>
    </row>
    <row r="1934" customFormat="false" ht="11.25" hidden="false" customHeight="false" outlineLevel="0" collapsed="false">
      <c r="Y1934" s="1" t="n">
        <f aca="false">Y1933+1</f>
        <v>1929</v>
      </c>
    </row>
    <row r="1935" customFormat="false" ht="11.25" hidden="false" customHeight="false" outlineLevel="0" collapsed="false">
      <c r="Y1935" s="1" t="n">
        <f aca="false">Y1934+1</f>
        <v>1930</v>
      </c>
    </row>
    <row r="1936" customFormat="false" ht="11.25" hidden="false" customHeight="false" outlineLevel="0" collapsed="false">
      <c r="Y1936" s="1" t="n">
        <f aca="false">Y1935+1</f>
        <v>1931</v>
      </c>
    </row>
    <row r="1937" customFormat="false" ht="11.25" hidden="false" customHeight="false" outlineLevel="0" collapsed="false">
      <c r="Y1937" s="1" t="n">
        <f aca="false">Y1936+1</f>
        <v>1932</v>
      </c>
    </row>
    <row r="1938" customFormat="false" ht="11.25" hidden="false" customHeight="false" outlineLevel="0" collapsed="false">
      <c r="Y1938" s="1" t="n">
        <f aca="false">Y1937+1</f>
        <v>1933</v>
      </c>
    </row>
    <row r="1939" customFormat="false" ht="11.25" hidden="false" customHeight="false" outlineLevel="0" collapsed="false">
      <c r="Y1939" s="1" t="n">
        <f aca="false">Y1938+1</f>
        <v>1934</v>
      </c>
    </row>
    <row r="1940" customFormat="false" ht="11.25" hidden="false" customHeight="false" outlineLevel="0" collapsed="false">
      <c r="Y1940" s="1" t="n">
        <f aca="false">Y1939+1</f>
        <v>1935</v>
      </c>
    </row>
    <row r="1941" customFormat="false" ht="11.25" hidden="false" customHeight="false" outlineLevel="0" collapsed="false">
      <c r="Y1941" s="1" t="n">
        <f aca="false">Y1940+1</f>
        <v>1936</v>
      </c>
    </row>
    <row r="1942" customFormat="false" ht="11.25" hidden="false" customHeight="false" outlineLevel="0" collapsed="false">
      <c r="Y1942" s="1" t="n">
        <f aca="false">Y1941+1</f>
        <v>1937</v>
      </c>
    </row>
    <row r="1943" customFormat="false" ht="11.25" hidden="false" customHeight="false" outlineLevel="0" collapsed="false">
      <c r="Y1943" s="1" t="n">
        <f aca="false">Y1942+1</f>
        <v>1938</v>
      </c>
    </row>
    <row r="1944" customFormat="false" ht="11.25" hidden="false" customHeight="false" outlineLevel="0" collapsed="false">
      <c r="Y1944" s="1" t="n">
        <f aca="false">Y1943+1</f>
        <v>1939</v>
      </c>
    </row>
    <row r="1945" customFormat="false" ht="11.25" hidden="false" customHeight="false" outlineLevel="0" collapsed="false">
      <c r="Y1945" s="1" t="n">
        <f aca="false">Y1944+1</f>
        <v>1940</v>
      </c>
    </row>
    <row r="1946" customFormat="false" ht="11.25" hidden="false" customHeight="false" outlineLevel="0" collapsed="false">
      <c r="Y1946" s="1" t="n">
        <f aca="false">Y1945+1</f>
        <v>1941</v>
      </c>
    </row>
    <row r="1947" customFormat="false" ht="11.25" hidden="false" customHeight="false" outlineLevel="0" collapsed="false">
      <c r="Y1947" s="1" t="n">
        <f aca="false">Y1946+1</f>
        <v>1942</v>
      </c>
    </row>
    <row r="1948" customFormat="false" ht="11.25" hidden="false" customHeight="false" outlineLevel="0" collapsed="false">
      <c r="Y1948" s="1" t="n">
        <f aca="false">Y1947+1</f>
        <v>1943</v>
      </c>
    </row>
    <row r="1949" customFormat="false" ht="11.25" hidden="false" customHeight="false" outlineLevel="0" collapsed="false">
      <c r="Y1949" s="1" t="n">
        <f aca="false">Y1948+1</f>
        <v>1944</v>
      </c>
    </row>
    <row r="1950" customFormat="false" ht="11.25" hidden="false" customHeight="false" outlineLevel="0" collapsed="false">
      <c r="Y1950" s="1" t="n">
        <f aca="false">Y1949+1</f>
        <v>1945</v>
      </c>
    </row>
    <row r="1951" customFormat="false" ht="11.25" hidden="false" customHeight="false" outlineLevel="0" collapsed="false">
      <c r="Y1951" s="1" t="n">
        <f aca="false">Y1950+1</f>
        <v>1946</v>
      </c>
    </row>
    <row r="1952" customFormat="false" ht="11.25" hidden="false" customHeight="false" outlineLevel="0" collapsed="false">
      <c r="Y1952" s="1" t="n">
        <f aca="false">Y1951+1</f>
        <v>1947</v>
      </c>
    </row>
    <row r="1953" customFormat="false" ht="11.25" hidden="false" customHeight="false" outlineLevel="0" collapsed="false">
      <c r="Y1953" s="1" t="n">
        <f aca="false">Y1952+1</f>
        <v>1948</v>
      </c>
    </row>
    <row r="1954" customFormat="false" ht="11.25" hidden="false" customHeight="false" outlineLevel="0" collapsed="false">
      <c r="Y1954" s="1" t="n">
        <f aca="false">Y1953+1</f>
        <v>1949</v>
      </c>
    </row>
    <row r="1955" customFormat="false" ht="11.25" hidden="false" customHeight="false" outlineLevel="0" collapsed="false">
      <c r="Y1955" s="1" t="n">
        <f aca="false">Y1954+1</f>
        <v>1950</v>
      </c>
    </row>
    <row r="1956" customFormat="false" ht="11.25" hidden="false" customHeight="false" outlineLevel="0" collapsed="false">
      <c r="Y1956" s="1" t="n">
        <f aca="false">Y1955+1</f>
        <v>1951</v>
      </c>
    </row>
    <row r="1957" customFormat="false" ht="11.25" hidden="false" customHeight="false" outlineLevel="0" collapsed="false">
      <c r="Y1957" s="1" t="n">
        <f aca="false">Y1956+1</f>
        <v>1952</v>
      </c>
    </row>
    <row r="1958" customFormat="false" ht="11.25" hidden="false" customHeight="false" outlineLevel="0" collapsed="false">
      <c r="Y1958" s="1" t="n">
        <f aca="false">Y1957+1</f>
        <v>1953</v>
      </c>
    </row>
    <row r="1959" customFormat="false" ht="11.25" hidden="false" customHeight="false" outlineLevel="0" collapsed="false">
      <c r="Y1959" s="1" t="n">
        <f aca="false">Y1958+1</f>
        <v>1954</v>
      </c>
    </row>
    <row r="1960" customFormat="false" ht="11.25" hidden="false" customHeight="false" outlineLevel="0" collapsed="false">
      <c r="Y1960" s="1" t="n">
        <f aca="false">Y1959+1</f>
        <v>1955</v>
      </c>
    </row>
    <row r="1961" customFormat="false" ht="11.25" hidden="false" customHeight="false" outlineLevel="0" collapsed="false">
      <c r="Y1961" s="1" t="n">
        <f aca="false">Y1960+1</f>
        <v>1956</v>
      </c>
    </row>
    <row r="1962" customFormat="false" ht="11.25" hidden="false" customHeight="false" outlineLevel="0" collapsed="false">
      <c r="Y1962" s="1" t="n">
        <f aca="false">Y1961+1</f>
        <v>1957</v>
      </c>
    </row>
    <row r="1963" customFormat="false" ht="11.25" hidden="false" customHeight="false" outlineLevel="0" collapsed="false">
      <c r="Y1963" s="1" t="n">
        <f aca="false">Y1962+1</f>
        <v>1958</v>
      </c>
    </row>
    <row r="1964" customFormat="false" ht="11.25" hidden="false" customHeight="false" outlineLevel="0" collapsed="false">
      <c r="Y1964" s="1" t="n">
        <f aca="false">Y1963+1</f>
        <v>1959</v>
      </c>
    </row>
    <row r="1965" customFormat="false" ht="11.25" hidden="false" customHeight="false" outlineLevel="0" collapsed="false">
      <c r="Y1965" s="1" t="n">
        <f aca="false">Y1964+1</f>
        <v>1960</v>
      </c>
    </row>
    <row r="1966" customFormat="false" ht="11.25" hidden="false" customHeight="false" outlineLevel="0" collapsed="false">
      <c r="Y1966" s="1" t="n">
        <f aca="false">Y1965+1</f>
        <v>1961</v>
      </c>
    </row>
    <row r="1967" customFormat="false" ht="11.25" hidden="false" customHeight="false" outlineLevel="0" collapsed="false">
      <c r="Y1967" s="1" t="n">
        <f aca="false">Y1966+1</f>
        <v>1962</v>
      </c>
    </row>
    <row r="1968" customFormat="false" ht="11.25" hidden="false" customHeight="false" outlineLevel="0" collapsed="false">
      <c r="Y1968" s="1" t="n">
        <f aca="false">Y1967+1</f>
        <v>1963</v>
      </c>
    </row>
    <row r="1969" customFormat="false" ht="11.25" hidden="false" customHeight="false" outlineLevel="0" collapsed="false">
      <c r="Y1969" s="1" t="n">
        <f aca="false">Y1968+1</f>
        <v>1964</v>
      </c>
    </row>
    <row r="1970" customFormat="false" ht="11.25" hidden="false" customHeight="false" outlineLevel="0" collapsed="false">
      <c r="Y1970" s="1" t="n">
        <f aca="false">Y1969+1</f>
        <v>1965</v>
      </c>
    </row>
    <row r="1971" customFormat="false" ht="11.25" hidden="false" customHeight="false" outlineLevel="0" collapsed="false">
      <c r="Y1971" s="1" t="n">
        <f aca="false">Y1970+1</f>
        <v>1966</v>
      </c>
    </row>
    <row r="1972" customFormat="false" ht="11.25" hidden="false" customHeight="false" outlineLevel="0" collapsed="false">
      <c r="Y1972" s="1" t="n">
        <f aca="false">Y1971+1</f>
        <v>1967</v>
      </c>
    </row>
    <row r="1973" customFormat="false" ht="11.25" hidden="false" customHeight="false" outlineLevel="0" collapsed="false">
      <c r="Y1973" s="1" t="n">
        <f aca="false">Y1972+1</f>
        <v>1968</v>
      </c>
    </row>
    <row r="1974" customFormat="false" ht="11.25" hidden="false" customHeight="false" outlineLevel="0" collapsed="false">
      <c r="Y1974" s="1" t="n">
        <f aca="false">Y1973+1</f>
        <v>1969</v>
      </c>
    </row>
    <row r="1975" customFormat="false" ht="11.25" hidden="false" customHeight="false" outlineLevel="0" collapsed="false">
      <c r="Y1975" s="1" t="n">
        <f aca="false">Y1974+1</f>
        <v>1970</v>
      </c>
    </row>
    <row r="1976" customFormat="false" ht="11.25" hidden="false" customHeight="false" outlineLevel="0" collapsed="false">
      <c r="Y1976" s="1" t="n">
        <f aca="false">Y1975+1</f>
        <v>1971</v>
      </c>
    </row>
    <row r="1977" customFormat="false" ht="11.25" hidden="false" customHeight="false" outlineLevel="0" collapsed="false">
      <c r="Y1977" s="1" t="n">
        <f aca="false">Y1976+1</f>
        <v>1972</v>
      </c>
    </row>
    <row r="1978" customFormat="false" ht="11.25" hidden="false" customHeight="false" outlineLevel="0" collapsed="false">
      <c r="Y1978" s="1" t="n">
        <f aca="false">Y1977+1</f>
        <v>1973</v>
      </c>
    </row>
    <row r="1979" customFormat="false" ht="11.25" hidden="false" customHeight="false" outlineLevel="0" collapsed="false">
      <c r="Y1979" s="1" t="n">
        <f aca="false">Y1978+1</f>
        <v>1974</v>
      </c>
    </row>
    <row r="1980" customFormat="false" ht="11.25" hidden="false" customHeight="false" outlineLevel="0" collapsed="false">
      <c r="Y1980" s="1" t="n">
        <f aca="false">Y1979+1</f>
        <v>1975</v>
      </c>
    </row>
    <row r="1981" customFormat="false" ht="11.25" hidden="false" customHeight="false" outlineLevel="0" collapsed="false">
      <c r="Y1981" s="1" t="n">
        <f aca="false">Y1980+1</f>
        <v>1976</v>
      </c>
    </row>
    <row r="1982" customFormat="false" ht="11.25" hidden="false" customHeight="false" outlineLevel="0" collapsed="false">
      <c r="Y1982" s="1" t="n">
        <f aca="false">Y1981+1</f>
        <v>1977</v>
      </c>
    </row>
    <row r="1983" customFormat="false" ht="11.25" hidden="false" customHeight="false" outlineLevel="0" collapsed="false">
      <c r="Y1983" s="1" t="n">
        <f aca="false">Y1982+1</f>
        <v>1978</v>
      </c>
    </row>
    <row r="1984" customFormat="false" ht="11.25" hidden="false" customHeight="false" outlineLevel="0" collapsed="false">
      <c r="Y1984" s="1" t="n">
        <f aca="false">Y1983+1</f>
        <v>1979</v>
      </c>
    </row>
    <row r="1985" customFormat="false" ht="11.25" hidden="false" customHeight="false" outlineLevel="0" collapsed="false">
      <c r="Y1985" s="1" t="n">
        <f aca="false">Y1984+1</f>
        <v>1980</v>
      </c>
    </row>
    <row r="1986" customFormat="false" ht="11.25" hidden="false" customHeight="false" outlineLevel="0" collapsed="false">
      <c r="Y1986" s="1" t="n">
        <f aca="false">Y1985+1</f>
        <v>1981</v>
      </c>
    </row>
    <row r="1987" customFormat="false" ht="11.25" hidden="false" customHeight="false" outlineLevel="0" collapsed="false">
      <c r="Y1987" s="1" t="n">
        <f aca="false">Y1986+1</f>
        <v>1982</v>
      </c>
    </row>
    <row r="1988" customFormat="false" ht="11.25" hidden="false" customHeight="false" outlineLevel="0" collapsed="false">
      <c r="Y1988" s="1" t="n">
        <f aca="false">Y1987+1</f>
        <v>1983</v>
      </c>
    </row>
    <row r="1989" customFormat="false" ht="11.25" hidden="false" customHeight="false" outlineLevel="0" collapsed="false">
      <c r="Y1989" s="1" t="n">
        <f aca="false">Y1988+1</f>
        <v>1984</v>
      </c>
    </row>
    <row r="1990" customFormat="false" ht="11.25" hidden="false" customHeight="false" outlineLevel="0" collapsed="false">
      <c r="Y1990" s="1" t="n">
        <f aca="false">Y1989+1</f>
        <v>1985</v>
      </c>
    </row>
    <row r="1991" customFormat="false" ht="11.25" hidden="false" customHeight="false" outlineLevel="0" collapsed="false">
      <c r="Y1991" s="1" t="n">
        <f aca="false">Y1990+1</f>
        <v>1986</v>
      </c>
    </row>
    <row r="1992" customFormat="false" ht="11.25" hidden="false" customHeight="false" outlineLevel="0" collapsed="false">
      <c r="Y1992" s="1" t="n">
        <f aca="false">Y1991+1</f>
        <v>1987</v>
      </c>
    </row>
    <row r="1993" customFormat="false" ht="11.25" hidden="false" customHeight="false" outlineLevel="0" collapsed="false">
      <c r="Y1993" s="1" t="n">
        <f aca="false">Y1992+1</f>
        <v>1988</v>
      </c>
    </row>
    <row r="1994" customFormat="false" ht="11.25" hidden="false" customHeight="false" outlineLevel="0" collapsed="false">
      <c r="Y1994" s="1" t="n">
        <f aca="false">Y1993+1</f>
        <v>1989</v>
      </c>
    </row>
    <row r="1995" customFormat="false" ht="11.25" hidden="false" customHeight="false" outlineLevel="0" collapsed="false">
      <c r="Y1995" s="1" t="n">
        <f aca="false">Y1994+1</f>
        <v>1990</v>
      </c>
    </row>
    <row r="1996" customFormat="false" ht="11.25" hidden="false" customHeight="false" outlineLevel="0" collapsed="false">
      <c r="Y1996" s="1" t="n">
        <f aca="false">Y1995+1</f>
        <v>1991</v>
      </c>
    </row>
    <row r="1997" customFormat="false" ht="11.25" hidden="false" customHeight="false" outlineLevel="0" collapsed="false">
      <c r="Y1997" s="1" t="n">
        <f aca="false">Y1996+1</f>
        <v>1992</v>
      </c>
    </row>
    <row r="1998" customFormat="false" ht="11.25" hidden="false" customHeight="false" outlineLevel="0" collapsed="false">
      <c r="Y1998" s="1" t="n">
        <f aca="false">Y1997+1</f>
        <v>1993</v>
      </c>
    </row>
    <row r="1999" customFormat="false" ht="11.25" hidden="false" customHeight="false" outlineLevel="0" collapsed="false">
      <c r="Y1999" s="1" t="n">
        <f aca="false">Y1998+1</f>
        <v>1994</v>
      </c>
    </row>
    <row r="2000" customFormat="false" ht="11.25" hidden="false" customHeight="false" outlineLevel="0" collapsed="false">
      <c r="Y2000" s="1" t="n">
        <f aca="false">Y1999+1</f>
        <v>1995</v>
      </c>
    </row>
    <row r="2001" customFormat="false" ht="11.25" hidden="false" customHeight="false" outlineLevel="0" collapsed="false">
      <c r="Y2001" s="1" t="n">
        <f aca="false">Y2000+1</f>
        <v>1996</v>
      </c>
    </row>
    <row r="2002" customFormat="false" ht="11.25" hidden="false" customHeight="false" outlineLevel="0" collapsed="false">
      <c r="Y2002" s="1" t="n">
        <f aca="false">Y2001+1</f>
        <v>1997</v>
      </c>
    </row>
    <row r="2003" customFormat="false" ht="11.25" hidden="false" customHeight="false" outlineLevel="0" collapsed="false">
      <c r="Y2003" s="1" t="n">
        <f aca="false">Y2002+1</f>
        <v>1998</v>
      </c>
    </row>
    <row r="2004" customFormat="false" ht="11.25" hidden="false" customHeight="false" outlineLevel="0" collapsed="false">
      <c r="Y2004" s="1" t="n">
        <f aca="false">Y2003+1</f>
        <v>1999</v>
      </c>
    </row>
    <row r="2005" customFormat="false" ht="11.25" hidden="false" customHeight="false" outlineLevel="0" collapsed="false">
      <c r="Y2005" s="1" t="n">
        <f aca="false">Y2004+1</f>
        <v>2000</v>
      </c>
    </row>
    <row r="2006" customFormat="false" ht="11.25" hidden="false" customHeight="false" outlineLevel="0" collapsed="false">
      <c r="Y2006" s="1" t="n">
        <f aca="false">Y2005+1</f>
        <v>2001</v>
      </c>
    </row>
    <row r="2007" customFormat="false" ht="11.25" hidden="false" customHeight="false" outlineLevel="0" collapsed="false">
      <c r="Y2007" s="1" t="n">
        <f aca="false">Y2006+1</f>
        <v>2002</v>
      </c>
    </row>
    <row r="2008" customFormat="false" ht="11.25" hidden="false" customHeight="false" outlineLevel="0" collapsed="false">
      <c r="Y2008" s="1" t="n">
        <f aca="false">Y2007+1</f>
        <v>2003</v>
      </c>
    </row>
    <row r="2009" customFormat="false" ht="11.25" hidden="false" customHeight="false" outlineLevel="0" collapsed="false">
      <c r="Y2009" s="1" t="n">
        <f aca="false">Y2008+1</f>
        <v>2004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4">
              <controlPr defaultSize="0" print="false" autoFill="0" autoPict="0" macro="Alex.OpenXLL">
                <anchor moveWithCells="true" sizeWithCells="false">
                  <from>
                    <xdr:col>26</xdr:col>
                    <xdr:colOff>704160</xdr:colOff>
                    <xdr:row>20</xdr:row>
                    <xdr:rowOff>9360</xdr:rowOff>
                  </from>
                  <to>
                    <xdr:col>27</xdr:col>
                    <xdr:colOff>856800</xdr:colOff>
                    <xdr:row>23</xdr:row>
                    <xdr:rowOff>66240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B7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S21" activeCellId="0" sqref="S21"/>
    </sheetView>
  </sheetViews>
  <sheetFormatPr defaultColWidth="9.13671875" defaultRowHeight="17.1" customHeight="true" zeroHeight="false" outlineLevelRow="0" outlineLevelCol="0"/>
  <cols>
    <col collapsed="false" customWidth="true" hidden="false" outlineLevel="0" max="1" min="1" style="5" width="20.56"/>
    <col collapsed="false" customWidth="true" hidden="false" outlineLevel="0" max="2" min="2" style="5" width="19.99"/>
    <col collapsed="false" customWidth="true" hidden="false" outlineLevel="0" max="3" min="3" style="5" width="10.41"/>
    <col collapsed="false" customWidth="true" hidden="false" outlineLevel="0" max="4" min="4" style="5" width="4.56"/>
    <col collapsed="false" customWidth="true" hidden="false" outlineLevel="0" max="5" min="5" style="5" width="13.14"/>
    <col collapsed="false" customWidth="true" hidden="false" outlineLevel="0" max="6" min="6" style="5" width="14.99"/>
    <col collapsed="false" customWidth="true" hidden="false" outlineLevel="0" max="7" min="7" style="5" width="5.28"/>
    <col collapsed="false" customWidth="true" hidden="false" outlineLevel="0" max="8" min="8" style="5" width="14.85"/>
    <col collapsed="false" customWidth="true" hidden="false" outlineLevel="0" max="9" min="9" style="73" width="5.28"/>
    <col collapsed="false" customWidth="true" hidden="false" outlineLevel="0" max="10" min="10" style="103" width="16.84"/>
    <col collapsed="false" customWidth="true" hidden="false" outlineLevel="0" max="12" min="11" style="5" width="10.99"/>
    <col collapsed="false" customWidth="true" hidden="false" outlineLevel="0" max="13" min="13" style="5" width="20.99"/>
    <col collapsed="false" customWidth="true" hidden="false" outlineLevel="0" max="14" min="14" style="5" width="11.13"/>
    <col collapsed="false" customWidth="true" hidden="false" outlineLevel="0" max="15" min="15" style="5" width="7.56"/>
    <col collapsed="false" customWidth="true" hidden="false" outlineLevel="0" max="16" min="16" style="5" width="8.41"/>
    <col collapsed="false" customWidth="true" hidden="false" outlineLevel="0" max="17" min="17" style="26" width="10.41"/>
    <col collapsed="false" customWidth="true" hidden="false" outlineLevel="0" max="18" min="18" style="26" width="5.28"/>
    <col collapsed="false" customWidth="false" hidden="false" outlineLevel="0" max="19" min="19" style="26" width="9.14"/>
    <col collapsed="false" customWidth="true" hidden="false" outlineLevel="0" max="20" min="20" style="26" width="10.41"/>
    <col collapsed="false" customWidth="false" hidden="false" outlineLevel="0" max="21" min="21" style="26" width="9.14"/>
    <col collapsed="false" customWidth="true" hidden="false" outlineLevel="0" max="22" min="22" style="26" width="10.41"/>
    <col collapsed="false" customWidth="false" hidden="false" outlineLevel="0" max="26" min="23" style="26" width="9.14"/>
    <col collapsed="false" customWidth="true" hidden="false" outlineLevel="0" max="27" min="27" style="26" width="13.85"/>
    <col collapsed="false" customWidth="true" hidden="false" outlineLevel="0" max="28" min="28" style="26" width="14.56"/>
    <col collapsed="false" customWidth="false" hidden="false" outlineLevel="0" max="257" min="29" style="26" width="9.14"/>
  </cols>
  <sheetData>
    <row r="1" customFormat="false" ht="17.1" hidden="false" customHeight="true" outlineLevel="0" collapsed="false">
      <c r="Q1" s="5"/>
    </row>
    <row r="2" customFormat="false" ht="28.5" hidden="false" customHeight="true" outlineLevel="0" collapsed="false">
      <c r="B2" s="104" t="s">
        <v>123</v>
      </c>
      <c r="F2" s="105" t="s">
        <v>124</v>
      </c>
      <c r="G2" s="105"/>
      <c r="H2" s="105"/>
      <c r="Q2" s="5"/>
    </row>
    <row r="3" customFormat="false" ht="17.1" hidden="false" customHeight="true" outlineLevel="0" collapsed="false">
      <c r="E3" s="27"/>
      <c r="F3" s="106"/>
      <c r="O3" s="107"/>
      <c r="Q3" s="5"/>
    </row>
    <row r="4" customFormat="false" ht="17.1" hidden="false" customHeight="true" outlineLevel="0" collapsed="false">
      <c r="B4" s="108" t="s">
        <v>125</v>
      </c>
      <c r="C4" s="109" t="n">
        <f aca="true">TODAY()</f>
        <v>45926</v>
      </c>
      <c r="D4" s="27"/>
      <c r="E4" s="110"/>
      <c r="F4" s="111" t="s">
        <v>126</v>
      </c>
      <c r="G4" s="111"/>
      <c r="H4" s="112"/>
      <c r="I4" s="5"/>
      <c r="N4" s="107" t="n">
        <f aca="false">(YEAR(C7)-YEAR(C6))*12+MONTH(C7)-MONTH(C6)</f>
        <v>10</v>
      </c>
      <c r="O4" s="107" t="n">
        <f aca="false">(YEAR(C7)-YEAR(C5))*12+MONTH(C7)-MONTH(C5)</f>
        <v>-275</v>
      </c>
      <c r="P4" s="107" t="n">
        <f aca="false">(YEAR(C9)-YEAR(C5))*12+MONTH(C9)-MONTH(C5)</f>
        <v>-287</v>
      </c>
      <c r="Q4" s="107" t="n">
        <f aca="false">(YEAR(C9)-YEAR(C8))*12+MONTH(C9)-MONTH(C8)</f>
        <v>1</v>
      </c>
      <c r="AA4" s="26" t="s">
        <v>38</v>
      </c>
    </row>
    <row r="5" customFormat="false" ht="17.1" hidden="false" customHeight="true" outlineLevel="0" collapsed="false">
      <c r="B5" s="113" t="s">
        <v>127</v>
      </c>
      <c r="C5" s="114" t="n">
        <f aca="false">IF(DAY(C4)&lt;15,EOMONTH((C4),-1)+1,EOMONTH((C4),0)+1)</f>
        <v>45931</v>
      </c>
      <c r="D5" s="27"/>
      <c r="F5" s="115" t="s">
        <v>128</v>
      </c>
      <c r="G5" s="115"/>
      <c r="H5" s="116"/>
      <c r="I5" s="5"/>
      <c r="N5" s="107" t="n">
        <f aca="false">O4-N4</f>
        <v>-285</v>
      </c>
      <c r="O5" s="5" t="n">
        <f aca="false">MONTH(C5)</f>
        <v>10</v>
      </c>
      <c r="P5" s="107" t="n">
        <f aca="false">P4-Q4</f>
        <v>-288</v>
      </c>
      <c r="Q5" s="5"/>
      <c r="T5" s="26" t="n">
        <f aca="false">DAY(C5)</f>
        <v>1</v>
      </c>
      <c r="U5" s="26" t="n">
        <f aca="false">MONTH(C5)</f>
        <v>10</v>
      </c>
      <c r="AB5" s="117" t="n">
        <v>36526.4359837963</v>
      </c>
    </row>
    <row r="6" customFormat="false" ht="17.1" hidden="false" customHeight="true" outlineLevel="0" collapsed="false">
      <c r="B6" s="113" t="s">
        <v>129</v>
      </c>
      <c r="C6" s="114" t="n">
        <v>37257</v>
      </c>
      <c r="D6" s="27"/>
      <c r="E6" s="27"/>
      <c r="F6" s="115" t="s">
        <v>130</v>
      </c>
      <c r="G6" s="115"/>
      <c r="H6" s="116"/>
      <c r="I6" s="5"/>
      <c r="O6" s="107" t="n">
        <f aca="false">CEILING(MAX(0,((YEAR(C9)-YEAR(C8))*12+MONTH(C9)-O22-1)*P35/12),1)</f>
        <v>0</v>
      </c>
      <c r="Q6" s="26" t="b">
        <f aca="false">TRUE()</f>
        <v>1</v>
      </c>
      <c r="R6" s="26" t="n">
        <f aca="false">IF(Q6=TRUE(),1,0)</f>
        <v>1</v>
      </c>
      <c r="U6" s="26" t="n">
        <f aca="false">CEILING(MAX(0,((YEAR(H14)-YEAR(H13))*12+MONTH(H14)-U22)*V35/12),1)</f>
        <v>1</v>
      </c>
      <c r="V6" s="26" t="n">
        <f aca="false">CEILING(MAX(0,((YEAR(K15)-YEAR(K14))*12+MONTH(K15)-V22)*X35/12),1)</f>
        <v>1</v>
      </c>
      <c r="X6" s="26" t="b">
        <f aca="false">FALSE()</f>
        <v>0</v>
      </c>
      <c r="Y6" s="26" t="n">
        <f aca="false">IF(X6,1,0)</f>
        <v>0</v>
      </c>
      <c r="AB6" s="117" t="n">
        <v>36528.5050462963</v>
      </c>
    </row>
    <row r="7" customFormat="false" ht="17.1" hidden="false" customHeight="true" outlineLevel="0" collapsed="false">
      <c r="B7" s="113" t="s">
        <v>131</v>
      </c>
      <c r="C7" s="114" t="n">
        <v>37561</v>
      </c>
      <c r="D7" s="27"/>
      <c r="E7" s="27"/>
      <c r="F7" s="115" t="s">
        <v>132</v>
      </c>
      <c r="G7" s="115"/>
      <c r="H7" s="118"/>
      <c r="I7" s="5"/>
      <c r="M7" s="107" t="n">
        <f aca="false">MONTH(C9)</f>
        <v>11</v>
      </c>
      <c r="O7" s="5" t="n">
        <f aca="false">F21</f>
        <v>0</v>
      </c>
      <c r="Q7" s="26" t="b">
        <f aca="false">TRUE()</f>
        <v>1</v>
      </c>
      <c r="R7" s="26" t="n">
        <f aca="false">IF(Q7=TRUE(),1,0)</f>
        <v>1</v>
      </c>
      <c r="T7" s="107" t="n">
        <f aca="false">DATE(V5,U5,T5)</f>
        <v>36800</v>
      </c>
      <c r="AB7" s="117" t="n">
        <v>36529.6546990741</v>
      </c>
    </row>
    <row r="8" customFormat="false" ht="17.1" hidden="false" customHeight="true" outlineLevel="0" collapsed="false">
      <c r="B8" s="113" t="s">
        <v>133</v>
      </c>
      <c r="C8" s="114" t="n">
        <v>37165</v>
      </c>
      <c r="D8" s="27"/>
      <c r="E8" s="27"/>
      <c r="F8" s="115" t="s">
        <v>134</v>
      </c>
      <c r="G8" s="115"/>
      <c r="H8" s="116"/>
      <c r="I8" s="5"/>
      <c r="Q8" s="26" t="b">
        <f aca="false">TRUE()</f>
        <v>1</v>
      </c>
      <c r="R8" s="26" t="n">
        <f aca="false">IF(Q8=TRUE(),1,0)</f>
        <v>1</v>
      </c>
      <c r="AB8" s="117" t="n">
        <v>36530.6158564815</v>
      </c>
    </row>
    <row r="9" customFormat="false" ht="17.1" hidden="false" customHeight="true" outlineLevel="0" collapsed="false">
      <c r="B9" s="113" t="s">
        <v>135</v>
      </c>
      <c r="C9" s="114" t="n">
        <v>37196</v>
      </c>
      <c r="D9" s="27"/>
      <c r="F9" s="115" t="s">
        <v>136</v>
      </c>
      <c r="G9" s="115"/>
      <c r="H9" s="119"/>
      <c r="I9" s="5"/>
      <c r="J9" s="120"/>
      <c r="K9" s="120"/>
      <c r="N9" s="5" t="s">
        <v>137</v>
      </c>
      <c r="O9" s="5" t="n">
        <v>2</v>
      </c>
      <c r="Q9" s="26" t="b">
        <f aca="false">FALSE()</f>
        <v>0</v>
      </c>
      <c r="R9" s="26" t="n">
        <f aca="false">IF(Q9=TRUE(),1,0)</f>
        <v>0</v>
      </c>
      <c r="AB9" s="117" t="n">
        <v>36531.6208912037</v>
      </c>
    </row>
    <row r="10" customFormat="false" ht="17.1" hidden="false" customHeight="true" outlineLevel="0" collapsed="false">
      <c r="B10" s="121" t="s">
        <v>138</v>
      </c>
      <c r="C10" s="122" t="n">
        <v>50</v>
      </c>
      <c r="D10" s="27"/>
      <c r="E10" s="27"/>
      <c r="F10" s="115" t="s">
        <v>139</v>
      </c>
      <c r="G10" s="115"/>
      <c r="H10" s="116"/>
      <c r="I10" s="5"/>
      <c r="J10" s="27"/>
      <c r="K10" s="123"/>
      <c r="N10" s="5" t="s">
        <v>140</v>
      </c>
      <c r="Q10" s="26" t="b">
        <f aca="false">TRUE()</f>
        <v>1</v>
      </c>
      <c r="R10" s="26" t="n">
        <f aca="false">IF(Q10=TRUE(),1,0)</f>
        <v>1</v>
      </c>
      <c r="AB10" s="117" t="n">
        <v>36532.6209375</v>
      </c>
    </row>
    <row r="11" customFormat="false" ht="17.1" hidden="false" customHeight="true" outlineLevel="0" collapsed="false">
      <c r="F11" s="115" t="s">
        <v>141</v>
      </c>
      <c r="G11" s="115"/>
      <c r="H11" s="124"/>
      <c r="I11" s="5"/>
      <c r="J11" s="27"/>
      <c r="K11" s="73"/>
      <c r="Q11" s="26" t="b">
        <f aca="false">TRUE()</f>
        <v>1</v>
      </c>
      <c r="R11" s="26" t="n">
        <f aca="false">IF(Q11=TRUE(),1,0)</f>
        <v>1</v>
      </c>
      <c r="AB11" s="117" t="n">
        <v>36535.6534375</v>
      </c>
    </row>
    <row r="12" customFormat="false" ht="17.1" hidden="false" customHeight="true" outlineLevel="0" collapsed="false">
      <c r="B12" s="108" t="s">
        <v>142</v>
      </c>
      <c r="C12" s="125"/>
      <c r="D12" s="27"/>
      <c r="E12" s="27"/>
      <c r="F12" s="115" t="s">
        <v>143</v>
      </c>
      <c r="G12" s="115"/>
      <c r="H12" s="116"/>
      <c r="I12" s="5"/>
      <c r="J12" s="27"/>
      <c r="K12" s="126"/>
      <c r="Q12" s="26" t="b">
        <f aca="false">TRUE()</f>
        <v>1</v>
      </c>
      <c r="R12" s="26" t="n">
        <f aca="false">IF(Q12=TRUE(),1,0)</f>
        <v>1</v>
      </c>
      <c r="AB12" s="117" t="n">
        <v>36536.6553125</v>
      </c>
    </row>
    <row r="13" customFormat="false" ht="17.1" hidden="false" customHeight="true" outlineLevel="0" collapsed="false">
      <c r="B13" s="127" t="s">
        <v>144</v>
      </c>
      <c r="C13" s="128"/>
      <c r="D13" s="129" t="s">
        <v>145</v>
      </c>
      <c r="E13" s="27"/>
      <c r="F13" s="115" t="s">
        <v>146</v>
      </c>
      <c r="G13" s="115"/>
      <c r="H13" s="130"/>
      <c r="I13" s="5"/>
      <c r="J13" s="131"/>
      <c r="K13" s="73"/>
      <c r="N13" s="5" t="s">
        <v>147</v>
      </c>
      <c r="O13" s="5" t="n">
        <v>1</v>
      </c>
      <c r="Q13" s="26" t="b">
        <f aca="false">TRUE()</f>
        <v>1</v>
      </c>
      <c r="R13" s="26" t="n">
        <f aca="false">IF(Q13=TRUE(),1,0)</f>
        <v>1</v>
      </c>
      <c r="T13" s="107" t="n">
        <f aca="false">(YEAR(H13)-YEAR(C5))*12+MONTH(H13)-MONTH(C5)+IF(MONTH(H13)-MONTH(C5)&gt;=0,IF((DAY(H13)-DAY(C5))&gt;25,1,(IF(DAY(H13)-DAY(C5)&lt;-5,-1,0))),IF((DAY(H13)-DAY(C5))&gt;25,1,IF((DAY(H13)-DAY(C5))&lt;-25,-1,0)))</f>
        <v>-1509</v>
      </c>
      <c r="V13" s="107" t="n">
        <f aca="false">(YEAR(H13)-YEAR(C5))*12+MONTH(K14)-MONTH(C5)+IF(MONTH(K14)-MONTH(C5)&gt;=0,IF((DAY(K14)-DAY(C5))&gt;25,1,(IF(DAY(K14)-DAY(C5)&lt;-5,-1,0))),IF((DAY(K14)-DAY(C5))&gt;25,1,IF((DAY(K14)-DAY(C5))&lt;-25,-1,0)))</f>
        <v>-1509</v>
      </c>
      <c r="AB13" s="117" t="n">
        <v>36537.6416203704</v>
      </c>
    </row>
    <row r="14" customFormat="false" ht="17.1" hidden="false" customHeight="true" outlineLevel="0" collapsed="false">
      <c r="B14" s="121" t="s">
        <v>148</v>
      </c>
      <c r="C14" s="132"/>
      <c r="E14" s="27"/>
      <c r="F14" s="115" t="s">
        <v>149</v>
      </c>
      <c r="G14" s="115"/>
      <c r="H14" s="133"/>
      <c r="I14" s="5"/>
      <c r="J14" s="27"/>
      <c r="K14" s="134"/>
      <c r="N14" s="5" t="s">
        <v>150</v>
      </c>
      <c r="Q14" s="26" t="b">
        <f aca="false">TRUE()</f>
        <v>1</v>
      </c>
      <c r="R14" s="26" t="n">
        <f aca="false">IF(Q14=TRUE(),1,0)</f>
        <v>1</v>
      </c>
      <c r="T14" s="107" t="n">
        <f aca="false">(YEAR(H14)-YEAR(C5))*12+MONTH(H14)-MONTH(C5)+IF(MONTH(H14)-MONTH(C5)&gt;=0,IF((DAY(H14)-DAY(C5))&gt;25,1,(IF(DAY(H14)-DAY(C5)&lt;-5,-1,0))),IF((DAY(H14)-DAY(C5))&gt;25,1,IF((DAY(H14)-DAY(C5))&lt;-25,-1,0)))</f>
        <v>-1509</v>
      </c>
      <c r="V14" s="107" t="n">
        <f aca="false">(YEAR(K15)-YEAR(C5))*12+MONTH(K15)-MONTH(C5)+IF(MONTH(K15)-MONTH(C5)&gt;=0,IF((DAY(K15)-DAY(C5))&gt;25,1,(IF(DAY(K15)-DAY(C5)&lt;-5,-1,0))),IF((DAY(K15)-DAY(C5))&gt;25,1,IF((DAY(K15)-DAY(C5))&lt;-25,-1,0)))</f>
        <v>-1509</v>
      </c>
      <c r="AB14" s="117" t="n">
        <v>36538.632025463</v>
      </c>
    </row>
    <row r="15" customFormat="false" ht="17.1" hidden="false" customHeight="true" outlineLevel="0" collapsed="false">
      <c r="B15" s="27"/>
      <c r="C15" s="27"/>
      <c r="D15" s="27"/>
      <c r="E15" s="27"/>
      <c r="F15" s="135" t="s">
        <v>151</v>
      </c>
      <c r="G15" s="135"/>
      <c r="H15" s="136"/>
      <c r="I15" s="5"/>
      <c r="J15" s="27"/>
      <c r="K15" s="137"/>
      <c r="N15" s="5" t="s">
        <v>6</v>
      </c>
      <c r="Q15" s="26" t="b">
        <f aca="false">TRUE()</f>
        <v>1</v>
      </c>
      <c r="R15" s="26" t="n">
        <f aca="false">IF(Q15=TRUE(),1,0)</f>
        <v>1</v>
      </c>
      <c r="AB15" s="117" t="n">
        <v>36539.6283564815</v>
      </c>
    </row>
    <row r="16" customFormat="false" ht="17.25" hidden="false" customHeight="true" outlineLevel="0" collapsed="false">
      <c r="B16" s="138" t="s">
        <v>152</v>
      </c>
      <c r="C16" s="125"/>
      <c r="D16" s="27"/>
      <c r="E16" s="27"/>
      <c r="G16" s="27"/>
      <c r="H16" s="27"/>
      <c r="I16" s="5"/>
      <c r="J16" s="27"/>
      <c r="K16" s="73"/>
      <c r="N16" s="5" t="s">
        <v>147</v>
      </c>
      <c r="O16" s="5" t="n">
        <v>1</v>
      </c>
      <c r="Q16" s="26" t="b">
        <f aca="false">FALSE()</f>
        <v>0</v>
      </c>
      <c r="R16" s="26" t="n">
        <f aca="false">IF(Q16=TRUE(),1,0)</f>
        <v>0</v>
      </c>
      <c r="AB16" s="117" t="n">
        <v>36542.6060532407</v>
      </c>
    </row>
    <row r="17" customFormat="false" ht="15" hidden="false" customHeight="true" outlineLevel="0" collapsed="false">
      <c r="B17" s="139" t="s">
        <v>153</v>
      </c>
      <c r="C17" s="128"/>
      <c r="D17" s="27"/>
      <c r="E17" s="27"/>
      <c r="F17" s="27"/>
      <c r="G17" s="27"/>
      <c r="H17" s="27"/>
      <c r="I17" s="27"/>
      <c r="J17" s="27"/>
      <c r="K17" s="27"/>
      <c r="N17" s="5" t="s">
        <v>150</v>
      </c>
      <c r="Q17" s="26" t="b">
        <f aca="false">FALSE()</f>
        <v>0</v>
      </c>
      <c r="R17" s="26" t="n">
        <f aca="false">IF(Q17=TRUE(),1,0)</f>
        <v>0</v>
      </c>
      <c r="AB17" s="117" t="n">
        <v>36543.616712963</v>
      </c>
    </row>
    <row r="18" customFormat="false" ht="16.5" hidden="false" customHeight="true" outlineLevel="0" collapsed="false">
      <c r="B18" s="140" t="s">
        <v>154</v>
      </c>
      <c r="C18" s="128"/>
      <c r="D18" s="27"/>
      <c r="E18" s="27"/>
      <c r="F18" s="27"/>
      <c r="G18" s="27"/>
      <c r="H18" s="27"/>
      <c r="I18" s="27"/>
      <c r="J18" s="27"/>
      <c r="K18" s="27"/>
      <c r="R18" s="26" t="n">
        <f aca="false">SUM(R6:R17)</f>
        <v>9</v>
      </c>
      <c r="AB18" s="117" t="n">
        <v>36544.6142361111</v>
      </c>
    </row>
    <row r="19" customFormat="false" ht="16.5" hidden="false" customHeight="true" outlineLevel="0" collapsed="false">
      <c r="B19" s="141" t="s">
        <v>155</v>
      </c>
      <c r="C19" s="132"/>
      <c r="D19" s="27"/>
      <c r="E19" s="27"/>
      <c r="F19" s="27"/>
      <c r="G19" s="27"/>
      <c r="J19" s="5"/>
      <c r="K19" s="73"/>
      <c r="N19" s="5" t="s">
        <v>156</v>
      </c>
      <c r="O19" s="5" t="n">
        <v>2</v>
      </c>
      <c r="AB19" s="117" t="n">
        <v>36545.6149305556</v>
      </c>
    </row>
    <row r="20" customFormat="false" ht="17.1" hidden="false" customHeight="true" outlineLevel="0" collapsed="false">
      <c r="B20" s="27"/>
      <c r="C20" s="142"/>
      <c r="D20" s="9"/>
      <c r="G20" s="27"/>
      <c r="H20" s="27"/>
      <c r="I20" s="5"/>
      <c r="J20" s="27"/>
      <c r="N20" s="5" t="s">
        <v>157</v>
      </c>
      <c r="AB20" s="117" t="n">
        <v>36546.6113194445</v>
      </c>
    </row>
    <row r="21" customFormat="false" ht="17.1" hidden="false" customHeight="true" outlineLevel="0" collapsed="false">
      <c r="B21" s="143" t="s">
        <v>158</v>
      </c>
      <c r="C21" s="144" t="n">
        <v>36608</v>
      </c>
      <c r="D21" s="27"/>
      <c r="E21" s="27"/>
      <c r="F21" s="27"/>
      <c r="H21" s="27"/>
      <c r="I21" s="27"/>
      <c r="J21" s="27"/>
      <c r="K21" s="27"/>
      <c r="AB21" s="117" t="n">
        <v>36549.6069097222</v>
      </c>
    </row>
    <row r="22" customFormat="false" ht="17.1" hidden="false" customHeight="true" outlineLevel="0" collapsed="false">
      <c r="B22" s="145" t="s">
        <v>159</v>
      </c>
      <c r="C22" s="146" t="n">
        <f aca="false">Curves!$D$1</f>
        <v>36615</v>
      </c>
      <c r="D22" s="9"/>
      <c r="E22" s="27"/>
      <c r="F22" s="147" t="s">
        <v>160</v>
      </c>
      <c r="G22" s="147"/>
      <c r="H22" s="148" t="e">
        <f aca="false">READDATA!AE24</f>
        <v>#VALUE!</v>
      </c>
      <c r="K22" s="27"/>
      <c r="N22" s="5" t="n">
        <v>1</v>
      </c>
      <c r="O22" s="5" t="n">
        <v>10</v>
      </c>
      <c r="T22" s="26" t="n">
        <v>1</v>
      </c>
      <c r="U22" s="26" t="n">
        <v>7</v>
      </c>
      <c r="V22" s="26" t="n">
        <v>7</v>
      </c>
      <c r="AB22" s="117" t="n">
        <v>36550.6284375</v>
      </c>
    </row>
    <row r="23" customFormat="false" ht="17.1" hidden="false" customHeight="true" outlineLevel="0" collapsed="false">
      <c r="B23" s="149" t="s">
        <v>161</v>
      </c>
      <c r="C23" s="150" t="n">
        <v>36598</v>
      </c>
      <c r="F23" s="151" t="s">
        <v>162</v>
      </c>
      <c r="G23" s="151"/>
      <c r="H23" s="152" t="e">
        <f aca="false">READDATA!AE25</f>
        <v>#VALUE!</v>
      </c>
      <c r="K23" s="27"/>
      <c r="N23" s="5" t="n">
        <v>2</v>
      </c>
      <c r="T23" s="26" t="n">
        <v>2</v>
      </c>
      <c r="AB23" s="117" t="n">
        <v>36551.6631365741</v>
      </c>
    </row>
    <row r="24" customFormat="false" ht="17.1" hidden="false" customHeight="true" outlineLevel="0" collapsed="false">
      <c r="F24" s="153"/>
      <c r="G24" s="27"/>
      <c r="H24" s="154"/>
      <c r="J24" s="126"/>
      <c r="K24" s="27"/>
      <c r="N24" s="5" t="n">
        <v>3</v>
      </c>
      <c r="Q24" s="155" t="s">
        <v>147</v>
      </c>
      <c r="R24" s="26" t="n">
        <v>3</v>
      </c>
      <c r="S24" s="26" t="n">
        <v>3</v>
      </c>
      <c r="T24" s="26" t="n">
        <v>3</v>
      </c>
      <c r="AB24" s="117" t="n">
        <v>36552.6680555556</v>
      </c>
    </row>
    <row r="25" customFormat="false" ht="17.1" hidden="false" customHeight="true" outlineLevel="0" collapsed="false">
      <c r="F25" s="156"/>
      <c r="G25" s="20"/>
      <c r="H25" s="157"/>
      <c r="N25" s="5" t="n">
        <v>4</v>
      </c>
      <c r="Q25" s="155" t="s">
        <v>150</v>
      </c>
      <c r="T25" s="26" t="n">
        <v>4</v>
      </c>
      <c r="AB25" s="117" t="n">
        <v>36553.6466782407</v>
      </c>
    </row>
    <row r="26" customFormat="false" ht="17.1" hidden="false" customHeight="true" outlineLevel="0" collapsed="false">
      <c r="E26" s="27"/>
      <c r="F26" s="158"/>
      <c r="G26" s="20"/>
      <c r="H26" s="157"/>
      <c r="N26" s="5" t="n">
        <v>5</v>
      </c>
      <c r="Q26" s="155" t="s">
        <v>163</v>
      </c>
      <c r="T26" s="26" t="n">
        <v>5</v>
      </c>
      <c r="AB26" s="117" t="n">
        <v>36556.6459375</v>
      </c>
    </row>
    <row r="27" customFormat="false" ht="17.1" hidden="false" customHeight="true" outlineLevel="0" collapsed="false">
      <c r="J27" s="73"/>
      <c r="K27" s="159"/>
      <c r="L27" s="159"/>
      <c r="N27" s="5" t="n">
        <v>6</v>
      </c>
      <c r="T27" s="26" t="n">
        <v>6</v>
      </c>
      <c r="AB27" s="117" t="n">
        <v>36557.7012268519</v>
      </c>
    </row>
    <row r="28" customFormat="false" ht="17.1" hidden="false" customHeight="true" outlineLevel="0" collapsed="false">
      <c r="J28" s="73"/>
      <c r="K28" s="159"/>
      <c r="L28" s="159"/>
      <c r="N28" s="5" t="n">
        <v>7</v>
      </c>
      <c r="T28" s="26" t="n">
        <v>7</v>
      </c>
      <c r="AB28" s="117" t="n">
        <v>36558.6575115741</v>
      </c>
    </row>
    <row r="29" customFormat="false" ht="17.1" hidden="false" customHeight="true" outlineLevel="0" collapsed="false">
      <c r="F29" s="106"/>
      <c r="G29" s="129"/>
      <c r="H29" s="6"/>
      <c r="I29" s="106"/>
      <c r="J29" s="106"/>
      <c r="K29" s="159"/>
      <c r="L29" s="159"/>
      <c r="N29" s="5" t="n">
        <v>8</v>
      </c>
      <c r="T29" s="26" t="n">
        <v>8</v>
      </c>
      <c r="AB29" s="117" t="n">
        <v>36559.7005671296</v>
      </c>
    </row>
    <row r="30" customFormat="false" ht="17.1" hidden="false" customHeight="true" outlineLevel="0" collapsed="false">
      <c r="H30" s="6"/>
      <c r="N30" s="5" t="n">
        <v>9</v>
      </c>
      <c r="T30" s="26" t="n">
        <v>9</v>
      </c>
      <c r="AB30" s="117" t="n">
        <v>36566.2678009259</v>
      </c>
    </row>
    <row r="31" customFormat="false" ht="17.1" hidden="false" customHeight="true" outlineLevel="0" collapsed="false">
      <c r="F31" s="137"/>
      <c r="G31" s="131"/>
      <c r="H31" s="131"/>
      <c r="I31" s="160"/>
      <c r="J31" s="160"/>
      <c r="K31" s="160"/>
      <c r="L31" s="160"/>
      <c r="N31" s="5" t="n">
        <v>10</v>
      </c>
      <c r="T31" s="26" t="n">
        <v>10</v>
      </c>
      <c r="AB31" s="117" t="n">
        <v>36563.5993518519</v>
      </c>
    </row>
    <row r="32" customFormat="false" ht="17.1" hidden="false" customHeight="true" outlineLevel="0" collapsed="false">
      <c r="F32" s="161"/>
      <c r="G32" s="162"/>
      <c r="H32" s="163"/>
      <c r="I32" s="164"/>
      <c r="J32" s="165"/>
      <c r="K32" s="166"/>
      <c r="N32" s="5" t="n">
        <v>11</v>
      </c>
      <c r="T32" s="26" t="n">
        <v>11</v>
      </c>
      <c r="AB32" s="117" t="n">
        <v>36564.6032291667</v>
      </c>
    </row>
    <row r="33" customFormat="false" ht="17.1" hidden="false" customHeight="true" outlineLevel="0" collapsed="false">
      <c r="F33" s="161"/>
      <c r="G33" s="162"/>
      <c r="H33" s="163"/>
      <c r="I33" s="159"/>
      <c r="J33" s="159"/>
      <c r="K33" s="167"/>
      <c r="L33" s="167"/>
      <c r="N33" s="5" t="n">
        <v>12</v>
      </c>
      <c r="T33" s="26" t="n">
        <v>12</v>
      </c>
      <c r="AB33" s="117" t="n">
        <v>36565.617974537</v>
      </c>
    </row>
    <row r="34" customFormat="false" ht="17.1" hidden="false" customHeight="true" outlineLevel="0" collapsed="false">
      <c r="F34" s="161"/>
      <c r="G34" s="162"/>
      <c r="H34" s="163"/>
      <c r="I34" s="159"/>
      <c r="J34" s="159"/>
      <c r="K34" s="167"/>
      <c r="L34" s="167"/>
      <c r="N34" s="5" t="n">
        <v>13</v>
      </c>
      <c r="AB34" s="117" t="n">
        <v>36565.7480555556</v>
      </c>
    </row>
    <row r="35" customFormat="false" ht="17.1" hidden="false" customHeight="true" outlineLevel="0" collapsed="false">
      <c r="F35" s="161"/>
      <c r="G35" s="162"/>
      <c r="H35" s="163"/>
      <c r="I35" s="159"/>
      <c r="J35" s="159"/>
      <c r="K35" s="167"/>
      <c r="L35" s="167"/>
      <c r="N35" s="5" t="n">
        <v>1</v>
      </c>
      <c r="O35" s="5" t="n">
        <v>1</v>
      </c>
      <c r="P35" s="5" t="n">
        <f aca="false">IF(O35&lt;=4,O35,IF(O35=5,6,IF(O35=6,12)))</f>
        <v>1</v>
      </c>
      <c r="T35" s="26" t="n">
        <v>1</v>
      </c>
      <c r="U35" s="26" t="n">
        <v>1</v>
      </c>
      <c r="V35" s="26" t="n">
        <f aca="false">IF(U35&lt;=4,U35,IF(U35=5,6,IF(U35=6,12)))</f>
        <v>1</v>
      </c>
      <c r="W35" s="26" t="n">
        <v>1</v>
      </c>
      <c r="X35" s="26" t="n">
        <f aca="false">IF(W35&lt;=4,W35,IF(W35=5,6,IF(W35=6,12)))</f>
        <v>1</v>
      </c>
      <c r="AB35" s="117" t="n">
        <v>36566.6442708333</v>
      </c>
    </row>
    <row r="36" customFormat="false" ht="17.1" hidden="false" customHeight="true" outlineLevel="0" collapsed="false">
      <c r="F36" s="161"/>
      <c r="G36" s="162"/>
      <c r="H36" s="163"/>
      <c r="I36" s="159"/>
      <c r="J36" s="159"/>
      <c r="K36" s="167"/>
      <c r="L36" s="167"/>
      <c r="N36" s="5" t="n">
        <v>2</v>
      </c>
      <c r="T36" s="26" t="n">
        <v>2</v>
      </c>
      <c r="AB36" s="117" t="n">
        <v>36567.6483217593</v>
      </c>
    </row>
    <row r="37" customFormat="false" ht="17.1" hidden="false" customHeight="true" outlineLevel="0" collapsed="false">
      <c r="F37" s="161"/>
      <c r="G37" s="162"/>
      <c r="H37" s="163"/>
      <c r="I37" s="159"/>
      <c r="J37" s="159"/>
      <c r="K37" s="167"/>
      <c r="L37" s="167"/>
      <c r="N37" s="5" t="n">
        <v>3</v>
      </c>
      <c r="T37" s="26" t="n">
        <v>3</v>
      </c>
      <c r="AB37" s="117" t="n">
        <v>36570.6057523148</v>
      </c>
    </row>
    <row r="38" customFormat="false" ht="17.1" hidden="false" customHeight="true" outlineLevel="0" collapsed="false">
      <c r="F38" s="161"/>
      <c r="G38" s="162"/>
      <c r="H38" s="163"/>
      <c r="I38" s="159"/>
      <c r="J38" s="159"/>
      <c r="K38" s="167"/>
      <c r="L38" s="167"/>
      <c r="N38" s="5" t="n">
        <v>4</v>
      </c>
      <c r="T38" s="26" t="n">
        <v>4</v>
      </c>
      <c r="AB38" s="117" t="n">
        <v>36571.6276041667</v>
      </c>
    </row>
    <row r="39" customFormat="false" ht="17.1" hidden="false" customHeight="true" outlineLevel="0" collapsed="false">
      <c r="F39" s="161"/>
      <c r="G39" s="162"/>
      <c r="H39" s="163"/>
      <c r="I39" s="159"/>
      <c r="J39" s="159"/>
      <c r="K39" s="167"/>
      <c r="L39" s="167"/>
      <c r="N39" s="5" t="n">
        <v>6</v>
      </c>
      <c r="T39" s="26" t="n">
        <v>6</v>
      </c>
      <c r="AB39" s="117" t="n">
        <v>36572.7271296296</v>
      </c>
    </row>
    <row r="40" customFormat="false" ht="17.1" hidden="false" customHeight="true" outlineLevel="0" collapsed="false">
      <c r="F40" s="161"/>
      <c r="G40" s="162"/>
      <c r="H40" s="163"/>
      <c r="I40" s="159"/>
      <c r="J40" s="159"/>
      <c r="K40" s="167"/>
      <c r="L40" s="167"/>
      <c r="N40" s="5" t="n">
        <v>12</v>
      </c>
      <c r="T40" s="26" t="n">
        <v>12</v>
      </c>
      <c r="AB40" s="117" t="n">
        <v>36573.5837615741</v>
      </c>
    </row>
    <row r="41" customFormat="false" ht="17.1" hidden="false" customHeight="true" outlineLevel="0" collapsed="false">
      <c r="F41" s="161"/>
      <c r="G41" s="162"/>
      <c r="H41" s="163"/>
      <c r="I41" s="159"/>
      <c r="J41" s="159"/>
      <c r="K41" s="167"/>
      <c r="L41" s="167"/>
      <c r="AB41" s="117" t="n">
        <v>36574.5285069444</v>
      </c>
    </row>
    <row r="42" customFormat="false" ht="17.1" hidden="false" customHeight="true" outlineLevel="0" collapsed="false">
      <c r="F42" s="161"/>
      <c r="G42" s="162"/>
      <c r="H42" s="163"/>
      <c r="I42" s="159"/>
      <c r="J42" s="159"/>
      <c r="K42" s="167"/>
      <c r="L42" s="167"/>
      <c r="N42" s="5" t="n">
        <v>1</v>
      </c>
      <c r="O42" s="5" t="n">
        <v>4</v>
      </c>
      <c r="AB42" s="117" t="n">
        <v>36578.6039930556</v>
      </c>
    </row>
    <row r="43" customFormat="false" ht="17.1" hidden="false" customHeight="true" outlineLevel="0" collapsed="false">
      <c r="F43" s="161"/>
      <c r="G43" s="162"/>
      <c r="H43" s="163"/>
      <c r="I43" s="159"/>
      <c r="J43" s="159"/>
      <c r="K43" s="167"/>
      <c r="L43" s="167"/>
      <c r="N43" s="5" t="n">
        <v>2</v>
      </c>
      <c r="AB43" s="117" t="n">
        <v>36579.6359837963</v>
      </c>
    </row>
    <row r="44" customFormat="false" ht="17.1" hidden="false" customHeight="true" outlineLevel="0" collapsed="false">
      <c r="F44" s="161"/>
      <c r="G44" s="162"/>
      <c r="H44" s="163"/>
      <c r="I44" s="159"/>
      <c r="J44" s="159"/>
      <c r="K44" s="167"/>
      <c r="L44" s="167"/>
      <c r="N44" s="5" t="n">
        <v>3</v>
      </c>
      <c r="AB44" s="117" t="n">
        <v>36580.6272222222</v>
      </c>
    </row>
    <row r="45" customFormat="false" ht="17.1" hidden="false" customHeight="true" outlineLevel="0" collapsed="false">
      <c r="F45" s="161"/>
      <c r="G45" s="162"/>
      <c r="H45" s="163"/>
      <c r="I45" s="159"/>
      <c r="J45" s="159"/>
      <c r="K45" s="167"/>
      <c r="L45" s="167"/>
      <c r="N45" s="5" t="n">
        <v>4</v>
      </c>
      <c r="AB45" s="117" t="n">
        <v>36581.569849537</v>
      </c>
    </row>
    <row r="46" customFormat="false" ht="17.1" hidden="false" customHeight="true" outlineLevel="0" collapsed="false">
      <c r="F46" s="161"/>
      <c r="G46" s="162"/>
      <c r="H46" s="163"/>
      <c r="I46" s="159"/>
      <c r="J46" s="159"/>
      <c r="K46" s="167"/>
      <c r="L46" s="167"/>
      <c r="N46" s="5" t="n">
        <v>5</v>
      </c>
    </row>
    <row r="47" customFormat="false" ht="17.1" hidden="false" customHeight="true" outlineLevel="0" collapsed="false">
      <c r="F47" s="161"/>
      <c r="G47" s="162"/>
      <c r="H47" s="163"/>
      <c r="I47" s="159"/>
      <c r="J47" s="159"/>
      <c r="K47" s="167"/>
      <c r="L47" s="167"/>
      <c r="N47" s="5" t="n">
        <v>6</v>
      </c>
    </row>
    <row r="48" customFormat="false" ht="17.1" hidden="false" customHeight="true" outlineLevel="0" collapsed="false">
      <c r="F48" s="161"/>
      <c r="G48" s="162"/>
      <c r="H48" s="163"/>
      <c r="I48" s="159"/>
      <c r="J48" s="159"/>
      <c r="K48" s="167"/>
      <c r="L48" s="167"/>
      <c r="N48" s="5" t="n">
        <v>7</v>
      </c>
    </row>
    <row r="49" customFormat="false" ht="17.1" hidden="false" customHeight="true" outlineLevel="0" collapsed="false">
      <c r="F49" s="161"/>
      <c r="G49" s="162"/>
      <c r="H49" s="163"/>
      <c r="I49" s="159"/>
      <c r="J49" s="159"/>
      <c r="K49" s="167"/>
      <c r="L49" s="167"/>
      <c r="N49" s="5" t="n">
        <v>8</v>
      </c>
    </row>
    <row r="50" customFormat="false" ht="17.1" hidden="false" customHeight="true" outlineLevel="0" collapsed="false">
      <c r="F50" s="161"/>
      <c r="G50" s="162"/>
      <c r="H50" s="163"/>
      <c r="I50" s="159"/>
      <c r="J50" s="159"/>
      <c r="K50" s="167"/>
      <c r="L50" s="167"/>
      <c r="N50" s="5" t="n">
        <v>9</v>
      </c>
    </row>
    <row r="51" customFormat="false" ht="17.1" hidden="false" customHeight="true" outlineLevel="0" collapsed="false">
      <c r="F51" s="161"/>
      <c r="G51" s="162"/>
      <c r="H51" s="163"/>
      <c r="I51" s="159"/>
      <c r="J51" s="159"/>
      <c r="K51" s="167"/>
      <c r="L51" s="167"/>
      <c r="N51" s="5" t="n">
        <v>10</v>
      </c>
    </row>
    <row r="52" customFormat="false" ht="17.1" hidden="false" customHeight="true" outlineLevel="0" collapsed="false">
      <c r="F52" s="161"/>
      <c r="G52" s="162"/>
      <c r="H52" s="163"/>
      <c r="I52" s="159"/>
      <c r="J52" s="159"/>
      <c r="K52" s="167"/>
      <c r="L52" s="167"/>
      <c r="N52" s="5" t="n">
        <v>11</v>
      </c>
    </row>
    <row r="53" customFormat="false" ht="17.1" hidden="false" customHeight="true" outlineLevel="0" collapsed="false">
      <c r="F53" s="161"/>
      <c r="G53" s="162"/>
      <c r="H53" s="163"/>
      <c r="I53" s="159"/>
      <c r="J53" s="159"/>
      <c r="K53" s="167"/>
      <c r="L53" s="167"/>
      <c r="N53" s="5" t="n">
        <v>12</v>
      </c>
    </row>
    <row r="54" customFormat="false" ht="17.1" hidden="false" customHeight="true" outlineLevel="0" collapsed="false">
      <c r="F54" s="161"/>
      <c r="G54" s="162"/>
      <c r="H54" s="163"/>
      <c r="I54" s="159"/>
      <c r="J54" s="159"/>
      <c r="K54" s="167"/>
      <c r="L54" s="167"/>
    </row>
    <row r="55" customFormat="false" ht="17.1" hidden="false" customHeight="true" outlineLevel="0" collapsed="false">
      <c r="F55" s="161"/>
      <c r="G55" s="162"/>
      <c r="H55" s="163"/>
      <c r="I55" s="159"/>
      <c r="J55" s="159"/>
      <c r="K55" s="167"/>
      <c r="L55" s="167"/>
      <c r="N55" s="5" t="n">
        <v>1</v>
      </c>
      <c r="O55" s="5" t="n">
        <v>2</v>
      </c>
      <c r="P55" s="5" t="n">
        <f aca="false">IF(O55&lt;=4,O55,IF(O55=5,6,IF(O55=6,12)))</f>
        <v>2</v>
      </c>
    </row>
    <row r="56" customFormat="false" ht="17.1" hidden="false" customHeight="true" outlineLevel="0" collapsed="false">
      <c r="F56" s="161"/>
      <c r="G56" s="162"/>
      <c r="H56" s="163"/>
      <c r="I56" s="159"/>
      <c r="J56" s="159"/>
      <c r="K56" s="167"/>
      <c r="L56" s="167"/>
      <c r="N56" s="5" t="n">
        <v>2</v>
      </c>
    </row>
    <row r="57" customFormat="false" ht="17.1" hidden="false" customHeight="true" outlineLevel="0" collapsed="false">
      <c r="F57" s="161"/>
      <c r="G57" s="162"/>
      <c r="H57" s="163"/>
      <c r="I57" s="159"/>
      <c r="J57" s="159"/>
      <c r="K57" s="167"/>
      <c r="L57" s="167"/>
      <c r="N57" s="5" t="n">
        <v>3</v>
      </c>
    </row>
    <row r="58" customFormat="false" ht="17.1" hidden="false" customHeight="true" outlineLevel="0" collapsed="false">
      <c r="F58" s="161"/>
      <c r="G58" s="162"/>
      <c r="H58" s="163"/>
      <c r="I58" s="159"/>
      <c r="J58" s="159"/>
      <c r="K58" s="167"/>
      <c r="L58" s="167"/>
      <c r="N58" s="5" t="n">
        <v>4</v>
      </c>
    </row>
    <row r="59" customFormat="false" ht="17.1" hidden="false" customHeight="true" outlineLevel="0" collapsed="false">
      <c r="F59" s="161"/>
      <c r="G59" s="162"/>
      <c r="H59" s="163"/>
      <c r="I59" s="159"/>
      <c r="J59" s="159"/>
      <c r="K59" s="167"/>
      <c r="L59" s="167"/>
      <c r="N59" s="5" t="n">
        <v>6</v>
      </c>
    </row>
    <row r="60" customFormat="false" ht="17.1" hidden="false" customHeight="true" outlineLevel="0" collapsed="false">
      <c r="F60" s="161"/>
      <c r="G60" s="162"/>
      <c r="H60" s="163"/>
      <c r="I60" s="159"/>
      <c r="J60" s="159"/>
      <c r="K60" s="167"/>
      <c r="L60" s="167"/>
      <c r="N60" s="5" t="n">
        <v>12</v>
      </c>
    </row>
    <row r="61" customFormat="false" ht="17.1" hidden="false" customHeight="true" outlineLevel="0" collapsed="false">
      <c r="F61" s="161"/>
      <c r="G61" s="162"/>
      <c r="H61" s="163"/>
      <c r="I61" s="159"/>
      <c r="J61" s="159"/>
      <c r="K61" s="167"/>
      <c r="L61" s="167"/>
    </row>
    <row r="62" customFormat="false" ht="17.1" hidden="false" customHeight="true" outlineLevel="0" collapsed="false">
      <c r="F62" s="161"/>
      <c r="G62" s="162"/>
      <c r="H62" s="163"/>
      <c r="I62" s="159"/>
      <c r="J62" s="159"/>
      <c r="K62" s="167"/>
      <c r="L62" s="167"/>
    </row>
    <row r="63" customFormat="false" ht="17.1" hidden="false" customHeight="true" outlineLevel="0" collapsed="false">
      <c r="F63" s="161"/>
      <c r="G63" s="162"/>
      <c r="H63" s="163"/>
      <c r="I63" s="159"/>
      <c r="J63" s="159"/>
      <c r="K63" s="167"/>
      <c r="L63" s="167"/>
    </row>
    <row r="64" customFormat="false" ht="17.1" hidden="false" customHeight="true" outlineLevel="0" collapsed="false">
      <c r="F64" s="161"/>
      <c r="G64" s="162"/>
      <c r="H64" s="163"/>
      <c r="I64" s="159"/>
      <c r="J64" s="159"/>
      <c r="K64" s="167"/>
      <c r="L64" s="167"/>
    </row>
    <row r="65" customFormat="false" ht="17.1" hidden="false" customHeight="true" outlineLevel="0" collapsed="false">
      <c r="F65" s="161"/>
      <c r="G65" s="162"/>
      <c r="H65" s="163"/>
      <c r="I65" s="159"/>
      <c r="J65" s="159"/>
      <c r="K65" s="167"/>
      <c r="L65" s="167"/>
    </row>
    <row r="66" customFormat="false" ht="17.1" hidden="false" customHeight="true" outlineLevel="0" collapsed="false">
      <c r="F66" s="161"/>
      <c r="G66" s="162"/>
      <c r="H66" s="163"/>
      <c r="I66" s="159"/>
      <c r="J66" s="159"/>
      <c r="K66" s="167"/>
      <c r="L66" s="167"/>
    </row>
    <row r="67" customFormat="false" ht="17.1" hidden="false" customHeight="true" outlineLevel="0" collapsed="false">
      <c r="F67" s="161"/>
      <c r="G67" s="162"/>
      <c r="H67" s="163"/>
      <c r="I67" s="159"/>
      <c r="J67" s="159"/>
      <c r="K67" s="167"/>
      <c r="L67" s="167"/>
    </row>
    <row r="68" customFormat="false" ht="17.1" hidden="false" customHeight="true" outlineLevel="0" collapsed="false">
      <c r="F68" s="161"/>
      <c r="G68" s="162"/>
      <c r="H68" s="163"/>
      <c r="I68" s="159"/>
      <c r="J68" s="159"/>
      <c r="K68" s="167"/>
      <c r="L68" s="167"/>
    </row>
    <row r="69" customFormat="false" ht="17.1" hidden="false" customHeight="true" outlineLevel="0" collapsed="false">
      <c r="F69" s="161"/>
      <c r="G69" s="162"/>
      <c r="H69" s="163"/>
      <c r="I69" s="159"/>
      <c r="J69" s="159"/>
      <c r="K69" s="167"/>
      <c r="L69" s="167"/>
    </row>
    <row r="70" customFormat="false" ht="17.1" hidden="false" customHeight="true" outlineLevel="0" collapsed="false">
      <c r="F70" s="161"/>
      <c r="G70" s="162"/>
      <c r="H70" s="163"/>
      <c r="I70" s="159"/>
      <c r="J70" s="159"/>
      <c r="K70" s="167"/>
      <c r="L70" s="167"/>
    </row>
    <row r="71" customFormat="false" ht="17.1" hidden="false" customHeight="true" outlineLevel="0" collapsed="false">
      <c r="F71" s="161"/>
      <c r="G71" s="162"/>
      <c r="H71" s="163"/>
      <c r="I71" s="159"/>
      <c r="J71" s="159"/>
      <c r="K71" s="167"/>
      <c r="L71" s="167"/>
    </row>
    <row r="72" customFormat="false" ht="17.1" hidden="false" customHeight="true" outlineLevel="0" collapsed="false">
      <c r="F72" s="161"/>
      <c r="G72" s="162"/>
      <c r="H72" s="163"/>
      <c r="I72" s="159"/>
      <c r="J72" s="159"/>
      <c r="K72" s="167"/>
      <c r="L72" s="167"/>
    </row>
    <row r="73" customFormat="false" ht="17.1" hidden="false" customHeight="true" outlineLevel="0" collapsed="false">
      <c r="F73" s="161"/>
      <c r="G73" s="168"/>
      <c r="H73" s="167"/>
      <c r="I73" s="159"/>
      <c r="J73" s="159"/>
      <c r="K73" s="167"/>
      <c r="L73" s="167"/>
    </row>
    <row r="74" customFormat="false" ht="17.1" hidden="false" customHeight="true" outlineLevel="0" collapsed="false">
      <c r="F74" s="161"/>
      <c r="G74" s="168"/>
      <c r="H74" s="167"/>
      <c r="I74" s="159"/>
      <c r="J74" s="159"/>
      <c r="K74" s="167"/>
      <c r="L74" s="167"/>
    </row>
    <row r="76" customFormat="false" ht="17.1" hidden="false" customHeight="true" outlineLevel="0" collapsed="false">
      <c r="L76" s="6"/>
    </row>
  </sheetData>
  <mergeCells count="108">
    <mergeCell ref="F2:H2"/>
    <mergeCell ref="F4:G4"/>
    <mergeCell ref="F5:G5"/>
    <mergeCell ref="F6:G6"/>
    <mergeCell ref="F7:G7"/>
    <mergeCell ref="F8:G8"/>
    <mergeCell ref="F9:G9"/>
    <mergeCell ref="J9:K9"/>
    <mergeCell ref="F10:G10"/>
    <mergeCell ref="F11:G11"/>
    <mergeCell ref="F12:G12"/>
    <mergeCell ref="F13:G13"/>
    <mergeCell ref="F14:G14"/>
    <mergeCell ref="F15:G15"/>
    <mergeCell ref="F22:G22"/>
    <mergeCell ref="F23:G23"/>
    <mergeCell ref="I27:J27"/>
    <mergeCell ref="K27:L27"/>
    <mergeCell ref="I28:J28"/>
    <mergeCell ref="K28:L28"/>
    <mergeCell ref="I29:J29"/>
    <mergeCell ref="K29:L29"/>
    <mergeCell ref="I31:J31"/>
    <mergeCell ref="K31:L31"/>
    <mergeCell ref="I33:J33"/>
    <mergeCell ref="K33:L33"/>
    <mergeCell ref="I34:J34"/>
    <mergeCell ref="K34:L34"/>
    <mergeCell ref="I35:J35"/>
    <mergeCell ref="K35:L35"/>
    <mergeCell ref="I36:J36"/>
    <mergeCell ref="K36:L36"/>
    <mergeCell ref="I37:J37"/>
    <mergeCell ref="K37:L37"/>
    <mergeCell ref="I38:J38"/>
    <mergeCell ref="K38:L38"/>
    <mergeCell ref="I39:J39"/>
    <mergeCell ref="K39:L39"/>
    <mergeCell ref="I40:J40"/>
    <mergeCell ref="K40:L40"/>
    <mergeCell ref="I41:J41"/>
    <mergeCell ref="K41:L41"/>
    <mergeCell ref="I42:J42"/>
    <mergeCell ref="K42:L42"/>
    <mergeCell ref="I43:J43"/>
    <mergeCell ref="K43:L43"/>
    <mergeCell ref="I44:J44"/>
    <mergeCell ref="K44:L44"/>
    <mergeCell ref="I45:J45"/>
    <mergeCell ref="K45:L45"/>
    <mergeCell ref="I46:J46"/>
    <mergeCell ref="K46:L46"/>
    <mergeCell ref="I47:J47"/>
    <mergeCell ref="K47:L47"/>
    <mergeCell ref="I48:J48"/>
    <mergeCell ref="K48:L48"/>
    <mergeCell ref="I49:J49"/>
    <mergeCell ref="K49:L49"/>
    <mergeCell ref="I50:J50"/>
    <mergeCell ref="K50:L50"/>
    <mergeCell ref="I51:J51"/>
    <mergeCell ref="K51:L51"/>
    <mergeCell ref="I52:J52"/>
    <mergeCell ref="K52:L52"/>
    <mergeCell ref="I53:J53"/>
    <mergeCell ref="K53:L53"/>
    <mergeCell ref="I54:J54"/>
    <mergeCell ref="K54:L54"/>
    <mergeCell ref="I55:J55"/>
    <mergeCell ref="K55:L55"/>
    <mergeCell ref="I56:J56"/>
    <mergeCell ref="K56:L56"/>
    <mergeCell ref="I57:J57"/>
    <mergeCell ref="K57:L57"/>
    <mergeCell ref="I58:J58"/>
    <mergeCell ref="K58:L58"/>
    <mergeCell ref="I59:J59"/>
    <mergeCell ref="K59:L59"/>
    <mergeCell ref="I60:J60"/>
    <mergeCell ref="K60:L60"/>
    <mergeCell ref="I61:J61"/>
    <mergeCell ref="K61:L61"/>
    <mergeCell ref="I62:J62"/>
    <mergeCell ref="K62:L62"/>
    <mergeCell ref="I63:J63"/>
    <mergeCell ref="K63:L63"/>
    <mergeCell ref="I64:J64"/>
    <mergeCell ref="K64:L64"/>
    <mergeCell ref="I65:J65"/>
    <mergeCell ref="K65:L65"/>
    <mergeCell ref="I66:J66"/>
    <mergeCell ref="K66:L66"/>
    <mergeCell ref="I67:J67"/>
    <mergeCell ref="K67:L67"/>
    <mergeCell ref="I68:J68"/>
    <mergeCell ref="K68:L68"/>
    <mergeCell ref="I69:J69"/>
    <mergeCell ref="K69:L69"/>
    <mergeCell ref="I70:J70"/>
    <mergeCell ref="K70:L70"/>
    <mergeCell ref="I71:J71"/>
    <mergeCell ref="K71:L71"/>
    <mergeCell ref="I72:J72"/>
    <mergeCell ref="K72:L72"/>
    <mergeCell ref="I73:J73"/>
    <mergeCell ref="K73:L73"/>
    <mergeCell ref="I74:J74"/>
    <mergeCell ref="K74:L7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">
              <controlPr defaultSize="0" locked="1" autoFill="0" autoLine="0" autoPict="0" print="false" altText="Check Box 44">
                <anchor moveWithCells="true" sizeWithCells="false">
                  <from>
                    <xdr:col>7</xdr:col>
                    <xdr:colOff>60480</xdr:colOff>
                    <xdr:row>3</xdr:row>
                    <xdr:rowOff>0</xdr:rowOff>
                  </from>
                  <to>
                    <xdr:col>8</xdr:col>
                    <xdr:colOff>-663120</xdr:colOff>
                    <xdr:row>4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">
              <controlPr defaultSize="0" locked="1" autoFill="0" autoLine="0" autoPict="0" print="true" altText="Check Box 45">
                <anchor moveWithCells="true" sizeWithCells="false">
                  <from>
                    <xdr:col>7</xdr:col>
                    <xdr:colOff>60480</xdr:colOff>
                    <xdr:row>3</xdr:row>
                    <xdr:rowOff>200160</xdr:rowOff>
                  </from>
                  <to>
                    <xdr:col>8</xdr:col>
                    <xdr:colOff>-653040</xdr:colOff>
                    <xdr:row>5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46">
                <anchor moveWithCells="true" sizeWithCells="false">
                  <from>
                    <xdr:col>7</xdr:col>
                    <xdr:colOff>60480</xdr:colOff>
                    <xdr:row>4</xdr:row>
                    <xdr:rowOff>200160</xdr:rowOff>
                  </from>
                  <to>
                    <xdr:col>8</xdr:col>
                    <xdr:colOff>-663120</xdr:colOff>
                    <xdr:row>5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7">
                <anchor moveWithCells="true" sizeWithCells="false">
                  <from>
                    <xdr:col>7</xdr:col>
                    <xdr:colOff>60480</xdr:colOff>
                    <xdr:row>6</xdr:row>
                    <xdr:rowOff>0</xdr:rowOff>
                  </from>
                  <to>
                    <xdr:col>8</xdr:col>
                    <xdr:colOff>-653040</xdr:colOff>
                    <xdr:row>7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48">
                <anchor moveWithCells="true" sizeWithCells="false">
                  <from>
                    <xdr:col>7</xdr:col>
                    <xdr:colOff>60480</xdr:colOff>
                    <xdr:row>7</xdr:row>
                    <xdr:rowOff>190800</xdr:rowOff>
                  </from>
                  <to>
                    <xdr:col>8</xdr:col>
                    <xdr:colOff>-653040</xdr:colOff>
                    <xdr:row>8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49">
                <anchor moveWithCells="true" sizeWithCells="false">
                  <from>
                    <xdr:col>7</xdr:col>
                    <xdr:colOff>60480</xdr:colOff>
                    <xdr:row>8</xdr:row>
                    <xdr:rowOff>200160</xdr:rowOff>
                  </from>
                  <to>
                    <xdr:col>8</xdr:col>
                    <xdr:colOff>-653040</xdr:colOff>
                    <xdr:row>9</xdr:row>
                    <xdr:rowOff>217440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">
              <controlPr defaultSize="0" locked="1" autoFill="0" autoLine="0" autoPict="0" print="true" altText="Check Box 50">
                <anchor moveWithCells="true" sizeWithCells="false">
                  <from>
                    <xdr:col>7</xdr:col>
                    <xdr:colOff>60480</xdr:colOff>
                    <xdr:row>9</xdr:row>
                    <xdr:rowOff>200520</xdr:rowOff>
                  </from>
                  <to>
                    <xdr:col>8</xdr:col>
                    <xdr:colOff>-653040</xdr:colOff>
                    <xdr:row>10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">
              <controlPr defaultSize="0" locked="1" autoFill="0" autoLine="0" autoPict="0" print="true" altText="Check Box 51">
                <anchor moveWithCells="true" sizeWithCells="false">
                  <from>
                    <xdr:col>7</xdr:col>
                    <xdr:colOff>60480</xdr:colOff>
                    <xdr:row>10</xdr:row>
                    <xdr:rowOff>200160</xdr:rowOff>
                  </from>
                  <to>
                    <xdr:col>8</xdr:col>
                    <xdr:colOff>-642600</xdr:colOff>
                    <xdr:row>11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">
              <controlPr defaultSize="0" locked="1" autoFill="0" autoLine="0" autoPict="0" print="true" altText="Check Box 52">
                <anchor moveWithCells="true" sizeWithCells="false">
                  <from>
                    <xdr:col>7</xdr:col>
                    <xdr:colOff>60480</xdr:colOff>
                    <xdr:row>11</xdr:row>
                    <xdr:rowOff>200160</xdr:rowOff>
                  </from>
                  <to>
                    <xdr:col>8</xdr:col>
                    <xdr:colOff>-632520</xdr:colOff>
                    <xdr:row>12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">
              <controlPr defaultSize="0" locked="1" autoFill="0" autoLine="0" autoPict="0" print="true" altText="Check Box 53">
                <anchor moveWithCells="true" sizeWithCells="false">
                  <from>
                    <xdr:col>7</xdr:col>
                    <xdr:colOff>60480</xdr:colOff>
                    <xdr:row>13</xdr:row>
                    <xdr:rowOff>0</xdr:rowOff>
                  </from>
                  <to>
                    <xdr:col>8</xdr:col>
                    <xdr:colOff>-653040</xdr:colOff>
                    <xdr:row>14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">
              <controlPr defaultSize="0" locked="1" autoFill="0" autoLine="0" autoPict="0" print="true" altText="Check Box 54">
                <anchor moveWithCells="true" sizeWithCells="false">
                  <from>
                    <xdr:col>7</xdr:col>
                    <xdr:colOff>60480</xdr:colOff>
                    <xdr:row>13</xdr:row>
                    <xdr:rowOff>200520</xdr:rowOff>
                  </from>
                  <to>
                    <xdr:col>8</xdr:col>
                    <xdr:colOff>-663120</xdr:colOff>
                    <xdr:row>14</xdr:row>
                    <xdr:rowOff>217080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">
              <controlPr defaultSize="0" locked="1" autoFill="0" autoLine="0" autoPict="0" print="true" altText="Check Box 55">
                <anchor moveWithCells="true" sizeWithCells="false">
                  <from>
                    <xdr:col>7</xdr:col>
                    <xdr:colOff>60480</xdr:colOff>
                    <xdr:row>7</xdr:row>
                    <xdr:rowOff>0</xdr:rowOff>
                  </from>
                  <to>
                    <xdr:col>8</xdr:col>
                    <xdr:colOff>-653040</xdr:colOff>
                    <xdr:row>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75">
              <controlPr defaultSize="0" print="false" autoFill="0" autoPict="0" macro="Alex.OpenXLL">
                <anchor moveWithCells="true" sizeWithCells="false">
                  <from>
                    <xdr:col>5</xdr:col>
                    <xdr:colOff>10080</xdr:colOff>
                    <xdr:row>15</xdr:row>
                    <xdr:rowOff>180360</xdr:rowOff>
                  </from>
                  <to>
                    <xdr:col>8</xdr:col>
                    <xdr:colOff>20520</xdr:colOff>
                    <xdr:row>18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T330"/>
  <sheetViews>
    <sheetView showFormulas="false" showGridLines="true" showRowColHeaders="true" showZeros="true" rightToLeft="false" tabSelected="false" showOutlineSymbols="true" defaultGridColor="true" view="normal" topLeftCell="AD4" colorId="64" zoomScale="100" zoomScaleNormal="100" zoomScalePageLayoutView="100" workbookViewId="0">
      <selection pane="topLeft" activeCell="W8" activeCellId="0" sqref="W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9" width="7.42"/>
    <col collapsed="false" customWidth="true" hidden="false" outlineLevel="0" max="2" min="2" style="170" width="11.85"/>
    <col collapsed="false" customWidth="true" hidden="false" outlineLevel="0" max="3" min="3" style="170" width="4.28"/>
    <col collapsed="false" customWidth="true" hidden="false" outlineLevel="0" max="4" min="4" style="170" width="6.99"/>
    <col collapsed="false" customWidth="true" hidden="false" outlineLevel="0" max="5" min="5" style="171" width="10.41"/>
    <col collapsed="false" customWidth="true" hidden="false" outlineLevel="0" max="6" min="6" style="172" width="8.85"/>
    <col collapsed="false" customWidth="true" hidden="false" outlineLevel="0" max="7" min="7" style="170" width="14.41"/>
    <col collapsed="false" customWidth="true" hidden="false" outlineLevel="0" max="8" min="8" style="172" width="6.99"/>
    <col collapsed="false" customWidth="true" hidden="false" outlineLevel="0" max="9" min="9" style="170" width="10.71"/>
    <col collapsed="false" customWidth="true" hidden="false" outlineLevel="0" max="10" min="10" style="33" width="7.56"/>
    <col collapsed="false" customWidth="true" hidden="false" outlineLevel="0" max="11" min="11" style="33" width="6.56"/>
    <col collapsed="false" customWidth="true" hidden="false" outlineLevel="0" max="12" min="12" style="173" width="7.85"/>
    <col collapsed="false" customWidth="true" hidden="false" outlineLevel="0" max="13" min="13" style="1" width="2.99"/>
    <col collapsed="false" customWidth="true" hidden="false" outlineLevel="0" max="14" min="14" style="1" width="7.7"/>
    <col collapsed="false" customWidth="false" hidden="false" outlineLevel="0" max="16" min="15" style="171" width="9.14"/>
    <col collapsed="false" customWidth="true" hidden="false" outlineLevel="0" max="17" min="17" style="1" width="8.41"/>
    <col collapsed="false" customWidth="false" hidden="false" outlineLevel="0" max="22" min="18" style="1" width="9.14"/>
    <col collapsed="false" customWidth="true" hidden="false" outlineLevel="0" max="23" min="23" style="1" width="10.41"/>
    <col collapsed="false" customWidth="true" hidden="false" outlineLevel="0" max="24" min="24" style="1" width="11.28"/>
    <col collapsed="false" customWidth="false" hidden="false" outlineLevel="0" max="25" min="25" style="1" width="9.14"/>
    <col collapsed="false" customWidth="true" hidden="false" outlineLevel="0" max="26" min="26" style="1" width="15.99"/>
    <col collapsed="false" customWidth="false" hidden="false" outlineLevel="0" max="27" min="27" style="1" width="9.14"/>
    <col collapsed="false" customWidth="true" hidden="false" outlineLevel="0" max="28" min="28" style="1" width="14.14"/>
    <col collapsed="false" customWidth="false" hidden="false" outlineLevel="0" max="29" min="29" style="1" width="9.14"/>
    <col collapsed="false" customWidth="true" hidden="false" outlineLevel="0" max="30" min="30" style="1" width="19.99"/>
    <col collapsed="false" customWidth="false" hidden="false" outlineLevel="0" max="32" min="31" style="33" width="9.14"/>
    <col collapsed="false" customWidth="false" hidden="false" outlineLevel="0" max="35" min="33" style="1" width="9.14"/>
    <col collapsed="false" customWidth="true" hidden="false" outlineLevel="0" max="36" min="36" style="1" width="11.28"/>
    <col collapsed="false" customWidth="false" hidden="false" outlineLevel="0" max="43" min="37" style="1" width="9.14"/>
    <col collapsed="false" customWidth="true" hidden="false" outlineLevel="0" max="44" min="44" style="1" width="20.41"/>
    <col collapsed="false" customWidth="false" hidden="false" outlineLevel="0" max="52" min="45" style="1" width="9.14"/>
    <col collapsed="false" customWidth="false" hidden="false" outlineLevel="0" max="53" min="53" style="174" width="9.14"/>
    <col collapsed="false" customWidth="false" hidden="false" outlineLevel="0" max="257" min="54" style="1" width="9.14"/>
  </cols>
  <sheetData>
    <row r="1" customFormat="false" ht="12.75" hidden="false" customHeight="false" outlineLevel="0" collapsed="false">
      <c r="J1" s="1"/>
      <c r="K1" s="1"/>
      <c r="V1" s="169"/>
      <c r="W1" s="175"/>
      <c r="X1" s="170"/>
      <c r="Y1" s="170"/>
      <c r="Z1" s="171"/>
      <c r="AA1" s="172"/>
      <c r="AB1" s="170"/>
      <c r="AC1" s="172"/>
      <c r="AD1" s="170"/>
      <c r="AE1" s="1"/>
      <c r="AF1" s="1"/>
      <c r="AG1" s="173"/>
      <c r="AJ1" s="171"/>
      <c r="AK1" s="171"/>
    </row>
    <row r="2" customFormat="false" ht="12.75" hidden="false" customHeight="false" outlineLevel="0" collapsed="false">
      <c r="A2" s="172"/>
      <c r="B2" s="176"/>
      <c r="I2" s="177"/>
      <c r="J2" s="1"/>
      <c r="K2" s="172"/>
      <c r="V2" s="172"/>
      <c r="W2" s="175"/>
      <c r="X2" s="170"/>
      <c r="Y2" s="170"/>
      <c r="Z2" s="171"/>
      <c r="AA2" s="172"/>
      <c r="AB2" s="170"/>
      <c r="AC2" s="172"/>
      <c r="AD2" s="170"/>
      <c r="AE2" s="1"/>
      <c r="AF2" s="172"/>
      <c r="AG2" s="173"/>
      <c r="AJ2" s="171"/>
      <c r="AK2" s="171"/>
      <c r="BA2" s="174" t="s">
        <v>164</v>
      </c>
    </row>
    <row r="3" customFormat="false" ht="13.5" hidden="false" customHeight="false" outlineLevel="0" collapsed="false">
      <c r="A3" s="178"/>
      <c r="J3" s="1"/>
      <c r="K3" s="172"/>
      <c r="V3" s="178"/>
      <c r="W3" s="175"/>
      <c r="X3" s="170"/>
      <c r="Y3" s="170"/>
      <c r="Z3" s="171"/>
      <c r="AA3" s="172"/>
      <c r="AB3" s="170"/>
      <c r="AC3" s="172"/>
      <c r="AD3" s="170"/>
      <c r="AE3" s="1"/>
      <c r="AF3" s="172"/>
      <c r="AG3" s="173"/>
      <c r="AJ3" s="171"/>
      <c r="AK3" s="171"/>
      <c r="AL3" s="1" t="s">
        <v>165</v>
      </c>
      <c r="AN3" s="1" t="s">
        <v>166</v>
      </c>
      <c r="BQ3" s="1" t="s">
        <v>165</v>
      </c>
      <c r="BS3" s="1" t="s">
        <v>166</v>
      </c>
    </row>
    <row r="4" customFormat="false" ht="11.25" hidden="false" customHeight="false" outlineLevel="0" collapsed="false">
      <c r="D4" s="176" t="s">
        <v>167</v>
      </c>
      <c r="E4" s="178" t="s">
        <v>168</v>
      </c>
      <c r="G4" s="176" t="s">
        <v>169</v>
      </c>
      <c r="J4" s="1"/>
      <c r="K4" s="172"/>
      <c r="V4" s="179" t="s">
        <v>170</v>
      </c>
      <c r="W4" s="180"/>
      <c r="X4" s="180"/>
      <c r="Y4" s="180"/>
      <c r="Z4" s="181"/>
      <c r="AA4" s="182"/>
      <c r="AB4" s="180"/>
      <c r="AC4" s="182"/>
      <c r="AD4" s="180"/>
      <c r="AE4" s="183"/>
      <c r="AF4" s="182"/>
      <c r="AG4" s="184"/>
      <c r="AH4" s="183"/>
      <c r="AI4" s="183"/>
      <c r="AJ4" s="181"/>
      <c r="AK4" s="185"/>
      <c r="BA4" s="174" t="s">
        <v>170</v>
      </c>
    </row>
    <row r="5" customFormat="false" ht="11.25" hidden="false" customHeight="false" outlineLevel="0" collapsed="false">
      <c r="A5" s="169" t="s">
        <v>171</v>
      </c>
      <c r="B5" s="176" t="s">
        <v>172</v>
      </c>
      <c r="C5" s="176"/>
      <c r="D5" s="176" t="s">
        <v>173</v>
      </c>
      <c r="E5" s="186" t="s">
        <v>174</v>
      </c>
      <c r="F5" s="172" t="s">
        <v>171</v>
      </c>
      <c r="G5" s="176" t="s">
        <v>175</v>
      </c>
      <c r="H5" s="172" t="s">
        <v>171</v>
      </c>
      <c r="I5" s="176"/>
      <c r="J5" s="1"/>
      <c r="K5" s="1"/>
      <c r="L5" s="173" t="s">
        <v>176</v>
      </c>
      <c r="N5" s="172" t="s">
        <v>171</v>
      </c>
      <c r="O5" s="178" t="s">
        <v>177</v>
      </c>
      <c r="P5" s="178"/>
      <c r="Q5" s="187" t="s">
        <v>178</v>
      </c>
      <c r="R5" s="172"/>
      <c r="S5" s="172"/>
      <c r="T5" s="172"/>
      <c r="U5" s="172"/>
      <c r="V5" s="188" t="s">
        <v>171</v>
      </c>
      <c r="W5" s="189" t="s">
        <v>179</v>
      </c>
      <c r="X5" s="189" t="s">
        <v>180</v>
      </c>
      <c r="Y5" s="189" t="s">
        <v>181</v>
      </c>
      <c r="Z5" s="186" t="s">
        <v>182</v>
      </c>
      <c r="AA5" s="190" t="s">
        <v>171</v>
      </c>
      <c r="AB5" s="189" t="s">
        <v>183</v>
      </c>
      <c r="AC5" s="190" t="s">
        <v>171</v>
      </c>
      <c r="AD5" s="189" t="s">
        <v>184</v>
      </c>
      <c r="AE5" s="191" t="s">
        <v>185</v>
      </c>
      <c r="AF5" s="191"/>
      <c r="AG5" s="192" t="s">
        <v>176</v>
      </c>
      <c r="AH5" s="191"/>
      <c r="AI5" s="190" t="s">
        <v>171</v>
      </c>
      <c r="AJ5" s="186" t="s">
        <v>177</v>
      </c>
      <c r="AK5" s="193" t="s">
        <v>186</v>
      </c>
      <c r="AL5" s="172" t="s">
        <v>187</v>
      </c>
      <c r="AM5" s="172" t="s">
        <v>173</v>
      </c>
      <c r="AN5" s="172" t="s">
        <v>187</v>
      </c>
      <c r="AO5" s="172" t="s">
        <v>173</v>
      </c>
      <c r="BA5" s="174" t="s">
        <v>171</v>
      </c>
      <c r="BB5" s="1" t="s">
        <v>172</v>
      </c>
      <c r="BC5" s="1" t="s">
        <v>188</v>
      </c>
      <c r="BD5" s="1" t="s">
        <v>189</v>
      </c>
      <c r="BE5" s="1" t="s">
        <v>182</v>
      </c>
      <c r="BF5" s="1" t="s">
        <v>171</v>
      </c>
      <c r="BG5" s="1" t="s">
        <v>190</v>
      </c>
      <c r="BH5" s="1" t="s">
        <v>171</v>
      </c>
      <c r="BI5" s="1" t="s">
        <v>191</v>
      </c>
      <c r="BJ5" s="1" t="s">
        <v>185</v>
      </c>
      <c r="BL5" s="1" t="s">
        <v>176</v>
      </c>
      <c r="BN5" s="1" t="s">
        <v>171</v>
      </c>
      <c r="BO5" s="1" t="s">
        <v>177</v>
      </c>
      <c r="BP5" s="1" t="s">
        <v>186</v>
      </c>
      <c r="BQ5" s="1" t="s">
        <v>187</v>
      </c>
      <c r="BR5" s="1" t="s">
        <v>173</v>
      </c>
      <c r="BS5" s="1" t="s">
        <v>187</v>
      </c>
      <c r="BT5" s="1" t="s">
        <v>173</v>
      </c>
    </row>
    <row r="6" customFormat="false" ht="11.25" hidden="false" customHeight="false" outlineLevel="0" collapsed="false">
      <c r="B6" s="176"/>
      <c r="C6" s="194"/>
      <c r="D6" s="176"/>
      <c r="E6" s="186"/>
      <c r="G6" s="194" t="s">
        <v>192</v>
      </c>
      <c r="I6" s="194"/>
      <c r="J6" s="1"/>
      <c r="K6" s="172"/>
      <c r="Q6" s="187"/>
      <c r="V6" s="188"/>
      <c r="W6" s="189"/>
      <c r="X6" s="195" t="s">
        <v>193</v>
      </c>
      <c r="Y6" s="189"/>
      <c r="Z6" s="186"/>
      <c r="AA6" s="190"/>
      <c r="AB6" s="195" t="s">
        <v>194</v>
      </c>
      <c r="AC6" s="190"/>
      <c r="AD6" s="195" t="s">
        <v>194</v>
      </c>
      <c r="AE6" s="196" t="n">
        <v>0.025</v>
      </c>
      <c r="AF6" s="190"/>
      <c r="AG6" s="192"/>
      <c r="AH6" s="191"/>
      <c r="AI6" s="191"/>
      <c r="AJ6" s="196"/>
      <c r="AK6" s="197"/>
      <c r="BC6" s="1" t="s">
        <v>195</v>
      </c>
      <c r="BG6" s="1" t="s">
        <v>192</v>
      </c>
      <c r="BI6" s="1" t="s">
        <v>192</v>
      </c>
      <c r="BJ6" s="1" t="n">
        <v>0.025</v>
      </c>
    </row>
    <row r="7" customFormat="false" ht="11.25" hidden="false" customHeight="false" outlineLevel="0" collapsed="false">
      <c r="E7" s="196"/>
      <c r="J7" s="1"/>
      <c r="K7" s="1"/>
      <c r="Q7" s="187"/>
      <c r="V7" s="188"/>
      <c r="W7" s="198"/>
      <c r="X7" s="198"/>
      <c r="Y7" s="198"/>
      <c r="Z7" s="196"/>
      <c r="AA7" s="190"/>
      <c r="AB7" s="198"/>
      <c r="AC7" s="190"/>
      <c r="AD7" s="198"/>
      <c r="AE7" s="191"/>
      <c r="AF7" s="191"/>
      <c r="AG7" s="192"/>
      <c r="AH7" s="191"/>
      <c r="AI7" s="191"/>
      <c r="AJ7" s="196"/>
      <c r="AK7" s="197"/>
    </row>
    <row r="8" customFormat="false" ht="12.75" hidden="false" customHeight="false" outlineLevel="0" collapsed="false">
      <c r="A8" s="199" t="n">
        <f aca="false">V8</f>
        <v>45931</v>
      </c>
      <c r="B8" s="175" t="n">
        <f aca="false">W8+PPadd</f>
        <v>36</v>
      </c>
      <c r="C8" s="200"/>
      <c r="D8" s="201" t="n">
        <f aca="false">Y8*AE8</f>
        <v>55</v>
      </c>
      <c r="E8" s="202" t="n">
        <f aca="false">Z8</f>
        <v>0.067124575709614</v>
      </c>
      <c r="F8" s="203" t="n">
        <v>1</v>
      </c>
      <c r="G8" s="177" t="n">
        <v>8000</v>
      </c>
      <c r="H8" s="204" t="n">
        <f aca="false">F8</f>
        <v>1</v>
      </c>
      <c r="I8" s="177"/>
      <c r="J8" s="82"/>
      <c r="K8" s="205"/>
      <c r="L8" s="173" t="n">
        <f aca="false">(A8-Calculation!$C$5)/365.25</f>
        <v>0</v>
      </c>
      <c r="M8" s="1" t="n">
        <v>1</v>
      </c>
      <c r="N8" s="206" t="n">
        <f aca="false">A8</f>
        <v>45931</v>
      </c>
      <c r="O8" s="207" t="n">
        <f aca="false">AJ8</f>
        <v>0.598393004220471</v>
      </c>
      <c r="P8" s="208"/>
      <c r="Q8" s="209" t="n">
        <v>1</v>
      </c>
      <c r="R8" s="169"/>
      <c r="S8" s="170"/>
      <c r="T8" s="174"/>
      <c r="U8" s="170"/>
      <c r="V8" s="210" t="n">
        <f aca="false">ValuationDate</f>
        <v>45931</v>
      </c>
      <c r="W8" s="175" t="n">
        <v>36</v>
      </c>
      <c r="X8" s="82" t="n">
        <v>0</v>
      </c>
      <c r="Y8" s="211" t="n">
        <v>55</v>
      </c>
      <c r="Z8" s="212" t="n">
        <v>0.067124575709614</v>
      </c>
      <c r="AA8" s="213" t="n">
        <f aca="false">+V8</f>
        <v>45931</v>
      </c>
      <c r="AB8" s="64" t="n">
        <v>0</v>
      </c>
      <c r="AC8" s="213" t="n">
        <f aca="false">+AA8</f>
        <v>45931</v>
      </c>
      <c r="AD8" s="64" t="n">
        <v>0</v>
      </c>
      <c r="AE8" s="17" t="n">
        <v>1</v>
      </c>
      <c r="AF8" s="17"/>
      <c r="AG8" s="192" t="s">
        <v>196</v>
      </c>
      <c r="AH8" s="191"/>
      <c r="AI8" s="214" t="n">
        <f aca="false">+AC8</f>
        <v>45931</v>
      </c>
      <c r="AJ8" s="207" t="n">
        <v>0.598393004220471</v>
      </c>
      <c r="AK8" s="215" t="n">
        <v>0.325</v>
      </c>
      <c r="AL8" s="169" t="n">
        <v>36708</v>
      </c>
      <c r="AM8" s="170" t="n">
        <v>50</v>
      </c>
      <c r="AN8" s="169" t="n">
        <v>36708</v>
      </c>
      <c r="AO8" s="170" t="n">
        <v>200</v>
      </c>
      <c r="AQ8" s="175"/>
      <c r="AR8" s="216"/>
      <c r="AT8" s="198" t="n">
        <f aca="false">X8/12000*9600</f>
        <v>0</v>
      </c>
      <c r="AU8" s="216"/>
      <c r="AV8" s="170"/>
      <c r="BA8" s="174" t="n">
        <v>36617</v>
      </c>
      <c r="BB8" s="1" t="n">
        <v>28.1000003814697</v>
      </c>
      <c r="BC8" s="1" t="n">
        <v>59.7034137931035</v>
      </c>
      <c r="BD8" s="1" t="n">
        <v>2.05</v>
      </c>
      <c r="BE8" s="1" t="n">
        <v>0.061803070103155</v>
      </c>
      <c r="BF8" s="1" t="n">
        <v>36617</v>
      </c>
      <c r="BG8" s="1" t="n">
        <v>118125</v>
      </c>
      <c r="BH8" s="1" t="n">
        <v>36617</v>
      </c>
      <c r="BI8" s="1" t="n">
        <v>0</v>
      </c>
      <c r="BJ8" s="1" t="n">
        <v>1</v>
      </c>
      <c r="BL8" s="1" t="n">
        <v>0</v>
      </c>
      <c r="BN8" s="1" t="n">
        <v>36617</v>
      </c>
      <c r="BO8" s="1" t="n">
        <v>0.29</v>
      </c>
      <c r="BP8" s="1" t="n">
        <v>0.427</v>
      </c>
      <c r="BQ8" s="1" t="n">
        <v>36678</v>
      </c>
      <c r="BR8" s="1" t="n">
        <v>50</v>
      </c>
      <c r="BS8" s="1" t="n">
        <v>36678</v>
      </c>
      <c r="BT8" s="1" t="n">
        <v>200</v>
      </c>
    </row>
    <row r="9" customFormat="false" ht="12.75" hidden="false" customHeight="false" outlineLevel="0" collapsed="false">
      <c r="A9" s="217" t="n">
        <f aca="false">V9</f>
        <v>45991</v>
      </c>
      <c r="B9" s="175" t="n">
        <f aca="false">W9+PPadd</f>
        <v>36</v>
      </c>
      <c r="C9" s="200"/>
      <c r="D9" s="201" t="n">
        <f aca="false">Y9*AE9</f>
        <v>55</v>
      </c>
      <c r="E9" s="202" t="n">
        <f aca="false">Z9</f>
        <v>0.067984806979759</v>
      </c>
      <c r="F9" s="203" t="n">
        <v>2</v>
      </c>
      <c r="G9" s="177" t="n">
        <f aca="false">AB9</f>
        <v>0</v>
      </c>
      <c r="H9" s="204" t="n">
        <f aca="false">F9</f>
        <v>2</v>
      </c>
      <c r="I9" s="177"/>
      <c r="J9" s="82"/>
      <c r="K9" s="205"/>
      <c r="L9" s="173" t="n">
        <f aca="false">(A9-Calculation!$C$5)/365.25</f>
        <v>0.164271047227926</v>
      </c>
      <c r="M9" s="1" t="n">
        <v>2</v>
      </c>
      <c r="N9" s="206" t="n">
        <f aca="false">A9</f>
        <v>45991</v>
      </c>
      <c r="O9" s="207" t="n">
        <f aca="false">AJ9</f>
        <v>0.583401294240895</v>
      </c>
      <c r="P9" s="208"/>
      <c r="Q9" s="209" t="n">
        <v>2</v>
      </c>
      <c r="R9" s="169"/>
      <c r="S9" s="170"/>
      <c r="T9" s="174"/>
      <c r="U9" s="170"/>
      <c r="V9" s="210" t="n">
        <f aca="false">EOMONTH(V8,1)</f>
        <v>45991</v>
      </c>
      <c r="W9" s="175" t="n">
        <v>36</v>
      </c>
      <c r="X9" s="82" t="n">
        <v>0</v>
      </c>
      <c r="Y9" s="211" t="n">
        <v>55</v>
      </c>
      <c r="Z9" s="212" t="n">
        <v>0.067984806979759</v>
      </c>
      <c r="AA9" s="213" t="n">
        <f aca="false">+V9</f>
        <v>45991</v>
      </c>
      <c r="AB9" s="64" t="n">
        <v>0</v>
      </c>
      <c r="AC9" s="213" t="n">
        <f aca="false">+AA9</f>
        <v>45991</v>
      </c>
      <c r="AD9" s="64" t="n">
        <v>0</v>
      </c>
      <c r="AE9" s="17" t="n">
        <v>1</v>
      </c>
      <c r="AF9" s="17"/>
      <c r="AG9" s="192" t="n">
        <v>0.08214</v>
      </c>
      <c r="AH9" s="191"/>
      <c r="AI9" s="214" t="n">
        <f aca="false">+AC9</f>
        <v>45991</v>
      </c>
      <c r="AJ9" s="207" t="n">
        <v>0.583401294240895</v>
      </c>
      <c r="AK9" s="215" t="n">
        <v>0.325</v>
      </c>
      <c r="AL9" s="169" t="n">
        <v>37073</v>
      </c>
      <c r="AM9" s="170" t="n">
        <v>50</v>
      </c>
      <c r="AN9" s="169" t="n">
        <v>37073</v>
      </c>
      <c r="AO9" s="170" t="n">
        <v>200</v>
      </c>
      <c r="AQ9" s="175"/>
      <c r="AR9" s="216"/>
      <c r="AT9" s="198" t="n">
        <f aca="false">X9/12000*9600</f>
        <v>0</v>
      </c>
      <c r="AU9" s="216"/>
      <c r="AV9" s="170"/>
      <c r="BA9" s="174" t="n">
        <v>36647</v>
      </c>
      <c r="BB9" s="1" t="n">
        <v>32.75</v>
      </c>
      <c r="BC9" s="1" t="n">
        <v>58.4477586206897</v>
      </c>
      <c r="BD9" s="1" t="n">
        <v>2.05</v>
      </c>
      <c r="BE9" s="1" t="n">
        <v>0.062877033595289</v>
      </c>
      <c r="BF9" s="1" t="n">
        <v>36800</v>
      </c>
      <c r="BG9" s="1" t="n">
        <v>118125</v>
      </c>
      <c r="BH9" s="1" t="n">
        <v>36800</v>
      </c>
      <c r="BI9" s="1" t="n">
        <v>1076.84</v>
      </c>
      <c r="BJ9" s="1" t="n">
        <v>1.0020301987329</v>
      </c>
      <c r="BL9" s="1" t="n">
        <v>0.082135523613963</v>
      </c>
      <c r="BN9" s="1" t="n">
        <v>36647</v>
      </c>
      <c r="BO9" s="1" t="n">
        <v>0.3</v>
      </c>
      <c r="BP9" s="1" t="n">
        <v>0.384</v>
      </c>
      <c r="BQ9" s="1" t="n">
        <v>37043</v>
      </c>
      <c r="BR9" s="1" t="n">
        <v>50</v>
      </c>
      <c r="BS9" s="1" t="n">
        <v>37043</v>
      </c>
      <c r="BT9" s="1" t="n">
        <v>200</v>
      </c>
    </row>
    <row r="10" customFormat="false" ht="12.75" hidden="false" customHeight="false" outlineLevel="0" collapsed="false">
      <c r="A10" s="217" t="n">
        <f aca="false">V10</f>
        <v>46022</v>
      </c>
      <c r="B10" s="175" t="n">
        <f aca="false">W10+PPadd</f>
        <v>60</v>
      </c>
      <c r="C10" s="200"/>
      <c r="D10" s="201" t="n">
        <f aca="false">Y10*AE10</f>
        <v>55</v>
      </c>
      <c r="E10" s="202" t="n">
        <f aca="false">Z10</f>
        <v>0.068070429211664</v>
      </c>
      <c r="F10" s="203" t="n">
        <v>3</v>
      </c>
      <c r="G10" s="177" t="n">
        <f aca="false">AB10</f>
        <v>0</v>
      </c>
      <c r="H10" s="204" t="n">
        <f aca="false">F10</f>
        <v>3</v>
      </c>
      <c r="I10" s="177"/>
      <c r="J10" s="82"/>
      <c r="K10" s="205"/>
      <c r="L10" s="173" t="n">
        <f aca="false">(A10-Calculation!$C$5)/365.25</f>
        <v>0.249144421629021</v>
      </c>
      <c r="M10" s="1" t="n">
        <v>3</v>
      </c>
      <c r="N10" s="206" t="n">
        <f aca="false">A10</f>
        <v>46022</v>
      </c>
      <c r="O10" s="207" t="n">
        <f aca="false">AJ10</f>
        <v>1.31724617548965</v>
      </c>
      <c r="P10" s="208"/>
      <c r="Q10" s="209" t="n">
        <v>3</v>
      </c>
      <c r="R10" s="169"/>
      <c r="S10" s="170"/>
      <c r="T10" s="174"/>
      <c r="U10" s="170"/>
      <c r="V10" s="210" t="n">
        <f aca="false">EOMONTH(V9,1)</f>
        <v>46022</v>
      </c>
      <c r="W10" s="175" t="n">
        <v>60</v>
      </c>
      <c r="X10" s="82" t="n">
        <v>0</v>
      </c>
      <c r="Y10" s="211" t="n">
        <v>55</v>
      </c>
      <c r="Z10" s="212" t="n">
        <v>0.068070429211664</v>
      </c>
      <c r="AA10" s="213" t="n">
        <f aca="false">+V10</f>
        <v>46022</v>
      </c>
      <c r="AB10" s="64" t="n">
        <v>0</v>
      </c>
      <c r="AC10" s="213" t="n">
        <f aca="false">+AA10</f>
        <v>46022</v>
      </c>
      <c r="AD10" s="64" t="n">
        <v>0</v>
      </c>
      <c r="AE10" s="17" t="n">
        <v>1</v>
      </c>
      <c r="AF10" s="17"/>
      <c r="AG10" s="192" t="n">
        <v>0.16701</v>
      </c>
      <c r="AH10" s="191"/>
      <c r="AI10" s="214" t="n">
        <f aca="false">+AC10</f>
        <v>46022</v>
      </c>
      <c r="AJ10" s="207" t="n">
        <v>1.31724617548965</v>
      </c>
      <c r="AK10" s="215" t="n">
        <v>0.311</v>
      </c>
      <c r="AL10" s="169" t="n">
        <v>37438</v>
      </c>
      <c r="AM10" s="170" t="n">
        <v>50</v>
      </c>
      <c r="AN10" s="169" t="n">
        <v>37438</v>
      </c>
      <c r="AO10" s="170" t="n">
        <v>200</v>
      </c>
      <c r="AQ10" s="175"/>
      <c r="AR10" s="216"/>
      <c r="AT10" s="198" t="n">
        <f aca="false">X10/12000*9600</f>
        <v>0</v>
      </c>
      <c r="AU10" s="216"/>
      <c r="AV10" s="170"/>
      <c r="BA10" s="174" t="n">
        <v>36678</v>
      </c>
      <c r="BB10" s="1" t="n">
        <v>62</v>
      </c>
      <c r="BC10" s="1" t="n">
        <v>57.8937931034483</v>
      </c>
      <c r="BD10" s="1" t="n">
        <v>2.05</v>
      </c>
      <c r="BE10" s="1" t="n">
        <v>0.063030824727555</v>
      </c>
      <c r="BF10" s="1" t="n">
        <v>36982</v>
      </c>
      <c r="BG10" s="1" t="n">
        <v>118125</v>
      </c>
      <c r="BH10" s="1" t="n">
        <v>36982</v>
      </c>
      <c r="BI10" s="1" t="n">
        <v>1474.8</v>
      </c>
      <c r="BJ10" s="1" t="n">
        <v>1.0041324009366</v>
      </c>
      <c r="BL10" s="1" t="n">
        <v>0.167008898015058</v>
      </c>
      <c r="BN10" s="1" t="n">
        <v>36678</v>
      </c>
      <c r="BO10" s="1" t="n">
        <v>0.3975</v>
      </c>
      <c r="BP10" s="1" t="n">
        <v>0.355</v>
      </c>
      <c r="BQ10" s="1" t="n">
        <v>37408</v>
      </c>
      <c r="BR10" s="1" t="n">
        <v>50</v>
      </c>
      <c r="BS10" s="1" t="n">
        <v>37408</v>
      </c>
      <c r="BT10" s="1" t="n">
        <v>200</v>
      </c>
    </row>
    <row r="11" customFormat="false" ht="12.75" hidden="false" customHeight="false" outlineLevel="0" collapsed="false">
      <c r="A11" s="217" t="n">
        <f aca="false">V11</f>
        <v>46053</v>
      </c>
      <c r="B11" s="175" t="n">
        <f aca="false">W11+PPadd</f>
        <v>60</v>
      </c>
      <c r="C11" s="200"/>
      <c r="D11" s="201" t="n">
        <f aca="false">Y11*AE11</f>
        <v>55</v>
      </c>
      <c r="E11" s="202" t="n">
        <f aca="false">Z11</f>
        <v>0.069039802265081</v>
      </c>
      <c r="F11" s="203" t="n">
        <v>4</v>
      </c>
      <c r="G11" s="177" t="n">
        <f aca="false">AB11</f>
        <v>0</v>
      </c>
      <c r="H11" s="204" t="n">
        <f aca="false">F11</f>
        <v>4</v>
      </c>
      <c r="I11" s="177"/>
      <c r="J11" s="82"/>
      <c r="K11" s="205"/>
      <c r="L11" s="173" t="n">
        <f aca="false">(A11-Calculation!$C$5)/365.25</f>
        <v>0.334017796030116</v>
      </c>
      <c r="M11" s="1" t="n">
        <v>4</v>
      </c>
      <c r="N11" s="206" t="n">
        <f aca="false">A11</f>
        <v>46053</v>
      </c>
      <c r="O11" s="207" t="n">
        <f aca="false">AJ11</f>
        <v>1.12291262944384</v>
      </c>
      <c r="P11" s="208"/>
      <c r="Q11" s="209" t="n">
        <v>4</v>
      </c>
      <c r="R11" s="169"/>
      <c r="S11" s="170"/>
      <c r="T11" s="174"/>
      <c r="U11" s="170"/>
      <c r="V11" s="210" t="n">
        <f aca="false">EOMONTH(V10,1)</f>
        <v>46053</v>
      </c>
      <c r="W11" s="175" t="n">
        <v>60</v>
      </c>
      <c r="X11" s="82" t="n">
        <v>0</v>
      </c>
      <c r="Y11" s="211" t="n">
        <v>55</v>
      </c>
      <c r="Z11" s="212" t="n">
        <v>0.069039802265081</v>
      </c>
      <c r="AA11" s="213" t="n">
        <f aca="false">+V11</f>
        <v>46053</v>
      </c>
      <c r="AB11" s="64" t="n">
        <v>0</v>
      </c>
      <c r="AC11" s="213" t="n">
        <f aca="false">+AA11</f>
        <v>46053</v>
      </c>
      <c r="AD11" s="64" t="n">
        <v>0</v>
      </c>
      <c r="AE11" s="17" t="n">
        <v>1</v>
      </c>
      <c r="AF11" s="17"/>
      <c r="AG11" s="192" t="n">
        <v>0.24914</v>
      </c>
      <c r="AH11" s="191"/>
      <c r="AI11" s="214" t="n">
        <f aca="false">+AC11</f>
        <v>46053</v>
      </c>
      <c r="AJ11" s="207" t="n">
        <v>1.12291262944384</v>
      </c>
      <c r="AK11" s="215" t="n">
        <v>0.316</v>
      </c>
      <c r="AL11" s="169" t="n">
        <v>37803</v>
      </c>
      <c r="AM11" s="170" t="n">
        <v>50</v>
      </c>
      <c r="AN11" s="169" t="n">
        <v>37803</v>
      </c>
      <c r="AO11" s="170" t="n">
        <v>200</v>
      </c>
      <c r="AQ11" s="175"/>
      <c r="AR11" s="216"/>
      <c r="AT11" s="198" t="n">
        <f aca="false">X11/12000*9600</f>
        <v>0</v>
      </c>
      <c r="AU11" s="216"/>
      <c r="AV11" s="170"/>
      <c r="BA11" s="174" t="n">
        <v>36708</v>
      </c>
      <c r="BB11" s="1" t="n">
        <v>113.5</v>
      </c>
      <c r="BC11" s="1" t="n">
        <v>57.8937931034483</v>
      </c>
      <c r="BD11" s="1" t="n">
        <v>2.05</v>
      </c>
      <c r="BE11" s="1" t="n">
        <v>0.064144521099349</v>
      </c>
      <c r="BF11" s="1" t="n">
        <v>37165</v>
      </c>
      <c r="BG11" s="1" t="n">
        <v>118125</v>
      </c>
      <c r="BH11" s="1" t="n">
        <v>37165</v>
      </c>
      <c r="BI11" s="1" t="n">
        <v>1474.8</v>
      </c>
      <c r="BJ11" s="1" t="n">
        <v>1.00617098926465</v>
      </c>
      <c r="BL11" s="1" t="n">
        <v>0.249144421629021</v>
      </c>
      <c r="BN11" s="1" t="n">
        <v>36708</v>
      </c>
      <c r="BO11" s="1" t="n">
        <v>0.4475</v>
      </c>
      <c r="BP11" s="1" t="n">
        <v>0.338</v>
      </c>
      <c r="BQ11" s="1" t="n">
        <v>37773</v>
      </c>
      <c r="BR11" s="1" t="n">
        <v>50</v>
      </c>
      <c r="BS11" s="1" t="n">
        <v>37773</v>
      </c>
      <c r="BT11" s="1" t="n">
        <v>200</v>
      </c>
    </row>
    <row r="12" customFormat="false" ht="12.75" hidden="false" customHeight="false" outlineLevel="0" collapsed="false">
      <c r="A12" s="217" t="n">
        <f aca="false">V12</f>
        <v>46081</v>
      </c>
      <c r="B12" s="175" t="n">
        <f aca="false">W12+PPadd</f>
        <v>40</v>
      </c>
      <c r="C12" s="200"/>
      <c r="D12" s="201" t="n">
        <f aca="false">Y12*AE12</f>
        <v>55</v>
      </c>
      <c r="E12" s="202" t="n">
        <f aca="false">Z12</f>
        <v>0.068599370225271</v>
      </c>
      <c r="F12" s="203" t="n">
        <v>5</v>
      </c>
      <c r="G12" s="177" t="n">
        <f aca="false">AB12</f>
        <v>0</v>
      </c>
      <c r="H12" s="204" t="n">
        <f aca="false">F12</f>
        <v>5</v>
      </c>
      <c r="I12" s="177"/>
      <c r="J12" s="82"/>
      <c r="K12" s="205"/>
      <c r="L12" s="173" t="n">
        <f aca="false">(A12-Calculation!$C$5)/365.25</f>
        <v>0.410677618069815</v>
      </c>
      <c r="M12" s="1" t="n">
        <v>5</v>
      </c>
      <c r="N12" s="206" t="n">
        <f aca="false">A12</f>
        <v>46081</v>
      </c>
      <c r="O12" s="207" t="n">
        <f aca="false">AJ12</f>
        <v>0.859244128418823</v>
      </c>
      <c r="P12" s="208"/>
      <c r="Q12" s="209" t="n">
        <v>5</v>
      </c>
      <c r="R12" s="169"/>
      <c r="S12" s="170"/>
      <c r="T12" s="174"/>
      <c r="U12" s="170"/>
      <c r="V12" s="210" t="n">
        <f aca="false">EOMONTH(V11,1)</f>
        <v>46081</v>
      </c>
      <c r="W12" s="175" t="n">
        <v>40</v>
      </c>
      <c r="X12" s="82" t="n">
        <v>0</v>
      </c>
      <c r="Y12" s="211" t="n">
        <v>55</v>
      </c>
      <c r="Z12" s="212" t="n">
        <v>0.068599370225271</v>
      </c>
      <c r="AA12" s="213" t="n">
        <f aca="false">+V12</f>
        <v>46081</v>
      </c>
      <c r="AB12" s="64" t="n">
        <v>0</v>
      </c>
      <c r="AC12" s="213" t="n">
        <f aca="false">+AA12</f>
        <v>46081</v>
      </c>
      <c r="AD12" s="64" t="n">
        <v>0</v>
      </c>
      <c r="AE12" s="17" t="n">
        <v>1</v>
      </c>
      <c r="AF12" s="17"/>
      <c r="AG12" s="192" t="n">
        <v>0.33402</v>
      </c>
      <c r="AH12" s="191"/>
      <c r="AI12" s="214" t="n">
        <f aca="false">+AC12</f>
        <v>46081</v>
      </c>
      <c r="AJ12" s="207" t="n">
        <v>0.859244128418823</v>
      </c>
      <c r="AK12" s="215" t="n">
        <v>0.298</v>
      </c>
      <c r="AL12" s="169" t="n">
        <v>38169</v>
      </c>
      <c r="AM12" s="170" t="n">
        <v>50</v>
      </c>
      <c r="AN12" s="169" t="n">
        <v>38169</v>
      </c>
      <c r="AO12" s="170" t="n">
        <v>200</v>
      </c>
      <c r="AQ12" s="175"/>
      <c r="AR12" s="216"/>
      <c r="AT12" s="198" t="n">
        <f aca="false">X12/12000*9600</f>
        <v>0</v>
      </c>
      <c r="AU12" s="216"/>
      <c r="AV12" s="170"/>
      <c r="BA12" s="174" t="n">
        <v>36739</v>
      </c>
      <c r="BB12" s="1" t="n">
        <v>97.5</v>
      </c>
      <c r="BC12" s="1" t="n">
        <v>58.2631034482759</v>
      </c>
      <c r="BD12" s="1" t="n">
        <v>2.05</v>
      </c>
      <c r="BE12" s="1" t="n">
        <v>0.064863128476733</v>
      </c>
      <c r="BF12" s="1" t="n">
        <v>37347</v>
      </c>
      <c r="BG12" s="1" t="n">
        <v>118125</v>
      </c>
      <c r="BH12" s="1" t="n">
        <v>37347</v>
      </c>
      <c r="BI12" s="1" t="n">
        <v>1915.88948715498</v>
      </c>
      <c r="BJ12" s="1" t="n">
        <v>1.00828187861071</v>
      </c>
      <c r="BL12" s="1" t="n">
        <v>0.334017796030116</v>
      </c>
      <c r="BN12" s="1" t="n">
        <v>36739</v>
      </c>
      <c r="BO12" s="1" t="n">
        <v>0.555</v>
      </c>
      <c r="BP12" s="1" t="n">
        <v>0.326</v>
      </c>
      <c r="BQ12" s="1" t="n">
        <v>38139</v>
      </c>
      <c r="BR12" s="1" t="n">
        <v>50</v>
      </c>
      <c r="BS12" s="1" t="n">
        <v>38139</v>
      </c>
      <c r="BT12" s="1" t="n">
        <v>200</v>
      </c>
    </row>
    <row r="13" customFormat="false" ht="12.75" hidden="false" customHeight="false" outlineLevel="0" collapsed="false">
      <c r="A13" s="217" t="n">
        <f aca="false">V13</f>
        <v>46112</v>
      </c>
      <c r="B13" s="175" t="n">
        <f aca="false">W13+PPadd</f>
        <v>40</v>
      </c>
      <c r="C13" s="200"/>
      <c r="D13" s="201" t="n">
        <f aca="false">Y13*AE13</f>
        <v>55</v>
      </c>
      <c r="E13" s="202" t="n">
        <f aca="false">Z13</f>
        <v>0.068219473228948</v>
      </c>
      <c r="F13" s="203" t="n">
        <v>6</v>
      </c>
      <c r="G13" s="177" t="n">
        <f aca="false">AB13</f>
        <v>0</v>
      </c>
      <c r="H13" s="204" t="n">
        <f aca="false">F13</f>
        <v>6</v>
      </c>
      <c r="I13" s="177"/>
      <c r="J13" s="82"/>
      <c r="K13" s="205"/>
      <c r="L13" s="173" t="n">
        <f aca="false">(A13-Calculation!$C$5)/365.25</f>
        <v>0.49555099247091</v>
      </c>
      <c r="M13" s="1" t="n">
        <v>6</v>
      </c>
      <c r="N13" s="206" t="n">
        <f aca="false">A13</f>
        <v>46112</v>
      </c>
      <c r="O13" s="207" t="n">
        <f aca="false">AJ13</f>
        <v>0.767895436962894</v>
      </c>
      <c r="P13" s="208"/>
      <c r="Q13" s="209" t="n">
        <v>6</v>
      </c>
      <c r="R13" s="169"/>
      <c r="S13" s="170"/>
      <c r="T13" s="174"/>
      <c r="U13" s="170"/>
      <c r="V13" s="210" t="n">
        <f aca="false">EOMONTH(V12,1)</f>
        <v>46112</v>
      </c>
      <c r="W13" s="175" t="n">
        <v>40</v>
      </c>
      <c r="X13" s="82" t="n">
        <v>0</v>
      </c>
      <c r="Y13" s="211" t="n">
        <v>55</v>
      </c>
      <c r="Z13" s="212" t="n">
        <v>0.068219473228948</v>
      </c>
      <c r="AA13" s="213" t="n">
        <f aca="false">+V13</f>
        <v>46112</v>
      </c>
      <c r="AB13" s="64" t="n">
        <v>0</v>
      </c>
      <c r="AC13" s="213" t="n">
        <f aca="false">+AA13</f>
        <v>46112</v>
      </c>
      <c r="AD13" s="64" t="n">
        <v>0</v>
      </c>
      <c r="AE13" s="17" t="n">
        <v>1</v>
      </c>
      <c r="AF13" s="17"/>
      <c r="AG13" s="192" t="n">
        <v>0.41889</v>
      </c>
      <c r="AH13" s="191"/>
      <c r="AI13" s="214" t="n">
        <f aca="false">+AC13</f>
        <v>46112</v>
      </c>
      <c r="AJ13" s="207" t="n">
        <v>0.767895436962894</v>
      </c>
      <c r="AK13" s="215" t="n">
        <v>0.302</v>
      </c>
      <c r="AL13" s="169" t="n">
        <v>38534</v>
      </c>
      <c r="AM13" s="170" t="n">
        <v>75</v>
      </c>
      <c r="AN13" s="169" t="n">
        <v>38534</v>
      </c>
      <c r="AO13" s="170" t="n">
        <v>200</v>
      </c>
      <c r="AQ13" s="175"/>
      <c r="AR13" s="216"/>
      <c r="AT13" s="198" t="n">
        <f aca="false">X13/12000*9600</f>
        <v>0</v>
      </c>
      <c r="AU13" s="216"/>
      <c r="AV13" s="170"/>
      <c r="BA13" s="174" t="n">
        <v>36770</v>
      </c>
      <c r="BB13" s="1" t="n">
        <v>35.5</v>
      </c>
      <c r="BC13" s="1" t="n">
        <v>58.5585517241379</v>
      </c>
      <c r="BD13" s="1" t="n">
        <v>2.05</v>
      </c>
      <c r="BE13" s="1" t="n">
        <v>0.065548973009304</v>
      </c>
      <c r="BF13" s="1" t="n">
        <v>37530</v>
      </c>
      <c r="BG13" s="1" t="n">
        <v>115559</v>
      </c>
      <c r="BH13" s="1" t="n">
        <v>37530</v>
      </c>
      <c r="BI13" s="1" t="n">
        <v>1951.03014356315</v>
      </c>
      <c r="BJ13" s="1" t="n">
        <v>1.01039719648221</v>
      </c>
      <c r="BL13" s="1" t="n">
        <v>0.418891170431212</v>
      </c>
      <c r="BN13" s="1" t="n">
        <v>36770</v>
      </c>
      <c r="BO13" s="1" t="n">
        <v>0.52</v>
      </c>
      <c r="BP13" s="1" t="n">
        <v>0.32</v>
      </c>
      <c r="BQ13" s="1" t="n">
        <v>38504</v>
      </c>
      <c r="BR13" s="1" t="n">
        <v>75</v>
      </c>
      <c r="BS13" s="1" t="n">
        <v>38504</v>
      </c>
      <c r="BT13" s="1" t="n">
        <v>200</v>
      </c>
    </row>
    <row r="14" customFormat="false" ht="12.75" hidden="false" customHeight="false" outlineLevel="0" collapsed="false">
      <c r="A14" s="217" t="n">
        <f aca="false">V14</f>
        <v>46142</v>
      </c>
      <c r="B14" s="175" t="n">
        <f aca="false">W14+PPadd</f>
        <v>52</v>
      </c>
      <c r="C14" s="200"/>
      <c r="D14" s="201" t="n">
        <f aca="false">Y14*AE14</f>
        <v>55</v>
      </c>
      <c r="E14" s="202" t="n">
        <f aca="false">Z14</f>
        <v>0.06801804451093</v>
      </c>
      <c r="F14" s="203" t="n">
        <v>7</v>
      </c>
      <c r="G14" s="177" t="n">
        <f aca="false">AB14</f>
        <v>0</v>
      </c>
      <c r="H14" s="204" t="n">
        <f aca="false">F14</f>
        <v>7</v>
      </c>
      <c r="I14" s="177"/>
      <c r="J14" s="82"/>
      <c r="K14" s="205"/>
      <c r="L14" s="173" t="n">
        <f aca="false">(A14-Calculation!$C$5)/365.25</f>
        <v>0.577686516084873</v>
      </c>
      <c r="M14" s="1" t="n">
        <v>1</v>
      </c>
      <c r="N14" s="206" t="n">
        <f aca="false">A14</f>
        <v>46142</v>
      </c>
      <c r="O14" s="207" t="n">
        <f aca="false">AJ14</f>
        <v>0.771378388744752</v>
      </c>
      <c r="P14" s="208"/>
      <c r="Q14" s="209" t="n">
        <v>7</v>
      </c>
      <c r="R14" s="169"/>
      <c r="S14" s="170"/>
      <c r="T14" s="174"/>
      <c r="U14" s="170"/>
      <c r="V14" s="210" t="n">
        <f aca="false">EOMONTH(V13,1)</f>
        <v>46142</v>
      </c>
      <c r="W14" s="175" t="n">
        <v>52</v>
      </c>
      <c r="X14" s="82" t="n">
        <v>0</v>
      </c>
      <c r="Y14" s="211" t="n">
        <v>55</v>
      </c>
      <c r="Z14" s="212" t="n">
        <v>0.06801804451093</v>
      </c>
      <c r="AA14" s="213" t="n">
        <f aca="false">+V14</f>
        <v>46142</v>
      </c>
      <c r="AB14" s="64" t="n">
        <v>0</v>
      </c>
      <c r="AC14" s="213" t="n">
        <f aca="false">+AA14</f>
        <v>46142</v>
      </c>
      <c r="AD14" s="64" t="n">
        <v>0</v>
      </c>
      <c r="AE14" s="17" t="n">
        <v>1</v>
      </c>
      <c r="AF14" s="17"/>
      <c r="AG14" s="192" t="n">
        <v>0.50103</v>
      </c>
      <c r="AH14" s="191"/>
      <c r="AI14" s="214" t="n">
        <f aca="false">+AC14</f>
        <v>46142</v>
      </c>
      <c r="AJ14" s="207" t="n">
        <v>0.771378388744752</v>
      </c>
      <c r="AK14" s="215" t="n">
        <v>0.3</v>
      </c>
      <c r="AL14" s="169" t="n">
        <v>38899</v>
      </c>
      <c r="AM14" s="170" t="n">
        <v>75</v>
      </c>
      <c r="AN14" s="169" t="n">
        <v>38899</v>
      </c>
      <c r="AO14" s="170" t="n">
        <v>200</v>
      </c>
      <c r="AQ14" s="175"/>
      <c r="AR14" s="216"/>
      <c r="AT14" s="198" t="n">
        <f aca="false">X14/12000*9600</f>
        <v>0</v>
      </c>
      <c r="AU14" s="216"/>
      <c r="AV14" s="170"/>
      <c r="BA14" s="174" t="n">
        <v>36800</v>
      </c>
      <c r="BB14" s="1" t="n">
        <v>26.45</v>
      </c>
      <c r="BC14" s="1" t="n">
        <v>58.854</v>
      </c>
      <c r="BD14" s="1" t="n">
        <v>2.05</v>
      </c>
      <c r="BE14" s="1" t="n">
        <v>0.066176453313967</v>
      </c>
      <c r="BF14" s="1" t="n">
        <v>37712</v>
      </c>
      <c r="BG14" s="1" t="n">
        <v>115559</v>
      </c>
      <c r="BH14" s="1" t="n">
        <v>37712</v>
      </c>
      <c r="BI14" s="1" t="n">
        <v>1899.17775576602</v>
      </c>
      <c r="BJ14" s="1" t="n">
        <v>1.01244850359024</v>
      </c>
      <c r="BL14" s="1" t="n">
        <v>0.501026694045175</v>
      </c>
      <c r="BN14" s="1" t="n">
        <v>36800</v>
      </c>
      <c r="BO14" s="1" t="n">
        <v>0.325</v>
      </c>
      <c r="BP14" s="1" t="n">
        <v>0.323</v>
      </c>
      <c r="BQ14" s="1" t="n">
        <v>38869</v>
      </c>
      <c r="BR14" s="1" t="n">
        <v>75</v>
      </c>
      <c r="BS14" s="1" t="n">
        <v>38869</v>
      </c>
      <c r="BT14" s="1" t="n">
        <v>200</v>
      </c>
    </row>
    <row r="15" customFormat="false" ht="12.75" hidden="false" customHeight="false" outlineLevel="0" collapsed="false">
      <c r="A15" s="217" t="n">
        <f aca="false">V15</f>
        <v>46173</v>
      </c>
      <c r="B15" s="175" t="n">
        <f aca="false">W15+PPadd</f>
        <v>97</v>
      </c>
      <c r="C15" s="200"/>
      <c r="D15" s="201" t="n">
        <f aca="false">Y15*AE15</f>
        <v>55</v>
      </c>
      <c r="E15" s="202" t="n">
        <f aca="false">Z15</f>
        <v>0.067809901516418</v>
      </c>
      <c r="F15" s="203" t="n">
        <v>8</v>
      </c>
      <c r="G15" s="177" t="n">
        <f aca="false">AB15</f>
        <v>0</v>
      </c>
      <c r="H15" s="204" t="n">
        <f aca="false">F15</f>
        <v>8</v>
      </c>
      <c r="I15" s="177"/>
      <c r="J15" s="82"/>
      <c r="K15" s="205"/>
      <c r="L15" s="173" t="n">
        <f aca="false">(A15-Calculation!$C$5)/365.25</f>
        <v>0.662559890485969</v>
      </c>
      <c r="M15" s="1" t="n">
        <v>2</v>
      </c>
      <c r="N15" s="206" t="n">
        <f aca="false">A15</f>
        <v>46173</v>
      </c>
      <c r="O15" s="207" t="n">
        <f aca="false">AJ15</f>
        <v>1.65358094498877</v>
      </c>
      <c r="P15" s="208"/>
      <c r="Q15" s="209" t="n">
        <v>8</v>
      </c>
      <c r="R15" s="169"/>
      <c r="S15" s="170"/>
      <c r="T15" s="174"/>
      <c r="U15" s="170"/>
      <c r="V15" s="210" t="n">
        <f aca="false">EOMONTH(V14,1)</f>
        <v>46173</v>
      </c>
      <c r="W15" s="175" t="n">
        <v>97</v>
      </c>
      <c r="X15" s="82" t="n">
        <v>0</v>
      </c>
      <c r="Y15" s="211" t="n">
        <v>55</v>
      </c>
      <c r="Z15" s="212" t="n">
        <v>0.067809901516418</v>
      </c>
      <c r="AA15" s="213" t="n">
        <f aca="false">+V15</f>
        <v>46173</v>
      </c>
      <c r="AB15" s="64" t="n">
        <v>0</v>
      </c>
      <c r="AC15" s="213" t="n">
        <f aca="false">+AA15</f>
        <v>46173</v>
      </c>
      <c r="AD15" s="64" t="n">
        <v>0</v>
      </c>
      <c r="AE15" s="17" t="n">
        <v>1</v>
      </c>
      <c r="AF15" s="17"/>
      <c r="AG15" s="192" t="n">
        <v>0.5859</v>
      </c>
      <c r="AH15" s="191"/>
      <c r="AI15" s="214" t="n">
        <f aca="false">+AC15</f>
        <v>46173</v>
      </c>
      <c r="AJ15" s="207" t="n">
        <v>1.65358094498877</v>
      </c>
      <c r="AK15" s="215" t="n">
        <v>0.299</v>
      </c>
      <c r="AL15" s="169" t="n">
        <v>39264</v>
      </c>
      <c r="AM15" s="170" t="n">
        <v>75</v>
      </c>
      <c r="AN15" s="169" t="n">
        <v>39264</v>
      </c>
      <c r="AO15" s="170" t="n">
        <v>200</v>
      </c>
      <c r="AQ15" s="175"/>
      <c r="AR15" s="216"/>
      <c r="AT15" s="198" t="n">
        <f aca="false">X15/12000*9600</f>
        <v>0</v>
      </c>
      <c r="AU15" s="216"/>
      <c r="AV15" s="170"/>
      <c r="BA15" s="174" t="n">
        <v>36831</v>
      </c>
      <c r="BB15" s="1" t="n">
        <v>25.7</v>
      </c>
      <c r="BC15" s="1" t="n">
        <v>59.1125172413793</v>
      </c>
      <c r="BD15" s="1" t="n">
        <v>2.05</v>
      </c>
      <c r="BE15" s="1" t="n">
        <v>0.0667558645001</v>
      </c>
      <c r="BF15" s="1" t="n">
        <v>37895</v>
      </c>
      <c r="BG15" s="1" t="n">
        <v>112762</v>
      </c>
      <c r="BH15" s="1" t="n">
        <v>37895</v>
      </c>
      <c r="BI15" s="1" t="n">
        <v>1940.54621500613</v>
      </c>
      <c r="BJ15" s="1" t="n">
        <v>1.0145725628033</v>
      </c>
      <c r="BL15" s="1" t="n">
        <v>0.58590006844627</v>
      </c>
      <c r="BN15" s="1" t="n">
        <v>36831</v>
      </c>
      <c r="BO15" s="1" t="n">
        <v>0.22</v>
      </c>
      <c r="BP15" s="1" t="n">
        <v>0.321</v>
      </c>
      <c r="BQ15" s="1" t="n">
        <v>39234</v>
      </c>
      <c r="BR15" s="1" t="n">
        <v>75</v>
      </c>
      <c r="BS15" s="1" t="n">
        <v>39234</v>
      </c>
      <c r="BT15" s="1" t="n">
        <v>200</v>
      </c>
    </row>
    <row r="16" customFormat="false" ht="12.75" hidden="false" customHeight="false" outlineLevel="0" collapsed="false">
      <c r="A16" s="217" t="n">
        <f aca="false">V16</f>
        <v>46203</v>
      </c>
      <c r="B16" s="175" t="n">
        <f aca="false">W16+PPadd</f>
        <v>173.5</v>
      </c>
      <c r="C16" s="200"/>
      <c r="D16" s="201" t="n">
        <f aca="false">Y16*AE16</f>
        <v>55</v>
      </c>
      <c r="E16" s="202" t="n">
        <f aca="false">Z16</f>
        <v>0.067617678598697</v>
      </c>
      <c r="F16" s="203" t="n">
        <v>9</v>
      </c>
      <c r="G16" s="177" t="n">
        <f aca="false">AB16</f>
        <v>0</v>
      </c>
      <c r="H16" s="204" t="n">
        <f aca="false">F16</f>
        <v>9</v>
      </c>
      <c r="I16" s="177"/>
      <c r="J16" s="82"/>
      <c r="K16" s="205"/>
      <c r="L16" s="173" t="n">
        <f aca="false">(A16-Calculation!$C$5)/365.25</f>
        <v>0.744695414099932</v>
      </c>
      <c r="M16" s="1" t="n">
        <v>3</v>
      </c>
      <c r="N16" s="206" t="n">
        <f aca="false">A16</f>
        <v>46203</v>
      </c>
      <c r="O16" s="207" t="n">
        <f aca="false">AJ16</f>
        <v>1.93473598419799</v>
      </c>
      <c r="P16" s="208"/>
      <c r="Q16" s="209" t="n">
        <v>9</v>
      </c>
      <c r="R16" s="169"/>
      <c r="S16" s="170"/>
      <c r="T16" s="174"/>
      <c r="U16" s="170"/>
      <c r="V16" s="210" t="n">
        <f aca="false">EOMONTH(V15,1)</f>
        <v>46203</v>
      </c>
      <c r="W16" s="175" t="n">
        <v>173.5</v>
      </c>
      <c r="X16" s="82" t="n">
        <v>0</v>
      </c>
      <c r="Y16" s="211" t="n">
        <v>55</v>
      </c>
      <c r="Z16" s="212" t="n">
        <v>0.067617678598697</v>
      </c>
      <c r="AA16" s="213" t="n">
        <f aca="false">+V16</f>
        <v>46203</v>
      </c>
      <c r="AB16" s="64" t="n">
        <v>0</v>
      </c>
      <c r="AC16" s="213" t="n">
        <f aca="false">+AA16</f>
        <v>46203</v>
      </c>
      <c r="AD16" s="64" t="n">
        <v>0</v>
      </c>
      <c r="AE16" s="17" t="n">
        <v>1</v>
      </c>
      <c r="AF16" s="17"/>
      <c r="AG16" s="192" t="n">
        <v>0.66804</v>
      </c>
      <c r="AH16" s="191"/>
      <c r="AI16" s="214" t="n">
        <f aca="false">+AC16</f>
        <v>46203</v>
      </c>
      <c r="AJ16" s="207" t="n">
        <v>1.93473598419799</v>
      </c>
      <c r="AK16" s="215" t="n">
        <v>0.296</v>
      </c>
      <c r="AL16" s="169" t="n">
        <v>39630</v>
      </c>
      <c r="AM16" s="170" t="n">
        <v>75</v>
      </c>
      <c r="AN16" s="169" t="n">
        <v>39630</v>
      </c>
      <c r="AO16" s="170" t="n">
        <v>200</v>
      </c>
      <c r="AQ16" s="175"/>
      <c r="AR16" s="216"/>
      <c r="AT16" s="198" t="n">
        <f aca="false">X16/12000*9600</f>
        <v>0</v>
      </c>
      <c r="AU16" s="216"/>
      <c r="AV16" s="170"/>
      <c r="BA16" s="174" t="n">
        <v>36861</v>
      </c>
      <c r="BB16" s="1" t="n">
        <v>27.575</v>
      </c>
      <c r="BC16" s="1" t="n">
        <v>59.1125172413793</v>
      </c>
      <c r="BD16" s="1" t="n">
        <v>2.05</v>
      </c>
      <c r="BE16" s="1" t="n">
        <v>0.067316585108669</v>
      </c>
      <c r="BF16" s="1" t="n">
        <v>38078</v>
      </c>
      <c r="BG16" s="1" t="n">
        <v>112762</v>
      </c>
      <c r="BH16" s="1" t="n">
        <v>38078</v>
      </c>
      <c r="BI16" s="1" t="n">
        <v>2016.09099328165</v>
      </c>
      <c r="BJ16" s="1" t="n">
        <v>1.01663234673473</v>
      </c>
      <c r="BL16" s="1" t="n">
        <v>0.668035592060233</v>
      </c>
      <c r="BN16" s="1" t="n">
        <v>36861</v>
      </c>
      <c r="BO16" s="1" t="n">
        <v>0.21</v>
      </c>
      <c r="BP16" s="1" t="n">
        <v>0.306</v>
      </c>
      <c r="BQ16" s="1" t="n">
        <v>39600</v>
      </c>
      <c r="BR16" s="1" t="n">
        <v>75</v>
      </c>
      <c r="BS16" s="1" t="n">
        <v>39600</v>
      </c>
      <c r="BT16" s="1" t="n">
        <v>200</v>
      </c>
    </row>
    <row r="17" customFormat="false" ht="12.75" hidden="false" customHeight="false" outlineLevel="0" collapsed="false">
      <c r="A17" s="217" t="n">
        <f aca="false">V17</f>
        <v>46234</v>
      </c>
      <c r="B17" s="175" t="n">
        <f aca="false">W17+PPadd</f>
        <v>163.5</v>
      </c>
      <c r="C17" s="200"/>
      <c r="D17" s="201" t="n">
        <f aca="false">Y17*AE17</f>
        <v>55</v>
      </c>
      <c r="E17" s="202" t="n">
        <f aca="false">Z17</f>
        <v>0.067436200277254</v>
      </c>
      <c r="F17" s="203" t="n">
        <v>10</v>
      </c>
      <c r="G17" s="177" t="n">
        <f aca="false">AB17</f>
        <v>0</v>
      </c>
      <c r="H17" s="204" t="n">
        <f aca="false">F17</f>
        <v>10</v>
      </c>
      <c r="I17" s="177"/>
      <c r="J17" s="82"/>
      <c r="K17" s="205"/>
      <c r="L17" s="173" t="n">
        <f aca="false">(A17-Calculation!$C$5)/365.25</f>
        <v>0.829568788501027</v>
      </c>
      <c r="M17" s="1" t="n">
        <v>4</v>
      </c>
      <c r="N17" s="206" t="n">
        <f aca="false">A17</f>
        <v>46234</v>
      </c>
      <c r="O17" s="207" t="n">
        <f aca="false">AJ17</f>
        <v>1.83684354079474</v>
      </c>
      <c r="P17" s="208"/>
      <c r="Q17" s="209" t="n">
        <v>10</v>
      </c>
      <c r="R17" s="169"/>
      <c r="S17" s="170"/>
      <c r="T17" s="174"/>
      <c r="U17" s="170"/>
      <c r="V17" s="210" t="n">
        <f aca="false">EOMONTH(V16,1)</f>
        <v>46234</v>
      </c>
      <c r="W17" s="175" t="n">
        <v>163.5</v>
      </c>
      <c r="X17" s="82" t="n">
        <v>0</v>
      </c>
      <c r="Y17" s="211" t="n">
        <v>55</v>
      </c>
      <c r="Z17" s="212" t="n">
        <v>0.067436200277254</v>
      </c>
      <c r="AA17" s="213" t="n">
        <f aca="false">+V17</f>
        <v>46234</v>
      </c>
      <c r="AB17" s="64" t="n">
        <v>0</v>
      </c>
      <c r="AC17" s="213" t="n">
        <f aca="false">+AA17</f>
        <v>46234</v>
      </c>
      <c r="AD17" s="64" t="n">
        <v>0</v>
      </c>
      <c r="AE17" s="17" t="n">
        <v>1</v>
      </c>
      <c r="AF17" s="17"/>
      <c r="AG17" s="192" t="n">
        <v>0.75291</v>
      </c>
      <c r="AH17" s="191"/>
      <c r="AI17" s="214" t="n">
        <f aca="false">+AC17</f>
        <v>46234</v>
      </c>
      <c r="AJ17" s="207" t="n">
        <v>1.83684354079474</v>
      </c>
      <c r="AK17" s="215" t="n">
        <v>0.296</v>
      </c>
      <c r="AL17" s="169" t="n">
        <v>39995</v>
      </c>
      <c r="AM17" s="170" t="n">
        <v>75</v>
      </c>
      <c r="AN17" s="169" t="n">
        <v>39995</v>
      </c>
      <c r="AO17" s="170" t="n">
        <v>200</v>
      </c>
      <c r="AQ17" s="175"/>
      <c r="AR17" s="216"/>
      <c r="AT17" s="198" t="n">
        <f aca="false">X17/12000*9600</f>
        <v>0</v>
      </c>
      <c r="AU17" s="216"/>
      <c r="AV17" s="170"/>
      <c r="BA17" s="174" t="n">
        <v>36892</v>
      </c>
      <c r="BB17" s="1" t="n">
        <v>34.35</v>
      </c>
      <c r="BC17" s="1" t="n">
        <v>58.3738965517242</v>
      </c>
      <c r="BD17" s="1" t="n">
        <v>2.05</v>
      </c>
      <c r="BE17" s="1" t="n">
        <v>0.067855596860191</v>
      </c>
      <c r="BF17" s="1" t="n">
        <v>38261</v>
      </c>
      <c r="BG17" s="1" t="n">
        <v>109713</v>
      </c>
      <c r="BH17" s="1" t="n">
        <v>38261</v>
      </c>
      <c r="BI17" s="1" t="n">
        <v>2064.79097771059</v>
      </c>
      <c r="BJ17" s="1" t="n">
        <v>1.01876518341208</v>
      </c>
      <c r="BL17" s="1" t="n">
        <v>0.752908966461328</v>
      </c>
      <c r="BN17" s="1" t="n">
        <v>36892</v>
      </c>
      <c r="BO17" s="1" t="n">
        <v>0.22</v>
      </c>
      <c r="BP17" s="1" t="n">
        <v>0.306</v>
      </c>
      <c r="BQ17" s="1" t="n">
        <v>39965</v>
      </c>
      <c r="BR17" s="1" t="n">
        <v>75</v>
      </c>
      <c r="BS17" s="1" t="n">
        <v>39965</v>
      </c>
      <c r="BT17" s="1" t="n">
        <v>200</v>
      </c>
    </row>
    <row r="18" customFormat="false" ht="12.75" hidden="false" customHeight="false" outlineLevel="0" collapsed="false">
      <c r="A18" s="217" t="n">
        <f aca="false">V18</f>
        <v>46265</v>
      </c>
      <c r="B18" s="175" t="n">
        <f aca="false">W18+PPadd</f>
        <v>47</v>
      </c>
      <c r="C18" s="200"/>
      <c r="D18" s="201" t="n">
        <f aca="false">Y18*AE18</f>
        <v>55</v>
      </c>
      <c r="E18" s="202" t="n">
        <f aca="false">Z18</f>
        <v>0.067254721966714</v>
      </c>
      <c r="F18" s="203" t="n">
        <v>11</v>
      </c>
      <c r="G18" s="177" t="n">
        <f aca="false">AB18</f>
        <v>0</v>
      </c>
      <c r="H18" s="204" t="n">
        <f aca="false">F18</f>
        <v>11</v>
      </c>
      <c r="I18" s="177"/>
      <c r="J18" s="82"/>
      <c r="K18" s="205"/>
      <c r="L18" s="173" t="n">
        <f aca="false">(A18-Calculation!$C$5)/365.25</f>
        <v>0.914442162902122</v>
      </c>
      <c r="M18" s="1" t="n">
        <v>5</v>
      </c>
      <c r="N18" s="206" t="n">
        <f aca="false">A18</f>
        <v>46265</v>
      </c>
      <c r="O18" s="207" t="n">
        <f aca="false">AJ18</f>
        <v>0.830718218072164</v>
      </c>
      <c r="P18" s="208"/>
      <c r="Q18" s="209" t="n">
        <v>11</v>
      </c>
      <c r="R18" s="169"/>
      <c r="S18" s="170"/>
      <c r="T18" s="174"/>
      <c r="U18" s="170"/>
      <c r="V18" s="210" t="n">
        <f aca="false">EOMONTH(V17,1)</f>
        <v>46265</v>
      </c>
      <c r="W18" s="175" t="n">
        <v>47</v>
      </c>
      <c r="X18" s="82" t="n">
        <v>0</v>
      </c>
      <c r="Y18" s="211" t="n">
        <v>55</v>
      </c>
      <c r="Z18" s="212" t="n">
        <v>0.067254721966714</v>
      </c>
      <c r="AA18" s="213" t="n">
        <f aca="false">+V18</f>
        <v>46265</v>
      </c>
      <c r="AB18" s="64" t="n">
        <v>0</v>
      </c>
      <c r="AC18" s="213" t="n">
        <f aca="false">+AA18</f>
        <v>46265</v>
      </c>
      <c r="AD18" s="64" t="n">
        <v>0</v>
      </c>
      <c r="AE18" s="17" t="n">
        <v>1</v>
      </c>
      <c r="AF18" s="17"/>
      <c r="AG18" s="192" t="n">
        <v>0.83778</v>
      </c>
      <c r="AH18" s="191"/>
      <c r="AI18" s="214" t="n">
        <f aca="false">+AC18</f>
        <v>46265</v>
      </c>
      <c r="AJ18" s="207" t="n">
        <v>0.830718218072164</v>
      </c>
      <c r="AK18" s="215" t="n">
        <v>0.296</v>
      </c>
      <c r="AL18" s="169" t="n">
        <v>40360</v>
      </c>
      <c r="AM18" s="170" t="n">
        <v>100</v>
      </c>
      <c r="AN18" s="169" t="n">
        <v>40360</v>
      </c>
      <c r="AO18" s="170" t="n">
        <v>200</v>
      </c>
      <c r="AQ18" s="175"/>
      <c r="AR18" s="216"/>
      <c r="AT18" s="198" t="n">
        <f aca="false">X18/12000*9600</f>
        <v>0</v>
      </c>
      <c r="AU18" s="216"/>
      <c r="AV18" s="170"/>
      <c r="BA18" s="174" t="n">
        <v>36923</v>
      </c>
      <c r="BB18" s="1" t="n">
        <v>34.35</v>
      </c>
      <c r="BC18" s="1" t="n">
        <v>56.7858620689655</v>
      </c>
      <c r="BD18" s="1" t="n">
        <v>2.05</v>
      </c>
      <c r="BE18" s="1" t="n">
        <v>0.068330642579757</v>
      </c>
      <c r="BF18" s="1" t="n">
        <v>38443</v>
      </c>
      <c r="BG18" s="1" t="n">
        <v>109713</v>
      </c>
      <c r="BH18" s="1" t="n">
        <v>38443</v>
      </c>
      <c r="BI18" s="1" t="n">
        <v>2122.21046081599</v>
      </c>
      <c r="BJ18" s="1" t="n">
        <v>1.02090249465912</v>
      </c>
      <c r="BL18" s="1" t="n">
        <v>0.837782340862423</v>
      </c>
      <c r="BN18" s="1" t="n">
        <v>36923</v>
      </c>
      <c r="BO18" s="1" t="n">
        <v>0.25</v>
      </c>
      <c r="BP18" s="1" t="n">
        <v>0.306</v>
      </c>
      <c r="BQ18" s="1" t="n">
        <v>40330</v>
      </c>
      <c r="BR18" s="1" t="n">
        <v>100</v>
      </c>
      <c r="BS18" s="1" t="n">
        <v>40330</v>
      </c>
      <c r="BT18" s="1" t="n">
        <v>200</v>
      </c>
    </row>
    <row r="19" customFormat="false" ht="12.75" hidden="false" customHeight="false" outlineLevel="0" collapsed="false">
      <c r="A19" s="217" t="n">
        <f aca="false">V19</f>
        <v>46295</v>
      </c>
      <c r="B19" s="175" t="n">
        <f aca="false">W19+PPadd</f>
        <v>35.9999980926514</v>
      </c>
      <c r="C19" s="200"/>
      <c r="D19" s="201" t="n">
        <f aca="false">Y19*AE19</f>
        <v>55</v>
      </c>
      <c r="E19" s="202" t="n">
        <f aca="false">Z19</f>
        <v>0.067098305287483</v>
      </c>
      <c r="F19" s="203" t="n">
        <v>12</v>
      </c>
      <c r="G19" s="177" t="n">
        <f aca="false">AB19</f>
        <v>0</v>
      </c>
      <c r="H19" s="204" t="n">
        <f aca="false">F19</f>
        <v>12</v>
      </c>
      <c r="I19" s="177"/>
      <c r="J19" s="82"/>
      <c r="K19" s="205"/>
      <c r="L19" s="173" t="n">
        <f aca="false">(A19-Calculation!$C$5)/365.25</f>
        <v>0.996577686516085</v>
      </c>
      <c r="M19" s="1" t="n">
        <v>6</v>
      </c>
      <c r="N19" s="206" t="n">
        <f aca="false">A19</f>
        <v>46295</v>
      </c>
      <c r="O19" s="207" t="n">
        <f aca="false">AJ19</f>
        <v>0.594466890544927</v>
      </c>
      <c r="P19" s="208"/>
      <c r="Q19" s="209" t="n">
        <v>12</v>
      </c>
      <c r="R19" s="169"/>
      <c r="S19" s="170"/>
      <c r="T19" s="174"/>
      <c r="U19" s="170"/>
      <c r="V19" s="210" t="n">
        <f aca="false">EOMONTH(V18,1)</f>
        <v>46295</v>
      </c>
      <c r="W19" s="175" t="n">
        <v>35.9999980926514</v>
      </c>
      <c r="X19" s="82" t="n">
        <v>0</v>
      </c>
      <c r="Y19" s="211" t="n">
        <v>55</v>
      </c>
      <c r="Z19" s="212" t="n">
        <v>0.067098305287483</v>
      </c>
      <c r="AA19" s="213" t="n">
        <f aca="false">+V19</f>
        <v>46295</v>
      </c>
      <c r="AB19" s="64" t="n">
        <v>0</v>
      </c>
      <c r="AC19" s="213" t="n">
        <f aca="false">+AA19</f>
        <v>46295</v>
      </c>
      <c r="AD19" s="64" t="n">
        <v>0</v>
      </c>
      <c r="AE19" s="17" t="n">
        <v>1</v>
      </c>
      <c r="AF19" s="17"/>
      <c r="AG19" s="192" t="n">
        <v>0.91444</v>
      </c>
      <c r="AH19" s="191"/>
      <c r="AI19" s="214" t="n">
        <f aca="false">+AC19</f>
        <v>46295</v>
      </c>
      <c r="AJ19" s="207" t="n">
        <v>0.594466890544927</v>
      </c>
      <c r="AK19" s="215" t="n">
        <v>0.296</v>
      </c>
      <c r="AL19" s="169" t="n">
        <v>40725</v>
      </c>
      <c r="AM19" s="170" t="n">
        <v>100</v>
      </c>
      <c r="AN19" s="169" t="n">
        <v>40725</v>
      </c>
      <c r="AO19" s="170" t="n">
        <v>200</v>
      </c>
      <c r="AQ19" s="175"/>
      <c r="AR19" s="216"/>
      <c r="AT19" s="198" t="n">
        <f aca="false">X19/12000*9600</f>
        <v>0</v>
      </c>
      <c r="AU19" s="216"/>
      <c r="AV19" s="170"/>
      <c r="BA19" s="174" t="n">
        <v>36951</v>
      </c>
      <c r="BB19" s="1" t="n">
        <v>27.25</v>
      </c>
      <c r="BC19" s="1" t="n">
        <v>55.0131724137931</v>
      </c>
      <c r="BD19" s="1" t="n">
        <v>2.05</v>
      </c>
      <c r="BE19" s="1" t="n">
        <v>0.068759716197102</v>
      </c>
      <c r="BF19" s="1" t="n">
        <v>38626</v>
      </c>
      <c r="BG19" s="1" t="n">
        <v>106389</v>
      </c>
      <c r="BH19" s="1" t="n">
        <v>38626</v>
      </c>
      <c r="BI19" s="1" t="n">
        <v>2179.54129998535</v>
      </c>
      <c r="BJ19" s="1" t="n">
        <v>1.02283682312995</v>
      </c>
      <c r="BL19" s="1" t="n">
        <v>0.914442162902122</v>
      </c>
      <c r="BN19" s="1" t="n">
        <v>36951</v>
      </c>
      <c r="BO19" s="1" t="n">
        <v>0.25</v>
      </c>
      <c r="BP19" s="1" t="n">
        <v>0.306</v>
      </c>
      <c r="BQ19" s="1" t="n">
        <v>40695</v>
      </c>
      <c r="BR19" s="1" t="n">
        <v>100</v>
      </c>
      <c r="BS19" s="1" t="n">
        <v>40695</v>
      </c>
      <c r="BT19" s="1" t="n">
        <v>200</v>
      </c>
    </row>
    <row r="20" customFormat="false" ht="12.75" hidden="false" customHeight="false" outlineLevel="0" collapsed="false">
      <c r="A20" s="199" t="n">
        <f aca="false">V20</f>
        <v>46326</v>
      </c>
      <c r="B20" s="175" t="n">
        <f aca="false">W20+PPadd</f>
        <v>35.9999980926514</v>
      </c>
      <c r="C20" s="200"/>
      <c r="D20" s="201" t="n">
        <f aca="false">Y20*AE20</f>
        <v>55</v>
      </c>
      <c r="E20" s="202" t="n">
        <f aca="false">Z20</f>
        <v>0.066967988930799</v>
      </c>
      <c r="F20" s="203" t="n">
        <v>13</v>
      </c>
      <c r="G20" s="177" t="n">
        <f aca="false">AB20</f>
        <v>8000</v>
      </c>
      <c r="H20" s="204" t="n">
        <f aca="false">F20</f>
        <v>13</v>
      </c>
      <c r="I20" s="177"/>
      <c r="J20" s="82"/>
      <c r="K20" s="205"/>
      <c r="L20" s="173" t="n">
        <f aca="false">(A20-Calculation!$C$5)/365.25</f>
        <v>1.08145106091718</v>
      </c>
      <c r="M20" s="1" t="n">
        <v>1</v>
      </c>
      <c r="N20" s="206" t="n">
        <f aca="false">A20</f>
        <v>46326</v>
      </c>
      <c r="O20" s="207" t="n">
        <f aca="false">AJ20</f>
        <v>0.598393004220471</v>
      </c>
      <c r="P20" s="208"/>
      <c r="Q20" s="209" t="n">
        <v>13</v>
      </c>
      <c r="R20" s="169"/>
      <c r="S20" s="170"/>
      <c r="T20" s="174"/>
      <c r="U20" s="170"/>
      <c r="V20" s="210" t="n">
        <f aca="false">EOMONTH(V19,1)</f>
        <v>46326</v>
      </c>
      <c r="W20" s="175" t="n">
        <v>35.9999980926514</v>
      </c>
      <c r="X20" s="82" t="n">
        <v>0</v>
      </c>
      <c r="Y20" s="211" t="n">
        <v>55</v>
      </c>
      <c r="Z20" s="212" t="n">
        <v>0.066967988930799</v>
      </c>
      <c r="AA20" s="213" t="n">
        <f aca="false">+V20</f>
        <v>46326</v>
      </c>
      <c r="AB20" s="64" t="n">
        <v>8000</v>
      </c>
      <c r="AC20" s="213" t="n">
        <f aca="false">+AA20</f>
        <v>46326</v>
      </c>
      <c r="AD20" s="64" t="n">
        <v>0</v>
      </c>
      <c r="AE20" s="17" t="n">
        <v>1</v>
      </c>
      <c r="AF20" s="17"/>
      <c r="AG20" s="192" t="n">
        <v>0.99932</v>
      </c>
      <c r="AH20" s="191"/>
      <c r="AI20" s="214" t="n">
        <f aca="false">+AC20</f>
        <v>46326</v>
      </c>
      <c r="AJ20" s="207" t="n">
        <v>0.598393004220471</v>
      </c>
      <c r="AK20" s="215" t="n">
        <v>0.296</v>
      </c>
      <c r="AL20" s="169" t="n">
        <v>41091</v>
      </c>
      <c r="AM20" s="170" t="n">
        <v>100</v>
      </c>
      <c r="AN20" s="169" t="n">
        <v>41091</v>
      </c>
      <c r="AO20" s="170" t="n">
        <v>200</v>
      </c>
      <c r="AQ20" s="175"/>
      <c r="AR20" s="216"/>
      <c r="AT20" s="198" t="n">
        <f aca="false">X20/12000*9600</f>
        <v>0</v>
      </c>
      <c r="AU20" s="216"/>
      <c r="AV20" s="170"/>
      <c r="BA20" s="174" t="n">
        <v>36982</v>
      </c>
      <c r="BB20" s="1" t="n">
        <v>26.625</v>
      </c>
      <c r="BC20" s="1" t="n">
        <v>53.6836551724138</v>
      </c>
      <c r="BD20" s="1" t="n">
        <v>2.05</v>
      </c>
      <c r="BE20" s="1" t="n">
        <v>0.069183063022422</v>
      </c>
      <c r="BF20" s="1" t="n">
        <v>38808</v>
      </c>
      <c r="BG20" s="1" t="n">
        <v>106389</v>
      </c>
      <c r="BH20" s="1" t="n">
        <v>38808</v>
      </c>
      <c r="BI20" s="1" t="n">
        <v>2295.86526048411</v>
      </c>
      <c r="BJ20" s="1" t="n">
        <v>1.02498267644489</v>
      </c>
      <c r="BL20" s="1" t="n">
        <v>0.999315537303217</v>
      </c>
      <c r="BN20" s="1" t="n">
        <v>36982</v>
      </c>
      <c r="BO20" s="1" t="n">
        <v>0.2</v>
      </c>
      <c r="BP20" s="1" t="n">
        <v>0.266</v>
      </c>
      <c r="BQ20" s="1" t="n">
        <v>41061</v>
      </c>
      <c r="BR20" s="1" t="n">
        <v>100</v>
      </c>
      <c r="BS20" s="1" t="n">
        <v>41061</v>
      </c>
      <c r="BT20" s="1" t="n">
        <v>200</v>
      </c>
    </row>
    <row r="21" customFormat="false" ht="12.75" hidden="false" customHeight="false" outlineLevel="0" collapsed="false">
      <c r="A21" s="217" t="n">
        <f aca="false">V21</f>
        <v>46356</v>
      </c>
      <c r="B21" s="175" t="n">
        <f aca="false">W21+PPadd</f>
        <v>36</v>
      </c>
      <c r="C21" s="200"/>
      <c r="D21" s="201" t="n">
        <f aca="false">Y21*AE21</f>
        <v>55</v>
      </c>
      <c r="E21" s="202" t="n">
        <f aca="false">Z21</f>
        <v>0.066841876332911</v>
      </c>
      <c r="F21" s="203" t="n">
        <v>14</v>
      </c>
      <c r="G21" s="177" t="n">
        <f aca="false">AB21</f>
        <v>0</v>
      </c>
      <c r="H21" s="204" t="n">
        <f aca="false">F21</f>
        <v>14</v>
      </c>
      <c r="I21" s="177"/>
      <c r="J21" s="82"/>
      <c r="K21" s="205"/>
      <c r="L21" s="173" t="n">
        <f aca="false">(A21-Calculation!$C$5)/365.25</f>
        <v>1.16358658453114</v>
      </c>
      <c r="M21" s="1" t="n">
        <v>2</v>
      </c>
      <c r="N21" s="206" t="n">
        <f aca="false">A21</f>
        <v>46356</v>
      </c>
      <c r="O21" s="207" t="n">
        <f aca="false">AJ21</f>
        <v>0.583401294240895</v>
      </c>
      <c r="P21" s="208"/>
      <c r="Q21" s="209" t="n">
        <v>14</v>
      </c>
      <c r="R21" s="169"/>
      <c r="S21" s="170"/>
      <c r="T21" s="174"/>
      <c r="U21" s="170"/>
      <c r="V21" s="210" t="n">
        <f aca="false">EOMONTH(V20,1)</f>
        <v>46356</v>
      </c>
      <c r="W21" s="175" t="n">
        <v>36</v>
      </c>
      <c r="X21" s="82" t="n">
        <v>0</v>
      </c>
      <c r="Y21" s="211" t="n">
        <v>55</v>
      </c>
      <c r="Z21" s="212" t="n">
        <v>0.066841876332911</v>
      </c>
      <c r="AA21" s="213" t="n">
        <f aca="false">+V21</f>
        <v>46356</v>
      </c>
      <c r="AB21" s="64" t="n">
        <v>0</v>
      </c>
      <c r="AC21" s="213" t="n">
        <f aca="false">+AA21</f>
        <v>46356</v>
      </c>
      <c r="AD21" s="64" t="n">
        <v>0</v>
      </c>
      <c r="AE21" s="17" t="n">
        <v>1</v>
      </c>
      <c r="AF21" s="17"/>
      <c r="AG21" s="192" t="n">
        <v>1.08145</v>
      </c>
      <c r="AH21" s="191"/>
      <c r="AI21" s="214" t="n">
        <f aca="false">+AC21</f>
        <v>46356</v>
      </c>
      <c r="AJ21" s="207" t="n">
        <v>0.583401294240895</v>
      </c>
      <c r="AK21" s="215" t="n">
        <v>0.244</v>
      </c>
      <c r="AL21" s="169" t="n">
        <v>41456</v>
      </c>
      <c r="AM21" s="170" t="n">
        <v>100</v>
      </c>
      <c r="AN21" s="169" t="n">
        <v>41456</v>
      </c>
      <c r="AO21" s="170" t="n">
        <v>200</v>
      </c>
      <c r="AQ21" s="175"/>
      <c r="AR21" s="216"/>
      <c r="AT21" s="198" t="n">
        <f aca="false">X21/12000*9600</f>
        <v>0</v>
      </c>
      <c r="AU21" s="216"/>
      <c r="AV21" s="170"/>
      <c r="BA21" s="174" t="n">
        <v>37012</v>
      </c>
      <c r="BB21" s="1" t="n">
        <v>32.25</v>
      </c>
      <c r="BC21" s="1" t="n">
        <v>52.6495862068966</v>
      </c>
      <c r="BD21" s="1" t="n">
        <v>2.05</v>
      </c>
      <c r="BE21" s="1" t="n">
        <v>0.069501914476685</v>
      </c>
      <c r="BF21" s="1" t="n">
        <v>38991</v>
      </c>
      <c r="BG21" s="1" t="n">
        <v>102766</v>
      </c>
      <c r="BH21" s="1" t="n">
        <v>38991</v>
      </c>
      <c r="BI21" s="1" t="n">
        <v>2363.35655762526</v>
      </c>
      <c r="BJ21" s="1" t="n">
        <v>1.02706359497585</v>
      </c>
      <c r="BL21" s="1" t="n">
        <v>1.08145106091718</v>
      </c>
      <c r="BN21" s="1" t="n">
        <v>37012</v>
      </c>
      <c r="BO21" s="1" t="n">
        <v>0.195</v>
      </c>
      <c r="BP21" s="1" t="n">
        <v>0.259</v>
      </c>
      <c r="BQ21" s="1" t="n">
        <v>41426</v>
      </c>
      <c r="BR21" s="1" t="n">
        <v>100</v>
      </c>
      <c r="BS21" s="1" t="n">
        <v>41426</v>
      </c>
      <c r="BT21" s="1" t="n">
        <v>200</v>
      </c>
    </row>
    <row r="22" customFormat="false" ht="12.75" hidden="false" customHeight="false" outlineLevel="0" collapsed="false">
      <c r="A22" s="217" t="n">
        <f aca="false">V22</f>
        <v>46387</v>
      </c>
      <c r="B22" s="175" t="n">
        <f aca="false">W22+PPadd</f>
        <v>59</v>
      </c>
      <c r="C22" s="200"/>
      <c r="D22" s="201" t="n">
        <f aca="false">Y22*AE22</f>
        <v>55</v>
      </c>
      <c r="E22" s="202" t="n">
        <f aca="false">Z22</f>
        <v>0.066754101871696</v>
      </c>
      <c r="F22" s="203" t="n">
        <v>15</v>
      </c>
      <c r="G22" s="177" t="n">
        <f aca="false">AB22</f>
        <v>0</v>
      </c>
      <c r="H22" s="204" t="n">
        <f aca="false">F22</f>
        <v>15</v>
      </c>
      <c r="I22" s="177"/>
      <c r="J22" s="82"/>
      <c r="K22" s="205"/>
      <c r="L22" s="173" t="n">
        <f aca="false">(A22-Calculation!$C$5)/365.25</f>
        <v>1.24845995893224</v>
      </c>
      <c r="M22" s="1" t="n">
        <v>3</v>
      </c>
      <c r="N22" s="206" t="n">
        <f aca="false">A22</f>
        <v>46387</v>
      </c>
      <c r="O22" s="207" t="n">
        <f aca="false">AJ22</f>
        <v>0.618895663126455</v>
      </c>
      <c r="P22" s="208"/>
      <c r="Q22" s="209" t="n">
        <v>15</v>
      </c>
      <c r="R22" s="169"/>
      <c r="S22" s="170"/>
      <c r="T22" s="174"/>
      <c r="U22" s="170"/>
      <c r="V22" s="210" t="n">
        <f aca="false">EOMONTH(V21,1)</f>
        <v>46387</v>
      </c>
      <c r="W22" s="175" t="n">
        <v>59</v>
      </c>
      <c r="X22" s="82" t="n">
        <v>0</v>
      </c>
      <c r="Y22" s="211" t="n">
        <v>55</v>
      </c>
      <c r="Z22" s="212" t="n">
        <v>0.066754101871696</v>
      </c>
      <c r="AA22" s="213" t="n">
        <f aca="false">+V22</f>
        <v>46387</v>
      </c>
      <c r="AB22" s="64" t="n">
        <v>0</v>
      </c>
      <c r="AC22" s="213" t="n">
        <f aca="false">+AA22</f>
        <v>46387</v>
      </c>
      <c r="AD22" s="64" t="n">
        <v>0</v>
      </c>
      <c r="AE22" s="17" t="n">
        <v>1</v>
      </c>
      <c r="AF22" s="17"/>
      <c r="AG22" s="192" t="n">
        <v>1.16632</v>
      </c>
      <c r="AH22" s="191"/>
      <c r="AI22" s="214" t="n">
        <f aca="false">+AC22</f>
        <v>46387</v>
      </c>
      <c r="AJ22" s="207" t="n">
        <v>0.618895663126455</v>
      </c>
      <c r="AK22" s="215" t="n">
        <v>0.236</v>
      </c>
      <c r="AL22" s="169" t="n">
        <v>41821</v>
      </c>
      <c r="AM22" s="170" t="n">
        <v>100</v>
      </c>
      <c r="AN22" s="169" t="n">
        <v>41821</v>
      </c>
      <c r="AO22" s="170" t="n">
        <v>200</v>
      </c>
      <c r="AQ22" s="175"/>
      <c r="AR22" s="216"/>
      <c r="AT22" s="198" t="n">
        <f aca="false">X22/12000*9600</f>
        <v>0</v>
      </c>
      <c r="AU22" s="216"/>
      <c r="AV22" s="170"/>
      <c r="BA22" s="174" t="n">
        <v>37043</v>
      </c>
      <c r="BB22" s="1" t="n">
        <v>58</v>
      </c>
      <c r="BC22" s="1" t="n">
        <v>52.428</v>
      </c>
      <c r="BD22" s="1" t="n">
        <v>2.05</v>
      </c>
      <c r="BE22" s="1" t="n">
        <v>0.069831394348081</v>
      </c>
      <c r="BF22" s="1" t="n">
        <v>39173</v>
      </c>
      <c r="BG22" s="1" t="n">
        <v>102766</v>
      </c>
      <c r="BH22" s="1" t="n">
        <v>39173</v>
      </c>
      <c r="BI22" s="1" t="n">
        <v>2493.9446150234</v>
      </c>
      <c r="BJ22" s="1" t="n">
        <v>1.02921831581703</v>
      </c>
      <c r="BL22" s="1" t="n">
        <v>1.16632443531828</v>
      </c>
      <c r="BN22" s="1" t="n">
        <v>37043</v>
      </c>
      <c r="BO22" s="1" t="n">
        <v>0.22</v>
      </c>
      <c r="BP22" s="1" t="n">
        <v>0.254</v>
      </c>
      <c r="BQ22" s="1" t="n">
        <v>41791</v>
      </c>
      <c r="BR22" s="1" t="n">
        <v>100</v>
      </c>
      <c r="BS22" s="1" t="n">
        <v>41791</v>
      </c>
      <c r="BT22" s="1" t="n">
        <v>200</v>
      </c>
    </row>
    <row r="23" customFormat="false" ht="12.75" hidden="false" customHeight="false" outlineLevel="0" collapsed="false">
      <c r="A23" s="217" t="n">
        <f aca="false">V23</f>
        <v>46418</v>
      </c>
      <c r="B23" s="175" t="n">
        <f aca="false">W23+PPadd</f>
        <v>59</v>
      </c>
      <c r="C23" s="200"/>
      <c r="D23" s="201" t="n">
        <f aca="false">Y23*AE23</f>
        <v>55</v>
      </c>
      <c r="E23" s="202" t="n">
        <f aca="false">Z23</f>
        <v>0.066725231559943</v>
      </c>
      <c r="F23" s="203" t="n">
        <v>16</v>
      </c>
      <c r="G23" s="177" t="n">
        <f aca="false">AB23</f>
        <v>0</v>
      </c>
      <c r="H23" s="204" t="n">
        <f aca="false">F23</f>
        <v>16</v>
      </c>
      <c r="I23" s="177"/>
      <c r="J23" s="82"/>
      <c r="K23" s="205"/>
      <c r="L23" s="173" t="n">
        <f aca="false">(A23-Calculation!$C$5)/365.25</f>
        <v>1.33333333333333</v>
      </c>
      <c r="M23" s="1" t="n">
        <v>4</v>
      </c>
      <c r="N23" s="206" t="n">
        <f aca="false">A23</f>
        <v>46418</v>
      </c>
      <c r="O23" s="207" t="n">
        <f aca="false">AJ23</f>
        <v>0.604668984245492</v>
      </c>
      <c r="P23" s="208"/>
      <c r="Q23" s="209" t="n">
        <v>16</v>
      </c>
      <c r="R23" s="169"/>
      <c r="S23" s="170"/>
      <c r="T23" s="174"/>
      <c r="U23" s="170"/>
      <c r="V23" s="210" t="n">
        <f aca="false">EOMONTH(V22,1)</f>
        <v>46418</v>
      </c>
      <c r="W23" s="175" t="n">
        <v>59</v>
      </c>
      <c r="X23" s="82" t="n">
        <v>0</v>
      </c>
      <c r="Y23" s="211" t="n">
        <v>55</v>
      </c>
      <c r="Z23" s="212" t="n">
        <v>0.066725231559943</v>
      </c>
      <c r="AA23" s="213" t="n">
        <f aca="false">+V23</f>
        <v>46418</v>
      </c>
      <c r="AB23" s="64" t="n">
        <v>0</v>
      </c>
      <c r="AC23" s="213" t="n">
        <f aca="false">+AA23</f>
        <v>46418</v>
      </c>
      <c r="AD23" s="64" t="n">
        <v>0</v>
      </c>
      <c r="AE23" s="17" t="n">
        <v>1</v>
      </c>
      <c r="AF23" s="17"/>
      <c r="AG23" s="192" t="n">
        <v>1.24846</v>
      </c>
      <c r="AH23" s="191"/>
      <c r="AI23" s="214" t="n">
        <f aca="false">+AC23</f>
        <v>46418</v>
      </c>
      <c r="AJ23" s="207" t="n">
        <v>0.604668984245492</v>
      </c>
      <c r="AK23" s="215" t="n">
        <v>0.231</v>
      </c>
      <c r="AL23" s="169" t="n">
        <v>42186</v>
      </c>
      <c r="AM23" s="170" t="n">
        <v>100</v>
      </c>
      <c r="AN23" s="169" t="n">
        <v>42186</v>
      </c>
      <c r="AO23" s="170" t="n">
        <v>200</v>
      </c>
      <c r="AQ23" s="175"/>
      <c r="AR23" s="216"/>
      <c r="AT23" s="198" t="n">
        <f aca="false">X23/12000*9600</f>
        <v>0</v>
      </c>
      <c r="AU23" s="216"/>
      <c r="AV23" s="170"/>
      <c r="BA23" s="174" t="n">
        <v>37073</v>
      </c>
      <c r="BB23" s="1" t="n">
        <v>96.5</v>
      </c>
      <c r="BC23" s="1" t="n">
        <v>52.6126551724138</v>
      </c>
      <c r="BD23" s="1" t="n">
        <v>2.05</v>
      </c>
      <c r="BE23" s="1" t="n">
        <v>0.070127153524125</v>
      </c>
      <c r="BF23" s="1" t="n">
        <v>39356</v>
      </c>
      <c r="BG23" s="1" t="n">
        <v>98817</v>
      </c>
      <c r="BH23" s="1" t="n">
        <v>39356</v>
      </c>
      <c r="BI23" s="1" t="n">
        <v>2573.39705730039</v>
      </c>
      <c r="BJ23" s="1" t="n">
        <v>1.03130783353768</v>
      </c>
      <c r="BL23" s="1" t="n">
        <v>1.24845995893224</v>
      </c>
      <c r="BN23" s="1" t="n">
        <v>37073</v>
      </c>
      <c r="BO23" s="1" t="n">
        <v>0.28</v>
      </c>
      <c r="BP23" s="1" t="n">
        <v>0.249</v>
      </c>
      <c r="BQ23" s="1" t="n">
        <v>42156</v>
      </c>
      <c r="BR23" s="1" t="n">
        <v>100</v>
      </c>
      <c r="BS23" s="1" t="n">
        <v>42156</v>
      </c>
      <c r="BT23" s="1" t="n">
        <v>200</v>
      </c>
    </row>
    <row r="24" customFormat="false" ht="12.75" hidden="false" customHeight="false" outlineLevel="0" collapsed="false">
      <c r="A24" s="217" t="n">
        <f aca="false">V24</f>
        <v>46446</v>
      </c>
      <c r="B24" s="175" t="n">
        <f aca="false">W24+PPadd</f>
        <v>38</v>
      </c>
      <c r="C24" s="200"/>
      <c r="D24" s="201" t="n">
        <f aca="false">Y24*AE24</f>
        <v>55</v>
      </c>
      <c r="E24" s="202" t="n">
        <f aca="false">Z24</f>
        <v>0.066699155149565</v>
      </c>
      <c r="F24" s="203" t="n">
        <v>17</v>
      </c>
      <c r="G24" s="177" t="n">
        <f aca="false">AB24</f>
        <v>0</v>
      </c>
      <c r="H24" s="204" t="n">
        <f aca="false">F24</f>
        <v>17</v>
      </c>
      <c r="I24" s="177"/>
      <c r="J24" s="82"/>
      <c r="K24" s="205"/>
      <c r="L24" s="173" t="n">
        <f aca="false">(A24-Calculation!$C$5)/365.25</f>
        <v>1.40999315537303</v>
      </c>
      <c r="M24" s="1" t="n">
        <v>5</v>
      </c>
      <c r="N24" s="206" t="n">
        <f aca="false">A24</f>
        <v>46446</v>
      </c>
      <c r="O24" s="207" t="n">
        <f aca="false">AJ24</f>
        <v>0.524210101009128</v>
      </c>
      <c r="P24" s="208"/>
      <c r="Q24" s="209" t="n">
        <v>17</v>
      </c>
      <c r="R24" s="169"/>
      <c r="S24" s="170"/>
      <c r="T24" s="174"/>
      <c r="U24" s="170"/>
      <c r="V24" s="210" t="n">
        <f aca="false">EOMONTH(V23,1)</f>
        <v>46446</v>
      </c>
      <c r="W24" s="175" t="n">
        <v>38</v>
      </c>
      <c r="X24" s="82" t="n">
        <v>0</v>
      </c>
      <c r="Y24" s="211" t="n">
        <v>55</v>
      </c>
      <c r="Z24" s="212" t="n">
        <v>0.066699155149565</v>
      </c>
      <c r="AA24" s="213" t="n">
        <f aca="false">+V24</f>
        <v>46446</v>
      </c>
      <c r="AB24" s="64" t="n">
        <v>0</v>
      </c>
      <c r="AC24" s="213" t="n">
        <f aca="false">+AA24</f>
        <v>46446</v>
      </c>
      <c r="AD24" s="64" t="n">
        <v>0</v>
      </c>
      <c r="AE24" s="17" t="n">
        <v>1</v>
      </c>
      <c r="AF24" s="17"/>
      <c r="AG24" s="192" t="n">
        <v>1.33333</v>
      </c>
      <c r="AH24" s="191"/>
      <c r="AI24" s="214" t="n">
        <f aca="false">+AC24</f>
        <v>46446</v>
      </c>
      <c r="AJ24" s="207" t="n">
        <v>0.524210101009128</v>
      </c>
      <c r="AK24" s="215" t="n">
        <v>0.226</v>
      </c>
      <c r="AL24" s="169" t="n">
        <v>42552</v>
      </c>
      <c r="AM24" s="170" t="n">
        <v>100</v>
      </c>
      <c r="AN24" s="169" t="n">
        <v>42552</v>
      </c>
      <c r="AO24" s="170" t="n">
        <v>200</v>
      </c>
      <c r="AQ24" s="175"/>
      <c r="AR24" s="216"/>
      <c r="AT24" s="198" t="n">
        <f aca="false">X24/12000*9600</f>
        <v>0</v>
      </c>
      <c r="AU24" s="216"/>
      <c r="AV24" s="170"/>
      <c r="BA24" s="174" t="n">
        <v>37104</v>
      </c>
      <c r="BB24" s="1" t="n">
        <v>90.5</v>
      </c>
      <c r="BC24" s="1" t="n">
        <v>52.9819655172414</v>
      </c>
      <c r="BD24" s="1" t="n">
        <v>2.05</v>
      </c>
      <c r="BE24" s="1" t="n">
        <v>0.070389138431104</v>
      </c>
      <c r="BF24" s="1" t="n">
        <v>39539</v>
      </c>
      <c r="BG24" s="1" t="n">
        <v>98817</v>
      </c>
      <c r="BH24" s="1" t="n">
        <v>39539</v>
      </c>
      <c r="BI24" s="1" t="n">
        <v>2694.90295717092</v>
      </c>
      <c r="BJ24" s="1" t="n">
        <v>1.03347145854928</v>
      </c>
      <c r="BL24" s="1" t="n">
        <v>1.33333333333333</v>
      </c>
      <c r="BN24" s="1" t="n">
        <v>37104</v>
      </c>
      <c r="BO24" s="1" t="n">
        <v>0.34</v>
      </c>
      <c r="BP24" s="1" t="n">
        <v>0.245</v>
      </c>
      <c r="BQ24" s="1" t="n">
        <v>42522</v>
      </c>
      <c r="BR24" s="1" t="n">
        <v>100</v>
      </c>
      <c r="BS24" s="1" t="n">
        <v>42522</v>
      </c>
      <c r="BT24" s="1" t="n">
        <v>200</v>
      </c>
    </row>
    <row r="25" customFormat="false" ht="12.75" hidden="false" customHeight="false" outlineLevel="0" collapsed="false">
      <c r="A25" s="217" t="n">
        <f aca="false">V25</f>
        <v>46477</v>
      </c>
      <c r="B25" s="175" t="n">
        <f aca="false">W25+PPadd</f>
        <v>38</v>
      </c>
      <c r="C25" s="200"/>
      <c r="D25" s="201" t="n">
        <f aca="false">Y25*AE25</f>
        <v>55</v>
      </c>
      <c r="E25" s="202" t="n">
        <f aca="false">Z25</f>
        <v>0.066658972335586</v>
      </c>
      <c r="F25" s="203" t="n">
        <v>18</v>
      </c>
      <c r="G25" s="177" t="n">
        <f aca="false">AB25</f>
        <v>0</v>
      </c>
      <c r="H25" s="204" t="n">
        <f aca="false">F25</f>
        <v>18</v>
      </c>
      <c r="I25" s="177"/>
      <c r="J25" s="82"/>
      <c r="K25" s="205"/>
      <c r="L25" s="173" t="n">
        <f aca="false">(A25-Calculation!$C$5)/365.25</f>
        <v>1.49486652977413</v>
      </c>
      <c r="M25" s="1" t="n">
        <v>6</v>
      </c>
      <c r="N25" s="206" t="n">
        <f aca="false">A25</f>
        <v>46477</v>
      </c>
      <c r="O25" s="207" t="n">
        <f aca="false">AJ25</f>
        <v>0.506031686553925</v>
      </c>
      <c r="P25" s="208"/>
      <c r="Q25" s="209" t="n">
        <v>18</v>
      </c>
      <c r="R25" s="169"/>
      <c r="S25" s="170"/>
      <c r="T25" s="174"/>
      <c r="U25" s="170"/>
      <c r="V25" s="210" t="n">
        <f aca="false">EOMONTH(V24,1)</f>
        <v>46477</v>
      </c>
      <c r="W25" s="175" t="n">
        <v>38</v>
      </c>
      <c r="X25" s="82" t="n">
        <v>0</v>
      </c>
      <c r="Y25" s="211" t="n">
        <v>55</v>
      </c>
      <c r="Z25" s="212" t="n">
        <v>0.066658972335586</v>
      </c>
      <c r="AA25" s="213" t="n">
        <f aca="false">+V25</f>
        <v>46477</v>
      </c>
      <c r="AB25" s="64" t="n">
        <v>0</v>
      </c>
      <c r="AC25" s="213" t="n">
        <f aca="false">+AA25</f>
        <v>46477</v>
      </c>
      <c r="AD25" s="64" t="n">
        <v>0</v>
      </c>
      <c r="AE25" s="17" t="n">
        <v>1</v>
      </c>
      <c r="AF25" s="17"/>
      <c r="AG25" s="192" t="n">
        <v>1.41821</v>
      </c>
      <c r="AH25" s="191"/>
      <c r="AI25" s="214" t="n">
        <f aca="false">+AC25</f>
        <v>46477</v>
      </c>
      <c r="AJ25" s="207" t="n">
        <v>0.506031686553925</v>
      </c>
      <c r="AK25" s="215" t="n">
        <v>0.221</v>
      </c>
      <c r="AL25" s="169" t="n">
        <v>42917</v>
      </c>
      <c r="AM25" s="170" t="n">
        <v>100</v>
      </c>
      <c r="AN25" s="169" t="n">
        <v>42917</v>
      </c>
      <c r="AO25" s="170" t="n">
        <v>200</v>
      </c>
      <c r="AQ25" s="175"/>
      <c r="AR25" s="216"/>
      <c r="AT25" s="198" t="n">
        <f aca="false">X25/12000*9600</f>
        <v>0</v>
      </c>
      <c r="AU25" s="216"/>
      <c r="AV25" s="170"/>
      <c r="BA25" s="174" t="n">
        <v>37135</v>
      </c>
      <c r="BB25" s="1" t="n">
        <v>34.3</v>
      </c>
      <c r="BC25" s="1" t="n">
        <v>53.697724137931</v>
      </c>
      <c r="BD25" s="1" t="n">
        <v>2.05</v>
      </c>
      <c r="BE25" s="1" t="n">
        <v>0.070651123360773</v>
      </c>
      <c r="BF25" s="1" t="n">
        <v>39722</v>
      </c>
      <c r="BG25" s="1" t="n">
        <v>94513</v>
      </c>
      <c r="BH25" s="1" t="n">
        <v>39722</v>
      </c>
      <c r="BI25" s="1" t="n">
        <v>2788.43635853045</v>
      </c>
      <c r="BJ25" s="1" t="n">
        <v>1.03563962272275</v>
      </c>
      <c r="BL25" s="1" t="n">
        <v>1.41820670773443</v>
      </c>
      <c r="BN25" s="1" t="n">
        <v>37135</v>
      </c>
      <c r="BO25" s="1" t="n">
        <v>0.34</v>
      </c>
      <c r="BP25" s="1" t="n">
        <v>0.241</v>
      </c>
      <c r="BQ25" s="1" t="n">
        <v>42887</v>
      </c>
      <c r="BR25" s="1" t="n">
        <v>100</v>
      </c>
      <c r="BS25" s="1" t="n">
        <v>42887</v>
      </c>
      <c r="BT25" s="1" t="n">
        <v>200</v>
      </c>
    </row>
    <row r="26" customFormat="false" ht="12.75" hidden="false" customHeight="false" outlineLevel="0" collapsed="false">
      <c r="A26" s="217" t="n">
        <f aca="false">V26</f>
        <v>46507</v>
      </c>
      <c r="B26" s="175" t="n">
        <f aca="false">W26+PPadd</f>
        <v>48</v>
      </c>
      <c r="C26" s="200"/>
      <c r="D26" s="201" t="n">
        <f aca="false">Y26*AE26</f>
        <v>55</v>
      </c>
      <c r="E26" s="202" t="n">
        <f aca="false">Z26</f>
        <v>0.066603283684949</v>
      </c>
      <c r="F26" s="203" t="n">
        <v>19</v>
      </c>
      <c r="G26" s="177" t="n">
        <f aca="false">AB26</f>
        <v>0</v>
      </c>
      <c r="H26" s="204" t="n">
        <f aca="false">F26</f>
        <v>19</v>
      </c>
      <c r="I26" s="177"/>
      <c r="J26" s="82"/>
      <c r="K26" s="205"/>
      <c r="L26" s="173" t="n">
        <f aca="false">(A26-Calculation!$C$5)/365.25</f>
        <v>1.57700205338809</v>
      </c>
      <c r="M26" s="1" t="n">
        <v>1</v>
      </c>
      <c r="N26" s="206" t="n">
        <f aca="false">A26</f>
        <v>46507</v>
      </c>
      <c r="O26" s="207" t="n">
        <f aca="false">AJ26</f>
        <v>0.522897652074911</v>
      </c>
      <c r="P26" s="208"/>
      <c r="Q26" s="209" t="n">
        <v>19</v>
      </c>
      <c r="R26" s="169"/>
      <c r="S26" s="170"/>
      <c r="T26" s="174"/>
      <c r="U26" s="170"/>
      <c r="V26" s="210" t="n">
        <f aca="false">EOMONTH(V25,1)</f>
        <v>46507</v>
      </c>
      <c r="W26" s="175" t="n">
        <v>48</v>
      </c>
      <c r="X26" s="82" t="n">
        <v>0</v>
      </c>
      <c r="Y26" s="211" t="n">
        <v>55</v>
      </c>
      <c r="Z26" s="212" t="n">
        <v>0.066603283684949</v>
      </c>
      <c r="AA26" s="213" t="n">
        <f aca="false">+V26</f>
        <v>46507</v>
      </c>
      <c r="AB26" s="64" t="n">
        <v>0</v>
      </c>
      <c r="AC26" s="213" t="n">
        <f aca="false">+AA26</f>
        <v>46507</v>
      </c>
      <c r="AD26" s="64" t="n">
        <v>0</v>
      </c>
      <c r="AE26" s="17" t="n">
        <v>1</v>
      </c>
      <c r="AF26" s="17"/>
      <c r="AG26" s="192" t="n">
        <v>1.50034</v>
      </c>
      <c r="AH26" s="191"/>
      <c r="AI26" s="214" t="n">
        <f aca="false">+AC26</f>
        <v>46507</v>
      </c>
      <c r="AJ26" s="207" t="n">
        <v>0.522897652074911</v>
      </c>
      <c r="AK26" s="215" t="n">
        <v>0.217</v>
      </c>
      <c r="AL26" s="169" t="n">
        <v>43282</v>
      </c>
      <c r="AM26" s="170" t="n">
        <v>100</v>
      </c>
      <c r="AN26" s="169" t="n">
        <v>43282</v>
      </c>
      <c r="AO26" s="170" t="n">
        <v>200</v>
      </c>
      <c r="AQ26" s="175"/>
      <c r="AR26" s="216"/>
      <c r="AT26" s="198" t="n">
        <f aca="false">X26/12000*9600</f>
        <v>0</v>
      </c>
      <c r="AU26" s="216"/>
      <c r="AV26" s="170"/>
      <c r="BA26" s="174" t="n">
        <v>37165</v>
      </c>
      <c r="BB26" s="1" t="n">
        <v>26.4</v>
      </c>
      <c r="BC26" s="1" t="n">
        <v>54.3765517241379</v>
      </c>
      <c r="BD26" s="1" t="n">
        <v>2.05</v>
      </c>
      <c r="BE26" s="1" t="n">
        <v>0.070878936987239</v>
      </c>
      <c r="BF26" s="1" t="n">
        <v>39904</v>
      </c>
      <c r="BG26" s="1" t="n">
        <v>94513</v>
      </c>
      <c r="BH26" s="1" t="n">
        <v>39904</v>
      </c>
      <c r="BI26" s="1" t="n">
        <v>2917.87009900554</v>
      </c>
      <c r="BJ26" s="1" t="n">
        <v>1.03774217697254</v>
      </c>
      <c r="BL26" s="1" t="n">
        <v>1.50034223134839</v>
      </c>
      <c r="BN26" s="1" t="n">
        <v>37165</v>
      </c>
      <c r="BO26" s="1" t="n">
        <v>0.21</v>
      </c>
      <c r="BP26" s="1" t="n">
        <v>0.237</v>
      </c>
      <c r="BQ26" s="1" t="n">
        <v>43252</v>
      </c>
      <c r="BR26" s="1" t="n">
        <v>100</v>
      </c>
      <c r="BS26" s="1" t="n">
        <v>43252</v>
      </c>
      <c r="BT26" s="1" t="n">
        <v>200</v>
      </c>
    </row>
    <row r="27" customFormat="false" ht="12.75" hidden="false" customHeight="false" outlineLevel="0" collapsed="false">
      <c r="A27" s="217" t="n">
        <f aca="false">V27</f>
        <v>46538</v>
      </c>
      <c r="B27" s="175" t="n">
        <f aca="false">W27+PPadd</f>
        <v>83</v>
      </c>
      <c r="C27" s="200"/>
      <c r="D27" s="201" t="n">
        <f aca="false">Y27*AE27</f>
        <v>55</v>
      </c>
      <c r="E27" s="202" t="n">
        <f aca="false">Z27</f>
        <v>0.066545738747036</v>
      </c>
      <c r="F27" s="203" t="n">
        <v>20</v>
      </c>
      <c r="G27" s="177" t="n">
        <f aca="false">AB27</f>
        <v>0</v>
      </c>
      <c r="H27" s="204" t="n">
        <f aca="false">F27</f>
        <v>20</v>
      </c>
      <c r="I27" s="177"/>
      <c r="J27" s="82"/>
      <c r="K27" s="205"/>
      <c r="L27" s="173" t="n">
        <f aca="false">(A27-Calculation!$C$5)/365.25</f>
        <v>1.66187542778919</v>
      </c>
      <c r="M27" s="1" t="n">
        <v>2</v>
      </c>
      <c r="N27" s="206" t="n">
        <f aca="false">A27</f>
        <v>46538</v>
      </c>
      <c r="O27" s="207" t="n">
        <f aca="false">AJ27</f>
        <v>0.940727751694547</v>
      </c>
      <c r="P27" s="208"/>
      <c r="Q27" s="209" t="n">
        <v>20</v>
      </c>
      <c r="R27" s="169"/>
      <c r="S27" s="170"/>
      <c r="T27" s="174"/>
      <c r="U27" s="170"/>
      <c r="V27" s="210" t="n">
        <f aca="false">EOMONTH(V26,1)</f>
        <v>46538</v>
      </c>
      <c r="W27" s="175" t="n">
        <v>83</v>
      </c>
      <c r="X27" s="82" t="n">
        <v>0</v>
      </c>
      <c r="Y27" s="211" t="n">
        <v>55</v>
      </c>
      <c r="Z27" s="212" t="n">
        <v>0.066545738747036</v>
      </c>
      <c r="AA27" s="213" t="n">
        <f aca="false">+V27</f>
        <v>46538</v>
      </c>
      <c r="AB27" s="64" t="n">
        <v>0</v>
      </c>
      <c r="AC27" s="213" t="n">
        <f aca="false">+AA27</f>
        <v>46538</v>
      </c>
      <c r="AD27" s="64" t="n">
        <v>0</v>
      </c>
      <c r="AE27" s="17" t="n">
        <v>1</v>
      </c>
      <c r="AF27" s="17"/>
      <c r="AG27" s="192" t="n">
        <v>1.58522</v>
      </c>
      <c r="AH27" s="191"/>
      <c r="AI27" s="214" t="n">
        <f aca="false">+AC27</f>
        <v>46538</v>
      </c>
      <c r="AJ27" s="207" t="n">
        <v>0.940727751694547</v>
      </c>
      <c r="AK27" s="215" t="n">
        <v>0.213</v>
      </c>
      <c r="AL27" s="169" t="n">
        <v>43647</v>
      </c>
      <c r="AM27" s="170" t="n">
        <v>100</v>
      </c>
      <c r="AN27" s="169" t="n">
        <v>43647</v>
      </c>
      <c r="AO27" s="170" t="n">
        <v>200</v>
      </c>
      <c r="AQ27" s="175"/>
      <c r="AR27" s="216"/>
      <c r="AT27" s="198" t="n">
        <f aca="false">X27/12000*9600</f>
        <v>0</v>
      </c>
      <c r="AU27" s="216"/>
      <c r="AV27" s="170"/>
      <c r="BA27" s="174" t="n">
        <v>37196</v>
      </c>
      <c r="BB27" s="1" t="n">
        <v>26.4</v>
      </c>
      <c r="BC27" s="1" t="n">
        <v>55.0202068965517</v>
      </c>
      <c r="BD27" s="1" t="n">
        <v>2.05</v>
      </c>
      <c r="BE27" s="1" t="n">
        <v>0.071072091772154</v>
      </c>
      <c r="BF27" s="1" t="n">
        <v>40087</v>
      </c>
      <c r="BG27" s="1" t="n">
        <v>89821</v>
      </c>
      <c r="BH27" s="1" t="n">
        <v>40087</v>
      </c>
      <c r="BI27" s="1" t="n">
        <v>3027.97995742101</v>
      </c>
      <c r="BJ27" s="1" t="n">
        <v>1.03991930086967</v>
      </c>
      <c r="BL27" s="1" t="n">
        <v>1.58521560574949</v>
      </c>
      <c r="BN27" s="1" t="n">
        <v>37196</v>
      </c>
      <c r="BO27" s="1" t="n">
        <v>0.16</v>
      </c>
      <c r="BP27" s="1" t="n">
        <v>0.234</v>
      </c>
      <c r="BQ27" s="1" t="n">
        <v>43617</v>
      </c>
      <c r="BR27" s="1" t="n">
        <v>100</v>
      </c>
      <c r="BS27" s="1" t="n">
        <v>43617</v>
      </c>
      <c r="BT27" s="1" t="n">
        <v>200</v>
      </c>
    </row>
    <row r="28" customFormat="false" ht="12.75" hidden="false" customHeight="false" outlineLevel="0" collapsed="false">
      <c r="A28" s="217" t="n">
        <f aca="false">V28</f>
        <v>46568</v>
      </c>
      <c r="B28" s="175" t="n">
        <f aca="false">W28+PPadd</f>
        <v>128</v>
      </c>
      <c r="C28" s="200"/>
      <c r="D28" s="201" t="n">
        <f aca="false">Y28*AE28</f>
        <v>55</v>
      </c>
      <c r="E28" s="202" t="n">
        <f aca="false">Z28</f>
        <v>0.066502002600429</v>
      </c>
      <c r="F28" s="203" t="n">
        <v>21</v>
      </c>
      <c r="G28" s="177" t="n">
        <f aca="false">AB28</f>
        <v>0</v>
      </c>
      <c r="H28" s="204" t="n">
        <f aca="false">F28</f>
        <v>21</v>
      </c>
      <c r="I28" s="177"/>
      <c r="J28" s="82"/>
      <c r="K28" s="205"/>
      <c r="L28" s="173" t="n">
        <f aca="false">(A28-Calculation!$C$5)/365.25</f>
        <v>1.74401095140315</v>
      </c>
      <c r="M28" s="1" t="n">
        <v>3</v>
      </c>
      <c r="N28" s="206" t="n">
        <f aca="false">A28</f>
        <v>46568</v>
      </c>
      <c r="O28" s="207" t="n">
        <f aca="false">AJ28</f>
        <v>1.18434359520674</v>
      </c>
      <c r="P28" s="208"/>
      <c r="Q28" s="209" t="n">
        <v>21</v>
      </c>
      <c r="R28" s="169"/>
      <c r="S28" s="170"/>
      <c r="T28" s="174"/>
      <c r="U28" s="170"/>
      <c r="V28" s="210" t="n">
        <f aca="false">EOMONTH(V27,1)</f>
        <v>46568</v>
      </c>
      <c r="W28" s="175" t="n">
        <v>128</v>
      </c>
      <c r="X28" s="82" t="n">
        <v>0</v>
      </c>
      <c r="Y28" s="211" t="n">
        <v>55</v>
      </c>
      <c r="Z28" s="212" t="n">
        <v>0.066502002600429</v>
      </c>
      <c r="AA28" s="213" t="n">
        <f aca="false">+V28</f>
        <v>46568</v>
      </c>
      <c r="AB28" s="64" t="n">
        <v>0</v>
      </c>
      <c r="AC28" s="213" t="n">
        <f aca="false">+AA28</f>
        <v>46568</v>
      </c>
      <c r="AD28" s="64" t="n">
        <v>0</v>
      </c>
      <c r="AE28" s="17" t="n">
        <v>1</v>
      </c>
      <c r="AF28" s="17"/>
      <c r="AG28" s="192" t="n">
        <v>1.66735</v>
      </c>
      <c r="AH28" s="191"/>
      <c r="AI28" s="214" t="n">
        <f aca="false">+AC28</f>
        <v>46568</v>
      </c>
      <c r="AJ28" s="207" t="n">
        <v>1.18434359520674</v>
      </c>
      <c r="AK28" s="215" t="n">
        <v>0.21</v>
      </c>
      <c r="AL28" s="169" t="n">
        <v>44013</v>
      </c>
      <c r="AM28" s="170" t="n">
        <v>100</v>
      </c>
      <c r="AN28" s="169" t="n">
        <v>44013</v>
      </c>
      <c r="AO28" s="170" t="n">
        <v>200</v>
      </c>
      <c r="AQ28" s="175"/>
      <c r="AR28" s="216"/>
      <c r="AT28" s="198" t="n">
        <f aca="false">X28/12000*9600</f>
        <v>0</v>
      </c>
      <c r="AU28" s="216"/>
      <c r="AV28" s="170"/>
      <c r="BA28" s="174" t="n">
        <v>37226</v>
      </c>
      <c r="BB28" s="1" t="n">
        <v>26.4</v>
      </c>
      <c r="BC28" s="1" t="n">
        <v>55.2927931034483</v>
      </c>
      <c r="BD28" s="1" t="n">
        <v>2.05</v>
      </c>
      <c r="BE28" s="1" t="n">
        <v>0.071259015769295</v>
      </c>
      <c r="BF28" s="1" t="n">
        <v>40269</v>
      </c>
      <c r="BG28" s="1" t="n">
        <v>89821</v>
      </c>
      <c r="BH28" s="1" t="n">
        <v>40269</v>
      </c>
      <c r="BI28" s="1" t="n">
        <v>3185.1491538018</v>
      </c>
      <c r="BJ28" s="1" t="n">
        <v>1.04203054371661</v>
      </c>
      <c r="BL28" s="1" t="n">
        <v>1.66735112936345</v>
      </c>
      <c r="BN28" s="1" t="n">
        <v>37226</v>
      </c>
      <c r="BO28" s="1" t="n">
        <v>0.16</v>
      </c>
      <c r="BP28" s="1" t="n">
        <v>0.231</v>
      </c>
      <c r="BQ28" s="1" t="n">
        <v>43983</v>
      </c>
      <c r="BR28" s="1" t="n">
        <v>100</v>
      </c>
      <c r="BS28" s="1" t="n">
        <v>43983</v>
      </c>
      <c r="BT28" s="1" t="n">
        <v>200</v>
      </c>
    </row>
    <row r="29" customFormat="false" ht="12.75" hidden="false" customHeight="false" outlineLevel="0" collapsed="false">
      <c r="A29" s="217" t="n">
        <f aca="false">V29</f>
        <v>46599</v>
      </c>
      <c r="B29" s="175" t="n">
        <f aca="false">W29+PPadd</f>
        <v>121</v>
      </c>
      <c r="C29" s="200"/>
      <c r="D29" s="201" t="n">
        <f aca="false">Y29*AE29</f>
        <v>55</v>
      </c>
      <c r="E29" s="202" t="n">
        <f aca="false">Z29</f>
        <v>0.066476460899144</v>
      </c>
      <c r="F29" s="203" t="n">
        <v>22</v>
      </c>
      <c r="G29" s="177" t="n">
        <f aca="false">AB29</f>
        <v>0</v>
      </c>
      <c r="H29" s="204" t="n">
        <f aca="false">F29</f>
        <v>22</v>
      </c>
      <c r="I29" s="177"/>
      <c r="J29" s="82"/>
      <c r="K29" s="205"/>
      <c r="L29" s="173" t="n">
        <f aca="false">(A29-Calculation!$C$5)/365.25</f>
        <v>1.82888432580424</v>
      </c>
      <c r="M29" s="1" t="n">
        <v>4</v>
      </c>
      <c r="N29" s="206" t="n">
        <f aca="false">A29</f>
        <v>46599</v>
      </c>
      <c r="O29" s="207" t="n">
        <f aca="false">AJ29</f>
        <v>1.16145025810331</v>
      </c>
      <c r="P29" s="208"/>
      <c r="Q29" s="218"/>
      <c r="R29" s="169"/>
      <c r="S29" s="170"/>
      <c r="T29" s="170"/>
      <c r="U29" s="170"/>
      <c r="V29" s="210" t="n">
        <f aca="false">EOMONTH(V28,1)</f>
        <v>46599</v>
      </c>
      <c r="W29" s="175" t="n">
        <v>121</v>
      </c>
      <c r="X29" s="82" t="n">
        <v>0</v>
      </c>
      <c r="Y29" s="211" t="n">
        <v>55</v>
      </c>
      <c r="Z29" s="212" t="n">
        <v>0.066476460899144</v>
      </c>
      <c r="AA29" s="213" t="n">
        <f aca="false">+V29</f>
        <v>46599</v>
      </c>
      <c r="AB29" s="64" t="n">
        <v>0</v>
      </c>
      <c r="AC29" s="213" t="n">
        <f aca="false">+AA29</f>
        <v>46599</v>
      </c>
      <c r="AD29" s="64" t="n">
        <v>0</v>
      </c>
      <c r="AE29" s="17" t="n">
        <v>1</v>
      </c>
      <c r="AF29" s="17"/>
      <c r="AG29" s="192" t="n">
        <v>1.75222</v>
      </c>
      <c r="AH29" s="191"/>
      <c r="AI29" s="214" t="n">
        <f aca="false">+AC29</f>
        <v>46599</v>
      </c>
      <c r="AJ29" s="207" t="n">
        <v>1.16145025810331</v>
      </c>
      <c r="AK29" s="215" t="n">
        <v>0.207</v>
      </c>
      <c r="AM29" s="207"/>
      <c r="AN29" s="219"/>
      <c r="AQ29" s="175"/>
      <c r="AR29" s="216"/>
      <c r="AT29" s="198" t="n">
        <f aca="false">X29/12000*9600</f>
        <v>0</v>
      </c>
      <c r="AU29" s="216"/>
      <c r="AV29" s="170"/>
      <c r="BA29" s="174" t="n">
        <v>37257</v>
      </c>
      <c r="BB29" s="1" t="n">
        <v>33</v>
      </c>
      <c r="BC29" s="1" t="n">
        <v>54.7018965517241</v>
      </c>
      <c r="BD29" s="1" t="n">
        <v>2.05</v>
      </c>
      <c r="BE29" s="1" t="n">
        <v>0.071438001849101</v>
      </c>
      <c r="BF29" s="1" t="n">
        <v>40452</v>
      </c>
      <c r="BG29" s="1" t="n">
        <v>84707</v>
      </c>
      <c r="BH29" s="1" t="n">
        <v>40452</v>
      </c>
      <c r="BI29" s="1" t="n">
        <v>3314.77323187495</v>
      </c>
      <c r="BJ29" s="1" t="n">
        <v>1.04421666436257</v>
      </c>
      <c r="BL29" s="1" t="n">
        <v>1.75222450376454</v>
      </c>
      <c r="BN29" s="1" t="n">
        <v>37257</v>
      </c>
      <c r="BO29" s="1" t="n">
        <v>0.16</v>
      </c>
      <c r="BP29" s="1" t="n">
        <v>0.23</v>
      </c>
    </row>
    <row r="30" customFormat="false" ht="12.75" hidden="false" customHeight="false" outlineLevel="0" collapsed="false">
      <c r="A30" s="217" t="n">
        <f aca="false">V30</f>
        <v>46630</v>
      </c>
      <c r="B30" s="175" t="n">
        <f aca="false">W30+PPadd</f>
        <v>44</v>
      </c>
      <c r="C30" s="200"/>
      <c r="D30" s="201" t="n">
        <f aca="false">Y30*AE30</f>
        <v>55</v>
      </c>
      <c r="E30" s="202" t="n">
        <f aca="false">Z30</f>
        <v>0.066450919198074</v>
      </c>
      <c r="F30" s="203" t="n">
        <v>23</v>
      </c>
      <c r="G30" s="177" t="n">
        <f aca="false">AB30</f>
        <v>0</v>
      </c>
      <c r="H30" s="204" t="n">
        <f aca="false">F30</f>
        <v>23</v>
      </c>
      <c r="I30" s="177"/>
      <c r="J30" s="82"/>
      <c r="K30" s="205"/>
      <c r="L30" s="173" t="n">
        <f aca="false">(A30-Calculation!$C$5)/365.25</f>
        <v>1.91375770020534</v>
      </c>
      <c r="M30" s="1" t="n">
        <v>5</v>
      </c>
      <c r="N30" s="206" t="n">
        <f aca="false">A30</f>
        <v>46630</v>
      </c>
      <c r="O30" s="207" t="n">
        <f aca="false">AJ30</f>
        <v>0.594670719183639</v>
      </c>
      <c r="P30" s="208"/>
      <c r="Q30" s="218"/>
      <c r="R30" s="82"/>
      <c r="S30" s="170"/>
      <c r="T30" s="170"/>
      <c r="U30" s="170"/>
      <c r="V30" s="210" t="n">
        <f aca="false">EOMONTH(V29,1)</f>
        <v>46630</v>
      </c>
      <c r="W30" s="175" t="n">
        <v>44</v>
      </c>
      <c r="X30" s="82" t="n">
        <v>0</v>
      </c>
      <c r="Y30" s="211" t="n">
        <v>55</v>
      </c>
      <c r="Z30" s="212" t="n">
        <v>0.066450919198074</v>
      </c>
      <c r="AA30" s="213" t="n">
        <f aca="false">+V30</f>
        <v>46630</v>
      </c>
      <c r="AB30" s="64" t="n">
        <v>0</v>
      </c>
      <c r="AC30" s="213" t="n">
        <f aca="false">+AA30</f>
        <v>46630</v>
      </c>
      <c r="AD30" s="64" t="n">
        <v>0</v>
      </c>
      <c r="AE30" s="17" t="n">
        <v>1</v>
      </c>
      <c r="AF30" s="17"/>
      <c r="AG30" s="192" t="n">
        <v>1.8371</v>
      </c>
      <c r="AH30" s="191"/>
      <c r="AI30" s="214" t="n">
        <f aca="false">+AC30</f>
        <v>46630</v>
      </c>
      <c r="AJ30" s="207" t="n">
        <v>0.594670719183639</v>
      </c>
      <c r="AK30" s="215" t="n">
        <v>0.203</v>
      </c>
      <c r="AM30" s="207"/>
      <c r="AN30" s="219"/>
      <c r="AQ30" s="175"/>
      <c r="AR30" s="216"/>
      <c r="AT30" s="198" t="n">
        <f aca="false">X30/12000*9600</f>
        <v>0</v>
      </c>
      <c r="AU30" s="216"/>
      <c r="AV30" s="170"/>
      <c r="BA30" s="174" t="n">
        <v>37288</v>
      </c>
      <c r="BB30" s="1" t="n">
        <v>33</v>
      </c>
      <c r="BC30" s="1" t="n">
        <v>53.4321724137931</v>
      </c>
      <c r="BD30" s="1" t="n">
        <v>2.05</v>
      </c>
      <c r="BE30" s="1" t="n">
        <v>0.071597369697775</v>
      </c>
      <c r="BF30" s="1" t="n">
        <v>40634</v>
      </c>
      <c r="BG30" s="1" t="n">
        <v>84707</v>
      </c>
      <c r="BH30" s="1" t="n">
        <v>40634</v>
      </c>
      <c r="BI30" s="1" t="n">
        <v>3486.42535658432</v>
      </c>
      <c r="BJ30" s="1" t="n">
        <v>1.04640737136496</v>
      </c>
      <c r="BL30" s="1" t="n">
        <v>1.83709787816564</v>
      </c>
      <c r="BN30" s="1" t="n">
        <v>37288</v>
      </c>
      <c r="BO30" s="1" t="n">
        <v>0.20625</v>
      </c>
      <c r="BP30" s="1" t="n">
        <v>0.226</v>
      </c>
    </row>
    <row r="31" customFormat="false" ht="12.75" hidden="false" customHeight="false" outlineLevel="0" collapsed="false">
      <c r="A31" s="217" t="n">
        <f aca="false">V31</f>
        <v>46660</v>
      </c>
      <c r="B31" s="175" t="n">
        <f aca="false">W31+PPadd</f>
        <v>35</v>
      </c>
      <c r="C31" s="200"/>
      <c r="D31" s="201" t="n">
        <f aca="false">Y31*AE31</f>
        <v>55</v>
      </c>
      <c r="E31" s="202" t="n">
        <f aca="false">Z31</f>
        <v>0.066432021553282</v>
      </c>
      <c r="F31" s="203" t="n">
        <v>24</v>
      </c>
      <c r="G31" s="177" t="n">
        <f aca="false">AB31</f>
        <v>0</v>
      </c>
      <c r="H31" s="204" t="n">
        <f aca="false">F31</f>
        <v>24</v>
      </c>
      <c r="I31" s="177"/>
      <c r="J31" s="82"/>
      <c r="K31" s="205"/>
      <c r="L31" s="173" t="n">
        <f aca="false">(A31-Calculation!$C$5)/365.25</f>
        <v>1.9958932238193</v>
      </c>
      <c r="M31" s="1" t="n">
        <v>6</v>
      </c>
      <c r="N31" s="206" t="n">
        <f aca="false">A31</f>
        <v>46660</v>
      </c>
      <c r="O31" s="207" t="n">
        <f aca="false">AJ31</f>
        <v>0.464703769607473</v>
      </c>
      <c r="P31" s="208"/>
      <c r="Q31" s="218"/>
      <c r="S31" s="170"/>
      <c r="T31" s="170"/>
      <c r="U31" s="170"/>
      <c r="V31" s="210" t="n">
        <f aca="false">EOMONTH(V30,1)</f>
        <v>46660</v>
      </c>
      <c r="W31" s="175" t="n">
        <v>35</v>
      </c>
      <c r="X31" s="82" t="n">
        <v>0</v>
      </c>
      <c r="Y31" s="211" t="n">
        <v>55</v>
      </c>
      <c r="Z31" s="212" t="n">
        <v>0.066432021553282</v>
      </c>
      <c r="AA31" s="213" t="n">
        <f aca="false">+V31</f>
        <v>46660</v>
      </c>
      <c r="AB31" s="64" t="n">
        <v>0</v>
      </c>
      <c r="AC31" s="213" t="n">
        <f aca="false">+AA31</f>
        <v>46660</v>
      </c>
      <c r="AD31" s="64" t="n">
        <v>0</v>
      </c>
      <c r="AE31" s="17" t="n">
        <v>1</v>
      </c>
      <c r="AF31" s="17"/>
      <c r="AG31" s="192" t="n">
        <v>1.91376</v>
      </c>
      <c r="AH31" s="191"/>
      <c r="AI31" s="214" t="n">
        <f aca="false">+AC31</f>
        <v>46660</v>
      </c>
      <c r="AJ31" s="207" t="n">
        <v>0.464703769607473</v>
      </c>
      <c r="AK31" s="215" t="n">
        <v>0.201</v>
      </c>
      <c r="AM31" s="207"/>
      <c r="AN31" s="219"/>
      <c r="AQ31" s="175"/>
      <c r="AR31" s="216"/>
      <c r="AT31" s="198" t="n">
        <f aca="false">X31/12000*9600</f>
        <v>0</v>
      </c>
      <c r="AU31" s="216"/>
      <c r="AV31" s="170"/>
      <c r="BA31" s="174" t="n">
        <v>37316</v>
      </c>
      <c r="BB31" s="1" t="n">
        <v>25.6</v>
      </c>
      <c r="BC31" s="1" t="n">
        <v>52.0217586206897</v>
      </c>
      <c r="BD31" s="1" t="n">
        <v>2.05</v>
      </c>
      <c r="BE31" s="1" t="n">
        <v>0.071741314858629</v>
      </c>
      <c r="BF31" s="1" t="n">
        <v>40817</v>
      </c>
      <c r="BG31" s="1" t="n">
        <v>79132</v>
      </c>
      <c r="BH31" s="1" t="n">
        <v>40817</v>
      </c>
      <c r="BI31" s="1" t="n">
        <v>3639.02206189399</v>
      </c>
      <c r="BJ31" s="1" t="n">
        <v>1.04839002453812</v>
      </c>
      <c r="BL31" s="1" t="n">
        <v>1.91375770020534</v>
      </c>
      <c r="BN31" s="1" t="n">
        <v>37316</v>
      </c>
      <c r="BO31" s="1" t="n">
        <v>0.20625</v>
      </c>
      <c r="BP31" s="1" t="n">
        <v>0.226</v>
      </c>
    </row>
    <row r="32" customFormat="false" ht="12.75" hidden="false" customHeight="false" outlineLevel="0" collapsed="false">
      <c r="A32" s="199" t="n">
        <f aca="false">V32</f>
        <v>46691</v>
      </c>
      <c r="B32" s="175" t="n">
        <f aca="false">W32+PPadd</f>
        <v>35</v>
      </c>
      <c r="C32" s="200"/>
      <c r="D32" s="201" t="n">
        <f aca="false">Y32*AE32</f>
        <v>55</v>
      </c>
      <c r="E32" s="202" t="n">
        <f aca="false">Z32</f>
        <v>0.066420838595519</v>
      </c>
      <c r="F32" s="203" t="n">
        <v>25</v>
      </c>
      <c r="G32" s="177" t="n">
        <f aca="false">AB32</f>
        <v>0</v>
      </c>
      <c r="H32" s="204" t="n">
        <f aca="false">F32</f>
        <v>25</v>
      </c>
      <c r="I32" s="177"/>
      <c r="J32" s="82"/>
      <c r="K32" s="205"/>
      <c r="L32" s="173" t="n">
        <f aca="false">(A32-Calculation!$C$5)/365.25</f>
        <v>2.0807665982204</v>
      </c>
      <c r="M32" s="1" t="n">
        <v>1</v>
      </c>
      <c r="N32" s="206" t="n">
        <f aca="false">A32</f>
        <v>46691</v>
      </c>
      <c r="O32" s="207" t="n">
        <f aca="false">AJ32</f>
        <v>0.472625655320481</v>
      </c>
      <c r="P32" s="208"/>
      <c r="Q32" s="218"/>
      <c r="S32" s="170"/>
      <c r="T32" s="170"/>
      <c r="U32" s="170"/>
      <c r="V32" s="210" t="n">
        <f aca="false">EOMONTH(V31,1)</f>
        <v>46691</v>
      </c>
      <c r="W32" s="175" t="n">
        <v>35</v>
      </c>
      <c r="X32" s="82" t="n">
        <v>0</v>
      </c>
      <c r="Y32" s="211" t="n">
        <v>55</v>
      </c>
      <c r="Z32" s="212" t="n">
        <v>0.066420838595519</v>
      </c>
      <c r="AA32" s="213" t="n">
        <f aca="false">+V32</f>
        <v>46691</v>
      </c>
      <c r="AB32" s="64" t="n">
        <v>0</v>
      </c>
      <c r="AC32" s="213" t="n">
        <f aca="false">+AA32</f>
        <v>46691</v>
      </c>
      <c r="AD32" s="64" t="n">
        <v>0</v>
      </c>
      <c r="AE32" s="17" t="n">
        <v>1</v>
      </c>
      <c r="AF32" s="17"/>
      <c r="AG32" s="192" t="n">
        <v>1.99863</v>
      </c>
      <c r="AH32" s="191"/>
      <c r="AI32" s="214" t="n">
        <f aca="false">+AC32</f>
        <v>46691</v>
      </c>
      <c r="AJ32" s="207" t="n">
        <v>0.472625655320481</v>
      </c>
      <c r="AK32" s="215" t="n">
        <v>0.2</v>
      </c>
      <c r="AM32" s="207"/>
      <c r="AN32" s="219"/>
      <c r="AQ32" s="175"/>
      <c r="AR32" s="216"/>
      <c r="AT32" s="198" t="n">
        <f aca="false">X32/12000*9600</f>
        <v>0</v>
      </c>
      <c r="AU32" s="216"/>
      <c r="AV32" s="170"/>
      <c r="BA32" s="174" t="n">
        <v>37347</v>
      </c>
      <c r="BB32" s="1" t="n">
        <v>26.6</v>
      </c>
      <c r="BC32" s="1" t="n">
        <v>50.9278965517241</v>
      </c>
      <c r="BD32" s="1" t="n">
        <v>2.05</v>
      </c>
      <c r="BE32" s="1" t="n">
        <v>0.071874479200693</v>
      </c>
      <c r="BF32" s="1" t="n">
        <v>41000</v>
      </c>
      <c r="BG32" s="1" t="n">
        <v>79132</v>
      </c>
      <c r="BH32" s="1" t="n">
        <v>41000</v>
      </c>
      <c r="BI32" s="1" t="n">
        <v>1691.17</v>
      </c>
      <c r="BJ32" s="1" t="n">
        <v>1.05058948701212</v>
      </c>
      <c r="BL32" s="1" t="n">
        <v>1.99863107460643</v>
      </c>
      <c r="BN32" s="1" t="n">
        <v>37347</v>
      </c>
      <c r="BO32" s="1" t="n">
        <v>0.165</v>
      </c>
      <c r="BP32" s="1" t="n">
        <v>0.224</v>
      </c>
    </row>
    <row r="33" customFormat="false" ht="12.75" hidden="false" customHeight="false" outlineLevel="0" collapsed="false">
      <c r="A33" s="217" t="n">
        <f aca="false">V33</f>
        <v>46721</v>
      </c>
      <c r="B33" s="175" t="n">
        <f aca="false">W33+PPadd</f>
        <v>35</v>
      </c>
      <c r="C33" s="200"/>
      <c r="D33" s="201" t="n">
        <f aca="false">Y33*AE33</f>
        <v>55</v>
      </c>
      <c r="E33" s="202" t="n">
        <f aca="false">Z33</f>
        <v>0.066410016378368</v>
      </c>
      <c r="F33" s="203" t="n">
        <v>26</v>
      </c>
      <c r="G33" s="177" t="n">
        <f aca="false">AB33</f>
        <v>0</v>
      </c>
      <c r="H33" s="204" t="n">
        <f aca="false">F33</f>
        <v>26</v>
      </c>
      <c r="I33" s="177"/>
      <c r="J33" s="82"/>
      <c r="K33" s="205"/>
      <c r="L33" s="173" t="n">
        <f aca="false">(A33-Calculation!$C$5)/365.25</f>
        <v>2.16290212183436</v>
      </c>
      <c r="M33" s="1" t="n">
        <v>2</v>
      </c>
      <c r="N33" s="206" t="n">
        <f aca="false">A33</f>
        <v>46721</v>
      </c>
      <c r="O33" s="207" t="n">
        <f aca="false">AJ33</f>
        <v>0.467526904521668</v>
      </c>
      <c r="P33" s="208"/>
      <c r="Q33" s="218"/>
      <c r="V33" s="210" t="n">
        <f aca="false">EOMONTH(V32,1)</f>
        <v>46721</v>
      </c>
      <c r="W33" s="175" t="n">
        <v>35</v>
      </c>
      <c r="X33" s="82" t="n">
        <v>0</v>
      </c>
      <c r="Y33" s="211" t="n">
        <v>55</v>
      </c>
      <c r="Z33" s="212" t="n">
        <v>0.066410016378368</v>
      </c>
      <c r="AA33" s="213" t="n">
        <f aca="false">+V33</f>
        <v>46721</v>
      </c>
      <c r="AB33" s="64" t="n">
        <v>0</v>
      </c>
      <c r="AC33" s="213" t="n">
        <f aca="false">+AA33</f>
        <v>46721</v>
      </c>
      <c r="AD33" s="64" t="n">
        <v>0</v>
      </c>
      <c r="AE33" s="17" t="n">
        <v>1</v>
      </c>
      <c r="AF33" s="17"/>
      <c r="AG33" s="192" t="n">
        <v>2.08077</v>
      </c>
      <c r="AH33" s="191"/>
      <c r="AI33" s="214" t="n">
        <f aca="false">+AC33</f>
        <v>46721</v>
      </c>
      <c r="AJ33" s="207" t="n">
        <v>0.467526904521668</v>
      </c>
      <c r="AK33" s="215" t="n">
        <v>0.199</v>
      </c>
      <c r="AM33" s="207"/>
      <c r="AN33" s="219"/>
      <c r="AQ33" s="175"/>
      <c r="AR33" s="216"/>
      <c r="AT33" s="198" t="n">
        <f aca="false">X33/12000*9600</f>
        <v>0</v>
      </c>
      <c r="AU33" s="216"/>
      <c r="AV33" s="170"/>
      <c r="BA33" s="174" t="n">
        <v>37377</v>
      </c>
      <c r="BB33" s="1" t="n">
        <v>32</v>
      </c>
      <c r="BC33" s="1" t="n">
        <v>50.1294827586207</v>
      </c>
      <c r="BD33" s="1" t="n">
        <v>2.05</v>
      </c>
      <c r="BE33" s="1" t="n">
        <v>0.071965151991409</v>
      </c>
      <c r="BF33" s="1" t="n">
        <v>41183</v>
      </c>
      <c r="BG33" s="1" t="n">
        <v>73056</v>
      </c>
      <c r="BH33" s="1" t="n">
        <v>41183</v>
      </c>
      <c r="BI33" s="1" t="n">
        <v>1691.17</v>
      </c>
      <c r="BJ33" s="1" t="n">
        <v>1.05272239245745</v>
      </c>
      <c r="BL33" s="1" t="n">
        <v>2.0807665982204</v>
      </c>
      <c r="BN33" s="1" t="n">
        <v>37377</v>
      </c>
      <c r="BO33" s="1" t="n">
        <v>0.160875</v>
      </c>
      <c r="BP33" s="1" t="n">
        <v>0.224</v>
      </c>
    </row>
    <row r="34" customFormat="false" ht="12.75" hidden="false" customHeight="false" outlineLevel="0" collapsed="false">
      <c r="A34" s="217" t="n">
        <f aca="false">V34</f>
        <v>46752</v>
      </c>
      <c r="B34" s="175" t="n">
        <f aca="false">W34+PPadd</f>
        <v>58.25</v>
      </c>
      <c r="C34" s="200"/>
      <c r="D34" s="201" t="n">
        <f aca="false">Y34*AE34</f>
        <v>55</v>
      </c>
      <c r="E34" s="202" t="n">
        <f aca="false">Z34</f>
        <v>0.066414691857144</v>
      </c>
      <c r="F34" s="203" t="n">
        <v>27</v>
      </c>
      <c r="G34" s="177" t="n">
        <f aca="false">AB34</f>
        <v>0</v>
      </c>
      <c r="H34" s="204" t="n">
        <f aca="false">F34</f>
        <v>27</v>
      </c>
      <c r="I34" s="177"/>
      <c r="J34" s="82"/>
      <c r="K34" s="205"/>
      <c r="L34" s="173" t="n">
        <f aca="false">(A34-Calculation!$C$5)/365.25</f>
        <v>2.24777549623546</v>
      </c>
      <c r="M34" s="1" t="n">
        <v>3</v>
      </c>
      <c r="N34" s="206" t="n">
        <f aca="false">A34</f>
        <v>46752</v>
      </c>
      <c r="O34" s="207" t="n">
        <f aca="false">AJ34</f>
        <v>0.498015991128151</v>
      </c>
      <c r="P34" s="208"/>
      <c r="Q34" s="218"/>
      <c r="V34" s="210" t="n">
        <f aca="false">EOMONTH(V33,1)</f>
        <v>46752</v>
      </c>
      <c r="W34" s="175" t="n">
        <v>58.25</v>
      </c>
      <c r="X34" s="82" t="n">
        <v>0</v>
      </c>
      <c r="Y34" s="211" t="n">
        <v>55</v>
      </c>
      <c r="Z34" s="212" t="n">
        <v>0.066414691857144</v>
      </c>
      <c r="AA34" s="213" t="n">
        <f aca="false">+V34</f>
        <v>46752</v>
      </c>
      <c r="AB34" s="64" t="n">
        <v>0</v>
      </c>
      <c r="AC34" s="213" t="n">
        <f aca="false">+AA34</f>
        <v>46752</v>
      </c>
      <c r="AD34" s="64" t="n">
        <v>0</v>
      </c>
      <c r="AE34" s="17" t="n">
        <v>1</v>
      </c>
      <c r="AF34" s="17"/>
      <c r="AG34" s="192" t="n">
        <v>2.16564</v>
      </c>
      <c r="AH34" s="191"/>
      <c r="AI34" s="214" t="n">
        <f aca="false">+AC34</f>
        <v>46752</v>
      </c>
      <c r="AJ34" s="207" t="n">
        <v>0.498015991128151</v>
      </c>
      <c r="AK34" s="215" t="n">
        <v>0.197</v>
      </c>
      <c r="AM34" s="207"/>
      <c r="AN34" s="219"/>
      <c r="AQ34" s="175"/>
      <c r="AR34" s="216"/>
      <c r="AT34" s="198" t="n">
        <f aca="false">X34/12000*9600</f>
        <v>0</v>
      </c>
      <c r="AU34" s="216"/>
      <c r="AV34" s="170"/>
      <c r="BA34" s="174" t="n">
        <v>37408</v>
      </c>
      <c r="BB34" s="1" t="n">
        <v>57.25</v>
      </c>
      <c r="BC34" s="1" t="n">
        <v>50.0925517241379</v>
      </c>
      <c r="BD34" s="1" t="n">
        <v>2.05</v>
      </c>
      <c r="BE34" s="1" t="n">
        <v>0.072058847211335</v>
      </c>
      <c r="BF34" s="1" t="n">
        <v>41365</v>
      </c>
      <c r="BG34" s="1" t="n">
        <v>73056</v>
      </c>
      <c r="BH34" s="1" t="n">
        <v>41365</v>
      </c>
      <c r="BI34" s="1" t="n">
        <v>1758.5</v>
      </c>
      <c r="BJ34" s="1" t="n">
        <v>1.05493094399223</v>
      </c>
      <c r="BL34" s="1" t="n">
        <v>2.16563997262149</v>
      </c>
      <c r="BN34" s="1" t="n">
        <v>37408</v>
      </c>
      <c r="BO34" s="1" t="n">
        <v>0.1815</v>
      </c>
      <c r="BP34" s="1" t="n">
        <v>0.221</v>
      </c>
    </row>
    <row r="35" customFormat="false" ht="12.75" hidden="false" customHeight="false" outlineLevel="0" collapsed="false">
      <c r="A35" s="217" t="n">
        <f aca="false">V35</f>
        <v>46783</v>
      </c>
      <c r="B35" s="175" t="n">
        <f aca="false">W35+PPadd</f>
        <v>58.25</v>
      </c>
      <c r="C35" s="200"/>
      <c r="D35" s="201" t="n">
        <f aca="false">Y35*AE35</f>
        <v>55</v>
      </c>
      <c r="E35" s="202" t="n">
        <f aca="false">Z35</f>
        <v>0.066438624008908</v>
      </c>
      <c r="F35" s="203" t="n">
        <v>28</v>
      </c>
      <c r="G35" s="177" t="n">
        <f aca="false">AB35</f>
        <v>0</v>
      </c>
      <c r="H35" s="204" t="n">
        <f aca="false">F35</f>
        <v>28</v>
      </c>
      <c r="I35" s="177"/>
      <c r="J35" s="82"/>
      <c r="K35" s="205"/>
      <c r="L35" s="173" t="n">
        <f aca="false">(A35-Calculation!$C$5)/365.25</f>
        <v>2.33264887063655</v>
      </c>
      <c r="M35" s="1" t="n">
        <v>4</v>
      </c>
      <c r="N35" s="206" t="n">
        <f aca="false">A35</f>
        <v>46783</v>
      </c>
      <c r="O35" s="207" t="n">
        <f aca="false">AJ35</f>
        <v>0.492583452711624</v>
      </c>
      <c r="P35" s="208"/>
      <c r="Q35" s="218"/>
      <c r="V35" s="210" t="n">
        <f aca="false">EOMONTH(V34,1)</f>
        <v>46783</v>
      </c>
      <c r="W35" s="175" t="n">
        <v>58.25</v>
      </c>
      <c r="X35" s="82" t="n">
        <v>0</v>
      </c>
      <c r="Y35" s="211" t="n">
        <v>55</v>
      </c>
      <c r="Z35" s="212" t="n">
        <v>0.066438624008908</v>
      </c>
      <c r="AA35" s="213" t="n">
        <f aca="false">+V35</f>
        <v>46783</v>
      </c>
      <c r="AB35" s="64" t="n">
        <v>0</v>
      </c>
      <c r="AC35" s="213" t="n">
        <f aca="false">+AA35</f>
        <v>46783</v>
      </c>
      <c r="AD35" s="64" t="n">
        <v>0</v>
      </c>
      <c r="AE35" s="17" t="n">
        <v>1</v>
      </c>
      <c r="AF35" s="17"/>
      <c r="AG35" s="192" t="n">
        <v>2.24778</v>
      </c>
      <c r="AH35" s="191"/>
      <c r="AI35" s="214" t="n">
        <f aca="false">+AC35</f>
        <v>46783</v>
      </c>
      <c r="AJ35" s="207" t="n">
        <v>0.492583452711624</v>
      </c>
      <c r="AK35" s="215" t="n">
        <v>0.195</v>
      </c>
      <c r="AM35" s="207"/>
      <c r="AN35" s="219"/>
      <c r="AQ35" s="175"/>
      <c r="AR35" s="216"/>
      <c r="AT35" s="198" t="n">
        <f aca="false">X35/12000*9600</f>
        <v>0</v>
      </c>
      <c r="AU35" s="216"/>
      <c r="AV35" s="170"/>
      <c r="BA35" s="174" t="n">
        <v>37438</v>
      </c>
      <c r="BB35" s="1" t="n">
        <v>89.5</v>
      </c>
      <c r="BC35" s="1" t="n">
        <v>50.4407586206897</v>
      </c>
      <c r="BD35" s="1" t="n">
        <v>2.05</v>
      </c>
      <c r="BE35" s="1" t="n">
        <v>0.072141925985702</v>
      </c>
      <c r="BF35" s="1" t="n">
        <v>41548</v>
      </c>
      <c r="BG35" s="1" t="n">
        <v>66433</v>
      </c>
      <c r="BH35" s="1" t="n">
        <v>41548</v>
      </c>
      <c r="BI35" s="1" t="n">
        <v>1758.5</v>
      </c>
      <c r="BJ35" s="1" t="n">
        <v>1.05707266345802</v>
      </c>
      <c r="BL35" s="1" t="n">
        <v>2.24777549623546</v>
      </c>
      <c r="BN35" s="1" t="n">
        <v>37438</v>
      </c>
      <c r="BO35" s="1" t="n">
        <v>0.231</v>
      </c>
      <c r="BP35" s="1" t="n">
        <v>0.219</v>
      </c>
    </row>
    <row r="36" customFormat="false" ht="12.75" hidden="false" customHeight="false" outlineLevel="0" collapsed="false">
      <c r="A36" s="217" t="n">
        <f aca="false">V36</f>
        <v>46812</v>
      </c>
      <c r="B36" s="175" t="n">
        <f aca="false">W36+PPadd</f>
        <v>38</v>
      </c>
      <c r="C36" s="200"/>
      <c r="D36" s="201" t="n">
        <f aca="false">Y36*AE36</f>
        <v>55</v>
      </c>
      <c r="E36" s="202" t="n">
        <f aca="false">Z36</f>
        <v>0.066460240146148</v>
      </c>
      <c r="F36" s="203" t="n">
        <v>29</v>
      </c>
      <c r="G36" s="177" t="n">
        <f aca="false">AB36</f>
        <v>0</v>
      </c>
      <c r="H36" s="204" t="n">
        <f aca="false">F36</f>
        <v>29</v>
      </c>
      <c r="I36" s="177"/>
      <c r="J36" s="82"/>
      <c r="K36" s="205"/>
      <c r="L36" s="173" t="n">
        <f aca="false">(A36-Calculation!$C$5)/365.25</f>
        <v>2.41204654346338</v>
      </c>
      <c r="M36" s="1" t="n">
        <v>5</v>
      </c>
      <c r="N36" s="206" t="n">
        <f aca="false">A36</f>
        <v>46812</v>
      </c>
      <c r="O36" s="207" t="n">
        <f aca="false">AJ36</f>
        <v>0.434552864674175</v>
      </c>
      <c r="P36" s="208"/>
      <c r="Q36" s="218"/>
      <c r="V36" s="210" t="n">
        <f aca="false">EOMONTH(V35,1)</f>
        <v>46812</v>
      </c>
      <c r="W36" s="175" t="n">
        <v>38</v>
      </c>
      <c r="X36" s="82" t="n">
        <v>0</v>
      </c>
      <c r="Y36" s="211" t="n">
        <v>55</v>
      </c>
      <c r="Z36" s="212" t="n">
        <v>0.066460240146148</v>
      </c>
      <c r="AA36" s="213" t="n">
        <f aca="false">+V36</f>
        <v>46812</v>
      </c>
      <c r="AB36" s="64" t="n">
        <v>0</v>
      </c>
      <c r="AC36" s="213" t="n">
        <f aca="false">+AA36</f>
        <v>46812</v>
      </c>
      <c r="AD36" s="64" t="n">
        <v>0</v>
      </c>
      <c r="AE36" s="17" t="n">
        <v>1</v>
      </c>
      <c r="AF36" s="17"/>
      <c r="AG36" s="192" t="n">
        <v>2.33265</v>
      </c>
      <c r="AH36" s="191"/>
      <c r="AI36" s="214" t="n">
        <f aca="false">+AC36</f>
        <v>46812</v>
      </c>
      <c r="AJ36" s="207" t="n">
        <v>0.434552864674175</v>
      </c>
      <c r="AK36" s="215" t="n">
        <v>0.192</v>
      </c>
      <c r="AM36" s="207"/>
      <c r="AN36" s="219"/>
      <c r="AQ36" s="175"/>
      <c r="AR36" s="216"/>
      <c r="AT36" s="198" t="n">
        <f aca="false">X36/12000*9600</f>
        <v>0</v>
      </c>
      <c r="AU36" s="216"/>
      <c r="AV36" s="170"/>
      <c r="BA36" s="174" t="n">
        <v>37469</v>
      </c>
      <c r="BB36" s="1" t="n">
        <v>83.5</v>
      </c>
      <c r="BC36" s="1" t="n">
        <v>50.9278965517241</v>
      </c>
      <c r="BD36" s="1" t="n">
        <v>2.05</v>
      </c>
      <c r="BE36" s="1" t="n">
        <v>0.072215256859611</v>
      </c>
      <c r="BF36" s="1" t="n">
        <v>41730</v>
      </c>
      <c r="BG36" s="1" t="n">
        <v>66433</v>
      </c>
      <c r="BH36" s="1" t="n">
        <v>41730</v>
      </c>
      <c r="BI36" s="1" t="n">
        <v>1815.2</v>
      </c>
      <c r="BJ36" s="1" t="n">
        <v>1.05929034161324</v>
      </c>
      <c r="BL36" s="1" t="n">
        <v>2.33264887063655</v>
      </c>
      <c r="BN36" s="1" t="n">
        <v>37469</v>
      </c>
      <c r="BO36" s="1" t="n">
        <v>0.2805</v>
      </c>
      <c r="BP36" s="1" t="n">
        <v>0.218</v>
      </c>
    </row>
    <row r="37" customFormat="false" ht="12.75" hidden="false" customHeight="false" outlineLevel="0" collapsed="false">
      <c r="A37" s="217" t="n">
        <f aca="false">V37</f>
        <v>46843</v>
      </c>
      <c r="B37" s="175" t="n">
        <f aca="false">W37+PPadd</f>
        <v>38</v>
      </c>
      <c r="C37" s="200"/>
      <c r="D37" s="201" t="n">
        <f aca="false">Y37*AE37</f>
        <v>55</v>
      </c>
      <c r="E37" s="202" t="n">
        <f aca="false">Z37</f>
        <v>0.066475821694886</v>
      </c>
      <c r="F37" s="203" t="n">
        <v>30</v>
      </c>
      <c r="G37" s="177" t="n">
        <f aca="false">AB37</f>
        <v>0</v>
      </c>
      <c r="H37" s="204" t="n">
        <f aca="false">F37</f>
        <v>30</v>
      </c>
      <c r="I37" s="177"/>
      <c r="J37" s="82"/>
      <c r="K37" s="205"/>
      <c r="L37" s="173" t="n">
        <f aca="false">(A37-Calculation!$C$5)/365.25</f>
        <v>2.49691991786448</v>
      </c>
      <c r="M37" s="1" t="n">
        <v>6</v>
      </c>
      <c r="N37" s="206" t="n">
        <f aca="false">A37</f>
        <v>46843</v>
      </c>
      <c r="O37" s="207" t="n">
        <f aca="false">AJ37</f>
        <v>0.424603958394614</v>
      </c>
      <c r="P37" s="208"/>
      <c r="Q37" s="218"/>
      <c r="V37" s="210" t="n">
        <f aca="false">EOMONTH(V36,1)</f>
        <v>46843</v>
      </c>
      <c r="W37" s="175" t="n">
        <v>38</v>
      </c>
      <c r="X37" s="82" t="n">
        <v>0</v>
      </c>
      <c r="Y37" s="211" t="n">
        <v>55</v>
      </c>
      <c r="Z37" s="212" t="n">
        <v>0.066475821694886</v>
      </c>
      <c r="AA37" s="213" t="n">
        <f aca="false">+V37</f>
        <v>46843</v>
      </c>
      <c r="AB37" s="64" t="n">
        <v>0</v>
      </c>
      <c r="AC37" s="213" t="n">
        <f aca="false">+AA37</f>
        <v>46843</v>
      </c>
      <c r="AD37" s="64" t="n">
        <v>0</v>
      </c>
      <c r="AE37" s="17" t="n">
        <v>1</v>
      </c>
      <c r="AF37" s="17"/>
      <c r="AG37" s="192" t="n">
        <v>2.41752</v>
      </c>
      <c r="AH37" s="191"/>
      <c r="AI37" s="214" t="n">
        <f aca="false">+AC37</f>
        <v>46843</v>
      </c>
      <c r="AJ37" s="207" t="n">
        <v>0.424603958394614</v>
      </c>
      <c r="AK37" s="215" t="n">
        <v>0.191</v>
      </c>
      <c r="AM37" s="207"/>
      <c r="AN37" s="219"/>
      <c r="AQ37" s="175"/>
      <c r="AR37" s="216"/>
      <c r="AT37" s="198" t="n">
        <f aca="false">X37/12000*9600</f>
        <v>0</v>
      </c>
      <c r="AU37" s="216"/>
      <c r="AV37" s="170"/>
      <c r="BA37" s="174" t="n">
        <v>37500</v>
      </c>
      <c r="BB37" s="1" t="n">
        <v>34.15</v>
      </c>
      <c r="BC37" s="1" t="n">
        <v>51.4748275862069</v>
      </c>
      <c r="BD37" s="1" t="n">
        <v>2.05</v>
      </c>
      <c r="BE37" s="1" t="n">
        <v>0.072288587735296</v>
      </c>
      <c r="BF37" s="1" t="n">
        <v>41913</v>
      </c>
      <c r="BG37" s="1" t="n">
        <v>59214</v>
      </c>
      <c r="BH37" s="1" t="n">
        <v>41913</v>
      </c>
      <c r="BI37" s="1" t="n">
        <v>1815.2</v>
      </c>
      <c r="BJ37" s="1" t="n">
        <v>1.06151267233073</v>
      </c>
      <c r="BL37" s="1" t="n">
        <v>2.41752224503765</v>
      </c>
      <c r="BN37" s="1" t="n">
        <v>37500</v>
      </c>
      <c r="BO37" s="1" t="n">
        <v>0.2805</v>
      </c>
      <c r="BP37" s="1" t="n">
        <v>0.217</v>
      </c>
    </row>
    <row r="38" customFormat="false" ht="12.75" hidden="false" customHeight="false" outlineLevel="0" collapsed="false">
      <c r="A38" s="217" t="n">
        <f aca="false">V38</f>
        <v>46873</v>
      </c>
      <c r="B38" s="175" t="n">
        <f aca="false">W38+PPadd</f>
        <v>48</v>
      </c>
      <c r="C38" s="200"/>
      <c r="D38" s="201" t="n">
        <f aca="false">Y38*AE38</f>
        <v>55</v>
      </c>
      <c r="E38" s="202" t="n">
        <f aca="false">Z38</f>
        <v>0.06647970855724</v>
      </c>
      <c r="F38" s="203" t="n">
        <v>31</v>
      </c>
      <c r="G38" s="177" t="n">
        <f aca="false">AB38</f>
        <v>0</v>
      </c>
      <c r="H38" s="204" t="n">
        <f aca="false">F38</f>
        <v>31</v>
      </c>
      <c r="I38" s="177"/>
      <c r="J38" s="82"/>
      <c r="K38" s="205"/>
      <c r="L38" s="173" t="n">
        <f aca="false">(A38-Calculation!$C$5)/365.25</f>
        <v>2.57905544147844</v>
      </c>
      <c r="M38" s="1" t="n">
        <v>1</v>
      </c>
      <c r="N38" s="206" t="n">
        <f aca="false">A38</f>
        <v>46873</v>
      </c>
      <c r="O38" s="207" t="n">
        <f aca="false">AJ38</f>
        <v>0.43938630104303</v>
      </c>
      <c r="P38" s="208"/>
      <c r="Q38" s="218"/>
      <c r="V38" s="210" t="n">
        <f aca="false">EOMONTH(V37,1)</f>
        <v>46873</v>
      </c>
      <c r="W38" s="175" t="n">
        <v>48</v>
      </c>
      <c r="X38" s="82" t="n">
        <v>0</v>
      </c>
      <c r="Y38" s="211" t="n">
        <v>55</v>
      </c>
      <c r="Z38" s="212" t="n">
        <v>0.06647970855724</v>
      </c>
      <c r="AA38" s="213" t="n">
        <f aca="false">+V38</f>
        <v>46873</v>
      </c>
      <c r="AB38" s="64" t="n">
        <v>0</v>
      </c>
      <c r="AC38" s="213" t="n">
        <f aca="false">+AA38</f>
        <v>46873</v>
      </c>
      <c r="AD38" s="64" t="n">
        <v>0</v>
      </c>
      <c r="AE38" s="17" t="n">
        <v>1</v>
      </c>
      <c r="AF38" s="17"/>
      <c r="AG38" s="192" t="n">
        <v>2.49966</v>
      </c>
      <c r="AH38" s="191"/>
      <c r="AI38" s="214" t="n">
        <f aca="false">+AC38</f>
        <v>46873</v>
      </c>
      <c r="AJ38" s="207" t="n">
        <v>0.43938630104303</v>
      </c>
      <c r="AK38" s="215" t="n">
        <v>0.191</v>
      </c>
      <c r="AM38" s="207"/>
      <c r="AN38" s="219"/>
      <c r="AQ38" s="175"/>
      <c r="AR38" s="216"/>
      <c r="AT38" s="198" t="n">
        <f aca="false">X38/12000*9600</f>
        <v>0</v>
      </c>
      <c r="AU38" s="216"/>
      <c r="AV38" s="170"/>
      <c r="BA38" s="174" t="n">
        <v>37530</v>
      </c>
      <c r="BB38" s="1" t="n">
        <v>26.4</v>
      </c>
      <c r="BC38" s="1" t="n">
        <v>52.2943448275862</v>
      </c>
      <c r="BD38" s="1" t="n">
        <v>2.05</v>
      </c>
      <c r="BE38" s="1" t="n">
        <v>0.072350259825661</v>
      </c>
      <c r="BF38" s="1" t="n">
        <v>42095</v>
      </c>
      <c r="BG38" s="1" t="n">
        <v>59214</v>
      </c>
      <c r="BH38" s="1" t="n">
        <v>42095</v>
      </c>
      <c r="BI38" s="1" t="n">
        <v>1873.09</v>
      </c>
      <c r="BJ38" s="1" t="n">
        <v>1.06366775401306</v>
      </c>
      <c r="BL38" s="1" t="n">
        <v>2.49965776865161</v>
      </c>
      <c r="BN38" s="1" t="n">
        <v>37530</v>
      </c>
      <c r="BO38" s="1" t="n">
        <v>0.175</v>
      </c>
      <c r="BP38" s="1" t="n">
        <v>0.217</v>
      </c>
    </row>
    <row r="39" customFormat="false" ht="12.75" hidden="false" customHeight="false" outlineLevel="0" collapsed="false">
      <c r="A39" s="217" t="n">
        <f aca="false">V39</f>
        <v>46904</v>
      </c>
      <c r="B39" s="175" t="n">
        <f aca="false">W39+PPadd</f>
        <v>80</v>
      </c>
      <c r="C39" s="200"/>
      <c r="D39" s="201" t="n">
        <f aca="false">Y39*AE39</f>
        <v>55</v>
      </c>
      <c r="E39" s="202" t="n">
        <f aca="false">Z39</f>
        <v>0.066483724981679</v>
      </c>
      <c r="F39" s="203" t="n">
        <v>32</v>
      </c>
      <c r="G39" s="177" t="n">
        <f aca="false">AB39</f>
        <v>0</v>
      </c>
      <c r="H39" s="204" t="n">
        <f aca="false">F39</f>
        <v>32</v>
      </c>
      <c r="I39" s="177"/>
      <c r="J39" s="82"/>
      <c r="K39" s="205"/>
      <c r="L39" s="173" t="n">
        <f aca="false">(A39-Calculation!$C$5)/365.25</f>
        <v>2.66392881587953</v>
      </c>
      <c r="M39" s="1" t="n">
        <v>2</v>
      </c>
      <c r="N39" s="206" t="n">
        <f aca="false">A39</f>
        <v>46904</v>
      </c>
      <c r="O39" s="207" t="n">
        <f aca="false">AJ39</f>
        <v>0.710412010130692</v>
      </c>
      <c r="P39" s="208"/>
      <c r="Q39" s="218"/>
      <c r="V39" s="210" t="n">
        <f aca="false">EOMONTH(V38,1)</f>
        <v>46904</v>
      </c>
      <c r="W39" s="175" t="n">
        <v>80</v>
      </c>
      <c r="X39" s="82" t="n">
        <v>0</v>
      </c>
      <c r="Y39" s="211" t="n">
        <v>55</v>
      </c>
      <c r="Z39" s="212" t="n">
        <v>0.066483724981679</v>
      </c>
      <c r="AA39" s="213" t="n">
        <f aca="false">+V39</f>
        <v>46904</v>
      </c>
      <c r="AB39" s="64" t="n">
        <v>0</v>
      </c>
      <c r="AC39" s="213" t="n">
        <f aca="false">+AA39</f>
        <v>46904</v>
      </c>
      <c r="AD39" s="64" t="n">
        <v>0</v>
      </c>
      <c r="AE39" s="17" t="n">
        <v>1</v>
      </c>
      <c r="AF39" s="17"/>
      <c r="AG39" s="192" t="n">
        <v>2.58453</v>
      </c>
      <c r="AH39" s="191"/>
      <c r="AI39" s="214" t="n">
        <f aca="false">+AC39</f>
        <v>46904</v>
      </c>
      <c r="AJ39" s="207" t="n">
        <v>0.710412010130692</v>
      </c>
      <c r="AK39" s="215" t="n">
        <v>0.19</v>
      </c>
      <c r="AM39" s="207"/>
      <c r="AN39" s="219"/>
      <c r="AQ39" s="175"/>
      <c r="AR39" s="216"/>
      <c r="AT39" s="198" t="n">
        <f aca="false">X39/12000*9600</f>
        <v>0</v>
      </c>
      <c r="AU39" s="216"/>
      <c r="AV39" s="170"/>
      <c r="BA39" s="174" t="n">
        <v>37561</v>
      </c>
      <c r="BB39" s="1" t="n">
        <v>26.4</v>
      </c>
      <c r="BC39" s="1" t="n">
        <v>53.0628620689655</v>
      </c>
      <c r="BD39" s="1" t="n">
        <v>2.05</v>
      </c>
      <c r="BE39" s="1" t="n">
        <v>0.072400635400517</v>
      </c>
      <c r="BF39" s="1" t="n">
        <v>42278</v>
      </c>
      <c r="BG39" s="1" t="n">
        <v>51345</v>
      </c>
      <c r="BH39" s="1" t="n">
        <v>42278</v>
      </c>
      <c r="BI39" s="1" t="n">
        <v>1873.09</v>
      </c>
      <c r="BJ39" s="1" t="n">
        <v>1.06589926829209</v>
      </c>
      <c r="BL39" s="1" t="n">
        <v>2.5845311430527</v>
      </c>
      <c r="BN39" s="1" t="n">
        <v>37561</v>
      </c>
      <c r="BO39" s="1" t="n">
        <v>0.132</v>
      </c>
      <c r="BP39" s="1" t="n">
        <v>0.216</v>
      </c>
    </row>
    <row r="40" customFormat="false" ht="12.75" hidden="false" customHeight="false" outlineLevel="0" collapsed="false">
      <c r="A40" s="217" t="n">
        <f aca="false">V40</f>
        <v>46934</v>
      </c>
      <c r="B40" s="175" t="n">
        <f aca="false">W40+PPadd</f>
        <v>116</v>
      </c>
      <c r="C40" s="200"/>
      <c r="D40" s="201" t="n">
        <f aca="false">Y40*AE40</f>
        <v>55</v>
      </c>
      <c r="E40" s="202" t="n">
        <f aca="false">Z40</f>
        <v>0.066491289683252</v>
      </c>
      <c r="F40" s="203" t="n">
        <v>33</v>
      </c>
      <c r="G40" s="177" t="n">
        <f aca="false">AB40</f>
        <v>0</v>
      </c>
      <c r="H40" s="204" t="n">
        <f aca="false">F40</f>
        <v>33</v>
      </c>
      <c r="I40" s="177"/>
      <c r="J40" s="82"/>
      <c r="K40" s="205"/>
      <c r="L40" s="173" t="n">
        <f aca="false">(A40-Calculation!$C$5)/365.25</f>
        <v>2.7460643394935</v>
      </c>
      <c r="M40" s="1" t="n">
        <v>3</v>
      </c>
      <c r="N40" s="206" t="n">
        <f aca="false">A40</f>
        <v>46934</v>
      </c>
      <c r="O40" s="207" t="n">
        <f aca="false">AJ40</f>
        <v>0.881230669343269</v>
      </c>
      <c r="P40" s="208"/>
      <c r="Q40" s="218"/>
      <c r="V40" s="210" t="n">
        <f aca="false">EOMONTH(V39,1)</f>
        <v>46934</v>
      </c>
      <c r="W40" s="175" t="n">
        <v>116</v>
      </c>
      <c r="X40" s="82" t="n">
        <v>0</v>
      </c>
      <c r="Y40" s="211" t="n">
        <v>55</v>
      </c>
      <c r="Z40" s="212" t="n">
        <v>0.066491289683252</v>
      </c>
      <c r="AA40" s="213" t="n">
        <f aca="false">+V40</f>
        <v>46934</v>
      </c>
      <c r="AB40" s="64" t="n">
        <v>0</v>
      </c>
      <c r="AC40" s="213" t="n">
        <f aca="false">+AA40</f>
        <v>46934</v>
      </c>
      <c r="AD40" s="64" t="n">
        <v>0</v>
      </c>
      <c r="AE40" s="17" t="n">
        <v>1</v>
      </c>
      <c r="AF40" s="17"/>
      <c r="AG40" s="192" t="n">
        <v>2.66667</v>
      </c>
      <c r="AH40" s="191"/>
      <c r="AI40" s="214" t="n">
        <f aca="false">+AC40</f>
        <v>46934</v>
      </c>
      <c r="AJ40" s="207" t="n">
        <v>0.881230669343269</v>
      </c>
      <c r="AK40" s="215" t="n">
        <v>0.187</v>
      </c>
      <c r="AM40" s="207"/>
      <c r="AN40" s="219"/>
      <c r="AQ40" s="175"/>
      <c r="AR40" s="216"/>
      <c r="AT40" s="198" t="n">
        <f aca="false">X40/12000*9600</f>
        <v>0</v>
      </c>
      <c r="AU40" s="216"/>
      <c r="AV40" s="170"/>
      <c r="BA40" s="174" t="n">
        <v>37591</v>
      </c>
      <c r="BB40" s="1" t="n">
        <v>26.4</v>
      </c>
      <c r="BC40" s="1" t="n">
        <v>53.4761379310345</v>
      </c>
      <c r="BD40" s="1" t="n">
        <v>2.05</v>
      </c>
      <c r="BE40" s="1" t="n">
        <v>0.072449385957628</v>
      </c>
      <c r="BF40" s="1" t="n">
        <v>42461</v>
      </c>
      <c r="BG40" s="1" t="n">
        <v>51345</v>
      </c>
      <c r="BH40" s="1" t="n">
        <v>42461</v>
      </c>
      <c r="BI40" s="1" t="n">
        <v>1932.29</v>
      </c>
      <c r="BJ40" s="1" t="n">
        <v>1.06806325563597</v>
      </c>
      <c r="BL40" s="1" t="n">
        <v>2.66666666666667</v>
      </c>
      <c r="BN40" s="1" t="n">
        <v>37591</v>
      </c>
      <c r="BO40" s="1" t="n">
        <v>0.132</v>
      </c>
      <c r="BP40" s="1" t="n">
        <v>0.213</v>
      </c>
    </row>
    <row r="41" customFormat="false" ht="12.75" hidden="false" customHeight="false" outlineLevel="0" collapsed="false">
      <c r="A41" s="217" t="n">
        <f aca="false">V41</f>
        <v>46965</v>
      </c>
      <c r="B41" s="175" t="n">
        <f aca="false">W41+PPadd</f>
        <v>109</v>
      </c>
      <c r="C41" s="200"/>
      <c r="D41" s="201" t="n">
        <f aca="false">Y41*AE41</f>
        <v>55</v>
      </c>
      <c r="E41" s="202" t="n">
        <f aca="false">Z41</f>
        <v>0.066504392596807</v>
      </c>
      <c r="F41" s="203" t="n">
        <v>34</v>
      </c>
      <c r="G41" s="177" t="n">
        <f aca="false">AB41</f>
        <v>0</v>
      </c>
      <c r="H41" s="204" t="n">
        <f aca="false">F41</f>
        <v>34</v>
      </c>
      <c r="I41" s="177"/>
      <c r="J41" s="82"/>
      <c r="K41" s="205"/>
      <c r="L41" s="173" t="n">
        <f aca="false">(A41-Calculation!$C$5)/365.25</f>
        <v>2.83093771389459</v>
      </c>
      <c r="M41" s="1" t="n">
        <v>4</v>
      </c>
      <c r="N41" s="206" t="n">
        <f aca="false">A41</f>
        <v>46965</v>
      </c>
      <c r="O41" s="207" t="n">
        <f aca="false">AJ41</f>
        <v>0.870558072834776</v>
      </c>
      <c r="P41" s="208"/>
      <c r="Q41" s="218"/>
      <c r="V41" s="210" t="n">
        <f aca="false">EOMONTH(V40,1)</f>
        <v>46965</v>
      </c>
      <c r="W41" s="175" t="n">
        <v>109</v>
      </c>
      <c r="X41" s="82" t="n">
        <v>0</v>
      </c>
      <c r="Y41" s="211" t="n">
        <v>55</v>
      </c>
      <c r="Z41" s="212" t="n">
        <v>0.066504392596807</v>
      </c>
      <c r="AA41" s="213" t="n">
        <f aca="false">+V41</f>
        <v>46965</v>
      </c>
      <c r="AB41" s="64" t="n">
        <v>0</v>
      </c>
      <c r="AC41" s="213" t="n">
        <f aca="false">+AA41</f>
        <v>46965</v>
      </c>
      <c r="AD41" s="64" t="n">
        <v>0</v>
      </c>
      <c r="AE41" s="17" t="n">
        <v>1</v>
      </c>
      <c r="AF41" s="17"/>
      <c r="AG41" s="192" t="n">
        <v>2.75154</v>
      </c>
      <c r="AH41" s="191"/>
      <c r="AI41" s="214" t="n">
        <f aca="false">+AC41</f>
        <v>46965</v>
      </c>
      <c r="AJ41" s="207" t="n">
        <v>0.870558072834776</v>
      </c>
      <c r="AK41" s="215" t="n">
        <v>0.186</v>
      </c>
      <c r="AM41" s="207"/>
      <c r="AN41" s="219"/>
      <c r="AQ41" s="175"/>
      <c r="AR41" s="216"/>
      <c r="AT41" s="198" t="n">
        <f aca="false">X41/12000*9600</f>
        <v>0</v>
      </c>
      <c r="AU41" s="216"/>
      <c r="AV41" s="170"/>
      <c r="BA41" s="174" t="n">
        <v>37622</v>
      </c>
      <c r="BB41" s="1" t="n">
        <v>33.3</v>
      </c>
      <c r="BC41" s="1" t="n">
        <v>52.6337586206897</v>
      </c>
      <c r="BD41" s="1" t="n">
        <v>2.05</v>
      </c>
      <c r="BE41" s="1" t="n">
        <v>0.072498635937456</v>
      </c>
      <c r="BF41" s="1" t="n">
        <v>42644</v>
      </c>
      <c r="BG41" s="1" t="n">
        <v>42768</v>
      </c>
      <c r="BH41" s="1" t="n">
        <v>42644</v>
      </c>
      <c r="BI41" s="1" t="n">
        <v>1932.29</v>
      </c>
      <c r="BJ41" s="1" t="n">
        <v>1.0703039914267</v>
      </c>
      <c r="BL41" s="1" t="n">
        <v>2.75154004106776</v>
      </c>
      <c r="BN41" s="1" t="n">
        <v>37622</v>
      </c>
      <c r="BO41" s="1" t="n">
        <v>0.132</v>
      </c>
      <c r="BP41" s="1" t="n">
        <v>0.212</v>
      </c>
    </row>
    <row r="42" customFormat="false" ht="12.75" hidden="false" customHeight="false" outlineLevel="0" collapsed="false">
      <c r="A42" s="217" t="n">
        <f aca="false">V42</f>
        <v>46996</v>
      </c>
      <c r="B42" s="175" t="n">
        <f aca="false">W42+PPadd</f>
        <v>43.5</v>
      </c>
      <c r="C42" s="200"/>
      <c r="D42" s="201" t="n">
        <f aca="false">Y42*AE42</f>
        <v>55</v>
      </c>
      <c r="E42" s="202" t="n">
        <f aca="false">Z42</f>
        <v>0.066517495510419</v>
      </c>
      <c r="F42" s="203" t="n">
        <v>35</v>
      </c>
      <c r="G42" s="177" t="n">
        <f aca="false">AB42</f>
        <v>0</v>
      </c>
      <c r="H42" s="204" t="n">
        <f aca="false">F42</f>
        <v>35</v>
      </c>
      <c r="I42" s="177"/>
      <c r="J42" s="82"/>
      <c r="K42" s="205"/>
      <c r="L42" s="173" t="n">
        <f aca="false">(A42-Calculation!$C$5)/365.25</f>
        <v>2.91581108829569</v>
      </c>
      <c r="M42" s="1" t="n">
        <v>5</v>
      </c>
      <c r="N42" s="206" t="n">
        <f aca="false">A42</f>
        <v>46996</v>
      </c>
      <c r="O42" s="207" t="n">
        <f aca="false">AJ42</f>
        <v>0.503001920551174</v>
      </c>
      <c r="P42" s="208"/>
      <c r="Q42" s="218"/>
      <c r="V42" s="210" t="n">
        <f aca="false">EOMONTH(V41,1)</f>
        <v>46996</v>
      </c>
      <c r="W42" s="175" t="n">
        <v>43.5</v>
      </c>
      <c r="X42" s="82" t="n">
        <v>0</v>
      </c>
      <c r="Y42" s="211" t="n">
        <v>55</v>
      </c>
      <c r="Z42" s="212" t="n">
        <v>0.066517495510419</v>
      </c>
      <c r="AA42" s="213" t="n">
        <f aca="false">+V42</f>
        <v>46996</v>
      </c>
      <c r="AB42" s="64" t="n">
        <v>0</v>
      </c>
      <c r="AC42" s="213" t="n">
        <f aca="false">+AA42</f>
        <v>46996</v>
      </c>
      <c r="AD42" s="64" t="n">
        <v>0</v>
      </c>
      <c r="AE42" s="17" t="n">
        <v>1</v>
      </c>
      <c r="AF42" s="17"/>
      <c r="AG42" s="192" t="n">
        <v>2.83641</v>
      </c>
      <c r="AH42" s="191"/>
      <c r="AI42" s="214" t="n">
        <f aca="false">+AC42</f>
        <v>46996</v>
      </c>
      <c r="AJ42" s="207" t="n">
        <v>0.503001920551174</v>
      </c>
      <c r="AK42" s="215" t="n">
        <v>0.185</v>
      </c>
      <c r="AM42" s="207"/>
      <c r="AN42" s="219"/>
      <c r="AQ42" s="175"/>
      <c r="AR42" s="216"/>
      <c r="AT42" s="198" t="n">
        <f aca="false">X42/12000*9600</f>
        <v>0</v>
      </c>
      <c r="AU42" s="216"/>
      <c r="AV42" s="170"/>
      <c r="BA42" s="174" t="n">
        <v>37653</v>
      </c>
      <c r="BB42" s="1" t="n">
        <v>33.3</v>
      </c>
      <c r="BC42" s="1" t="n">
        <v>51.4748275862069</v>
      </c>
      <c r="BD42" s="1" t="n">
        <v>2.05</v>
      </c>
      <c r="BE42" s="1" t="n">
        <v>0.072546519122101</v>
      </c>
      <c r="BF42" s="1" t="n">
        <v>42826</v>
      </c>
      <c r="BG42" s="1" t="n">
        <v>42768</v>
      </c>
      <c r="BH42" s="1" t="n">
        <v>42826</v>
      </c>
      <c r="BI42" s="1" t="n">
        <v>1977.1</v>
      </c>
      <c r="BJ42" s="1" t="n">
        <v>1.07254942815331</v>
      </c>
      <c r="BL42" s="1" t="n">
        <v>2.83641341546886</v>
      </c>
      <c r="BN42" s="1" t="n">
        <v>37653</v>
      </c>
      <c r="BO42" s="1" t="n">
        <v>0.193875</v>
      </c>
      <c r="BP42" s="1" t="n">
        <v>0.213</v>
      </c>
    </row>
    <row r="43" customFormat="false" ht="12.75" hidden="false" customHeight="false" outlineLevel="0" collapsed="false">
      <c r="A43" s="217" t="n">
        <f aca="false">V43</f>
        <v>47026</v>
      </c>
      <c r="B43" s="175" t="n">
        <f aca="false">W43+PPadd</f>
        <v>34.5</v>
      </c>
      <c r="C43" s="200"/>
      <c r="D43" s="201" t="n">
        <f aca="false">Y43*AE43</f>
        <v>55</v>
      </c>
      <c r="E43" s="202" t="n">
        <f aca="false">Z43</f>
        <v>0.0665303036932</v>
      </c>
      <c r="F43" s="203" t="n">
        <v>36</v>
      </c>
      <c r="G43" s="177" t="n">
        <f aca="false">AB43</f>
        <v>0</v>
      </c>
      <c r="H43" s="204" t="n">
        <f aca="false">F43</f>
        <v>36</v>
      </c>
      <c r="I43" s="177"/>
      <c r="J43" s="82"/>
      <c r="K43" s="205"/>
      <c r="L43" s="173" t="n">
        <f aca="false">(A43-Calculation!$C$5)/365.25</f>
        <v>2.99794661190965</v>
      </c>
      <c r="M43" s="1" t="n">
        <v>6</v>
      </c>
      <c r="N43" s="206" t="n">
        <f aca="false">A43</f>
        <v>47026</v>
      </c>
      <c r="O43" s="207" t="n">
        <f aca="false">AJ43</f>
        <v>0.405611840041937</v>
      </c>
      <c r="P43" s="208"/>
      <c r="Q43" s="218"/>
      <c r="V43" s="210" t="n">
        <f aca="false">EOMONTH(V42,1)</f>
        <v>47026</v>
      </c>
      <c r="W43" s="175" t="n">
        <v>34.5</v>
      </c>
      <c r="X43" s="82" t="n">
        <v>0</v>
      </c>
      <c r="Y43" s="211" t="n">
        <v>55</v>
      </c>
      <c r="Z43" s="212" t="n">
        <v>0.0665303036932</v>
      </c>
      <c r="AA43" s="213" t="n">
        <f aca="false">+V43</f>
        <v>47026</v>
      </c>
      <c r="AB43" s="64" t="n">
        <v>0</v>
      </c>
      <c r="AC43" s="213" t="n">
        <f aca="false">+AA43</f>
        <v>47026</v>
      </c>
      <c r="AD43" s="64" t="n">
        <v>0</v>
      </c>
      <c r="AE43" s="17" t="n">
        <v>1</v>
      </c>
      <c r="AF43" s="17"/>
      <c r="AG43" s="192" t="n">
        <v>2.91307</v>
      </c>
      <c r="AH43" s="191"/>
      <c r="AI43" s="214" t="n">
        <f aca="false">+AC43</f>
        <v>47026</v>
      </c>
      <c r="AJ43" s="207" t="n">
        <v>0.405611840041937</v>
      </c>
      <c r="AK43" s="215" t="n">
        <v>0.186</v>
      </c>
      <c r="AM43" s="207"/>
      <c r="AN43" s="219"/>
      <c r="AQ43" s="175"/>
      <c r="AR43" s="216"/>
      <c r="AT43" s="198" t="n">
        <f aca="false">X43/12000*9600</f>
        <v>0</v>
      </c>
      <c r="AU43" s="216"/>
      <c r="AV43" s="170"/>
      <c r="BA43" s="174" t="n">
        <v>37681</v>
      </c>
      <c r="BB43" s="1" t="n">
        <v>25.675</v>
      </c>
      <c r="BC43" s="1" t="n">
        <v>50.1523448275862</v>
      </c>
      <c r="BD43" s="1" t="n">
        <v>2.05</v>
      </c>
      <c r="BE43" s="1" t="n">
        <v>0.072589768450817</v>
      </c>
      <c r="BF43" s="1" t="n">
        <v>43009</v>
      </c>
      <c r="BG43" s="1" t="n">
        <v>33419</v>
      </c>
      <c r="BH43" s="1" t="n">
        <v>43009</v>
      </c>
      <c r="BI43" s="1" t="n">
        <v>1977.1</v>
      </c>
      <c r="BJ43" s="1" t="n">
        <v>1.07458161330921</v>
      </c>
      <c r="BL43" s="1" t="n">
        <v>2.91307323750856</v>
      </c>
      <c r="BN43" s="1" t="n">
        <v>37681</v>
      </c>
      <c r="BO43" s="1" t="n">
        <v>0.193875</v>
      </c>
      <c r="BP43" s="1" t="n">
        <v>0.213</v>
      </c>
    </row>
    <row r="44" customFormat="false" ht="12.75" hidden="false" customHeight="false" outlineLevel="0" collapsed="false">
      <c r="A44" s="199" t="n">
        <f aca="false">V44</f>
        <v>47057</v>
      </c>
      <c r="B44" s="175" t="n">
        <f aca="false">W44+PPadd</f>
        <v>34.5</v>
      </c>
      <c r="C44" s="200"/>
      <c r="D44" s="201" t="n">
        <f aca="false">Y44*AE44</f>
        <v>55</v>
      </c>
      <c r="E44" s="202" t="n">
        <f aca="false">Z44</f>
        <v>0.066543699474644</v>
      </c>
      <c r="F44" s="203" t="n">
        <v>37</v>
      </c>
      <c r="G44" s="177" t="n">
        <f aca="false">AB44</f>
        <v>0</v>
      </c>
      <c r="H44" s="204" t="n">
        <f aca="false">F44</f>
        <v>37</v>
      </c>
      <c r="I44" s="177"/>
      <c r="J44" s="82"/>
      <c r="K44" s="205"/>
      <c r="L44" s="173" t="n">
        <f aca="false">(A44-Calculation!$C$5)/365.25</f>
        <v>3.08281998631075</v>
      </c>
      <c r="M44" s="1" t="n">
        <v>1</v>
      </c>
      <c r="N44" s="206" t="n">
        <f aca="false">A44</f>
        <v>47057</v>
      </c>
      <c r="O44" s="207" t="n">
        <f aca="false">AJ44</f>
        <v>0.413037172759403</v>
      </c>
      <c r="P44" s="208"/>
      <c r="Q44" s="218"/>
      <c r="V44" s="210" t="n">
        <f aca="false">EOMONTH(V43,1)</f>
        <v>47057</v>
      </c>
      <c r="W44" s="175" t="n">
        <v>34.5</v>
      </c>
      <c r="X44" s="82" t="n">
        <v>0</v>
      </c>
      <c r="Y44" s="211" t="n">
        <v>55</v>
      </c>
      <c r="Z44" s="212" t="n">
        <v>0.066543699474644</v>
      </c>
      <c r="AA44" s="213" t="n">
        <f aca="false">+V44</f>
        <v>47057</v>
      </c>
      <c r="AB44" s="64" t="n">
        <v>0</v>
      </c>
      <c r="AC44" s="213" t="n">
        <f aca="false">+AA44</f>
        <v>47057</v>
      </c>
      <c r="AD44" s="64" t="n">
        <v>0</v>
      </c>
      <c r="AE44" s="17" t="n">
        <v>1</v>
      </c>
      <c r="AF44" s="17"/>
      <c r="AG44" s="192" t="n">
        <v>2.99795</v>
      </c>
      <c r="AH44" s="191"/>
      <c r="AI44" s="214" t="n">
        <f aca="false">+AC44</f>
        <v>47057</v>
      </c>
      <c r="AJ44" s="207" t="n">
        <v>0.413037172759403</v>
      </c>
      <c r="AK44" s="215" t="n">
        <v>0.185</v>
      </c>
      <c r="AM44" s="207"/>
      <c r="AN44" s="219"/>
      <c r="AQ44" s="175"/>
      <c r="AR44" s="216"/>
      <c r="AT44" s="198" t="n">
        <f aca="false">X44/12000*9600</f>
        <v>0</v>
      </c>
      <c r="AU44" s="216"/>
      <c r="AV44" s="170"/>
      <c r="BA44" s="174" t="n">
        <v>37712</v>
      </c>
      <c r="BB44" s="1" t="n">
        <v>26.55</v>
      </c>
      <c r="BC44" s="1" t="n">
        <v>49.1622413793104</v>
      </c>
      <c r="BD44" s="1" t="n">
        <v>2.05</v>
      </c>
      <c r="BE44" s="1" t="n">
        <v>0.072626180668</v>
      </c>
      <c r="BF44" s="1" t="n">
        <v>43191</v>
      </c>
      <c r="BG44" s="1" t="n">
        <v>33419</v>
      </c>
      <c r="BH44" s="1" t="n">
        <v>43191</v>
      </c>
      <c r="BI44" s="1" t="n">
        <v>2027.68</v>
      </c>
      <c r="BJ44" s="1" t="n">
        <v>1.07683602424254</v>
      </c>
      <c r="BL44" s="1" t="n">
        <v>2.99794661190965</v>
      </c>
      <c r="BN44" s="1" t="n">
        <v>37712</v>
      </c>
      <c r="BO44" s="1" t="n">
        <v>0.1551</v>
      </c>
      <c r="BP44" s="1" t="n">
        <v>0.211</v>
      </c>
    </row>
    <row r="45" customFormat="false" ht="12.75" hidden="false" customHeight="false" outlineLevel="0" collapsed="false">
      <c r="A45" s="217" t="n">
        <f aca="false">V45</f>
        <v>47087</v>
      </c>
      <c r="B45" s="175" t="n">
        <f aca="false">W45+PPadd</f>
        <v>34.5</v>
      </c>
      <c r="C45" s="200"/>
      <c r="D45" s="201" t="n">
        <f aca="false">Y45*AE45</f>
        <v>55</v>
      </c>
      <c r="E45" s="202" t="n">
        <f aca="false">Z45</f>
        <v>0.066556663134162</v>
      </c>
      <c r="F45" s="203" t="n">
        <v>38</v>
      </c>
      <c r="G45" s="177" t="n">
        <f aca="false">AB45</f>
        <v>0</v>
      </c>
      <c r="H45" s="204" t="n">
        <f aca="false">F45</f>
        <v>38</v>
      </c>
      <c r="I45" s="177"/>
      <c r="J45" s="82"/>
      <c r="K45" s="205"/>
      <c r="L45" s="173" t="n">
        <f aca="false">(A45-Calculation!$C$5)/365.25</f>
        <v>3.16495550992471</v>
      </c>
      <c r="M45" s="1" t="n">
        <v>2</v>
      </c>
      <c r="N45" s="206" t="n">
        <f aca="false">A45</f>
        <v>47087</v>
      </c>
      <c r="O45" s="207" t="n">
        <f aca="false">AJ45</f>
        <v>0.410375610200422</v>
      </c>
      <c r="P45" s="208"/>
      <c r="Q45" s="218"/>
      <c r="V45" s="210" t="n">
        <f aca="false">EOMONTH(V44,1)</f>
        <v>47087</v>
      </c>
      <c r="W45" s="175" t="n">
        <v>34.5</v>
      </c>
      <c r="X45" s="82" t="n">
        <v>0</v>
      </c>
      <c r="Y45" s="211" t="n">
        <v>55</v>
      </c>
      <c r="Z45" s="212" t="n">
        <v>0.066556663134162</v>
      </c>
      <c r="AA45" s="213" t="n">
        <f aca="false">+V45</f>
        <v>47087</v>
      </c>
      <c r="AB45" s="64" t="n">
        <v>0</v>
      </c>
      <c r="AC45" s="213" t="n">
        <f aca="false">+AA45</f>
        <v>47087</v>
      </c>
      <c r="AD45" s="64" t="n">
        <v>0</v>
      </c>
      <c r="AE45" s="17" t="n">
        <v>1</v>
      </c>
      <c r="AF45" s="17"/>
      <c r="AG45" s="192" t="n">
        <v>3.08008</v>
      </c>
      <c r="AH45" s="191"/>
      <c r="AI45" s="214" t="n">
        <f aca="false">+AC45</f>
        <v>47087</v>
      </c>
      <c r="AJ45" s="207" t="n">
        <v>0.410375610200422</v>
      </c>
      <c r="AK45" s="215" t="n">
        <v>0.184</v>
      </c>
      <c r="AM45" s="207"/>
      <c r="AN45" s="219"/>
      <c r="AQ45" s="175"/>
      <c r="AR45" s="216"/>
      <c r="AT45" s="198" t="n">
        <f aca="false">X45/12000*9600</f>
        <v>0</v>
      </c>
      <c r="AU45" s="216"/>
      <c r="AV45" s="170"/>
      <c r="BA45" s="174" t="n">
        <v>37742</v>
      </c>
      <c r="BB45" s="1" t="n">
        <v>31.85</v>
      </c>
      <c r="BC45" s="1" t="n">
        <v>48.4464827586207</v>
      </c>
      <c r="BD45" s="1" t="n">
        <v>2.05</v>
      </c>
      <c r="BE45" s="1" t="n">
        <v>0.072646494459124</v>
      </c>
      <c r="BF45" s="1" t="n">
        <v>43374</v>
      </c>
      <c r="BG45" s="1" t="n">
        <v>23228</v>
      </c>
      <c r="BH45" s="1" t="n">
        <v>43374</v>
      </c>
      <c r="BI45" s="1" t="n">
        <v>2027.68</v>
      </c>
      <c r="BJ45" s="1" t="n">
        <v>1.0790222153745</v>
      </c>
      <c r="BL45" s="1" t="n">
        <v>3.08008213552361</v>
      </c>
      <c r="BN45" s="1" t="n">
        <v>37742</v>
      </c>
      <c r="BO45" s="1" t="n">
        <v>0.1512225</v>
      </c>
      <c r="BP45" s="1" t="n">
        <v>0.21</v>
      </c>
    </row>
    <row r="46" customFormat="false" ht="12.75" hidden="false" customHeight="false" outlineLevel="0" collapsed="false">
      <c r="A46" s="217" t="n">
        <f aca="false">V46</f>
        <v>47118</v>
      </c>
      <c r="B46" s="175" t="n">
        <f aca="false">W46+PPadd</f>
        <v>55</v>
      </c>
      <c r="C46" s="200"/>
      <c r="D46" s="201" t="n">
        <f aca="false">Y46*AE46</f>
        <v>55</v>
      </c>
      <c r="E46" s="202" t="n">
        <f aca="false">Z46</f>
        <v>0.066579358381704</v>
      </c>
      <c r="F46" s="203" t="n">
        <v>39</v>
      </c>
      <c r="G46" s="177" t="n">
        <f aca="false">AB46</f>
        <v>0</v>
      </c>
      <c r="H46" s="204" t="n">
        <f aca="false">F46</f>
        <v>39</v>
      </c>
      <c r="I46" s="177"/>
      <c r="J46" s="82"/>
      <c r="K46" s="205"/>
      <c r="L46" s="173" t="n">
        <f aca="false">(A46-Calculation!$C$5)/365.25</f>
        <v>3.2498288843258</v>
      </c>
      <c r="M46" s="1" t="n">
        <v>3</v>
      </c>
      <c r="N46" s="206" t="n">
        <f aca="false">A46</f>
        <v>47118</v>
      </c>
      <c r="O46" s="207" t="n">
        <f aca="false">AJ46</f>
        <v>0.23888</v>
      </c>
      <c r="P46" s="208"/>
      <c r="Q46" s="218"/>
      <c r="V46" s="210" t="n">
        <f aca="false">EOMONTH(V45,1)</f>
        <v>47118</v>
      </c>
      <c r="W46" s="175" t="n">
        <v>55</v>
      </c>
      <c r="X46" s="82" t="n">
        <v>0</v>
      </c>
      <c r="Y46" s="211" t="n">
        <v>55</v>
      </c>
      <c r="Z46" s="212" t="n">
        <v>0.066579358381704</v>
      </c>
      <c r="AA46" s="213" t="n">
        <f aca="false">+V46</f>
        <v>47118</v>
      </c>
      <c r="AB46" s="64" t="n">
        <v>0</v>
      </c>
      <c r="AC46" s="213" t="n">
        <f aca="false">+AA46</f>
        <v>47118</v>
      </c>
      <c r="AD46" s="64" t="n">
        <v>0</v>
      </c>
      <c r="AE46" s="17" t="n">
        <v>1</v>
      </c>
      <c r="AF46" s="17"/>
      <c r="AG46" s="192" t="n">
        <v>3.16496</v>
      </c>
      <c r="AH46" s="191"/>
      <c r="AI46" s="214" t="n">
        <f aca="false">+AC46</f>
        <v>47118</v>
      </c>
      <c r="AJ46" s="207" t="n">
        <v>0.23888</v>
      </c>
      <c r="AK46" s="215" t="n">
        <v>0.183</v>
      </c>
      <c r="AM46" s="207"/>
      <c r="AN46" s="219"/>
      <c r="AQ46" s="175"/>
      <c r="AR46" s="216"/>
      <c r="AT46" s="198" t="n">
        <f aca="false">X46/12000*9600</f>
        <v>0</v>
      </c>
      <c r="AU46" s="216"/>
      <c r="AV46" s="170"/>
      <c r="BA46" s="174" t="n">
        <v>37773</v>
      </c>
      <c r="BB46" s="1" t="n">
        <v>57.25</v>
      </c>
      <c r="BC46" s="1" t="n">
        <v>48.5133103448276</v>
      </c>
      <c r="BD46" s="1" t="n">
        <v>2.05</v>
      </c>
      <c r="BE46" s="1" t="n">
        <v>0.072667485376764</v>
      </c>
      <c r="BF46" s="1" t="n">
        <v>43556</v>
      </c>
      <c r="BG46" s="1" t="n">
        <v>23228</v>
      </c>
      <c r="BH46" s="1" t="n">
        <v>43556</v>
      </c>
      <c r="BI46" s="1" t="n">
        <v>2047.26</v>
      </c>
      <c r="BJ46" s="1" t="n">
        <v>1.08128594243769</v>
      </c>
      <c r="BL46" s="1" t="n">
        <v>3.16495550992471</v>
      </c>
      <c r="BN46" s="1" t="n">
        <v>37773</v>
      </c>
      <c r="BO46" s="1" t="n">
        <v>0.17061</v>
      </c>
      <c r="BP46" s="1" t="n">
        <v>0.209</v>
      </c>
    </row>
    <row r="47" customFormat="false" ht="12.75" hidden="false" customHeight="false" outlineLevel="0" collapsed="false">
      <c r="A47" s="217" t="n">
        <f aca="false">V47</f>
        <v>47149</v>
      </c>
      <c r="B47" s="175" t="n">
        <f aca="false">W47+PPadd</f>
        <v>86.25</v>
      </c>
      <c r="C47" s="200"/>
      <c r="D47" s="201" t="n">
        <f aca="false">Y47*AE47</f>
        <v>55</v>
      </c>
      <c r="E47" s="202" t="n">
        <f aca="false">Z47</f>
        <v>0.066611973059902</v>
      </c>
      <c r="F47" s="203" t="n">
        <v>40</v>
      </c>
      <c r="G47" s="177" t="n">
        <f aca="false">AB47</f>
        <v>0</v>
      </c>
      <c r="H47" s="204" t="n">
        <f aca="false">F47</f>
        <v>40</v>
      </c>
      <c r="I47" s="177"/>
      <c r="J47" s="82"/>
      <c r="K47" s="205"/>
      <c r="L47" s="173" t="n">
        <f aca="false">(A47-Calculation!$C$5)/365.25</f>
        <v>3.3347022587269</v>
      </c>
      <c r="M47" s="1" t="n">
        <v>4</v>
      </c>
      <c r="N47" s="206" t="n">
        <f aca="false">A47</f>
        <v>47149</v>
      </c>
      <c r="O47" s="207" t="n">
        <f aca="false">AJ47</f>
        <v>0.29547</v>
      </c>
      <c r="P47" s="208"/>
      <c r="Q47" s="218"/>
      <c r="V47" s="210" t="n">
        <f aca="false">EOMONTH(V46,1)</f>
        <v>47149</v>
      </c>
      <c r="W47" s="175" t="n">
        <v>86.25</v>
      </c>
      <c r="X47" s="82" t="n">
        <v>0</v>
      </c>
      <c r="Y47" s="211" t="n">
        <v>55</v>
      </c>
      <c r="Z47" s="212" t="n">
        <v>0.066611973059902</v>
      </c>
      <c r="AA47" s="213" t="n">
        <f aca="false">+V47</f>
        <v>47149</v>
      </c>
      <c r="AB47" s="64" t="n">
        <v>0</v>
      </c>
      <c r="AC47" s="213" t="n">
        <f aca="false">+AA47</f>
        <v>47149</v>
      </c>
      <c r="AD47" s="64" t="n">
        <v>0</v>
      </c>
      <c r="AE47" s="17" t="n">
        <v>1</v>
      </c>
      <c r="AF47" s="17"/>
      <c r="AG47" s="192" t="n">
        <v>3.24709</v>
      </c>
      <c r="AH47" s="191"/>
      <c r="AI47" s="214" t="n">
        <f aca="false">+AC47</f>
        <v>47149</v>
      </c>
      <c r="AJ47" s="207" t="n">
        <v>0.29547</v>
      </c>
      <c r="AK47" s="215" t="n">
        <v>0.182</v>
      </c>
      <c r="AM47" s="207"/>
      <c r="AN47" s="219"/>
      <c r="AQ47" s="175"/>
      <c r="AR47" s="216"/>
      <c r="AT47" s="198" t="n">
        <f aca="false">X47/12000*9600</f>
        <v>0</v>
      </c>
      <c r="AU47" s="216"/>
      <c r="AV47" s="170"/>
      <c r="BA47" s="174" t="n">
        <v>37803</v>
      </c>
      <c r="BB47" s="1" t="n">
        <v>88.75</v>
      </c>
      <c r="BC47" s="1" t="n">
        <v>48.9195517241379</v>
      </c>
      <c r="BD47" s="1" t="n">
        <v>2.05</v>
      </c>
      <c r="BE47" s="1" t="n">
        <v>0.072685237684259</v>
      </c>
      <c r="BF47" s="1" t="n">
        <v>43739</v>
      </c>
      <c r="BG47" s="1" t="n">
        <v>12120</v>
      </c>
      <c r="BH47" s="1" t="n">
        <v>43739</v>
      </c>
      <c r="BI47" s="1" t="n">
        <v>2047.26</v>
      </c>
      <c r="BJ47" s="1" t="n">
        <v>1.08348116778793</v>
      </c>
      <c r="BL47" s="1" t="n">
        <v>3.24709103353867</v>
      </c>
      <c r="BN47" s="1" t="n">
        <v>37803</v>
      </c>
      <c r="BO47" s="1" t="n">
        <v>0.21714</v>
      </c>
      <c r="BP47" s="1" t="n">
        <v>0.208</v>
      </c>
    </row>
    <row r="48" customFormat="false" ht="12.75" hidden="false" customHeight="false" outlineLevel="0" collapsed="false">
      <c r="A48" s="217" t="n">
        <f aca="false">V48</f>
        <v>47177</v>
      </c>
      <c r="B48" s="175" t="n">
        <f aca="false">W48+PPadd</f>
        <v>83.25</v>
      </c>
      <c r="C48" s="200"/>
      <c r="D48" s="201" t="n">
        <f aca="false">Y48*AE48</f>
        <v>55</v>
      </c>
      <c r="E48" s="202" t="n">
        <f aca="false">Z48</f>
        <v>0.066642483565632</v>
      </c>
      <c r="F48" s="203" t="n">
        <v>41</v>
      </c>
      <c r="G48" s="177" t="n">
        <f aca="false">AB48</f>
        <v>0</v>
      </c>
      <c r="H48" s="204" t="n">
        <f aca="false">F48</f>
        <v>41</v>
      </c>
      <c r="I48" s="177"/>
      <c r="J48" s="82"/>
      <c r="K48" s="205"/>
      <c r="L48" s="173" t="n">
        <f aca="false">(A48-Calculation!$C$5)/365.25</f>
        <v>3.4113620807666</v>
      </c>
      <c r="M48" s="1" t="n">
        <v>5</v>
      </c>
      <c r="N48" s="206" t="n">
        <f aca="false">A48</f>
        <v>47177</v>
      </c>
      <c r="O48" s="207" t="n">
        <f aca="false">AJ48</f>
        <v>0.29547</v>
      </c>
      <c r="P48" s="208"/>
      <c r="Q48" s="218"/>
      <c r="V48" s="210" t="n">
        <f aca="false">EOMONTH(V47,1)</f>
        <v>47177</v>
      </c>
      <c r="W48" s="175" t="n">
        <v>83.25</v>
      </c>
      <c r="X48" s="82" t="n">
        <v>0</v>
      </c>
      <c r="Y48" s="211" t="n">
        <v>55</v>
      </c>
      <c r="Z48" s="212" t="n">
        <v>0.066642483565632</v>
      </c>
      <c r="AA48" s="213" t="n">
        <f aca="false">+V48</f>
        <v>47177</v>
      </c>
      <c r="AB48" s="64" t="n">
        <v>0</v>
      </c>
      <c r="AC48" s="213" t="n">
        <f aca="false">+AA48</f>
        <v>47177</v>
      </c>
      <c r="AD48" s="64" t="n">
        <v>0</v>
      </c>
      <c r="AE48" s="17" t="n">
        <v>1</v>
      </c>
      <c r="AF48" s="17"/>
      <c r="AG48" s="192" t="n">
        <v>3.33196</v>
      </c>
      <c r="AH48" s="191"/>
      <c r="AI48" s="214" t="n">
        <f aca="false">+AC48</f>
        <v>47177</v>
      </c>
      <c r="AJ48" s="207" t="n">
        <v>0.29547</v>
      </c>
      <c r="AK48" s="215" t="n">
        <v>0.181</v>
      </c>
      <c r="AM48" s="207"/>
      <c r="AN48" s="219"/>
      <c r="AQ48" s="175"/>
      <c r="AR48" s="216"/>
      <c r="AT48" s="198" t="n">
        <f aca="false">X48/12000*9600</f>
        <v>0</v>
      </c>
      <c r="AU48" s="216"/>
      <c r="AV48" s="170"/>
      <c r="BA48" s="174" t="n">
        <v>37834</v>
      </c>
      <c r="BB48" s="1" t="n">
        <v>82.75</v>
      </c>
      <c r="BC48" s="1" t="n">
        <v>49.5016551724138</v>
      </c>
      <c r="BD48" s="1" t="n">
        <v>2.05</v>
      </c>
      <c r="BE48" s="1" t="n">
        <v>0.072699897310553</v>
      </c>
      <c r="BF48" s="1" t="n">
        <v>43922</v>
      </c>
      <c r="BG48" s="1" t="n">
        <v>12120</v>
      </c>
      <c r="BH48" s="1" t="n">
        <v>43922</v>
      </c>
      <c r="BI48" s="1" t="n">
        <v>0</v>
      </c>
      <c r="BJ48" s="1" t="n">
        <v>1.08575424947895</v>
      </c>
      <c r="BL48" s="1" t="n">
        <v>3.33196440793977</v>
      </c>
      <c r="BN48" s="1" t="n">
        <v>37834</v>
      </c>
      <c r="BO48" s="1" t="n">
        <v>0.26367</v>
      </c>
      <c r="BP48" s="1" t="n">
        <v>0.208</v>
      </c>
    </row>
    <row r="49" customFormat="false" ht="12.75" hidden="false" customHeight="false" outlineLevel="0" collapsed="false">
      <c r="A49" s="217" t="n">
        <f aca="false">V49</f>
        <v>47208</v>
      </c>
      <c r="B49" s="175" t="n">
        <f aca="false">W49+PPadd</f>
        <v>34.1</v>
      </c>
      <c r="C49" s="200"/>
      <c r="D49" s="201" t="n">
        <f aca="false">Y49*AE49</f>
        <v>55</v>
      </c>
      <c r="E49" s="202" t="n">
        <f aca="false">Z49</f>
        <v>0.066667277965561</v>
      </c>
      <c r="F49" s="203" t="n">
        <v>42</v>
      </c>
      <c r="G49" s="177" t="n">
        <f aca="false">AB49</f>
        <v>0</v>
      </c>
      <c r="H49" s="204" t="n">
        <f aca="false">F49</f>
        <v>42</v>
      </c>
      <c r="I49" s="177"/>
      <c r="J49" s="82"/>
      <c r="K49" s="205"/>
      <c r="L49" s="173" t="n">
        <f aca="false">(A49-Calculation!$C$5)/365.25</f>
        <v>3.49623545516769</v>
      </c>
      <c r="M49" s="1" t="n">
        <v>6</v>
      </c>
      <c r="N49" s="206" t="n">
        <f aca="false">A49</f>
        <v>47208</v>
      </c>
      <c r="O49" s="207" t="n">
        <f aca="false">AJ49</f>
        <v>0.19442</v>
      </c>
      <c r="P49" s="208"/>
      <c r="Q49" s="218"/>
      <c r="V49" s="210" t="n">
        <f aca="false">EOMONTH(V48,1)</f>
        <v>47208</v>
      </c>
      <c r="W49" s="175" t="n">
        <v>34.1</v>
      </c>
      <c r="X49" s="82" t="n">
        <v>0</v>
      </c>
      <c r="Y49" s="211" t="n">
        <v>55</v>
      </c>
      <c r="Z49" s="212" t="n">
        <v>0.066667277965561</v>
      </c>
      <c r="AA49" s="213" t="n">
        <f aca="false">+V49</f>
        <v>47208</v>
      </c>
      <c r="AB49" s="64" t="n">
        <v>0</v>
      </c>
      <c r="AC49" s="213" t="n">
        <f aca="false">+AA49</f>
        <v>47208</v>
      </c>
      <c r="AD49" s="64" t="n">
        <v>0</v>
      </c>
      <c r="AE49" s="17" t="n">
        <v>1</v>
      </c>
      <c r="AF49" s="17"/>
      <c r="AG49" s="192" t="n">
        <v>3.41684</v>
      </c>
      <c r="AH49" s="191"/>
      <c r="AI49" s="214" t="n">
        <f aca="false">+AC49</f>
        <v>47208</v>
      </c>
      <c r="AJ49" s="207" t="n">
        <v>0.19442</v>
      </c>
      <c r="AK49" s="215" t="n">
        <v>0.181</v>
      </c>
      <c r="AM49" s="207"/>
      <c r="AN49" s="219"/>
      <c r="AQ49" s="175"/>
      <c r="AR49" s="216"/>
      <c r="AT49" s="198" t="n">
        <f aca="false">X49/12000*9600</f>
        <v>0</v>
      </c>
      <c r="AU49" s="216"/>
      <c r="AV49" s="170"/>
      <c r="BA49" s="174" t="n">
        <v>37865</v>
      </c>
      <c r="BB49" s="1" t="n">
        <v>34.15</v>
      </c>
      <c r="BC49" s="1" t="n">
        <v>50.1154137931035</v>
      </c>
      <c r="BD49" s="1" t="n">
        <v>2.05</v>
      </c>
      <c r="BE49" s="1" t="n">
        <v>0.072714556936918</v>
      </c>
      <c r="BF49" s="1" t="n">
        <v>44105</v>
      </c>
      <c r="BG49" s="1" t="n">
        <v>12</v>
      </c>
      <c r="BH49" s="1" t="n">
        <v>44105</v>
      </c>
      <c r="BI49" s="1" t="n">
        <v>0</v>
      </c>
      <c r="BJ49" s="1" t="n">
        <v>1.08803209996572</v>
      </c>
      <c r="BL49" s="1" t="n">
        <v>3.41683778234086</v>
      </c>
      <c r="BN49" s="1" t="n">
        <v>37865</v>
      </c>
      <c r="BO49" s="1" t="n">
        <v>0.26367</v>
      </c>
      <c r="BP49" s="1" t="n">
        <v>0.207</v>
      </c>
    </row>
    <row r="50" customFormat="false" ht="12.75" hidden="false" customHeight="false" outlineLevel="0" collapsed="false">
      <c r="A50" s="217" t="n">
        <f aca="false">V50</f>
        <v>47238</v>
      </c>
      <c r="B50" s="175" t="n">
        <f aca="false">W50+PPadd</f>
        <v>27.2</v>
      </c>
      <c r="C50" s="200"/>
      <c r="D50" s="201" t="n">
        <f aca="false">Y50*AE50</f>
        <v>55</v>
      </c>
      <c r="E50" s="202" t="n">
        <f aca="false">Z50</f>
        <v>0.066683200000272</v>
      </c>
      <c r="H50" s="220"/>
      <c r="I50" s="221"/>
      <c r="J50" s="82" t="n">
        <f aca="false">X50</f>
        <v>0</v>
      </c>
      <c r="K50" s="205" t="n">
        <f aca="false">J50-C50</f>
        <v>0</v>
      </c>
      <c r="L50" s="173" t="n">
        <f aca="false">(A50-Calculation!$C$5)/365.25</f>
        <v>3.57837097878166</v>
      </c>
      <c r="M50" s="1" t="n">
        <v>1</v>
      </c>
      <c r="N50" s="206" t="n">
        <f aca="false">A50</f>
        <v>47238</v>
      </c>
      <c r="O50" s="207" t="n">
        <f aca="false">AJ50</f>
        <v>0.15602</v>
      </c>
      <c r="P50" s="208"/>
      <c r="Q50" s="218"/>
      <c r="V50" s="210" t="n">
        <f aca="false">EOMONTH(V49,1)</f>
        <v>47238</v>
      </c>
      <c r="W50" s="175" t="n">
        <v>27.2</v>
      </c>
      <c r="X50" s="82" t="n">
        <v>0</v>
      </c>
      <c r="Y50" s="211" t="n">
        <v>55</v>
      </c>
      <c r="Z50" s="212" t="n">
        <v>0.066683200000272</v>
      </c>
      <c r="AA50" s="220"/>
      <c r="AB50" s="221"/>
      <c r="AC50" s="220"/>
      <c r="AD50" s="221"/>
      <c r="AE50" s="17" t="n">
        <v>1</v>
      </c>
      <c r="AF50" s="17"/>
      <c r="AG50" s="192" t="n">
        <v>3.49897</v>
      </c>
      <c r="AH50" s="191"/>
      <c r="AI50" s="214" t="n">
        <f aca="false">+AC50</f>
        <v>0</v>
      </c>
      <c r="AJ50" s="207" t="n">
        <v>0.15602</v>
      </c>
      <c r="AK50" s="215" t="n">
        <v>0.18</v>
      </c>
      <c r="AM50" s="207"/>
      <c r="AN50" s="219"/>
      <c r="AQ50" s="175"/>
      <c r="AR50" s="216"/>
      <c r="AT50" s="198" t="n">
        <f aca="false">X50/12000*9600</f>
        <v>0</v>
      </c>
      <c r="AU50" s="216"/>
      <c r="AV50" s="170"/>
      <c r="BA50" s="174" t="n">
        <v>37895</v>
      </c>
      <c r="BB50" s="1" t="n">
        <v>26.4</v>
      </c>
      <c r="BC50" s="1" t="n">
        <v>50.9648275862069</v>
      </c>
      <c r="BD50" s="1" t="n">
        <v>2.05</v>
      </c>
      <c r="BE50" s="1" t="n">
        <v>0.072726196581726</v>
      </c>
      <c r="BJ50" s="1" t="n">
        <v>1.09024102135642</v>
      </c>
      <c r="BL50" s="1" t="n">
        <v>3.49897330595483</v>
      </c>
      <c r="BN50" s="1" t="n">
        <v>37895</v>
      </c>
      <c r="BO50" s="1" t="n">
        <v>0.1645</v>
      </c>
      <c r="BP50" s="1" t="n">
        <v>0.206</v>
      </c>
    </row>
    <row r="51" customFormat="false" ht="12.75" hidden="false" customHeight="false" outlineLevel="0" collapsed="false">
      <c r="A51" s="217" t="n">
        <f aca="false">V51</f>
        <v>47269</v>
      </c>
      <c r="B51" s="175" t="n">
        <f aca="false">W51+PPadd</f>
        <v>27.2</v>
      </c>
      <c r="C51" s="200"/>
      <c r="D51" s="201" t="n">
        <f aca="false">Y51*AE51</f>
        <v>55</v>
      </c>
      <c r="E51" s="202" t="n">
        <f aca="false">Z51</f>
        <v>0.066699652769563</v>
      </c>
      <c r="H51" s="220"/>
      <c r="I51" s="221"/>
      <c r="J51" s="82" t="n">
        <f aca="false">X51</f>
        <v>0</v>
      </c>
      <c r="K51" s="205" t="n">
        <f aca="false">J51-C51</f>
        <v>0</v>
      </c>
      <c r="L51" s="173" t="n">
        <f aca="false">(A51-Calculation!$C$5)/365.25</f>
        <v>3.66324435318275</v>
      </c>
      <c r="M51" s="1" t="n">
        <v>2</v>
      </c>
      <c r="N51" s="206" t="n">
        <f aca="false">A51</f>
        <v>47269</v>
      </c>
      <c r="O51" s="207" t="n">
        <f aca="false">AJ51</f>
        <v>0.15602</v>
      </c>
      <c r="P51" s="208"/>
      <c r="Q51" s="218"/>
      <c r="V51" s="210" t="n">
        <f aca="false">EOMONTH(V50,1)</f>
        <v>47269</v>
      </c>
      <c r="W51" s="175" t="n">
        <v>27.2</v>
      </c>
      <c r="X51" s="82" t="n">
        <v>0</v>
      </c>
      <c r="Y51" s="211" t="n">
        <v>55</v>
      </c>
      <c r="Z51" s="212" t="n">
        <v>0.066699652769563</v>
      </c>
      <c r="AA51" s="220"/>
      <c r="AB51" s="221"/>
      <c r="AC51" s="220"/>
      <c r="AD51" s="221"/>
      <c r="AE51" s="17" t="n">
        <v>1</v>
      </c>
      <c r="AF51" s="17"/>
      <c r="AG51" s="192" t="n">
        <v>3.58385</v>
      </c>
      <c r="AH51" s="191"/>
      <c r="AI51" s="214" t="n">
        <f aca="false">+AC51</f>
        <v>0</v>
      </c>
      <c r="AJ51" s="207" t="n">
        <v>0.15602</v>
      </c>
      <c r="AK51" s="215" t="n">
        <v>0.179</v>
      </c>
      <c r="AM51" s="207"/>
      <c r="AN51" s="219"/>
      <c r="AQ51" s="175"/>
      <c r="AR51" s="216"/>
      <c r="AT51" s="198" t="n">
        <f aca="false">X51/12000*9600</f>
        <v>0</v>
      </c>
      <c r="AU51" s="216"/>
      <c r="AV51" s="170"/>
      <c r="BA51" s="174" t="n">
        <v>37926</v>
      </c>
      <c r="BB51" s="1" t="n">
        <v>26.4</v>
      </c>
      <c r="BC51" s="1" t="n">
        <v>51.8142413793103</v>
      </c>
      <c r="BD51" s="1" t="n">
        <v>2.05</v>
      </c>
      <c r="BE51" s="1" t="n">
        <v>0.072735022769275</v>
      </c>
      <c r="BJ51" s="1" t="n">
        <v>1.09252828483467</v>
      </c>
      <c r="BL51" s="1" t="n">
        <v>3.58384668035592</v>
      </c>
      <c r="BN51" s="1" t="n">
        <v>37926</v>
      </c>
      <c r="BO51" s="1" t="n">
        <v>0.12408</v>
      </c>
      <c r="BP51" s="1" t="n">
        <v>0.206</v>
      </c>
    </row>
    <row r="52" customFormat="false" ht="12.75" hidden="false" customHeight="false" outlineLevel="0" collapsed="false">
      <c r="A52" s="217" t="n">
        <f aca="false">V52</f>
        <v>47299</v>
      </c>
      <c r="B52" s="175" t="n">
        <f aca="false">W52+PPadd</f>
        <v>27.2</v>
      </c>
      <c r="C52" s="200"/>
      <c r="D52" s="201" t="n">
        <f aca="false">Y52*AE52</f>
        <v>55</v>
      </c>
      <c r="E52" s="202" t="n">
        <f aca="false">Z52</f>
        <v>0.066714130454711</v>
      </c>
      <c r="H52" s="220"/>
      <c r="I52" s="221"/>
      <c r="J52" s="82" t="n">
        <f aca="false">X52</f>
        <v>0</v>
      </c>
      <c r="K52" s="205" t="n">
        <f aca="false">J52-C52</f>
        <v>0</v>
      </c>
      <c r="L52" s="173" t="n">
        <f aca="false">(A52-Calculation!$C$5)/365.25</f>
        <v>3.74537987679671</v>
      </c>
      <c r="M52" s="1" t="n">
        <v>3</v>
      </c>
      <c r="N52" s="206" t="n">
        <f aca="false">A52</f>
        <v>47299</v>
      </c>
      <c r="O52" s="207" t="n">
        <f aca="false">AJ52</f>
        <v>0.15643</v>
      </c>
      <c r="P52" s="208"/>
      <c r="Q52" s="218"/>
      <c r="V52" s="210" t="n">
        <f aca="false">EOMONTH(V51,1)</f>
        <v>47299</v>
      </c>
      <c r="W52" s="175" t="n">
        <v>27.2</v>
      </c>
      <c r="X52" s="82" t="n">
        <v>0</v>
      </c>
      <c r="Y52" s="211" t="n">
        <v>55</v>
      </c>
      <c r="Z52" s="212" t="n">
        <v>0.066714130454711</v>
      </c>
      <c r="AA52" s="220"/>
      <c r="AB52" s="221"/>
      <c r="AC52" s="220"/>
      <c r="AD52" s="221"/>
      <c r="AE52" s="17" t="n">
        <v>1</v>
      </c>
      <c r="AF52" s="17"/>
      <c r="AG52" s="192" t="n">
        <v>3.66598</v>
      </c>
      <c r="AH52" s="191"/>
      <c r="AI52" s="214" t="n">
        <f aca="false">+AC52</f>
        <v>0</v>
      </c>
      <c r="AJ52" s="207" t="n">
        <v>0.15643</v>
      </c>
      <c r="AK52" s="215" t="n">
        <v>0.178</v>
      </c>
      <c r="AM52" s="207"/>
      <c r="AN52" s="219"/>
      <c r="AQ52" s="175"/>
      <c r="AR52" s="216"/>
      <c r="AT52" s="198" t="n">
        <f aca="false">X52/12000*9600</f>
        <v>0</v>
      </c>
      <c r="AU52" s="216"/>
      <c r="AV52" s="170"/>
      <c r="BA52" s="174" t="n">
        <v>37956</v>
      </c>
      <c r="BB52" s="1" t="n">
        <v>26.4</v>
      </c>
      <c r="BC52" s="1" t="n">
        <v>52.331275862069</v>
      </c>
      <c r="BD52" s="1" t="n">
        <v>2.05</v>
      </c>
      <c r="BE52" s="1" t="n">
        <v>0.072743564241122</v>
      </c>
      <c r="BJ52" s="1" t="n">
        <v>1.0947463343742</v>
      </c>
      <c r="BL52" s="1" t="n">
        <v>3.66598220396988</v>
      </c>
      <c r="BN52" s="1" t="n">
        <v>37956</v>
      </c>
      <c r="BO52" s="1" t="n">
        <v>0.12408</v>
      </c>
      <c r="BP52" s="1" t="n">
        <v>0.204</v>
      </c>
    </row>
    <row r="53" customFormat="false" ht="12.75" hidden="false" customHeight="false" outlineLevel="0" collapsed="false">
      <c r="A53" s="217" t="n">
        <f aca="false">V53</f>
        <v>47330</v>
      </c>
      <c r="B53" s="175" t="n">
        <f aca="false">W53+PPadd</f>
        <v>33.55</v>
      </c>
      <c r="C53" s="200"/>
      <c r="D53" s="201" t="n">
        <f aca="false">Y53*AE53</f>
        <v>55</v>
      </c>
      <c r="E53" s="202" t="n">
        <f aca="false">Z53</f>
        <v>0.066727501097054</v>
      </c>
      <c r="H53" s="220"/>
      <c r="I53" s="221"/>
      <c r="J53" s="82" t="n">
        <f aca="false">X53</f>
        <v>0</v>
      </c>
      <c r="K53" s="205" t="n">
        <f aca="false">J53-C53</f>
        <v>0</v>
      </c>
      <c r="L53" s="173" t="n">
        <f aca="false">(A53-Calculation!$C$5)/365.25</f>
        <v>3.83025325119781</v>
      </c>
      <c r="M53" s="1" t="n">
        <v>4</v>
      </c>
      <c r="N53" s="206" t="n">
        <f aca="false">A53</f>
        <v>47330</v>
      </c>
      <c r="O53" s="207" t="n">
        <f aca="false">AJ53</f>
        <v>0.22154</v>
      </c>
      <c r="P53" s="208"/>
      <c r="Q53" s="218"/>
      <c r="V53" s="210" t="n">
        <f aca="false">EOMONTH(V52,1)</f>
        <v>47330</v>
      </c>
      <c r="W53" s="175" t="n">
        <v>33.55</v>
      </c>
      <c r="X53" s="82" t="n">
        <v>0</v>
      </c>
      <c r="Y53" s="211" t="n">
        <v>55</v>
      </c>
      <c r="Z53" s="212" t="n">
        <v>0.066727501097054</v>
      </c>
      <c r="AA53" s="220"/>
      <c r="AB53" s="221"/>
      <c r="AC53" s="220"/>
      <c r="AD53" s="221"/>
      <c r="AE53" s="17" t="n">
        <v>1</v>
      </c>
      <c r="AF53" s="17"/>
      <c r="AG53" s="192" t="n">
        <v>3.75086</v>
      </c>
      <c r="AH53" s="191"/>
      <c r="AI53" s="214" t="n">
        <f aca="false">+AC53</f>
        <v>0</v>
      </c>
      <c r="AJ53" s="207" t="n">
        <v>0.22154</v>
      </c>
      <c r="AK53" s="215" t="n">
        <v>0.176</v>
      </c>
      <c r="AM53" s="207"/>
      <c r="AN53" s="219"/>
      <c r="AQ53" s="175"/>
      <c r="AR53" s="216"/>
      <c r="AT53" s="198" t="n">
        <f aca="false">X53/12000*9600</f>
        <v>0</v>
      </c>
      <c r="AU53" s="216"/>
      <c r="AV53" s="170"/>
      <c r="BA53" s="174" t="n">
        <v>37987</v>
      </c>
      <c r="BB53" s="1" t="n">
        <v>33.55</v>
      </c>
      <c r="BC53" s="1" t="n">
        <v>51.6594827586207</v>
      </c>
      <c r="BD53" s="1" t="n">
        <v>2.05</v>
      </c>
      <c r="BE53" s="1" t="n">
        <v>0.072757429682416</v>
      </c>
      <c r="BJ53" s="1" t="n">
        <v>1.09704304974218</v>
      </c>
      <c r="BL53" s="1" t="n">
        <v>3.75085557837098</v>
      </c>
      <c r="BN53" s="1" t="n">
        <v>37987</v>
      </c>
      <c r="BO53" s="1" t="n">
        <v>0.12408</v>
      </c>
      <c r="BP53" s="1" t="n">
        <v>0.203</v>
      </c>
    </row>
    <row r="54" customFormat="false" ht="12.75" hidden="false" customHeight="false" outlineLevel="0" collapsed="false">
      <c r="A54" s="217" t="n">
        <f aca="false">V54</f>
        <v>47361</v>
      </c>
      <c r="B54" s="175" t="n">
        <f aca="false">W54+PPadd</f>
        <v>33.55</v>
      </c>
      <c r="C54" s="200"/>
      <c r="D54" s="201" t="n">
        <f aca="false">Y54*AE54</f>
        <v>55</v>
      </c>
      <c r="E54" s="202" t="n">
        <f aca="false">Z54</f>
        <v>0.066740871739456</v>
      </c>
      <c r="H54" s="220"/>
      <c r="I54" s="221"/>
      <c r="J54" s="82" t="n">
        <f aca="false">X54</f>
        <v>0</v>
      </c>
      <c r="K54" s="205" t="n">
        <f aca="false">J54-C54</f>
        <v>0</v>
      </c>
      <c r="L54" s="173" t="n">
        <f aca="false">(A54-Calculation!$C$5)/365.25</f>
        <v>3.91512662559891</v>
      </c>
      <c r="M54" s="1" t="n">
        <v>5</v>
      </c>
      <c r="N54" s="206" t="n">
        <f aca="false">A54</f>
        <v>47361</v>
      </c>
      <c r="O54" s="207" t="n">
        <f aca="false">AJ54</f>
        <v>0.22154</v>
      </c>
      <c r="P54" s="208"/>
      <c r="Q54" s="218"/>
      <c r="V54" s="210" t="n">
        <f aca="false">EOMONTH(V53,1)</f>
        <v>47361</v>
      </c>
      <c r="W54" s="175" t="n">
        <v>33.55</v>
      </c>
      <c r="X54" s="82" t="n">
        <v>0</v>
      </c>
      <c r="Y54" s="211" t="n">
        <v>55</v>
      </c>
      <c r="Z54" s="212" t="n">
        <v>0.066740871739456</v>
      </c>
      <c r="AA54" s="220"/>
      <c r="AB54" s="221"/>
      <c r="AC54" s="220"/>
      <c r="AD54" s="221"/>
      <c r="AE54" s="17" t="n">
        <v>1</v>
      </c>
      <c r="AF54" s="17"/>
      <c r="AG54" s="192" t="n">
        <v>3.83573</v>
      </c>
      <c r="AH54" s="191"/>
      <c r="AI54" s="214" t="n">
        <f aca="false">+AC54</f>
        <v>0</v>
      </c>
      <c r="AJ54" s="207" t="n">
        <v>0.22154</v>
      </c>
      <c r="AK54" s="215" t="n">
        <v>0.176</v>
      </c>
      <c r="AM54" s="207"/>
      <c r="AN54" s="219"/>
      <c r="AQ54" s="175"/>
      <c r="AR54" s="216"/>
      <c r="AT54" s="198" t="n">
        <f aca="false">X54/12000*9600</f>
        <v>0</v>
      </c>
      <c r="AU54" s="216"/>
      <c r="AV54" s="170"/>
      <c r="BA54" s="174" t="n">
        <v>38018</v>
      </c>
      <c r="BB54" s="1" t="n">
        <v>33.55</v>
      </c>
      <c r="BC54" s="1" t="n">
        <v>50.5726551724138</v>
      </c>
      <c r="BD54" s="1" t="n">
        <v>2.05</v>
      </c>
      <c r="BE54" s="1" t="n">
        <v>0.072776670327749</v>
      </c>
      <c r="BJ54" s="1" t="n">
        <v>1.09934458348801</v>
      </c>
      <c r="BL54" s="1" t="n">
        <v>3.83572895277207</v>
      </c>
      <c r="BN54" s="1" t="n">
        <v>38018</v>
      </c>
      <c r="BO54" s="1" t="n">
        <v>0.18612</v>
      </c>
      <c r="BP54" s="1" t="n">
        <v>0.204</v>
      </c>
    </row>
    <row r="55" customFormat="false" ht="12.75" hidden="false" customHeight="false" outlineLevel="0" collapsed="false">
      <c r="A55" s="217" t="n">
        <f aca="false">V55</f>
        <v>47391</v>
      </c>
      <c r="B55" s="175" t="n">
        <f aca="false">W55+PPadd</f>
        <v>25.775</v>
      </c>
      <c r="C55" s="200"/>
      <c r="D55" s="201" t="n">
        <f aca="false">Y55*AE55</f>
        <v>55</v>
      </c>
      <c r="E55" s="202" t="n">
        <f aca="false">Z55</f>
        <v>0.066757359164784</v>
      </c>
      <c r="H55" s="220"/>
      <c r="I55" s="221"/>
      <c r="J55" s="82" t="n">
        <f aca="false">X55</f>
        <v>0</v>
      </c>
      <c r="K55" s="205" t="n">
        <f aca="false">J55-C55</f>
        <v>0</v>
      </c>
      <c r="L55" s="173" t="n">
        <f aca="false">(A55-Calculation!$C$5)/365.25</f>
        <v>3.99726214921287</v>
      </c>
      <c r="M55" s="1" t="n">
        <v>6</v>
      </c>
      <c r="N55" s="206" t="n">
        <f aca="false">A55</f>
        <v>47391</v>
      </c>
      <c r="O55" s="207" t="n">
        <f aca="false">AJ55</f>
        <v>0.16763</v>
      </c>
      <c r="P55" s="208"/>
      <c r="Q55" s="218"/>
      <c r="V55" s="210" t="n">
        <f aca="false">EOMONTH(V54,1)</f>
        <v>47391</v>
      </c>
      <c r="W55" s="175" t="n">
        <v>25.775</v>
      </c>
      <c r="X55" s="82" t="n">
        <v>0</v>
      </c>
      <c r="Y55" s="211" t="n">
        <v>55</v>
      </c>
      <c r="Z55" s="212" t="n">
        <v>0.066757359164784</v>
      </c>
      <c r="AA55" s="220"/>
      <c r="AB55" s="221"/>
      <c r="AC55" s="220"/>
      <c r="AD55" s="221"/>
      <c r="AE55" s="17" t="n">
        <v>1</v>
      </c>
      <c r="AF55" s="17"/>
      <c r="AG55" s="192" t="n">
        <v>3.91513</v>
      </c>
      <c r="AH55" s="191"/>
      <c r="AI55" s="214" t="n">
        <f aca="false">+AC55</f>
        <v>0</v>
      </c>
      <c r="AJ55" s="207" t="n">
        <v>0.16763</v>
      </c>
      <c r="AK55" s="215" t="n">
        <v>0.177</v>
      </c>
      <c r="AM55" s="207"/>
      <c r="AN55" s="219"/>
      <c r="AQ55" s="175"/>
      <c r="AR55" s="216"/>
      <c r="AT55" s="198" t="n">
        <f aca="false">X55/12000*9600</f>
        <v>0</v>
      </c>
      <c r="AU55" s="216"/>
      <c r="AV55" s="170"/>
      <c r="BA55" s="174" t="n">
        <v>38047</v>
      </c>
      <c r="BB55" s="1" t="n">
        <v>25.775</v>
      </c>
      <c r="BC55" s="1" t="n">
        <v>49.317</v>
      </c>
      <c r="BD55" s="1" t="n">
        <v>2.05</v>
      </c>
      <c r="BE55" s="1" t="n">
        <v>0.072794669641237</v>
      </c>
      <c r="BJ55" s="1" t="n">
        <v>1.10150200225113</v>
      </c>
      <c r="BL55" s="1" t="n">
        <v>3.91512662559891</v>
      </c>
      <c r="BN55" s="1" t="n">
        <v>38047</v>
      </c>
      <c r="BO55" s="1" t="n">
        <v>0.18612</v>
      </c>
      <c r="BP55" s="1" t="n">
        <v>0.204</v>
      </c>
    </row>
    <row r="56" customFormat="false" ht="12.75" hidden="false" customHeight="false" outlineLevel="0" collapsed="false">
      <c r="A56" s="199" t="n">
        <f aca="false">V56</f>
        <v>47422</v>
      </c>
      <c r="B56" s="175" t="n">
        <f aca="false">W56+PPadd</f>
        <v>26.65</v>
      </c>
      <c r="C56" s="200"/>
      <c r="D56" s="201" t="n">
        <f aca="false">Y56*AE56</f>
        <v>55</v>
      </c>
      <c r="E56" s="202" t="n">
        <f aca="false">Z56</f>
        <v>0.066777811437382</v>
      </c>
      <c r="H56" s="220"/>
      <c r="I56" s="221"/>
      <c r="J56" s="82" t="n">
        <f aca="false">X56</f>
        <v>0</v>
      </c>
      <c r="K56" s="205" t="n">
        <f aca="false">J56-C56</f>
        <v>0</v>
      </c>
      <c r="L56" s="173" t="n">
        <f aca="false">(A56-Calculation!$C$5)/365.25</f>
        <v>4.08213552361396</v>
      </c>
      <c r="M56" s="1" t="n">
        <v>1</v>
      </c>
      <c r="N56" s="206" t="n">
        <f aca="false">A56</f>
        <v>47422</v>
      </c>
      <c r="O56" s="207" t="n">
        <f aca="false">AJ56</f>
        <v>0.15987</v>
      </c>
      <c r="P56" s="208"/>
      <c r="Q56" s="218"/>
      <c r="V56" s="210" t="n">
        <f aca="false">EOMONTH(V55,1)</f>
        <v>47422</v>
      </c>
      <c r="W56" s="175" t="n">
        <v>26.65</v>
      </c>
      <c r="X56" s="82" t="n">
        <v>0</v>
      </c>
      <c r="Y56" s="211" t="n">
        <v>55</v>
      </c>
      <c r="Z56" s="212" t="n">
        <v>0.066777811437382</v>
      </c>
      <c r="AA56" s="220"/>
      <c r="AB56" s="221"/>
      <c r="AC56" s="220"/>
      <c r="AD56" s="221"/>
      <c r="AE56" s="17" t="n">
        <v>1</v>
      </c>
      <c r="AF56" s="17"/>
      <c r="AG56" s="192" t="n">
        <v>4</v>
      </c>
      <c r="AH56" s="191"/>
      <c r="AI56" s="214" t="n">
        <f aca="false">+AC56</f>
        <v>0</v>
      </c>
      <c r="AJ56" s="207" t="n">
        <v>0.15987</v>
      </c>
      <c r="AK56" s="215" t="n">
        <v>0.176</v>
      </c>
      <c r="AM56" s="207"/>
      <c r="AN56" s="219"/>
      <c r="AQ56" s="175"/>
      <c r="AR56" s="216"/>
      <c r="AT56" s="198" t="n">
        <f aca="false">X56/12000*9600</f>
        <v>0</v>
      </c>
      <c r="AU56" s="216"/>
      <c r="AV56" s="170"/>
      <c r="BA56" s="174" t="n">
        <v>38078</v>
      </c>
      <c r="BB56" s="1" t="n">
        <v>26.65</v>
      </c>
      <c r="BC56" s="1" t="n">
        <v>48.4025172413793</v>
      </c>
      <c r="BD56" s="1" t="n">
        <v>2.05</v>
      </c>
      <c r="BE56" s="1" t="n">
        <v>0.072812459610033</v>
      </c>
      <c r="BJ56" s="1" t="n">
        <v>1.103812890625</v>
      </c>
      <c r="BL56" s="1" t="n">
        <v>4</v>
      </c>
      <c r="BN56" s="1" t="n">
        <v>38078</v>
      </c>
      <c r="BO56" s="1" t="n">
        <v>0.148896</v>
      </c>
      <c r="BP56" s="1" t="n">
        <v>0.204</v>
      </c>
    </row>
    <row r="57" customFormat="false" ht="12.75" hidden="false" customHeight="false" outlineLevel="0" collapsed="false">
      <c r="A57" s="217" t="n">
        <f aca="false">V57</f>
        <v>47452</v>
      </c>
      <c r="B57" s="175" t="n">
        <f aca="false">W57+PPadd</f>
        <v>32.4</v>
      </c>
      <c r="C57" s="200"/>
      <c r="D57" s="201" t="n">
        <f aca="false">Y57*AE57</f>
        <v>55</v>
      </c>
      <c r="E57" s="202" t="n">
        <f aca="false">Z57</f>
        <v>0.066797603959383</v>
      </c>
      <c r="H57" s="220"/>
      <c r="I57" s="221"/>
      <c r="J57" s="82" t="n">
        <f aca="false">X57</f>
        <v>0</v>
      </c>
      <c r="K57" s="205" t="n">
        <f aca="false">J57-C57</f>
        <v>0</v>
      </c>
      <c r="L57" s="173" t="n">
        <f aca="false">(A57-Calculation!$C$5)/365.25</f>
        <v>4.16427104722793</v>
      </c>
      <c r="M57" s="1" t="n">
        <v>2</v>
      </c>
      <c r="N57" s="206" t="n">
        <f aca="false">A57</f>
        <v>47452</v>
      </c>
      <c r="O57" s="207" t="n">
        <f aca="false">AJ57</f>
        <v>0.18664</v>
      </c>
      <c r="P57" s="208"/>
      <c r="Q57" s="218"/>
      <c r="V57" s="210" t="n">
        <f aca="false">EOMONTH(V56,1)</f>
        <v>47452</v>
      </c>
      <c r="W57" s="175" t="n">
        <v>32.4</v>
      </c>
      <c r="X57" s="82" t="n">
        <v>0</v>
      </c>
      <c r="Y57" s="211" t="n">
        <v>55</v>
      </c>
      <c r="Z57" s="212" t="n">
        <v>0.066797603959383</v>
      </c>
      <c r="AA57" s="220"/>
      <c r="AB57" s="221"/>
      <c r="AC57" s="220"/>
      <c r="AD57" s="221"/>
      <c r="AE57" s="17" t="n">
        <v>1</v>
      </c>
      <c r="AF57" s="17"/>
      <c r="AG57" s="192" t="n">
        <v>4.08214</v>
      </c>
      <c r="AH57" s="191"/>
      <c r="AI57" s="214" t="n">
        <f aca="false">+AC57</f>
        <v>0</v>
      </c>
      <c r="AJ57" s="207" t="n">
        <v>0.18664</v>
      </c>
      <c r="AK57" s="215" t="n">
        <v>0.176</v>
      </c>
      <c r="AM57" s="207"/>
      <c r="AN57" s="219"/>
      <c r="AQ57" s="175"/>
      <c r="AR57" s="216"/>
      <c r="AT57" s="198" t="n">
        <f aca="false">X57/12000*9600</f>
        <v>0</v>
      </c>
      <c r="AU57" s="216"/>
      <c r="AV57" s="170"/>
      <c r="BA57" s="174" t="n">
        <v>38108</v>
      </c>
      <c r="BB57" s="1" t="n">
        <v>31.95</v>
      </c>
      <c r="BC57" s="1" t="n">
        <v>47.7588620689655</v>
      </c>
      <c r="BD57" s="1" t="n">
        <v>2.05</v>
      </c>
      <c r="BE57" s="1" t="n">
        <v>0.072828178236159</v>
      </c>
      <c r="BJ57" s="1" t="n">
        <v>1.10605385015691</v>
      </c>
      <c r="BL57" s="1" t="n">
        <v>4.08213552361396</v>
      </c>
      <c r="BN57" s="1" t="n">
        <v>38108</v>
      </c>
      <c r="BO57" s="1" t="n">
        <v>0.1451736</v>
      </c>
      <c r="BP57" s="1" t="n">
        <v>0.203</v>
      </c>
    </row>
    <row r="58" customFormat="false" ht="12.75" hidden="false" customHeight="false" outlineLevel="0" collapsed="false">
      <c r="A58" s="217" t="n">
        <f aca="false">V58</f>
        <v>47483</v>
      </c>
      <c r="B58" s="175" t="n">
        <f aca="false">W58+PPadd</f>
        <v>55.25</v>
      </c>
      <c r="C58" s="200"/>
      <c r="D58" s="201" t="n">
        <f aca="false">Y58*AE58</f>
        <v>55</v>
      </c>
      <c r="E58" s="202" t="n">
        <f aca="false">Z58</f>
        <v>0.066846392054822</v>
      </c>
      <c r="H58" s="220"/>
      <c r="I58" s="221"/>
      <c r="J58" s="82" t="n">
        <f aca="false">X58</f>
        <v>0</v>
      </c>
      <c r="K58" s="205" t="n">
        <f aca="false">J58-C58</f>
        <v>0</v>
      </c>
      <c r="L58" s="173" t="n">
        <f aca="false">(A58-Calculation!$C$5)/365.25</f>
        <v>4.24914442162902</v>
      </c>
      <c r="M58" s="1" t="n">
        <v>3</v>
      </c>
      <c r="N58" s="206" t="n">
        <f aca="false">A58</f>
        <v>47483</v>
      </c>
      <c r="O58" s="207" t="n">
        <f aca="false">AJ58</f>
        <v>0.22933</v>
      </c>
      <c r="P58" s="208"/>
      <c r="Q58" s="218"/>
      <c r="V58" s="210" t="n">
        <f aca="false">EOMONTH(V57,1)</f>
        <v>47483</v>
      </c>
      <c r="W58" s="175" t="n">
        <v>55.25</v>
      </c>
      <c r="X58" s="82" t="n">
        <v>0</v>
      </c>
      <c r="Y58" s="211" t="n">
        <v>55</v>
      </c>
      <c r="Z58" s="212" t="n">
        <v>0.066846392054822</v>
      </c>
      <c r="AA58" s="220"/>
      <c r="AB58" s="221"/>
      <c r="AC58" s="220"/>
      <c r="AD58" s="221"/>
      <c r="AE58" s="17" t="n">
        <v>1</v>
      </c>
      <c r="AF58" s="17"/>
      <c r="AG58" s="192" t="n">
        <v>4.16701</v>
      </c>
      <c r="AH58" s="191"/>
      <c r="AI58" s="214" t="n">
        <f aca="false">+AC58</f>
        <v>0</v>
      </c>
      <c r="AJ58" s="207" t="n">
        <v>0.22933</v>
      </c>
      <c r="AK58" s="215" t="n">
        <v>0.174</v>
      </c>
      <c r="AM58" s="207"/>
      <c r="AN58" s="219"/>
      <c r="AQ58" s="175"/>
      <c r="AR58" s="216"/>
      <c r="AT58" s="198" t="n">
        <f aca="false">X58/12000*9600</f>
        <v>0</v>
      </c>
      <c r="AU58" s="216"/>
      <c r="AV58" s="170"/>
      <c r="BA58" s="174" t="n">
        <v>38139</v>
      </c>
      <c r="BB58" s="1" t="n">
        <v>57.5</v>
      </c>
      <c r="BC58" s="1" t="n">
        <v>47.8854827586207</v>
      </c>
      <c r="BD58" s="1" t="n">
        <v>2.05</v>
      </c>
      <c r="BE58" s="1" t="n">
        <v>0.072844420816576</v>
      </c>
      <c r="BJ58" s="1" t="n">
        <v>1.10837428804805</v>
      </c>
      <c r="BL58" s="1" t="n">
        <v>4.16700889801506</v>
      </c>
      <c r="BN58" s="1" t="n">
        <v>38139</v>
      </c>
      <c r="BO58" s="1" t="n">
        <v>0.1637856</v>
      </c>
      <c r="BP58" s="1" t="n">
        <v>0.202</v>
      </c>
    </row>
    <row r="59" customFormat="false" ht="12.75" hidden="false" customHeight="false" outlineLevel="0" collapsed="false">
      <c r="A59" s="217" t="n">
        <f aca="false">V59</f>
        <v>47514</v>
      </c>
      <c r="B59" s="175" t="n">
        <f aca="false">W59+PPadd</f>
        <v>86.25</v>
      </c>
      <c r="C59" s="200"/>
      <c r="D59" s="201" t="n">
        <f aca="false">Y59*AE59</f>
        <v>55</v>
      </c>
      <c r="E59" s="202" t="n">
        <f aca="false">Z59</f>
        <v>0.066918515534918</v>
      </c>
      <c r="F59" s="220"/>
      <c r="G59" s="221"/>
      <c r="H59" s="220"/>
      <c r="I59" s="221"/>
      <c r="J59" s="82" t="n">
        <f aca="false">X59</f>
        <v>0</v>
      </c>
      <c r="K59" s="205" t="n">
        <f aca="false">J59-C59</f>
        <v>0</v>
      </c>
      <c r="L59" s="173" t="n">
        <f aca="false">(A59-Calculation!$C$5)/365.25</f>
        <v>4.33401779603012</v>
      </c>
      <c r="M59" s="1" t="n">
        <v>4</v>
      </c>
      <c r="N59" s="206" t="n">
        <f aca="false">A59</f>
        <v>47514</v>
      </c>
      <c r="O59" s="207" t="n">
        <f aca="false">AJ59</f>
        <v>0.28365</v>
      </c>
      <c r="P59" s="208"/>
      <c r="Q59" s="218"/>
      <c r="V59" s="210" t="n">
        <f aca="false">EOMONTH(V58,1)</f>
        <v>47514</v>
      </c>
      <c r="W59" s="175" t="n">
        <v>86.25</v>
      </c>
      <c r="X59" s="82" t="n">
        <v>0</v>
      </c>
      <c r="Y59" s="211" t="n">
        <v>55</v>
      </c>
      <c r="Z59" s="212" t="n">
        <v>0.066918515534918</v>
      </c>
      <c r="AA59" s="220"/>
      <c r="AB59" s="221"/>
      <c r="AC59" s="220"/>
      <c r="AD59" s="221"/>
      <c r="AE59" s="17" t="n">
        <v>1</v>
      </c>
      <c r="AF59" s="17"/>
      <c r="AG59" s="192" t="n">
        <v>4.24914</v>
      </c>
      <c r="AH59" s="191"/>
      <c r="AI59" s="214" t="n">
        <f aca="false">+AC59</f>
        <v>0</v>
      </c>
      <c r="AJ59" s="207" t="n">
        <v>0.28365</v>
      </c>
      <c r="AK59" s="215" t="n">
        <v>0.174</v>
      </c>
      <c r="AM59" s="207"/>
      <c r="AN59" s="219"/>
      <c r="AQ59" s="175"/>
      <c r="AR59" s="216"/>
      <c r="AT59" s="198" t="n">
        <f aca="false">X59/12000*9600</f>
        <v>0</v>
      </c>
      <c r="AU59" s="216"/>
      <c r="AV59" s="170"/>
      <c r="BA59" s="174" t="n">
        <v>38169</v>
      </c>
      <c r="BB59" s="1" t="n">
        <v>88.75</v>
      </c>
      <c r="BC59" s="1" t="n">
        <v>48.3796551724138</v>
      </c>
      <c r="BD59" s="1" t="n">
        <v>2.05</v>
      </c>
      <c r="BE59" s="1" t="n">
        <v>0.072860139442869</v>
      </c>
      <c r="BJ59" s="1" t="n">
        <v>1.11062450812323</v>
      </c>
      <c r="BL59" s="1" t="n">
        <v>4.24914442162902</v>
      </c>
      <c r="BN59" s="1" t="n">
        <v>38169</v>
      </c>
      <c r="BO59" s="1" t="n">
        <v>0.2084544</v>
      </c>
      <c r="BP59" s="1" t="n">
        <v>0.201</v>
      </c>
    </row>
    <row r="60" customFormat="false" ht="12.75" hidden="false" customHeight="false" outlineLevel="0" collapsed="false">
      <c r="A60" s="217" t="n">
        <f aca="false">V60</f>
        <v>47542</v>
      </c>
      <c r="B60" s="175" t="n">
        <f aca="false">W60+PPadd</f>
        <v>83.25</v>
      </c>
      <c r="C60" s="200"/>
      <c r="D60" s="201" t="n">
        <f aca="false">Y60*AE60</f>
        <v>55</v>
      </c>
      <c r="E60" s="202" t="n">
        <f aca="false">Z60</f>
        <v>0.066983659324873</v>
      </c>
      <c r="F60" s="220"/>
      <c r="G60" s="221"/>
      <c r="H60" s="220"/>
      <c r="I60" s="221"/>
      <c r="J60" s="82" t="n">
        <f aca="false">X60</f>
        <v>0</v>
      </c>
      <c r="K60" s="205" t="n">
        <f aca="false">J60-C60</f>
        <v>0</v>
      </c>
      <c r="L60" s="173" t="n">
        <f aca="false">(A60-Calculation!$C$5)/365.25</f>
        <v>4.41067761806982</v>
      </c>
      <c r="M60" s="1" t="n">
        <v>5</v>
      </c>
      <c r="N60" s="206" t="n">
        <f aca="false">A60</f>
        <v>47542</v>
      </c>
      <c r="O60" s="207" t="n">
        <f aca="false">AJ60</f>
        <v>0.28365</v>
      </c>
      <c r="P60" s="208"/>
      <c r="Q60" s="218"/>
      <c r="V60" s="210" t="n">
        <f aca="false">EOMONTH(V59,1)</f>
        <v>47542</v>
      </c>
      <c r="W60" s="175" t="n">
        <v>83.25</v>
      </c>
      <c r="X60" s="82" t="n">
        <v>0</v>
      </c>
      <c r="Y60" s="211" t="n">
        <v>55</v>
      </c>
      <c r="Z60" s="212" t="n">
        <v>0.066983659324873</v>
      </c>
      <c r="AA60" s="220"/>
      <c r="AB60" s="221"/>
      <c r="AC60" s="220"/>
      <c r="AD60" s="221"/>
      <c r="AE60" s="17" t="n">
        <v>1</v>
      </c>
      <c r="AF60" s="17"/>
      <c r="AG60" s="192" t="n">
        <v>4.33402</v>
      </c>
      <c r="AH60" s="191"/>
      <c r="AI60" s="214" t="n">
        <f aca="false">+AC60</f>
        <v>0</v>
      </c>
      <c r="AJ60" s="207" t="n">
        <v>0.28365</v>
      </c>
      <c r="AK60" s="215" t="n">
        <v>0.174</v>
      </c>
      <c r="AM60" s="207"/>
      <c r="AN60" s="219"/>
      <c r="AQ60" s="175"/>
      <c r="AR60" s="216"/>
      <c r="AT60" s="198" t="n">
        <f aca="false">X60/12000*9600</f>
        <v>0</v>
      </c>
      <c r="AU60" s="216"/>
      <c r="AV60" s="170"/>
      <c r="BA60" s="174" t="n">
        <v>38200</v>
      </c>
      <c r="BB60" s="1" t="n">
        <v>82.75</v>
      </c>
      <c r="BC60" s="1" t="n">
        <v>49.0303448275862</v>
      </c>
      <c r="BD60" s="1" t="n">
        <v>2.05</v>
      </c>
      <c r="BE60" s="1" t="n">
        <v>0.072876382023456</v>
      </c>
      <c r="BJ60" s="1" t="n">
        <v>1.11295453499409</v>
      </c>
      <c r="BL60" s="1" t="n">
        <v>4.33401779603012</v>
      </c>
      <c r="BN60" s="1" t="n">
        <v>38200</v>
      </c>
      <c r="BO60" s="1" t="n">
        <v>0.2531232</v>
      </c>
      <c r="BP60" s="1" t="n">
        <v>0.201</v>
      </c>
    </row>
    <row r="61" customFormat="false" ht="12.75" hidden="false" customHeight="false" outlineLevel="0" collapsed="false">
      <c r="A61" s="217" t="n">
        <f aca="false">V61</f>
        <v>47573</v>
      </c>
      <c r="B61" s="175" t="n">
        <f aca="false">W61+PPadd</f>
        <v>34.2</v>
      </c>
      <c r="C61" s="200"/>
      <c r="D61" s="201" t="n">
        <f aca="false">Y61*AE61</f>
        <v>55</v>
      </c>
      <c r="E61" s="202" t="n">
        <f aca="false">Z61</f>
        <v>0.067055782808248</v>
      </c>
      <c r="F61" s="220"/>
      <c r="G61" s="221"/>
      <c r="H61" s="220"/>
      <c r="I61" s="221"/>
      <c r="J61" s="82" t="n">
        <f aca="false">X61</f>
        <v>0</v>
      </c>
      <c r="K61" s="205" t="n">
        <f aca="false">J61-C61</f>
        <v>0</v>
      </c>
      <c r="L61" s="173" t="n">
        <f aca="false">(A61-Calculation!$C$5)/365.25</f>
        <v>4.49555099247091</v>
      </c>
      <c r="M61" s="1" t="n">
        <v>6</v>
      </c>
      <c r="N61" s="206" t="n">
        <f aca="false">A61</f>
        <v>47573</v>
      </c>
      <c r="O61" s="207" t="n">
        <f aca="false">AJ61</f>
        <v>0.18664</v>
      </c>
      <c r="P61" s="208"/>
      <c r="Q61" s="218"/>
      <c r="V61" s="210" t="n">
        <f aca="false">EOMONTH(V60,1)</f>
        <v>47573</v>
      </c>
      <c r="W61" s="175" t="n">
        <v>34.2</v>
      </c>
      <c r="X61" s="82" t="n">
        <v>0</v>
      </c>
      <c r="Y61" s="211" t="n">
        <v>55</v>
      </c>
      <c r="Z61" s="212" t="n">
        <v>0.067055782808248</v>
      </c>
      <c r="AA61" s="220"/>
      <c r="AB61" s="221"/>
      <c r="AC61" s="220"/>
      <c r="AD61" s="221"/>
      <c r="AE61" s="17" t="n">
        <v>1</v>
      </c>
      <c r="AF61" s="17"/>
      <c r="AG61" s="192" t="n">
        <v>4.41889</v>
      </c>
      <c r="AH61" s="191"/>
      <c r="AI61" s="214" t="n">
        <f aca="false">+AC61</f>
        <v>0</v>
      </c>
      <c r="AJ61" s="207" t="n">
        <v>0.18664</v>
      </c>
      <c r="AK61" s="215" t="n">
        <v>0.173</v>
      </c>
      <c r="AM61" s="207"/>
      <c r="AN61" s="219"/>
      <c r="AQ61" s="175"/>
      <c r="AR61" s="216"/>
      <c r="AT61" s="198" t="n">
        <f aca="false">X61/12000*9600</f>
        <v>0</v>
      </c>
      <c r="AU61" s="216"/>
      <c r="AV61" s="170"/>
      <c r="BA61" s="174" t="n">
        <v>38231</v>
      </c>
      <c r="BB61" s="1" t="n">
        <v>34.25</v>
      </c>
      <c r="BC61" s="1" t="n">
        <v>49.7162068965517</v>
      </c>
      <c r="BD61" s="1" t="n">
        <v>2.05</v>
      </c>
      <c r="BE61" s="1" t="n">
        <v>0.072892624604132</v>
      </c>
      <c r="BJ61" s="1" t="n">
        <v>1.11528945012843</v>
      </c>
      <c r="BL61" s="1" t="n">
        <v>4.41889117043121</v>
      </c>
      <c r="BN61" s="1" t="n">
        <v>38231</v>
      </c>
      <c r="BO61" s="1" t="n">
        <v>0.2531232</v>
      </c>
      <c r="BP61" s="1" t="n">
        <v>0.2</v>
      </c>
    </row>
    <row r="62" customFormat="false" ht="12.75" hidden="false" customHeight="false" outlineLevel="0" collapsed="false">
      <c r="A62" s="217" t="n">
        <f aca="false">V62</f>
        <v>47603</v>
      </c>
      <c r="B62" s="175" t="n">
        <f aca="false">W62+PPadd</f>
        <v>27.3</v>
      </c>
      <c r="C62" s="200"/>
      <c r="D62" s="201" t="n">
        <f aca="false">Y62*AE62</f>
        <v>55</v>
      </c>
      <c r="E62" s="202" t="n">
        <f aca="false">Z62</f>
        <v>0.067125579729283</v>
      </c>
      <c r="F62" s="220"/>
      <c r="G62" s="221"/>
      <c r="H62" s="220"/>
      <c r="I62" s="221"/>
      <c r="J62" s="82" t="n">
        <f aca="false">X62</f>
        <v>0</v>
      </c>
      <c r="K62" s="205" t="n">
        <f aca="false">J62-C62</f>
        <v>0</v>
      </c>
      <c r="L62" s="173" t="n">
        <f aca="false">(A62-Calculation!$C$5)/365.25</f>
        <v>4.57768651608487</v>
      </c>
      <c r="M62" s="1" t="n">
        <v>1</v>
      </c>
      <c r="N62" s="206" t="n">
        <f aca="false">A62</f>
        <v>47603</v>
      </c>
      <c r="O62" s="207" t="n">
        <f aca="false">AJ62</f>
        <v>0.14978</v>
      </c>
      <c r="P62" s="208"/>
      <c r="Q62" s="218"/>
      <c r="V62" s="210" t="n">
        <f aca="false">EOMONTH(V61,1)</f>
        <v>47603</v>
      </c>
      <c r="W62" s="175" t="n">
        <v>27.3</v>
      </c>
      <c r="X62" s="82" t="n">
        <v>0</v>
      </c>
      <c r="Y62" s="211" t="n">
        <v>55</v>
      </c>
      <c r="Z62" s="212" t="n">
        <v>0.067125579729283</v>
      </c>
      <c r="AA62" s="220"/>
      <c r="AB62" s="221"/>
      <c r="AC62" s="220"/>
      <c r="AD62" s="221"/>
      <c r="AE62" s="17" t="n">
        <v>1</v>
      </c>
      <c r="AF62" s="17"/>
      <c r="AG62" s="192" t="n">
        <v>4.50103</v>
      </c>
      <c r="AH62" s="191"/>
      <c r="AI62" s="214" t="n">
        <f aca="false">+AC62</f>
        <v>0</v>
      </c>
      <c r="AJ62" s="207" t="n">
        <v>0.14978</v>
      </c>
      <c r="AK62" s="215" t="n">
        <v>0.172</v>
      </c>
      <c r="AM62" s="207"/>
      <c r="AN62" s="219"/>
      <c r="AQ62" s="175"/>
      <c r="AR62" s="216"/>
      <c r="AT62" s="198" t="n">
        <f aca="false">X62/12000*9600</f>
        <v>0</v>
      </c>
      <c r="AU62" s="216"/>
      <c r="AV62" s="170"/>
      <c r="BA62" s="174" t="n">
        <v>38261</v>
      </c>
      <c r="BB62" s="1" t="n">
        <v>26.5</v>
      </c>
      <c r="BC62" s="1" t="n">
        <v>50.6394827586207</v>
      </c>
      <c r="BD62" s="1" t="n">
        <v>2.05</v>
      </c>
      <c r="BE62" s="1" t="n">
        <v>0.072908343230674</v>
      </c>
      <c r="BJ62" s="1" t="n">
        <v>1.11755370935689</v>
      </c>
      <c r="BL62" s="1" t="n">
        <v>4.50102669404518</v>
      </c>
      <c r="BN62" s="1" t="n">
        <v>38261</v>
      </c>
      <c r="BO62" s="1" t="n">
        <v>0.15792</v>
      </c>
      <c r="BP62" s="1" t="n">
        <v>0.199</v>
      </c>
    </row>
    <row r="63" customFormat="false" ht="12.75" hidden="false" customHeight="false" outlineLevel="0" collapsed="false">
      <c r="A63" s="217" t="n">
        <f aca="false">V63</f>
        <v>47634</v>
      </c>
      <c r="B63" s="175" t="n">
        <f aca="false">W63+PPadd</f>
        <v>27.3</v>
      </c>
      <c r="C63" s="200"/>
      <c r="D63" s="201" t="n">
        <f aca="false">Y63*AE63</f>
        <v>55</v>
      </c>
      <c r="E63" s="202" t="n">
        <f aca="false">Z63</f>
        <v>0.07104</v>
      </c>
      <c r="F63" s="220"/>
      <c r="G63" s="221"/>
      <c r="H63" s="220"/>
      <c r="I63" s="221"/>
      <c r="J63" s="82" t="n">
        <f aca="false">X63</f>
        <v>0</v>
      </c>
      <c r="K63" s="205" t="n">
        <f aca="false">J63-C63</f>
        <v>0</v>
      </c>
      <c r="L63" s="173" t="n">
        <f aca="false">(A63-Calculation!$C$5)/365.25</f>
        <v>4.66255989048597</v>
      </c>
      <c r="M63" s="1" t="n">
        <v>2</v>
      </c>
      <c r="N63" s="206" t="n">
        <f aca="false">A63</f>
        <v>47634</v>
      </c>
      <c r="O63" s="207" t="n">
        <f aca="false">AJ63</f>
        <v>0.14978</v>
      </c>
      <c r="P63" s="208"/>
      <c r="Q63" s="218"/>
      <c r="V63" s="210" t="n">
        <f aca="false">EOMONTH(V62,1)</f>
        <v>47634</v>
      </c>
      <c r="W63" s="175" t="n">
        <v>27.3</v>
      </c>
      <c r="X63" s="82" t="n">
        <v>0</v>
      </c>
      <c r="Y63" s="211" t="n">
        <v>55</v>
      </c>
      <c r="Z63" s="212" t="n">
        <v>0.07104</v>
      </c>
      <c r="AA63" s="220"/>
      <c r="AB63" s="221"/>
      <c r="AC63" s="220"/>
      <c r="AD63" s="221"/>
      <c r="AE63" s="17" t="n">
        <v>1</v>
      </c>
      <c r="AF63" s="17"/>
      <c r="AG63" s="192" t="n">
        <v>4.5859</v>
      </c>
      <c r="AH63" s="191"/>
      <c r="AI63" s="214" t="n">
        <f aca="false">+AC63</f>
        <v>0</v>
      </c>
      <c r="AJ63" s="207" t="n">
        <v>0.14978</v>
      </c>
      <c r="AK63" s="215" t="n">
        <v>0.172</v>
      </c>
      <c r="AM63" s="207"/>
      <c r="AN63" s="219"/>
      <c r="AQ63" s="175"/>
      <c r="AR63" s="216"/>
      <c r="AT63" s="198" t="n">
        <f aca="false">X63/12000*9600</f>
        <v>0</v>
      </c>
      <c r="AU63" s="216"/>
      <c r="AV63" s="170"/>
      <c r="BA63" s="174" t="n">
        <v>38292</v>
      </c>
      <c r="BB63" s="1" t="n">
        <v>26.5</v>
      </c>
      <c r="BC63" s="1" t="n">
        <v>51.5416551724138</v>
      </c>
      <c r="BD63" s="1" t="n">
        <v>2.05</v>
      </c>
      <c r="BE63" s="1" t="n">
        <v>0.072924585811522</v>
      </c>
      <c r="BJ63" s="1" t="n">
        <v>1.11989827329672</v>
      </c>
      <c r="BL63" s="1" t="n">
        <v>4.58590006844627</v>
      </c>
      <c r="BN63" s="1" t="n">
        <v>38292</v>
      </c>
      <c r="BO63" s="1" t="n">
        <v>0.1191168</v>
      </c>
      <c r="BP63" s="1" t="n">
        <v>0.199</v>
      </c>
    </row>
    <row r="64" customFormat="false" ht="12.75" hidden="false" customHeight="false" outlineLevel="0" collapsed="false">
      <c r="A64" s="217" t="n">
        <f aca="false">V64</f>
        <v>47664</v>
      </c>
      <c r="B64" s="175" t="n">
        <f aca="false">W64+PPadd</f>
        <v>27.3</v>
      </c>
      <c r="C64" s="200"/>
      <c r="D64" s="201" t="n">
        <f aca="false">Y64*AE64</f>
        <v>55</v>
      </c>
      <c r="E64" s="202" t="n">
        <f aca="false">Z64</f>
        <v>0.07108</v>
      </c>
      <c r="F64" s="220"/>
      <c r="G64" s="221"/>
      <c r="H64" s="220"/>
      <c r="I64" s="221"/>
      <c r="J64" s="82" t="n">
        <f aca="false">X64</f>
        <v>0</v>
      </c>
      <c r="K64" s="205" t="n">
        <f aca="false">J64-C64</f>
        <v>0</v>
      </c>
      <c r="L64" s="173" t="n">
        <f aca="false">(A64-Calculation!$C$5)/365.25</f>
        <v>4.74469541409993</v>
      </c>
      <c r="M64" s="1" t="n">
        <v>3</v>
      </c>
      <c r="N64" s="206" t="n">
        <f aca="false">A64</f>
        <v>47664</v>
      </c>
      <c r="O64" s="207" t="n">
        <f aca="false">AJ64</f>
        <v>0.15017</v>
      </c>
      <c r="P64" s="208"/>
      <c r="Q64" s="218"/>
      <c r="V64" s="210" t="n">
        <f aca="false">EOMONTH(V63,1)</f>
        <v>47664</v>
      </c>
      <c r="W64" s="175" t="n">
        <v>27.3</v>
      </c>
      <c r="X64" s="82" t="n">
        <v>0</v>
      </c>
      <c r="Y64" s="211" t="n">
        <v>55</v>
      </c>
      <c r="Z64" s="212" t="n">
        <v>0.07108</v>
      </c>
      <c r="AA64" s="220"/>
      <c r="AB64" s="221"/>
      <c r="AC64" s="220"/>
      <c r="AD64" s="221"/>
      <c r="AE64" s="17" t="n">
        <v>1</v>
      </c>
      <c r="AF64" s="17"/>
      <c r="AG64" s="192" t="n">
        <v>4.66804</v>
      </c>
      <c r="AH64" s="191"/>
      <c r="AI64" s="214" t="n">
        <f aca="false">+AC64</f>
        <v>0</v>
      </c>
      <c r="AJ64" s="207" t="n">
        <v>0.15017</v>
      </c>
      <c r="AK64" s="215" t="n">
        <v>0.172</v>
      </c>
      <c r="AM64" s="207"/>
      <c r="AN64" s="219"/>
      <c r="AQ64" s="175"/>
      <c r="AR64" s="216"/>
      <c r="AT64" s="198" t="n">
        <f aca="false">X64/12000*9600</f>
        <v>0</v>
      </c>
      <c r="AU64" s="216"/>
      <c r="AV64" s="170"/>
      <c r="BA64" s="174" t="n">
        <v>38322</v>
      </c>
      <c r="BB64" s="1" t="n">
        <v>26.5</v>
      </c>
      <c r="BC64" s="1" t="n">
        <v>52.0727586206897</v>
      </c>
      <c r="BD64" s="1" t="n">
        <v>2.05</v>
      </c>
      <c r="BE64" s="1" t="n">
        <v>0.07294030443823</v>
      </c>
      <c r="BJ64" s="1" t="n">
        <v>1.12217188935214</v>
      </c>
      <c r="BL64" s="1" t="n">
        <v>4.66803559206023</v>
      </c>
      <c r="BN64" s="1" t="n">
        <v>38322</v>
      </c>
      <c r="BO64" s="1" t="n">
        <v>0.1191168</v>
      </c>
      <c r="BP64" s="1" t="n">
        <v>0.199</v>
      </c>
    </row>
    <row r="65" customFormat="false" ht="12.75" hidden="false" customHeight="false" outlineLevel="0" collapsed="false">
      <c r="A65" s="217" t="n">
        <f aca="false">V65</f>
        <v>47695</v>
      </c>
      <c r="B65" s="175" t="n">
        <f aca="false">W65+PPadd</f>
        <v>33.8</v>
      </c>
      <c r="C65" s="200"/>
      <c r="D65" s="201" t="n">
        <f aca="false">Y65*AE65</f>
        <v>55</v>
      </c>
      <c r="E65" s="202" t="n">
        <f aca="false">Z65</f>
        <v>0.07113</v>
      </c>
      <c r="F65" s="220"/>
      <c r="G65" s="221"/>
      <c r="H65" s="220"/>
      <c r="I65" s="221"/>
      <c r="J65" s="82" t="n">
        <f aca="false">X65</f>
        <v>0</v>
      </c>
      <c r="K65" s="205" t="n">
        <f aca="false">J65-C65</f>
        <v>0</v>
      </c>
      <c r="L65" s="173" t="n">
        <f aca="false">(A65-Calculation!$C$5)/365.25</f>
        <v>4.82956878850103</v>
      </c>
      <c r="M65" s="1" t="n">
        <v>4</v>
      </c>
      <c r="N65" s="206" t="n">
        <f aca="false">A65</f>
        <v>47695</v>
      </c>
      <c r="O65" s="207" t="n">
        <f aca="false">AJ65</f>
        <v>0.21268</v>
      </c>
      <c r="P65" s="208"/>
      <c r="Q65" s="218"/>
      <c r="V65" s="210" t="n">
        <f aca="false">EOMONTH(V64,1)</f>
        <v>47695</v>
      </c>
      <c r="W65" s="175" t="n">
        <v>33.8</v>
      </c>
      <c r="X65" s="82" t="n">
        <v>0</v>
      </c>
      <c r="Y65" s="211" t="n">
        <v>55</v>
      </c>
      <c r="Z65" s="212" t="n">
        <v>0.07113</v>
      </c>
      <c r="AA65" s="220"/>
      <c r="AB65" s="221"/>
      <c r="AC65" s="220"/>
      <c r="AD65" s="221"/>
      <c r="AE65" s="17" t="n">
        <v>1</v>
      </c>
      <c r="AF65" s="17"/>
      <c r="AG65" s="192" t="n">
        <v>4.75291</v>
      </c>
      <c r="AH65" s="191"/>
      <c r="AI65" s="214" t="n">
        <f aca="false">+AC65</f>
        <v>0</v>
      </c>
      <c r="AJ65" s="207" t="n">
        <v>0.21268</v>
      </c>
      <c r="AK65" s="215" t="n">
        <v>0.172</v>
      </c>
      <c r="AM65" s="207"/>
      <c r="AN65" s="219"/>
      <c r="AQ65" s="175"/>
      <c r="AR65" s="216"/>
      <c r="AT65" s="198" t="n">
        <f aca="false">X65/12000*9600</f>
        <v>0</v>
      </c>
      <c r="AU65" s="216"/>
      <c r="AV65" s="170"/>
      <c r="BA65" s="174" t="n">
        <v>38353</v>
      </c>
      <c r="BB65" s="1" t="n">
        <v>33.8</v>
      </c>
      <c r="BC65" s="1" t="n">
        <v>51.4220689655173</v>
      </c>
      <c r="BD65" s="1" t="n">
        <v>2.05</v>
      </c>
      <c r="BE65" s="1" t="n">
        <v>0.072956547019249</v>
      </c>
      <c r="BJ65" s="1" t="n">
        <v>1.12452614197019</v>
      </c>
      <c r="BL65" s="1" t="n">
        <v>4.75290896646133</v>
      </c>
      <c r="BN65" s="1" t="n">
        <v>38353</v>
      </c>
      <c r="BO65" s="1" t="n">
        <v>0.1191168</v>
      </c>
      <c r="BP65" s="1" t="n">
        <v>0.199</v>
      </c>
    </row>
    <row r="66" customFormat="false" ht="12.75" hidden="false" customHeight="false" outlineLevel="0" collapsed="false">
      <c r="A66" s="217" t="n">
        <f aca="false">V66</f>
        <v>47726</v>
      </c>
      <c r="B66" s="175" t="n">
        <f aca="false">W66+PPadd</f>
        <v>33.8</v>
      </c>
      <c r="C66" s="200"/>
      <c r="D66" s="201" t="n">
        <f aca="false">Y66*AE66</f>
        <v>55</v>
      </c>
      <c r="E66" s="202" t="n">
        <f aca="false">Z66</f>
        <v>0.07118</v>
      </c>
      <c r="F66" s="220"/>
      <c r="G66" s="221"/>
      <c r="H66" s="220"/>
      <c r="I66" s="221"/>
      <c r="J66" s="82" t="n">
        <f aca="false">X66</f>
        <v>0</v>
      </c>
      <c r="K66" s="205" t="n">
        <f aca="false">J66-C66</f>
        <v>0</v>
      </c>
      <c r="L66" s="173" t="n">
        <f aca="false">(A66-Calculation!$C$5)/365.25</f>
        <v>4.91444216290212</v>
      </c>
      <c r="M66" s="1" t="n">
        <v>5</v>
      </c>
      <c r="N66" s="206" t="n">
        <f aca="false">A66</f>
        <v>47726</v>
      </c>
      <c r="O66" s="207" t="n">
        <f aca="false">AJ66</f>
        <v>0.21268</v>
      </c>
      <c r="P66" s="208"/>
      <c r="Q66" s="218"/>
      <c r="V66" s="210" t="n">
        <f aca="false">EOMONTH(V65,1)</f>
        <v>47726</v>
      </c>
      <c r="W66" s="175" t="n">
        <v>33.8</v>
      </c>
      <c r="X66" s="82" t="n">
        <v>0</v>
      </c>
      <c r="Y66" s="211" t="n">
        <v>55</v>
      </c>
      <c r="Z66" s="212" t="n">
        <v>0.07118</v>
      </c>
      <c r="AA66" s="220"/>
      <c r="AB66" s="221"/>
      <c r="AC66" s="220"/>
      <c r="AD66" s="221"/>
      <c r="AE66" s="17" t="n">
        <v>1</v>
      </c>
      <c r="AF66" s="17"/>
      <c r="AG66" s="192" t="n">
        <v>4.83778</v>
      </c>
      <c r="AH66" s="191"/>
      <c r="AI66" s="214" t="n">
        <f aca="false">+AC66</f>
        <v>0</v>
      </c>
      <c r="AJ66" s="207" t="n">
        <v>0.21268</v>
      </c>
      <c r="AK66" s="215" t="n">
        <v>0.172</v>
      </c>
      <c r="AM66" s="207"/>
      <c r="AN66" s="219"/>
      <c r="AQ66" s="175"/>
      <c r="AR66" s="216"/>
      <c r="AT66" s="198" t="n">
        <f aca="false">X66/12000*9600</f>
        <v>0</v>
      </c>
      <c r="AU66" s="216"/>
      <c r="AV66" s="170"/>
      <c r="BA66" s="174" t="n">
        <v>38384</v>
      </c>
      <c r="BB66" s="1" t="n">
        <v>33.8</v>
      </c>
      <c r="BC66" s="1" t="n">
        <v>50.3440344827586</v>
      </c>
      <c r="BD66" s="1" t="n">
        <v>2.05</v>
      </c>
      <c r="BE66" s="1" t="n">
        <v>0.072972789600354</v>
      </c>
      <c r="BJ66" s="1" t="n">
        <v>1.12688533367595</v>
      </c>
      <c r="BL66" s="1" t="n">
        <v>4.83778234086242</v>
      </c>
      <c r="BN66" s="1" t="n">
        <v>38384</v>
      </c>
      <c r="BO66" s="1" t="n">
        <v>0.1786752</v>
      </c>
      <c r="BP66" s="1" t="n">
        <v>0.198</v>
      </c>
    </row>
    <row r="67" customFormat="false" ht="12.75" hidden="false" customHeight="false" outlineLevel="0" collapsed="false">
      <c r="A67" s="217" t="n">
        <f aca="false">V67</f>
        <v>47756</v>
      </c>
      <c r="B67" s="175" t="n">
        <f aca="false">W67+PPadd</f>
        <v>26.025</v>
      </c>
      <c r="C67" s="200"/>
      <c r="D67" s="201" t="n">
        <f aca="false">Y67*AE67</f>
        <v>55</v>
      </c>
      <c r="E67" s="202" t="n">
        <f aca="false">Z67</f>
        <v>0.07122</v>
      </c>
      <c r="F67" s="220"/>
      <c r="G67" s="221"/>
      <c r="H67" s="220"/>
      <c r="I67" s="221"/>
      <c r="J67" s="82" t="n">
        <f aca="false">X67</f>
        <v>0</v>
      </c>
      <c r="K67" s="205" t="n">
        <f aca="false">J67-C67</f>
        <v>0</v>
      </c>
      <c r="L67" s="173" t="n">
        <f aca="false">(A67-Calculation!$C$5)/365.25</f>
        <v>4.99657768651609</v>
      </c>
      <c r="M67" s="1" t="n">
        <v>6</v>
      </c>
      <c r="N67" s="206" t="n">
        <f aca="false">A67</f>
        <v>47756</v>
      </c>
      <c r="O67" s="207" t="n">
        <f aca="false">AJ67</f>
        <v>0.16092</v>
      </c>
      <c r="P67" s="208"/>
      <c r="Q67" s="218"/>
      <c r="V67" s="210" t="n">
        <f aca="false">EOMONTH(V66,1)</f>
        <v>47756</v>
      </c>
      <c r="W67" s="175" t="n">
        <v>26.025</v>
      </c>
      <c r="X67" s="82" t="n">
        <v>0</v>
      </c>
      <c r="Y67" s="211" t="n">
        <v>55</v>
      </c>
      <c r="Z67" s="212" t="n">
        <v>0.07122</v>
      </c>
      <c r="AA67" s="220"/>
      <c r="AB67" s="221"/>
      <c r="AC67" s="220"/>
      <c r="AD67" s="221"/>
      <c r="AE67" s="17" t="n">
        <v>1</v>
      </c>
      <c r="AF67" s="17"/>
      <c r="AG67" s="192" t="n">
        <v>4.91444</v>
      </c>
      <c r="AH67" s="191"/>
      <c r="AI67" s="214" t="n">
        <f aca="false">+AC67</f>
        <v>0</v>
      </c>
      <c r="AJ67" s="207" t="n">
        <v>0.16092</v>
      </c>
      <c r="AK67" s="215" t="n">
        <v>0.172</v>
      </c>
      <c r="AM67" s="207"/>
      <c r="AN67" s="219"/>
      <c r="AQ67" s="175"/>
      <c r="AR67" s="216"/>
      <c r="AT67" s="198" t="n">
        <f aca="false">X67/12000*9600</f>
        <v>0</v>
      </c>
      <c r="AU67" s="216"/>
      <c r="AV67" s="170"/>
      <c r="BA67" s="174" t="n">
        <v>38412</v>
      </c>
      <c r="BB67" s="1" t="n">
        <v>26.025</v>
      </c>
      <c r="BC67" s="1" t="n">
        <v>49.118275862069</v>
      </c>
      <c r="BD67" s="1" t="n">
        <v>2.05</v>
      </c>
      <c r="BE67" s="1" t="n">
        <v>0.072987460318846</v>
      </c>
      <c r="BJ67" s="1" t="n">
        <v>1.12902047037677</v>
      </c>
      <c r="BL67" s="1" t="n">
        <v>4.91444216290212</v>
      </c>
      <c r="BN67" s="1" t="n">
        <v>38412</v>
      </c>
      <c r="BO67" s="1" t="n">
        <v>0.1786752</v>
      </c>
      <c r="BP67" s="1" t="n">
        <v>0.198</v>
      </c>
    </row>
    <row r="68" customFormat="false" ht="12.75" hidden="false" customHeight="false" outlineLevel="0" collapsed="false">
      <c r="A68" s="199" t="n">
        <f aca="false">V68</f>
        <v>47787</v>
      </c>
      <c r="B68" s="175" t="n">
        <f aca="false">W68+PPadd</f>
        <v>26.9</v>
      </c>
      <c r="C68" s="200"/>
      <c r="D68" s="201" t="n">
        <f aca="false">Y68*AE68</f>
        <v>55</v>
      </c>
      <c r="E68" s="202" t="n">
        <f aca="false">Z68</f>
        <v>0.07127</v>
      </c>
      <c r="F68" s="220"/>
      <c r="G68" s="221"/>
      <c r="H68" s="220"/>
      <c r="I68" s="221"/>
      <c r="J68" s="82" t="n">
        <f aca="false">X68</f>
        <v>0</v>
      </c>
      <c r="K68" s="205" t="n">
        <f aca="false">J68-C68</f>
        <v>0</v>
      </c>
      <c r="L68" s="173" t="n">
        <f aca="false">(A68-Calculation!$C$5)/365.25</f>
        <v>5.08145106091718</v>
      </c>
      <c r="M68" s="1" t="n">
        <v>1</v>
      </c>
      <c r="N68" s="206" t="n">
        <f aca="false">A68</f>
        <v>47787</v>
      </c>
      <c r="O68" s="207" t="n">
        <f aca="false">AJ68</f>
        <v>0.15347</v>
      </c>
      <c r="P68" s="208"/>
      <c r="Q68" s="218"/>
      <c r="V68" s="210" t="n">
        <f aca="false">EOMONTH(V67,1)</f>
        <v>47787</v>
      </c>
      <c r="W68" s="175" t="n">
        <v>26.9</v>
      </c>
      <c r="X68" s="82" t="n">
        <v>0</v>
      </c>
      <c r="Y68" s="211" t="n">
        <v>55</v>
      </c>
      <c r="Z68" s="212" t="n">
        <v>0.07127</v>
      </c>
      <c r="AA68" s="220"/>
      <c r="AB68" s="221"/>
      <c r="AC68" s="220"/>
      <c r="AD68" s="221"/>
      <c r="AE68" s="17" t="n">
        <v>1</v>
      </c>
      <c r="AF68" s="17"/>
      <c r="AG68" s="192" t="n">
        <v>4.99932</v>
      </c>
      <c r="AH68" s="191"/>
      <c r="AI68" s="214" t="n">
        <f aca="false">+AC68</f>
        <v>0</v>
      </c>
      <c r="AJ68" s="207" t="n">
        <v>0.15347</v>
      </c>
      <c r="AK68" s="215" t="n">
        <v>0.172</v>
      </c>
      <c r="AM68" s="207"/>
      <c r="AN68" s="219"/>
      <c r="AQ68" s="175"/>
      <c r="AR68" s="216"/>
      <c r="AT68" s="198" t="n">
        <f aca="false">X68/12000*9600</f>
        <v>0</v>
      </c>
      <c r="AU68" s="216"/>
      <c r="AV68" s="170"/>
      <c r="BA68" s="174" t="n">
        <v>38443</v>
      </c>
      <c r="BB68" s="1" t="n">
        <v>26.9</v>
      </c>
      <c r="BC68" s="1" t="n">
        <v>48.2178620689655</v>
      </c>
      <c r="BD68" s="1" t="n">
        <v>2.05</v>
      </c>
      <c r="BE68" s="1" t="n">
        <v>0.073003702900117</v>
      </c>
      <c r="BJ68" s="1" t="n">
        <v>1.13138909092718</v>
      </c>
      <c r="BL68" s="1" t="n">
        <v>4.99931553730322</v>
      </c>
      <c r="BN68" s="1" t="n">
        <v>38443</v>
      </c>
      <c r="BO68" s="1" t="n">
        <v>0.14294016</v>
      </c>
      <c r="BP68" s="1" t="n">
        <v>0.198</v>
      </c>
    </row>
    <row r="69" customFormat="false" ht="12.75" hidden="false" customHeight="false" outlineLevel="0" collapsed="false">
      <c r="A69" s="217" t="n">
        <f aca="false">V69</f>
        <v>47817</v>
      </c>
      <c r="B69" s="175" t="n">
        <f aca="false">W69+PPadd</f>
        <v>32.65</v>
      </c>
      <c r="C69" s="200"/>
      <c r="D69" s="201" t="n">
        <f aca="false">Y69*AE69</f>
        <v>55</v>
      </c>
      <c r="E69" s="202" t="n">
        <f aca="false">Z69</f>
        <v>0.07131</v>
      </c>
      <c r="F69" s="220"/>
      <c r="G69" s="221"/>
      <c r="H69" s="220"/>
      <c r="I69" s="221"/>
      <c r="J69" s="82" t="n">
        <f aca="false">X69</f>
        <v>0</v>
      </c>
      <c r="K69" s="205" t="n">
        <f aca="false">J69-C69</f>
        <v>0</v>
      </c>
      <c r="L69" s="173" t="n">
        <f aca="false">(A69-Calculation!$C$5)/365.25</f>
        <v>5.16358658453114</v>
      </c>
      <c r="M69" s="1" t="n">
        <v>2</v>
      </c>
      <c r="N69" s="206" t="n">
        <f aca="false">A69</f>
        <v>47817</v>
      </c>
      <c r="O69" s="207" t="n">
        <f aca="false">AJ69</f>
        <v>0.17918</v>
      </c>
      <c r="P69" s="208"/>
      <c r="Q69" s="218"/>
      <c r="V69" s="210" t="n">
        <f aca="false">EOMONTH(V68,1)</f>
        <v>47817</v>
      </c>
      <c r="W69" s="175" t="n">
        <v>32.65</v>
      </c>
      <c r="X69" s="82" t="n">
        <v>0</v>
      </c>
      <c r="Y69" s="211" t="n">
        <v>55</v>
      </c>
      <c r="Z69" s="212" t="n">
        <v>0.07131</v>
      </c>
      <c r="AA69" s="220"/>
      <c r="AB69" s="221"/>
      <c r="AC69" s="220"/>
      <c r="AD69" s="221"/>
      <c r="AE69" s="17" t="n">
        <v>1</v>
      </c>
      <c r="AF69" s="17"/>
      <c r="AG69" s="192" t="n">
        <v>5.08145</v>
      </c>
      <c r="AH69" s="191"/>
      <c r="AI69" s="214" t="n">
        <f aca="false">+AC69</f>
        <v>0</v>
      </c>
      <c r="AJ69" s="207" t="n">
        <v>0.17918</v>
      </c>
      <c r="AK69" s="215" t="n">
        <v>0.171</v>
      </c>
      <c r="AM69" s="207"/>
      <c r="AN69" s="219"/>
      <c r="AQ69" s="175"/>
      <c r="AR69" s="216"/>
      <c r="AT69" s="198" t="n">
        <f aca="false">X69/12000*9600</f>
        <v>0</v>
      </c>
      <c r="AU69" s="216"/>
      <c r="AV69" s="170"/>
      <c r="BA69" s="174" t="n">
        <v>38473</v>
      </c>
      <c r="BB69" s="1" t="n">
        <v>32.2</v>
      </c>
      <c r="BC69" s="1" t="n">
        <v>47.5900344827586</v>
      </c>
      <c r="BD69" s="1" t="n">
        <v>2.05</v>
      </c>
      <c r="BE69" s="1" t="n">
        <v>0.073019880704505</v>
      </c>
      <c r="BJ69" s="1" t="n">
        <v>1.13368603562599</v>
      </c>
      <c r="BL69" s="1" t="n">
        <v>5.08145106091718</v>
      </c>
      <c r="BN69" s="1" t="n">
        <v>38473</v>
      </c>
      <c r="BO69" s="1" t="n">
        <v>0.139366656</v>
      </c>
      <c r="BP69" s="1" t="n">
        <v>0.197</v>
      </c>
    </row>
    <row r="70" customFormat="false" ht="12.75" hidden="false" customHeight="false" outlineLevel="0" collapsed="false">
      <c r="A70" s="217" t="n">
        <f aca="false">V70</f>
        <v>47848</v>
      </c>
      <c r="B70" s="175" t="n">
        <f aca="false">W70+PPadd</f>
        <v>55.75</v>
      </c>
      <c r="C70" s="200"/>
      <c r="D70" s="201" t="n">
        <f aca="false">Y70*AE70</f>
        <v>55</v>
      </c>
      <c r="E70" s="202" t="n">
        <f aca="false">Z70</f>
        <v>0.07133</v>
      </c>
      <c r="F70" s="220"/>
      <c r="G70" s="221"/>
      <c r="H70" s="220"/>
      <c r="I70" s="221"/>
      <c r="J70" s="82" t="n">
        <f aca="false">X70</f>
        <v>0</v>
      </c>
      <c r="K70" s="205" t="n">
        <f aca="false">J70-C70</f>
        <v>0</v>
      </c>
      <c r="L70" s="173" t="n">
        <f aca="false">(A70-Calculation!$C$5)/365.25</f>
        <v>5.24845995893224</v>
      </c>
      <c r="M70" s="1" t="n">
        <v>3</v>
      </c>
      <c r="N70" s="206" t="n">
        <f aca="false">A70</f>
        <v>47848</v>
      </c>
      <c r="O70" s="207" t="n">
        <f aca="false">AJ70</f>
        <v>0.22015</v>
      </c>
      <c r="P70" s="208"/>
      <c r="Q70" s="218"/>
      <c r="V70" s="210" t="n">
        <f aca="false">EOMONTH(V69,1)</f>
        <v>47848</v>
      </c>
      <c r="W70" s="175" t="n">
        <v>55.75</v>
      </c>
      <c r="X70" s="82" t="n">
        <v>0</v>
      </c>
      <c r="Y70" s="211" t="n">
        <v>55</v>
      </c>
      <c r="Z70" s="212" t="n">
        <v>0.07133</v>
      </c>
      <c r="AA70" s="220"/>
      <c r="AB70" s="221"/>
      <c r="AC70" s="220"/>
      <c r="AD70" s="221"/>
      <c r="AE70" s="17" t="n">
        <v>1</v>
      </c>
      <c r="AF70" s="17"/>
      <c r="AG70" s="192" t="n">
        <v>5.16632</v>
      </c>
      <c r="AH70" s="191"/>
      <c r="AI70" s="214" t="n">
        <f aca="false">+AC70</f>
        <v>0</v>
      </c>
      <c r="AJ70" s="207" t="n">
        <v>0.22015</v>
      </c>
      <c r="AK70" s="215" t="n">
        <v>0.171</v>
      </c>
      <c r="AM70" s="207"/>
      <c r="AN70" s="219"/>
      <c r="AQ70" s="175"/>
      <c r="AR70" s="216"/>
      <c r="AT70" s="198" t="n">
        <f aca="false">X70/12000*9600</f>
        <v>0</v>
      </c>
      <c r="AU70" s="216"/>
      <c r="AV70" s="170"/>
      <c r="BA70" s="174" t="n">
        <v>38504</v>
      </c>
      <c r="BB70" s="1" t="n">
        <v>58</v>
      </c>
      <c r="BC70" s="1" t="n">
        <v>47.7377586206897</v>
      </c>
      <c r="BD70" s="1" t="n">
        <v>2.05</v>
      </c>
      <c r="BE70" s="1" t="n">
        <v>0.073036650489483</v>
      </c>
      <c r="BJ70" s="1" t="n">
        <v>1.13606444426619</v>
      </c>
      <c r="BL70" s="1" t="n">
        <v>5.16632443531828</v>
      </c>
      <c r="BN70" s="1" t="n">
        <v>38504</v>
      </c>
      <c r="BO70" s="1" t="n">
        <v>0.157234176</v>
      </c>
      <c r="BP70" s="1" t="n">
        <v>0.197</v>
      </c>
    </row>
    <row r="71" customFormat="false" ht="12.75" hidden="false" customHeight="false" outlineLevel="0" collapsed="false">
      <c r="A71" s="217" t="n">
        <f aca="false">V71</f>
        <v>47879</v>
      </c>
      <c r="B71" s="175" t="n">
        <f aca="false">W71+PPadd</f>
        <v>87.25</v>
      </c>
      <c r="C71" s="200"/>
      <c r="D71" s="201" t="n">
        <f aca="false">Y71*AE71</f>
        <v>55</v>
      </c>
      <c r="E71" s="202" t="n">
        <f aca="false">Z71</f>
        <v>0.07136</v>
      </c>
      <c r="F71" s="220"/>
      <c r="G71" s="221"/>
      <c r="H71" s="220"/>
      <c r="I71" s="221"/>
      <c r="J71" s="82" t="n">
        <f aca="false">X71</f>
        <v>0</v>
      </c>
      <c r="K71" s="205" t="n">
        <f aca="false">J71-C71</f>
        <v>0</v>
      </c>
      <c r="L71" s="173" t="n">
        <f aca="false">(A71-Calculation!$C$5)/365.25</f>
        <v>5.33333333333333</v>
      </c>
      <c r="M71" s="1" t="n">
        <v>4</v>
      </c>
      <c r="N71" s="206" t="n">
        <f aca="false">A71</f>
        <v>47879</v>
      </c>
      <c r="O71" s="207" t="n">
        <f aca="false">AJ71</f>
        <v>0.27231</v>
      </c>
      <c r="P71" s="208"/>
      <c r="Q71" s="218"/>
      <c r="V71" s="210" t="n">
        <f aca="false">EOMONTH(V70,1)</f>
        <v>47879</v>
      </c>
      <c r="W71" s="175" t="n">
        <v>87.25</v>
      </c>
      <c r="X71" s="82" t="n">
        <v>0</v>
      </c>
      <c r="Y71" s="211" t="n">
        <v>55</v>
      </c>
      <c r="Z71" s="212" t="n">
        <v>0.07136</v>
      </c>
      <c r="AA71" s="220"/>
      <c r="AB71" s="221"/>
      <c r="AC71" s="220"/>
      <c r="AD71" s="221"/>
      <c r="AE71" s="17" t="n">
        <v>1</v>
      </c>
      <c r="AF71" s="17"/>
      <c r="AG71" s="192" t="n">
        <v>5.24846</v>
      </c>
      <c r="AH71" s="191"/>
      <c r="AI71" s="214" t="n">
        <f aca="false">+AC71</f>
        <v>0</v>
      </c>
      <c r="AJ71" s="207" t="n">
        <v>0.27231</v>
      </c>
      <c r="AK71" s="215" t="n">
        <v>0.171</v>
      </c>
      <c r="AM71" s="207"/>
      <c r="AN71" s="219"/>
      <c r="AQ71" s="175"/>
      <c r="AR71" s="216"/>
      <c r="AT71" s="198" t="n">
        <f aca="false">X71/12000*9600</f>
        <v>0</v>
      </c>
      <c r="AU71" s="216"/>
      <c r="AV71" s="170"/>
      <c r="BA71" s="174" t="n">
        <v>38534</v>
      </c>
      <c r="BB71" s="1" t="n">
        <v>89.75</v>
      </c>
      <c r="BC71" s="1" t="n">
        <v>48.246</v>
      </c>
      <c r="BD71" s="1" t="n">
        <v>2.05</v>
      </c>
      <c r="BE71" s="1" t="n">
        <v>0.073052879313744</v>
      </c>
      <c r="BJ71" s="1" t="n">
        <v>1.13837088086143</v>
      </c>
      <c r="BL71" s="1" t="n">
        <v>5.24845995893224</v>
      </c>
      <c r="BN71" s="1" t="n">
        <v>38534</v>
      </c>
      <c r="BO71" s="1" t="n">
        <v>0.200116224</v>
      </c>
      <c r="BP71" s="1" t="n">
        <v>0.196</v>
      </c>
    </row>
    <row r="72" customFormat="false" ht="12.75" hidden="false" customHeight="false" outlineLevel="0" collapsed="false">
      <c r="A72" s="217" t="n">
        <f aca="false">V72</f>
        <v>47907</v>
      </c>
      <c r="B72" s="175" t="n">
        <f aca="false">W72+PPadd</f>
        <v>84.25</v>
      </c>
      <c r="C72" s="200"/>
      <c r="D72" s="201" t="n">
        <f aca="false">Y72*AE72</f>
        <v>55</v>
      </c>
      <c r="E72" s="202" t="n">
        <f aca="false">Z72</f>
        <v>0.07138</v>
      </c>
      <c r="F72" s="220"/>
      <c r="G72" s="221"/>
      <c r="H72" s="220"/>
      <c r="I72" s="221"/>
      <c r="J72" s="82" t="n">
        <f aca="false">X72</f>
        <v>0</v>
      </c>
      <c r="K72" s="205" t="n">
        <f aca="false">J72-C72</f>
        <v>0</v>
      </c>
      <c r="L72" s="173" t="n">
        <f aca="false">(A72-Calculation!$C$5)/365.25</f>
        <v>5.40999315537303</v>
      </c>
      <c r="M72" s="1" t="n">
        <v>5</v>
      </c>
      <c r="N72" s="206" t="n">
        <f aca="false">A72</f>
        <v>47907</v>
      </c>
      <c r="O72" s="207" t="n">
        <f aca="false">AJ72</f>
        <v>0.27231</v>
      </c>
      <c r="P72" s="208"/>
      <c r="Q72" s="218"/>
      <c r="V72" s="210" t="n">
        <f aca="false">EOMONTH(V71,1)</f>
        <v>47907</v>
      </c>
      <c r="W72" s="175" t="n">
        <v>84.25</v>
      </c>
      <c r="X72" s="82" t="n">
        <v>0</v>
      </c>
      <c r="Y72" s="211" t="n">
        <v>55</v>
      </c>
      <c r="Z72" s="212" t="n">
        <v>0.07138</v>
      </c>
      <c r="AA72" s="220"/>
      <c r="AB72" s="221"/>
      <c r="AC72" s="220"/>
      <c r="AD72" s="221"/>
      <c r="AE72" s="17" t="n">
        <v>1</v>
      </c>
      <c r="AF72" s="17"/>
      <c r="AG72" s="192" t="n">
        <v>5.33333</v>
      </c>
      <c r="AH72" s="191"/>
      <c r="AI72" s="214" t="n">
        <f aca="false">+AC72</f>
        <v>0</v>
      </c>
      <c r="AJ72" s="207" t="n">
        <v>0.27231</v>
      </c>
      <c r="AK72" s="215" t="n">
        <v>0.171</v>
      </c>
      <c r="AM72" s="207"/>
      <c r="AN72" s="219"/>
      <c r="AQ72" s="175"/>
      <c r="AR72" s="216"/>
      <c r="AT72" s="198" t="n">
        <f aca="false">X72/12000*9600</f>
        <v>0</v>
      </c>
      <c r="AU72" s="216"/>
      <c r="AV72" s="170"/>
      <c r="BA72" s="174" t="n">
        <v>38565</v>
      </c>
      <c r="BB72" s="1" t="n">
        <v>83.75</v>
      </c>
      <c r="BC72" s="1" t="n">
        <v>48.9107586206897</v>
      </c>
      <c r="BD72" s="1" t="n">
        <v>2.05</v>
      </c>
      <c r="BE72" s="1" t="n">
        <v>0.073069649098905</v>
      </c>
      <c r="BJ72" s="1" t="n">
        <v>1.14075911803971</v>
      </c>
      <c r="BL72" s="1" t="n">
        <v>5.33333333333333</v>
      </c>
      <c r="BN72" s="1" t="n">
        <v>38565</v>
      </c>
      <c r="BO72" s="1" t="n">
        <v>0.242998272</v>
      </c>
      <c r="BP72" s="1" t="n">
        <v>0.196</v>
      </c>
    </row>
    <row r="73" customFormat="false" ht="12.75" hidden="false" customHeight="false" outlineLevel="0" collapsed="false">
      <c r="A73" s="217" t="n">
        <f aca="false">V73</f>
        <v>47938</v>
      </c>
      <c r="B73" s="175" t="n">
        <f aca="false">W73+PPadd</f>
        <v>34.45</v>
      </c>
      <c r="C73" s="200"/>
      <c r="D73" s="201" t="n">
        <f aca="false">Y73*AE73</f>
        <v>55</v>
      </c>
      <c r="E73" s="202" t="n">
        <f aca="false">Z73</f>
        <v>0.07141</v>
      </c>
      <c r="F73" s="220"/>
      <c r="G73" s="221"/>
      <c r="H73" s="220"/>
      <c r="I73" s="221"/>
      <c r="J73" s="82" t="n">
        <f aca="false">X73</f>
        <v>0</v>
      </c>
      <c r="K73" s="205" t="n">
        <f aca="false">J73-C73</f>
        <v>0</v>
      </c>
      <c r="L73" s="173" t="n">
        <f aca="false">(A73-Calculation!$C$5)/365.25</f>
        <v>5.49486652977413</v>
      </c>
      <c r="M73" s="1" t="n">
        <v>6</v>
      </c>
      <c r="N73" s="206" t="n">
        <f aca="false">A73</f>
        <v>47938</v>
      </c>
      <c r="O73" s="207" t="n">
        <f aca="false">AJ73</f>
        <v>0.17918</v>
      </c>
      <c r="P73" s="208"/>
      <c r="Q73" s="218"/>
      <c r="V73" s="210" t="n">
        <f aca="false">EOMONTH(V72,1)</f>
        <v>47938</v>
      </c>
      <c r="W73" s="175" t="n">
        <v>34.45</v>
      </c>
      <c r="X73" s="82" t="n">
        <v>0</v>
      </c>
      <c r="Y73" s="211" t="n">
        <v>55</v>
      </c>
      <c r="Z73" s="212" t="n">
        <v>0.07141</v>
      </c>
      <c r="AA73" s="220"/>
      <c r="AB73" s="221"/>
      <c r="AC73" s="220"/>
      <c r="AD73" s="221"/>
      <c r="AE73" s="17" t="n">
        <v>1</v>
      </c>
      <c r="AF73" s="17"/>
      <c r="AG73" s="192" t="n">
        <v>5.41821</v>
      </c>
      <c r="AH73" s="191"/>
      <c r="AI73" s="214" t="n">
        <f aca="false">+AC73</f>
        <v>0</v>
      </c>
      <c r="AJ73" s="207" t="n">
        <v>0.17918</v>
      </c>
      <c r="AK73" s="215" t="n">
        <v>0.17</v>
      </c>
      <c r="AM73" s="207"/>
      <c r="AN73" s="219"/>
      <c r="AQ73" s="175"/>
      <c r="AR73" s="216"/>
      <c r="AT73" s="198" t="n">
        <f aca="false">X73/12000*9600</f>
        <v>0</v>
      </c>
      <c r="AU73" s="216"/>
      <c r="AV73" s="170"/>
      <c r="BA73" s="174" t="n">
        <v>38596</v>
      </c>
      <c r="BB73" s="1" t="n">
        <v>34.5</v>
      </c>
      <c r="BC73" s="1" t="n">
        <v>49.6124482758621</v>
      </c>
      <c r="BD73" s="1" t="n">
        <v>2.05</v>
      </c>
      <c r="BE73" s="1" t="n">
        <v>0.073086418884157</v>
      </c>
      <c r="BJ73" s="1" t="n">
        <v>1.14315236560338</v>
      </c>
      <c r="BL73" s="1" t="n">
        <v>5.41820670773443</v>
      </c>
      <c r="BN73" s="1" t="n">
        <v>38596</v>
      </c>
      <c r="BO73" s="1" t="n">
        <v>0.242998272</v>
      </c>
      <c r="BP73" s="1" t="n">
        <v>0.196</v>
      </c>
    </row>
    <row r="74" customFormat="false" ht="12.75" hidden="false" customHeight="false" outlineLevel="0" collapsed="false">
      <c r="A74" s="217" t="n">
        <f aca="false">V74</f>
        <v>47968</v>
      </c>
      <c r="B74" s="175" t="n">
        <f aca="false">W74+PPadd</f>
        <v>27.55</v>
      </c>
      <c r="C74" s="200"/>
      <c r="D74" s="201" t="n">
        <f aca="false">Y74*AE74</f>
        <v>55</v>
      </c>
      <c r="E74" s="202" t="n">
        <f aca="false">Z74</f>
        <v>0.07143</v>
      </c>
      <c r="F74" s="220"/>
      <c r="G74" s="221"/>
      <c r="H74" s="220"/>
      <c r="I74" s="221"/>
      <c r="J74" s="82" t="n">
        <f aca="false">X74</f>
        <v>0</v>
      </c>
      <c r="K74" s="205" t="n">
        <f aca="false">J74-C74</f>
        <v>0</v>
      </c>
      <c r="L74" s="173" t="n">
        <f aca="false">(A74-Calculation!$C$5)/365.25</f>
        <v>5.57700205338809</v>
      </c>
      <c r="M74" s="1" t="n">
        <v>1</v>
      </c>
      <c r="N74" s="206" t="n">
        <f aca="false">A74</f>
        <v>47968</v>
      </c>
      <c r="O74" s="207" t="n">
        <f aca="false">AJ74</f>
        <v>0.14379</v>
      </c>
      <c r="P74" s="208"/>
      <c r="Q74" s="218"/>
      <c r="V74" s="210" t="n">
        <f aca="false">EOMONTH(V73,1)</f>
        <v>47968</v>
      </c>
      <c r="W74" s="175" t="n">
        <v>27.55</v>
      </c>
      <c r="X74" s="82" t="n">
        <v>0</v>
      </c>
      <c r="Y74" s="211" t="n">
        <v>55</v>
      </c>
      <c r="Z74" s="212" t="n">
        <v>0.07143</v>
      </c>
      <c r="AA74" s="220"/>
      <c r="AB74" s="221"/>
      <c r="AC74" s="220"/>
      <c r="AD74" s="221"/>
      <c r="AE74" s="17" t="n">
        <v>1</v>
      </c>
      <c r="AF74" s="17"/>
      <c r="AG74" s="192" t="n">
        <v>5.50034</v>
      </c>
      <c r="AH74" s="191"/>
      <c r="AI74" s="214" t="n">
        <f aca="false">+AC74</f>
        <v>0</v>
      </c>
      <c r="AJ74" s="207" t="n">
        <v>0.14379</v>
      </c>
      <c r="AK74" s="215" t="n">
        <v>0.17</v>
      </c>
      <c r="AM74" s="207"/>
      <c r="AN74" s="219"/>
      <c r="AQ74" s="175"/>
      <c r="AR74" s="216"/>
      <c r="AT74" s="198" t="n">
        <f aca="false">X74/12000*9600</f>
        <v>0</v>
      </c>
      <c r="AU74" s="216"/>
      <c r="AV74" s="170"/>
      <c r="BA74" s="174" t="n">
        <v>38626</v>
      </c>
      <c r="BB74" s="1" t="n">
        <v>26.75</v>
      </c>
      <c r="BC74" s="1" t="n">
        <v>50.5585862068966</v>
      </c>
      <c r="BD74" s="1" t="n">
        <v>2.05</v>
      </c>
      <c r="BE74" s="1" t="n">
        <v>0.073102647708685</v>
      </c>
      <c r="BJ74" s="1" t="n">
        <v>1.14547319208754</v>
      </c>
      <c r="BL74" s="1" t="n">
        <v>5.50034223134839</v>
      </c>
      <c r="BN74" s="1" t="n">
        <v>38626</v>
      </c>
      <c r="BO74" s="1" t="n">
        <v>0.1516032</v>
      </c>
      <c r="BP74" s="1" t="n">
        <v>0.195</v>
      </c>
    </row>
    <row r="75" customFormat="false" ht="12.75" hidden="false" customHeight="false" outlineLevel="0" collapsed="false">
      <c r="A75" s="217" t="n">
        <f aca="false">V75</f>
        <v>47999</v>
      </c>
      <c r="B75" s="175" t="n">
        <f aca="false">W75+PPadd</f>
        <v>27.55</v>
      </c>
      <c r="C75" s="200"/>
      <c r="D75" s="201" t="n">
        <f aca="false">Y75*AE75</f>
        <v>55</v>
      </c>
      <c r="E75" s="202" t="n">
        <f aca="false">Z75</f>
        <v>0.07146</v>
      </c>
      <c r="F75" s="220"/>
      <c r="G75" s="221"/>
      <c r="H75" s="220"/>
      <c r="I75" s="221"/>
      <c r="J75" s="82" t="n">
        <f aca="false">X75</f>
        <v>0</v>
      </c>
      <c r="K75" s="205" t="n">
        <f aca="false">J75-C75</f>
        <v>0</v>
      </c>
      <c r="L75" s="173" t="n">
        <f aca="false">(A75-Calculation!$C$5)/365.25</f>
        <v>5.66187542778919</v>
      </c>
      <c r="M75" s="1" t="n">
        <v>2</v>
      </c>
      <c r="N75" s="206" t="n">
        <f aca="false">A75</f>
        <v>47999</v>
      </c>
      <c r="O75" s="207" t="n">
        <f aca="false">AJ75</f>
        <v>0.14379</v>
      </c>
      <c r="P75" s="208"/>
      <c r="Q75" s="218"/>
      <c r="V75" s="210" t="n">
        <f aca="false">EOMONTH(V74,1)</f>
        <v>47999</v>
      </c>
      <c r="W75" s="175" t="n">
        <v>27.55</v>
      </c>
      <c r="X75" s="82" t="n">
        <v>0</v>
      </c>
      <c r="Y75" s="211" t="n">
        <v>55</v>
      </c>
      <c r="Z75" s="212" t="n">
        <v>0.07146</v>
      </c>
      <c r="AA75" s="220"/>
      <c r="AB75" s="221"/>
      <c r="AC75" s="220"/>
      <c r="AD75" s="221"/>
      <c r="AE75" s="17" t="n">
        <v>1</v>
      </c>
      <c r="AF75" s="17"/>
      <c r="AG75" s="192" t="n">
        <v>5.58522</v>
      </c>
      <c r="AH75" s="191"/>
      <c r="AI75" s="214" t="n">
        <f aca="false">+AC75</f>
        <v>0</v>
      </c>
      <c r="AJ75" s="207" t="n">
        <v>0.14379</v>
      </c>
      <c r="AK75" s="215" t="n">
        <v>0.17</v>
      </c>
      <c r="AM75" s="207"/>
      <c r="AN75" s="219"/>
      <c r="AQ75" s="175"/>
      <c r="AR75" s="216"/>
      <c r="AT75" s="198" t="n">
        <f aca="false">X75/12000*9600</f>
        <v>0</v>
      </c>
      <c r="AU75" s="216"/>
      <c r="AV75" s="170"/>
      <c r="BA75" s="174" t="n">
        <v>38657</v>
      </c>
      <c r="BB75" s="1" t="n">
        <v>26.75</v>
      </c>
      <c r="BC75" s="1" t="n">
        <v>51.4677931034483</v>
      </c>
      <c r="BD75" s="1" t="n">
        <v>2.05</v>
      </c>
      <c r="BE75" s="1" t="n">
        <v>0.073119417494122</v>
      </c>
      <c r="BJ75" s="1" t="n">
        <v>1.14787632950968</v>
      </c>
      <c r="BL75" s="1" t="n">
        <v>5.58521560574949</v>
      </c>
      <c r="BN75" s="1" t="n">
        <v>38657</v>
      </c>
      <c r="BO75" s="1" t="n">
        <v>0.114352128</v>
      </c>
      <c r="BP75" s="1" t="n">
        <v>0.195</v>
      </c>
    </row>
    <row r="76" customFormat="false" ht="12.75" hidden="false" customHeight="false" outlineLevel="0" collapsed="false">
      <c r="A76" s="217" t="n">
        <f aca="false">V76</f>
        <v>48029</v>
      </c>
      <c r="B76" s="175" t="n">
        <f aca="false">W76+PPadd</f>
        <v>27.55</v>
      </c>
      <c r="C76" s="200"/>
      <c r="D76" s="201" t="n">
        <f aca="false">Y76*AE76</f>
        <v>55</v>
      </c>
      <c r="E76" s="202" t="n">
        <f aca="false">Z76</f>
        <v>0.07148</v>
      </c>
      <c r="F76" s="220"/>
      <c r="G76" s="221"/>
      <c r="H76" s="220"/>
      <c r="I76" s="221"/>
      <c r="J76" s="82" t="n">
        <f aca="false">X76</f>
        <v>0</v>
      </c>
      <c r="K76" s="205" t="n">
        <f aca="false">J76-C76</f>
        <v>0</v>
      </c>
      <c r="L76" s="173" t="n">
        <f aca="false">(A76-Calculation!$C$5)/365.25</f>
        <v>5.74401095140315</v>
      </c>
      <c r="M76" s="1" t="n">
        <v>3</v>
      </c>
      <c r="N76" s="206" t="n">
        <f aca="false">A76</f>
        <v>48029</v>
      </c>
      <c r="O76" s="207" t="n">
        <f aca="false">AJ76</f>
        <v>0.14416</v>
      </c>
      <c r="P76" s="208"/>
      <c r="Q76" s="218"/>
      <c r="V76" s="210" t="n">
        <f aca="false">EOMONTH(V75,1)</f>
        <v>48029</v>
      </c>
      <c r="W76" s="175" t="n">
        <v>27.55</v>
      </c>
      <c r="X76" s="82" t="n">
        <v>0</v>
      </c>
      <c r="Y76" s="211" t="n">
        <v>55</v>
      </c>
      <c r="Z76" s="212" t="n">
        <v>0.07148</v>
      </c>
      <c r="AA76" s="220"/>
      <c r="AB76" s="221"/>
      <c r="AC76" s="220"/>
      <c r="AD76" s="221"/>
      <c r="AE76" s="17" t="n">
        <v>1</v>
      </c>
      <c r="AF76" s="17"/>
      <c r="AG76" s="192" t="n">
        <v>5.66735</v>
      </c>
      <c r="AH76" s="191"/>
      <c r="AI76" s="214" t="n">
        <f aca="false">+AC76</f>
        <v>0</v>
      </c>
      <c r="AJ76" s="207" t="n">
        <v>0.14416</v>
      </c>
      <c r="AK76" s="215" t="n">
        <v>0.169</v>
      </c>
      <c r="AM76" s="207"/>
      <c r="AN76" s="219"/>
      <c r="AQ76" s="175"/>
      <c r="AR76" s="216"/>
      <c r="AT76" s="198" t="n">
        <f aca="false">X76/12000*9600</f>
        <v>0</v>
      </c>
      <c r="AU76" s="216"/>
      <c r="AV76" s="170"/>
      <c r="BA76" s="174" t="n">
        <v>38687</v>
      </c>
      <c r="BB76" s="1" t="n">
        <v>26.75</v>
      </c>
      <c r="BC76" s="1" t="n">
        <v>52.0129655172414</v>
      </c>
      <c r="BD76" s="1" t="n">
        <v>2.05</v>
      </c>
      <c r="BE76" s="1" t="n">
        <v>0.073135646318826</v>
      </c>
      <c r="BJ76" s="1" t="n">
        <v>1.15020674657937</v>
      </c>
      <c r="BL76" s="1" t="n">
        <v>5.66735112936345</v>
      </c>
      <c r="BN76" s="1" t="n">
        <v>38687</v>
      </c>
      <c r="BO76" s="1" t="n">
        <v>0.114352128</v>
      </c>
      <c r="BP76" s="1" t="n">
        <v>0.194</v>
      </c>
    </row>
    <row r="77" customFormat="false" ht="12.75" hidden="false" customHeight="false" outlineLevel="0" collapsed="false">
      <c r="A77" s="217" t="n">
        <f aca="false">V77</f>
        <v>48060</v>
      </c>
      <c r="B77" s="175" t="n">
        <f aca="false">W77+PPadd</f>
        <v>34.05</v>
      </c>
      <c r="C77" s="200"/>
      <c r="D77" s="201" t="n">
        <f aca="false">Y77*AE77</f>
        <v>55</v>
      </c>
      <c r="E77" s="202" t="n">
        <f aca="false">Z77</f>
        <v>0.0715</v>
      </c>
      <c r="F77" s="220"/>
      <c r="G77" s="221"/>
      <c r="H77" s="220"/>
      <c r="I77" s="221"/>
      <c r="J77" s="82" t="n">
        <f aca="false">X77</f>
        <v>0</v>
      </c>
      <c r="K77" s="205" t="n">
        <f aca="false">J77-C77</f>
        <v>0</v>
      </c>
      <c r="L77" s="173" t="n">
        <f aca="false">(A77-Calculation!$C$5)/365.25</f>
        <v>5.82888432580424</v>
      </c>
      <c r="M77" s="1" t="n">
        <v>4</v>
      </c>
      <c r="N77" s="206" t="n">
        <f aca="false">A77</f>
        <v>48060</v>
      </c>
      <c r="O77" s="207" t="n">
        <f aca="false">AJ77</f>
        <v>0.20417</v>
      </c>
      <c r="P77" s="208"/>
      <c r="Q77" s="218"/>
      <c r="V77" s="210" t="n">
        <f aca="false">EOMONTH(V76,1)</f>
        <v>48060</v>
      </c>
      <c r="W77" s="175" t="n">
        <v>34.05</v>
      </c>
      <c r="X77" s="82" t="n">
        <v>0</v>
      </c>
      <c r="Y77" s="211" t="n">
        <v>55</v>
      </c>
      <c r="Z77" s="212" t="n">
        <v>0.0715</v>
      </c>
      <c r="AA77" s="220"/>
      <c r="AB77" s="221"/>
      <c r="AC77" s="220"/>
      <c r="AD77" s="221"/>
      <c r="AE77" s="17" t="n">
        <v>1</v>
      </c>
      <c r="AF77" s="17"/>
      <c r="AG77" s="192" t="n">
        <v>5.75222</v>
      </c>
      <c r="AH77" s="191"/>
      <c r="AI77" s="214" t="n">
        <f aca="false">+AC77</f>
        <v>0</v>
      </c>
      <c r="AJ77" s="207" t="n">
        <v>0.20417</v>
      </c>
      <c r="AK77" s="215" t="n">
        <v>0.169</v>
      </c>
      <c r="AM77" s="207"/>
      <c r="AN77" s="219"/>
      <c r="AQ77" s="175"/>
      <c r="AR77" s="216"/>
      <c r="AT77" s="198" t="n">
        <f aca="false">X77/12000*9600</f>
        <v>0</v>
      </c>
      <c r="AU77" s="216"/>
      <c r="AV77" s="170"/>
      <c r="BA77" s="174" t="n">
        <v>38718</v>
      </c>
      <c r="BB77" s="1" t="n">
        <v>34.05</v>
      </c>
      <c r="BC77" s="1" t="n">
        <v>51.3640344827586</v>
      </c>
      <c r="BD77" s="1" t="n">
        <v>2.05</v>
      </c>
      <c r="BE77" s="1" t="n">
        <v>0.073152416104445</v>
      </c>
      <c r="BJ77" s="1" t="n">
        <v>1.15261981472885</v>
      </c>
      <c r="BL77" s="1" t="n">
        <v>5.75222450376455</v>
      </c>
      <c r="BN77" s="1" t="n">
        <v>38718</v>
      </c>
      <c r="BO77" s="1" t="n">
        <v>0.114352128</v>
      </c>
      <c r="BP77" s="1" t="n">
        <v>0.194</v>
      </c>
    </row>
    <row r="78" customFormat="false" ht="12.75" hidden="false" customHeight="false" outlineLevel="0" collapsed="false">
      <c r="A78" s="217" t="n">
        <f aca="false">V78</f>
        <v>48091</v>
      </c>
      <c r="B78" s="175" t="n">
        <f aca="false">W78+PPadd</f>
        <v>34.05</v>
      </c>
      <c r="C78" s="200"/>
      <c r="D78" s="201" t="n">
        <f aca="false">Y78*AE78</f>
        <v>55</v>
      </c>
      <c r="E78" s="202" t="n">
        <f aca="false">Z78</f>
        <v>0.07153</v>
      </c>
      <c r="F78" s="220"/>
      <c r="G78" s="221"/>
      <c r="H78" s="220"/>
      <c r="I78" s="221"/>
      <c r="J78" s="82" t="n">
        <f aca="false">X78</f>
        <v>0</v>
      </c>
      <c r="K78" s="205" t="n">
        <f aca="false">J78-C78</f>
        <v>0</v>
      </c>
      <c r="L78" s="173" t="n">
        <f aca="false">(A78-Calculation!$C$5)/365.25</f>
        <v>5.91375770020534</v>
      </c>
      <c r="M78" s="1" t="n">
        <v>5</v>
      </c>
      <c r="N78" s="206" t="n">
        <f aca="false">A78</f>
        <v>48091</v>
      </c>
      <c r="O78" s="207" t="n">
        <f aca="false">AJ78</f>
        <v>0.20417</v>
      </c>
      <c r="P78" s="208"/>
      <c r="Q78" s="218"/>
      <c r="V78" s="210" t="n">
        <f aca="false">EOMONTH(V77,1)</f>
        <v>48091</v>
      </c>
      <c r="W78" s="175" t="n">
        <v>34.05</v>
      </c>
      <c r="X78" s="82" t="n">
        <v>0</v>
      </c>
      <c r="Y78" s="211" t="n">
        <v>55</v>
      </c>
      <c r="Z78" s="212" t="n">
        <v>0.07153</v>
      </c>
      <c r="AA78" s="220"/>
      <c r="AB78" s="221"/>
      <c r="AC78" s="220"/>
      <c r="AD78" s="221"/>
      <c r="AE78" s="17" t="n">
        <v>1</v>
      </c>
      <c r="AF78" s="17"/>
      <c r="AG78" s="192" t="n">
        <v>5.8371</v>
      </c>
      <c r="AH78" s="191"/>
      <c r="AI78" s="214" t="n">
        <f aca="false">+AC78</f>
        <v>0</v>
      </c>
      <c r="AJ78" s="207" t="n">
        <v>0.20417</v>
      </c>
      <c r="AK78" s="215" t="n">
        <v>0.169</v>
      </c>
      <c r="AM78" s="207"/>
      <c r="AN78" s="219"/>
      <c r="AQ78" s="175"/>
      <c r="AR78" s="216"/>
      <c r="AT78" s="198" t="n">
        <f aca="false">X78/12000*9600</f>
        <v>0</v>
      </c>
      <c r="AU78" s="216"/>
      <c r="AV78" s="170"/>
      <c r="BA78" s="174" t="n">
        <v>38749</v>
      </c>
      <c r="BB78" s="1" t="n">
        <v>34.05</v>
      </c>
      <c r="BC78" s="1" t="n">
        <v>50.2930344827586</v>
      </c>
      <c r="BD78" s="1" t="n">
        <v>2.05</v>
      </c>
      <c r="BE78" s="1" t="n">
        <v>0.073169185890157</v>
      </c>
      <c r="BJ78" s="1" t="n">
        <v>1.15503794535766</v>
      </c>
      <c r="BL78" s="1" t="n">
        <v>5.83709787816564</v>
      </c>
      <c r="BN78" s="1" t="n">
        <v>38749</v>
      </c>
      <c r="BO78" s="1" t="n">
        <v>0.171528192</v>
      </c>
      <c r="BP78" s="1" t="n">
        <v>0.193</v>
      </c>
    </row>
    <row r="79" customFormat="false" ht="12.75" hidden="false" customHeight="false" outlineLevel="0" collapsed="false">
      <c r="A79" s="217" t="n">
        <f aca="false">V79</f>
        <v>48121</v>
      </c>
      <c r="B79" s="175" t="n">
        <f aca="false">W79+PPadd</f>
        <v>26.275</v>
      </c>
      <c r="C79" s="200"/>
      <c r="D79" s="201" t="n">
        <f aca="false">Y79*AE79</f>
        <v>55</v>
      </c>
      <c r="E79" s="202" t="n">
        <f aca="false">Z79</f>
        <v>0.07155</v>
      </c>
      <c r="F79" s="220"/>
      <c r="G79" s="221"/>
      <c r="H79" s="220"/>
      <c r="I79" s="221"/>
      <c r="J79" s="82" t="n">
        <f aca="false">X79</f>
        <v>0</v>
      </c>
      <c r="K79" s="205" t="n">
        <f aca="false">J79-C79</f>
        <v>0</v>
      </c>
      <c r="L79" s="173" t="n">
        <f aca="false">(A79-Calculation!$C$5)/365.25</f>
        <v>5.9958932238193</v>
      </c>
      <c r="M79" s="1" t="n">
        <v>6</v>
      </c>
      <c r="N79" s="206" t="n">
        <f aca="false">A79</f>
        <v>48121</v>
      </c>
      <c r="O79" s="207" t="n">
        <f aca="false">AJ79</f>
        <v>0.15449</v>
      </c>
      <c r="P79" s="208"/>
      <c r="Q79" s="218"/>
      <c r="V79" s="210" t="n">
        <f aca="false">EOMONTH(V78,1)</f>
        <v>48121</v>
      </c>
      <c r="W79" s="175" t="n">
        <v>26.275</v>
      </c>
      <c r="X79" s="82" t="n">
        <v>0</v>
      </c>
      <c r="Y79" s="211" t="n">
        <v>55</v>
      </c>
      <c r="Z79" s="212" t="n">
        <v>0.07155</v>
      </c>
      <c r="AA79" s="220"/>
      <c r="AB79" s="221"/>
      <c r="AC79" s="220"/>
      <c r="AD79" s="221"/>
      <c r="AE79" s="17" t="n">
        <v>1</v>
      </c>
      <c r="AF79" s="17"/>
      <c r="AG79" s="192" t="n">
        <v>5.91376</v>
      </c>
      <c r="AH79" s="191"/>
      <c r="AI79" s="214" t="n">
        <f aca="false">+AC79</f>
        <v>0</v>
      </c>
      <c r="AJ79" s="207" t="n">
        <v>0.15449</v>
      </c>
      <c r="AK79" s="215" t="n">
        <v>0.168</v>
      </c>
      <c r="AM79" s="207"/>
      <c r="AN79" s="219"/>
      <c r="AQ79" s="175"/>
      <c r="AR79" s="216"/>
      <c r="AT79" s="198" t="n">
        <f aca="false">X79/12000*9600</f>
        <v>0</v>
      </c>
      <c r="AU79" s="216"/>
      <c r="AV79" s="170"/>
      <c r="BA79" s="174" t="n">
        <v>38777</v>
      </c>
      <c r="BB79" s="1" t="n">
        <v>26.275</v>
      </c>
      <c r="BC79" s="1" t="n">
        <v>49.0743103448276</v>
      </c>
      <c r="BD79" s="1" t="n">
        <v>2.05</v>
      </c>
      <c r="BE79" s="1" t="n">
        <v>0.07318433279346</v>
      </c>
      <c r="BJ79" s="1" t="n">
        <v>1.15722642348784</v>
      </c>
      <c r="BL79" s="1" t="n">
        <v>5.91375770020534</v>
      </c>
      <c r="BN79" s="1" t="n">
        <v>38777</v>
      </c>
      <c r="BO79" s="1" t="n">
        <v>0.171528192</v>
      </c>
      <c r="BP79" s="1" t="n">
        <v>0.189</v>
      </c>
    </row>
    <row r="80" customFormat="false" ht="12.75" hidden="false" customHeight="false" outlineLevel="0" collapsed="false">
      <c r="A80" s="199" t="n">
        <f aca="false">V80</f>
        <v>48152</v>
      </c>
      <c r="B80" s="175" t="n">
        <f aca="false">W80+PPadd</f>
        <v>27.15</v>
      </c>
      <c r="C80" s="200"/>
      <c r="D80" s="201" t="n">
        <f aca="false">Y80*AE80</f>
        <v>55</v>
      </c>
      <c r="E80" s="202" t="n">
        <f aca="false">Z80</f>
        <v>0.07158</v>
      </c>
      <c r="F80" s="220"/>
      <c r="G80" s="221"/>
      <c r="H80" s="220"/>
      <c r="I80" s="221"/>
      <c r="J80" s="82" t="n">
        <f aca="false">X80</f>
        <v>0</v>
      </c>
      <c r="K80" s="205" t="n">
        <f aca="false">J80-C80</f>
        <v>0</v>
      </c>
      <c r="L80" s="173" t="n">
        <f aca="false">(A80-Calculation!$C$5)/365.25</f>
        <v>6.0807665982204</v>
      </c>
      <c r="M80" s="1" t="n">
        <v>1</v>
      </c>
      <c r="N80" s="206" t="n">
        <f aca="false">A80</f>
        <v>48152</v>
      </c>
      <c r="O80" s="207" t="n">
        <f aca="false">AJ80</f>
        <v>0.14734</v>
      </c>
      <c r="P80" s="208"/>
      <c r="Q80" s="218"/>
      <c r="V80" s="210" t="n">
        <f aca="false">EOMONTH(V79,1)</f>
        <v>48152</v>
      </c>
      <c r="W80" s="175" t="n">
        <v>27.15</v>
      </c>
      <c r="X80" s="82" t="n">
        <v>0</v>
      </c>
      <c r="Y80" s="211" t="n">
        <v>55</v>
      </c>
      <c r="Z80" s="212" t="n">
        <v>0.07158</v>
      </c>
      <c r="AA80" s="220"/>
      <c r="AB80" s="221"/>
      <c r="AC80" s="220"/>
      <c r="AD80" s="221"/>
      <c r="AE80" s="17" t="n">
        <v>1</v>
      </c>
      <c r="AF80" s="17"/>
      <c r="AG80" s="192" t="n">
        <v>5.99863</v>
      </c>
      <c r="AH80" s="191"/>
      <c r="AI80" s="214" t="n">
        <f aca="false">+AC80</f>
        <v>0</v>
      </c>
      <c r="AJ80" s="207" t="n">
        <v>0.14734</v>
      </c>
      <c r="AK80" s="215" t="n">
        <v>0.168</v>
      </c>
      <c r="AM80" s="207"/>
      <c r="AN80" s="219"/>
      <c r="AQ80" s="175"/>
      <c r="AR80" s="216"/>
      <c r="AT80" s="198" t="n">
        <f aca="false">X80/12000*9600</f>
        <v>0</v>
      </c>
      <c r="AU80" s="216"/>
      <c r="AV80" s="170"/>
      <c r="BA80" s="174" t="n">
        <v>38808</v>
      </c>
      <c r="BB80" s="1" t="n">
        <v>27.15</v>
      </c>
      <c r="BC80" s="1" t="n">
        <v>48.1721379310345</v>
      </c>
      <c r="BD80" s="1" t="n">
        <v>2.05</v>
      </c>
      <c r="BE80" s="1" t="n">
        <v>0.073201102579349</v>
      </c>
      <c r="BJ80" s="1" t="n">
        <v>1.15965421851908</v>
      </c>
      <c r="BL80" s="1" t="n">
        <v>5.99863107460643</v>
      </c>
      <c r="BN80" s="1" t="n">
        <v>38808</v>
      </c>
      <c r="BO80" s="1" t="n">
        <v>0.1372225536</v>
      </c>
      <c r="BP80" s="1" t="n">
        <v>0.188</v>
      </c>
    </row>
    <row r="81" customFormat="false" ht="12.75" hidden="false" customHeight="false" outlineLevel="0" collapsed="false">
      <c r="A81" s="217" t="n">
        <f aca="false">V81</f>
        <v>48182</v>
      </c>
      <c r="B81" s="175" t="n">
        <f aca="false">W81+PPadd</f>
        <v>33.15</v>
      </c>
      <c r="C81" s="200"/>
      <c r="D81" s="201" t="n">
        <f aca="false">Y81*AE81</f>
        <v>55</v>
      </c>
      <c r="E81" s="202" t="n">
        <f aca="false">Z81</f>
        <v>0.0716</v>
      </c>
      <c r="F81" s="220"/>
      <c r="G81" s="221"/>
      <c r="H81" s="220"/>
      <c r="I81" s="221"/>
      <c r="J81" s="82" t="n">
        <f aca="false">X81</f>
        <v>0</v>
      </c>
      <c r="K81" s="205" t="n">
        <f aca="false">J81-C81</f>
        <v>0</v>
      </c>
      <c r="L81" s="173" t="n">
        <f aca="false">(A81-Calculation!$C$5)/365.25</f>
        <v>6.16290212183436</v>
      </c>
      <c r="M81" s="1" t="n">
        <v>2</v>
      </c>
      <c r="N81" s="206" t="n">
        <f aca="false">A81</f>
        <v>48182</v>
      </c>
      <c r="O81" s="207" t="n">
        <f aca="false">AJ81</f>
        <v>0.17201</v>
      </c>
      <c r="P81" s="208"/>
      <c r="Q81" s="218"/>
      <c r="V81" s="210" t="n">
        <f aca="false">EOMONTH(V80,1)</f>
        <v>48182</v>
      </c>
      <c r="W81" s="175" t="n">
        <v>33.15</v>
      </c>
      <c r="X81" s="82" t="n">
        <v>0</v>
      </c>
      <c r="Y81" s="211" t="n">
        <v>55</v>
      </c>
      <c r="Z81" s="212" t="n">
        <v>0.0716</v>
      </c>
      <c r="AA81" s="220"/>
      <c r="AB81" s="221"/>
      <c r="AC81" s="220"/>
      <c r="AD81" s="221"/>
      <c r="AE81" s="17" t="n">
        <v>1</v>
      </c>
      <c r="AF81" s="17"/>
      <c r="AG81" s="192" t="n">
        <v>6.08077</v>
      </c>
      <c r="AH81" s="191"/>
      <c r="AI81" s="214" t="n">
        <f aca="false">+AC81</f>
        <v>0</v>
      </c>
      <c r="AJ81" s="207" t="n">
        <v>0.17201</v>
      </c>
      <c r="AK81" s="215" t="n">
        <v>0.168</v>
      </c>
      <c r="AM81" s="207"/>
      <c r="AN81" s="219"/>
      <c r="AQ81" s="175"/>
      <c r="AR81" s="216"/>
      <c r="AT81" s="198" t="n">
        <f aca="false">X81/12000*9600</f>
        <v>0</v>
      </c>
      <c r="AU81" s="216"/>
      <c r="AV81" s="170"/>
      <c r="BA81" s="174" t="n">
        <v>38838</v>
      </c>
      <c r="BB81" s="1" t="n">
        <v>32.7</v>
      </c>
      <c r="BC81" s="1" t="n">
        <v>47.5531034482759</v>
      </c>
      <c r="BD81" s="1" t="n">
        <v>2.05</v>
      </c>
      <c r="BE81" s="1" t="n">
        <v>0.073217331404491</v>
      </c>
      <c r="BJ81" s="1" t="n">
        <v>1.16200854704412</v>
      </c>
      <c r="BL81" s="1" t="n">
        <v>6.0807665982204</v>
      </c>
      <c r="BN81" s="1" t="n">
        <v>38838</v>
      </c>
      <c r="BO81" s="1" t="n">
        <v>0.13379198976</v>
      </c>
      <c r="BP81" s="1" t="n">
        <v>0.19</v>
      </c>
    </row>
    <row r="82" customFormat="false" ht="12.75" hidden="false" customHeight="false" outlineLevel="0" collapsed="false">
      <c r="A82" s="217" t="n">
        <f aca="false">V82</f>
        <v>48213</v>
      </c>
      <c r="B82" s="175" t="n">
        <f aca="false">W82+PPadd</f>
        <v>56.5</v>
      </c>
      <c r="C82" s="200"/>
      <c r="D82" s="201" t="n">
        <f aca="false">Y82*AE82</f>
        <v>55</v>
      </c>
      <c r="E82" s="202" t="n">
        <f aca="false">Z82</f>
        <v>0.07163</v>
      </c>
      <c r="F82" s="220"/>
      <c r="G82" s="221"/>
      <c r="H82" s="220"/>
      <c r="I82" s="221"/>
      <c r="J82" s="82" t="n">
        <f aca="false">X82</f>
        <v>0</v>
      </c>
      <c r="K82" s="205" t="n">
        <f aca="false">J82-C82</f>
        <v>0</v>
      </c>
      <c r="L82" s="173" t="n">
        <f aca="false">(A82-Calculation!$C$5)/365.25</f>
        <v>6.24777549623546</v>
      </c>
      <c r="M82" s="1" t="n">
        <v>3</v>
      </c>
      <c r="N82" s="206" t="n">
        <f aca="false">A82</f>
        <v>48213</v>
      </c>
      <c r="O82" s="207" t="n">
        <f aca="false">AJ82</f>
        <v>0.21135</v>
      </c>
      <c r="P82" s="208"/>
      <c r="Q82" s="218"/>
      <c r="V82" s="210" t="n">
        <f aca="false">EOMONTH(V81,1)</f>
        <v>48213</v>
      </c>
      <c r="W82" s="175" t="n">
        <v>56.5</v>
      </c>
      <c r="X82" s="82" t="n">
        <v>0</v>
      </c>
      <c r="Y82" s="211" t="n">
        <v>55</v>
      </c>
      <c r="Z82" s="212" t="n">
        <v>0.07163</v>
      </c>
      <c r="AA82" s="220"/>
      <c r="AB82" s="221"/>
      <c r="AC82" s="220"/>
      <c r="AD82" s="221"/>
      <c r="AE82" s="17" t="n">
        <v>1</v>
      </c>
      <c r="AF82" s="17"/>
      <c r="AG82" s="192" t="n">
        <v>6.16564</v>
      </c>
      <c r="AH82" s="191"/>
      <c r="AI82" s="214" t="n">
        <f aca="false">+AC82</f>
        <v>0</v>
      </c>
      <c r="AJ82" s="207" t="n">
        <v>0.21135</v>
      </c>
      <c r="AK82" s="215" t="n">
        <v>0.168</v>
      </c>
      <c r="AM82" s="207"/>
      <c r="AN82" s="219"/>
      <c r="AQ82" s="175"/>
      <c r="AR82" s="216"/>
      <c r="AT82" s="198" t="n">
        <f aca="false">X82/12000*9600</f>
        <v>0</v>
      </c>
      <c r="AU82" s="216"/>
      <c r="AV82" s="170"/>
      <c r="BA82" s="174" t="n">
        <v>38869</v>
      </c>
      <c r="BB82" s="1" t="n">
        <v>58.75</v>
      </c>
      <c r="BC82" s="1" t="n">
        <v>47.7078620689655</v>
      </c>
      <c r="BD82" s="1" t="n">
        <v>2.05</v>
      </c>
      <c r="BE82" s="1" t="n">
        <v>0.073234101190562</v>
      </c>
      <c r="BJ82" s="1" t="n">
        <v>1.16444637469783</v>
      </c>
      <c r="BL82" s="1" t="n">
        <v>6.16563997262149</v>
      </c>
      <c r="BN82" s="1" t="n">
        <v>38869</v>
      </c>
      <c r="BO82" s="1" t="n">
        <v>0.15094480896</v>
      </c>
      <c r="BP82" s="1" t="n">
        <v>0.189</v>
      </c>
    </row>
    <row r="83" customFormat="false" ht="12.75" hidden="false" customHeight="false" outlineLevel="0" collapsed="false">
      <c r="A83" s="217" t="n">
        <f aca="false">V83</f>
        <v>48244</v>
      </c>
      <c r="B83" s="175" t="n">
        <f aca="false">W83+PPadd</f>
        <v>89.25</v>
      </c>
      <c r="C83" s="200"/>
      <c r="D83" s="201" t="n">
        <f aca="false">Y83*AE83</f>
        <v>55</v>
      </c>
      <c r="E83" s="202" t="n">
        <f aca="false">Z83</f>
        <v>0.07165</v>
      </c>
      <c r="F83" s="220"/>
      <c r="G83" s="221"/>
      <c r="H83" s="220"/>
      <c r="I83" s="221"/>
      <c r="J83" s="82" t="n">
        <f aca="false">X83</f>
        <v>0</v>
      </c>
      <c r="K83" s="205" t="n">
        <f aca="false">J83-C83</f>
        <v>0</v>
      </c>
      <c r="L83" s="173" t="n">
        <f aca="false">(A83-Calculation!$C$5)/365.25</f>
        <v>6.33264887063655</v>
      </c>
      <c r="M83" s="1" t="n">
        <v>4</v>
      </c>
      <c r="N83" s="206" t="n">
        <f aca="false">A83</f>
        <v>48244</v>
      </c>
      <c r="O83" s="207" t="n">
        <f aca="false">AJ83</f>
        <v>0.26141</v>
      </c>
      <c r="P83" s="208"/>
      <c r="Q83" s="218"/>
      <c r="V83" s="210" t="n">
        <f aca="false">EOMONTH(V82,1)</f>
        <v>48244</v>
      </c>
      <c r="W83" s="175" t="n">
        <v>89.25</v>
      </c>
      <c r="X83" s="82" t="n">
        <v>0</v>
      </c>
      <c r="Y83" s="211" t="n">
        <v>55</v>
      </c>
      <c r="Z83" s="212" t="n">
        <v>0.07165</v>
      </c>
      <c r="AA83" s="220"/>
      <c r="AB83" s="221"/>
      <c r="AC83" s="220"/>
      <c r="AD83" s="221"/>
      <c r="AE83" s="17" t="n">
        <v>1</v>
      </c>
      <c r="AF83" s="17"/>
      <c r="AG83" s="192" t="n">
        <v>6.24778</v>
      </c>
      <c r="AH83" s="191"/>
      <c r="AI83" s="214" t="n">
        <f aca="false">+AC83</f>
        <v>0</v>
      </c>
      <c r="AJ83" s="207" t="n">
        <v>0.26141</v>
      </c>
      <c r="AK83" s="215" t="n">
        <v>0.168</v>
      </c>
      <c r="AM83" s="207"/>
      <c r="AN83" s="219"/>
      <c r="AQ83" s="175"/>
      <c r="AR83" s="216"/>
      <c r="AT83" s="198" t="n">
        <f aca="false">X83/12000*9600</f>
        <v>0</v>
      </c>
      <c r="AU83" s="216"/>
      <c r="AV83" s="170"/>
      <c r="BA83" s="174" t="n">
        <v>38899</v>
      </c>
      <c r="BB83" s="1" t="n">
        <v>91.75</v>
      </c>
      <c r="BC83" s="1" t="n">
        <v>48.2248965517241</v>
      </c>
      <c r="BD83" s="1" t="n">
        <v>2.05</v>
      </c>
      <c r="BE83" s="1" t="n">
        <v>0.073250330015881</v>
      </c>
      <c r="BJ83" s="1" t="n">
        <v>1.16681043225227</v>
      </c>
      <c r="BL83" s="1" t="n">
        <v>6.24777549623546</v>
      </c>
      <c r="BN83" s="1" t="n">
        <v>38899</v>
      </c>
      <c r="BO83" s="1" t="n">
        <v>0.19211157504</v>
      </c>
      <c r="BP83" s="1" t="n">
        <v>0.188</v>
      </c>
    </row>
    <row r="84" customFormat="false" ht="12.75" hidden="false" customHeight="false" outlineLevel="0" collapsed="false">
      <c r="A84" s="217" t="n">
        <f aca="false">V84</f>
        <v>48273</v>
      </c>
      <c r="B84" s="175" t="n">
        <f aca="false">W84+PPadd</f>
        <v>86.25</v>
      </c>
      <c r="C84" s="200"/>
      <c r="D84" s="201" t="n">
        <f aca="false">Y84*AE84</f>
        <v>55</v>
      </c>
      <c r="E84" s="202" t="n">
        <f aca="false">Z84</f>
        <v>0.07168</v>
      </c>
      <c r="F84" s="220"/>
      <c r="G84" s="221"/>
      <c r="H84" s="220"/>
      <c r="I84" s="221"/>
      <c r="J84" s="82" t="n">
        <f aca="false">X84</f>
        <v>0</v>
      </c>
      <c r="K84" s="205" t="n">
        <f aca="false">J84-C84</f>
        <v>0</v>
      </c>
      <c r="L84" s="173" t="n">
        <f aca="false">(A84-Calculation!$C$5)/365.25</f>
        <v>6.41204654346338</v>
      </c>
      <c r="M84" s="1" t="n">
        <v>5</v>
      </c>
      <c r="N84" s="206" t="n">
        <f aca="false">A84</f>
        <v>48273</v>
      </c>
      <c r="O84" s="207" t="n">
        <f aca="false">AJ84</f>
        <v>0.26141</v>
      </c>
      <c r="P84" s="208"/>
      <c r="Q84" s="218"/>
      <c r="V84" s="210" t="n">
        <f aca="false">EOMONTH(V83,1)</f>
        <v>48273</v>
      </c>
      <c r="W84" s="175" t="n">
        <v>86.25</v>
      </c>
      <c r="X84" s="82" t="n">
        <v>0</v>
      </c>
      <c r="Y84" s="211" t="n">
        <v>55</v>
      </c>
      <c r="Z84" s="212" t="n">
        <v>0.07168</v>
      </c>
      <c r="AA84" s="220"/>
      <c r="AB84" s="221"/>
      <c r="AC84" s="220"/>
      <c r="AD84" s="221"/>
      <c r="AE84" s="17" t="n">
        <v>1</v>
      </c>
      <c r="AF84" s="17"/>
      <c r="AG84" s="192" t="n">
        <v>6.33265</v>
      </c>
      <c r="AH84" s="191"/>
      <c r="AI84" s="214" t="n">
        <f aca="false">+AC84</f>
        <v>0</v>
      </c>
      <c r="AJ84" s="207" t="n">
        <v>0.26141</v>
      </c>
      <c r="AK84" s="215" t="n">
        <v>0.168</v>
      </c>
      <c r="AM84" s="207"/>
      <c r="AN84" s="219"/>
      <c r="AQ84" s="175"/>
      <c r="AR84" s="216"/>
      <c r="AT84" s="198" t="n">
        <f aca="false">X84/12000*9600</f>
        <v>0</v>
      </c>
      <c r="AU84" s="216"/>
      <c r="AV84" s="170"/>
      <c r="BA84" s="174" t="n">
        <v>38930</v>
      </c>
      <c r="BB84" s="1" t="n">
        <v>85.75</v>
      </c>
      <c r="BC84" s="1" t="n">
        <v>48.8966896551724</v>
      </c>
      <c r="BD84" s="1" t="n">
        <v>2.05</v>
      </c>
      <c r="BE84" s="1" t="n">
        <v>0.073267099802134</v>
      </c>
      <c r="BJ84" s="1" t="n">
        <v>1.16925833398725</v>
      </c>
      <c r="BL84" s="1" t="n">
        <v>6.33264887063655</v>
      </c>
      <c r="BN84" s="1" t="n">
        <v>38930</v>
      </c>
      <c r="BO84" s="1" t="n">
        <v>0.23327834112</v>
      </c>
      <c r="BP84" s="1" t="n">
        <v>0.186</v>
      </c>
    </row>
    <row r="85" customFormat="false" ht="12.75" hidden="false" customHeight="false" outlineLevel="0" collapsed="false">
      <c r="A85" s="217" t="n">
        <f aca="false">V85</f>
        <v>48304</v>
      </c>
      <c r="B85" s="175" t="n">
        <f aca="false">W85+PPadd</f>
        <v>34.7</v>
      </c>
      <c r="C85" s="200"/>
      <c r="D85" s="201" t="n">
        <f aca="false">Y85*AE85</f>
        <v>55</v>
      </c>
      <c r="E85" s="202" t="n">
        <f aca="false">Z85</f>
        <v>0.0717</v>
      </c>
      <c r="F85" s="220"/>
      <c r="G85" s="221"/>
      <c r="H85" s="220"/>
      <c r="I85" s="221"/>
      <c r="J85" s="82" t="n">
        <f aca="false">X85</f>
        <v>0</v>
      </c>
      <c r="K85" s="205" t="n">
        <f aca="false">J85-C85</f>
        <v>0</v>
      </c>
      <c r="L85" s="173" t="n">
        <f aca="false">(A85-Calculation!$C$5)/365.25</f>
        <v>6.49691991786448</v>
      </c>
      <c r="M85" s="1" t="n">
        <v>6</v>
      </c>
      <c r="N85" s="206" t="n">
        <f aca="false">A85</f>
        <v>48304</v>
      </c>
      <c r="O85" s="207" t="n">
        <f aca="false">AJ85</f>
        <v>0.17201</v>
      </c>
      <c r="P85" s="208"/>
      <c r="Q85" s="218"/>
      <c r="V85" s="210" t="n">
        <f aca="false">EOMONTH(V84,1)</f>
        <v>48304</v>
      </c>
      <c r="W85" s="175" t="n">
        <v>34.7</v>
      </c>
      <c r="X85" s="82" t="n">
        <v>0</v>
      </c>
      <c r="Y85" s="211" t="n">
        <v>55</v>
      </c>
      <c r="Z85" s="212" t="n">
        <v>0.0717</v>
      </c>
      <c r="AA85" s="220"/>
      <c r="AB85" s="221"/>
      <c r="AC85" s="220"/>
      <c r="AD85" s="221"/>
      <c r="AE85" s="17" t="n">
        <v>1</v>
      </c>
      <c r="AF85" s="17"/>
      <c r="AG85" s="192" t="n">
        <v>6.41752</v>
      </c>
      <c r="AH85" s="191"/>
      <c r="AI85" s="214" t="n">
        <f aca="false">+AC85</f>
        <v>0</v>
      </c>
      <c r="AJ85" s="207" t="n">
        <v>0.17201</v>
      </c>
      <c r="AK85" s="215" t="n">
        <v>0.168</v>
      </c>
      <c r="AM85" s="207"/>
      <c r="AN85" s="219"/>
      <c r="AQ85" s="175"/>
      <c r="AR85" s="216"/>
      <c r="AT85" s="198" t="n">
        <f aca="false">X85/12000*9600</f>
        <v>0</v>
      </c>
      <c r="AU85" s="216"/>
      <c r="AV85" s="170"/>
      <c r="BA85" s="174" t="n">
        <v>38961</v>
      </c>
      <c r="BB85" s="1" t="n">
        <v>34.75</v>
      </c>
      <c r="BC85" s="1" t="n">
        <v>49.6054137931035</v>
      </c>
      <c r="BD85" s="1" t="n">
        <v>2.05</v>
      </c>
      <c r="BE85" s="1" t="n">
        <v>0.073283869588481</v>
      </c>
      <c r="BJ85" s="1" t="n">
        <v>1.17171137128045</v>
      </c>
      <c r="BL85" s="1" t="n">
        <v>6.41752224503765</v>
      </c>
      <c r="BN85" s="1" t="n">
        <v>38961</v>
      </c>
      <c r="BO85" s="1" t="n">
        <v>0.23327834112</v>
      </c>
      <c r="BP85" s="1" t="n">
        <v>0.185</v>
      </c>
    </row>
    <row r="86" customFormat="false" ht="12.75" hidden="false" customHeight="false" outlineLevel="0" collapsed="false">
      <c r="A86" s="217" t="n">
        <f aca="false">V86</f>
        <v>48334</v>
      </c>
      <c r="B86" s="175" t="n">
        <f aca="false">W86+PPadd</f>
        <v>27.8</v>
      </c>
      <c r="C86" s="200"/>
      <c r="D86" s="201" t="n">
        <f aca="false">Y86*AE86</f>
        <v>55</v>
      </c>
      <c r="E86" s="202" t="n">
        <f aca="false">Z86</f>
        <v>0.07173</v>
      </c>
      <c r="F86" s="220"/>
      <c r="G86" s="221"/>
      <c r="H86" s="220"/>
      <c r="I86" s="221"/>
      <c r="J86" s="82" t="n">
        <f aca="false">X86</f>
        <v>0</v>
      </c>
      <c r="K86" s="205" t="n">
        <f aca="false">J86-C86</f>
        <v>0</v>
      </c>
      <c r="L86" s="173" t="n">
        <f aca="false">(A86-Calculation!$C$5)/365.25</f>
        <v>6.57905544147844</v>
      </c>
      <c r="M86" s="1" t="n">
        <v>1</v>
      </c>
      <c r="N86" s="206" t="n">
        <f aca="false">A86</f>
        <v>48334</v>
      </c>
      <c r="O86" s="207" t="n">
        <f aca="false">AJ86</f>
        <v>0.13804</v>
      </c>
      <c r="P86" s="208"/>
      <c r="Q86" s="218"/>
      <c r="V86" s="210" t="n">
        <f aca="false">EOMONTH(V85,1)</f>
        <v>48334</v>
      </c>
      <c r="W86" s="175" t="n">
        <v>27.8</v>
      </c>
      <c r="X86" s="82" t="n">
        <v>0</v>
      </c>
      <c r="Y86" s="211" t="n">
        <v>55</v>
      </c>
      <c r="Z86" s="212" t="n">
        <v>0.07173</v>
      </c>
      <c r="AA86" s="220"/>
      <c r="AB86" s="221"/>
      <c r="AC86" s="220"/>
      <c r="AD86" s="221"/>
      <c r="AE86" s="17" t="n">
        <v>1</v>
      </c>
      <c r="AF86" s="17"/>
      <c r="AG86" s="192" t="n">
        <v>6.49966</v>
      </c>
      <c r="AH86" s="191"/>
      <c r="AI86" s="214" t="n">
        <f aca="false">+AC86</f>
        <v>0</v>
      </c>
      <c r="AJ86" s="207" t="n">
        <v>0.13804</v>
      </c>
      <c r="AK86" s="215" t="n">
        <v>0.168</v>
      </c>
      <c r="AM86" s="207"/>
      <c r="AN86" s="219"/>
      <c r="AQ86" s="175"/>
      <c r="AR86" s="216"/>
      <c r="AT86" s="198" t="n">
        <f aca="false">X86/12000*9600</f>
        <v>0</v>
      </c>
      <c r="AU86" s="216"/>
      <c r="AV86" s="170"/>
      <c r="BA86" s="174" t="n">
        <v>38991</v>
      </c>
      <c r="BB86" s="1" t="n">
        <v>27</v>
      </c>
      <c r="BC86" s="1" t="n">
        <v>50.5585862068966</v>
      </c>
      <c r="BD86" s="1" t="n">
        <v>2.05</v>
      </c>
      <c r="BE86" s="1" t="n">
        <v>0.073300098414066</v>
      </c>
      <c r="BJ86" s="1" t="n">
        <v>1.17409017822175</v>
      </c>
      <c r="BL86" s="1" t="n">
        <v>6.49965776865161</v>
      </c>
      <c r="BN86" s="1" t="n">
        <v>38991</v>
      </c>
      <c r="BO86" s="1" t="n">
        <v>0.145539072</v>
      </c>
      <c r="BP86" s="1" t="n">
        <v>0.185</v>
      </c>
    </row>
    <row r="87" customFormat="false" ht="12.75" hidden="false" customHeight="false" outlineLevel="0" collapsed="false">
      <c r="A87" s="217" t="n">
        <f aca="false">V87</f>
        <v>48365</v>
      </c>
      <c r="B87" s="175" t="n">
        <f aca="false">W87+PPadd</f>
        <v>27.8</v>
      </c>
      <c r="C87" s="200"/>
      <c r="D87" s="201" t="n">
        <f aca="false">Y87*AE87</f>
        <v>55</v>
      </c>
      <c r="E87" s="202" t="n">
        <f aca="false">Z87</f>
        <v>0.07175</v>
      </c>
      <c r="F87" s="220"/>
      <c r="G87" s="221"/>
      <c r="H87" s="220"/>
      <c r="I87" s="221"/>
      <c r="J87" s="82" t="n">
        <f aca="false">X87</f>
        <v>0</v>
      </c>
      <c r="K87" s="205" t="n">
        <f aca="false">J87-C87</f>
        <v>0</v>
      </c>
      <c r="L87" s="173" t="n">
        <f aca="false">(A87-Calculation!$C$5)/365.25</f>
        <v>6.66392881587954</v>
      </c>
      <c r="M87" s="1" t="n">
        <v>2</v>
      </c>
      <c r="N87" s="206" t="n">
        <f aca="false">A87</f>
        <v>48365</v>
      </c>
      <c r="O87" s="207" t="n">
        <f aca="false">AJ87</f>
        <v>0.13804</v>
      </c>
      <c r="P87" s="208"/>
      <c r="Q87" s="218"/>
      <c r="V87" s="210" t="n">
        <f aca="false">EOMONTH(V86,1)</f>
        <v>48365</v>
      </c>
      <c r="W87" s="175" t="n">
        <v>27.8</v>
      </c>
      <c r="X87" s="82" t="n">
        <v>0</v>
      </c>
      <c r="Y87" s="211" t="n">
        <v>55</v>
      </c>
      <c r="Z87" s="212" t="n">
        <v>0.07175</v>
      </c>
      <c r="AA87" s="220"/>
      <c r="AB87" s="221"/>
      <c r="AC87" s="220"/>
      <c r="AD87" s="221"/>
      <c r="AE87" s="17" t="n">
        <v>1</v>
      </c>
      <c r="AF87" s="17"/>
      <c r="AG87" s="192" t="n">
        <v>6.58453</v>
      </c>
      <c r="AH87" s="191"/>
      <c r="AI87" s="214" t="n">
        <f aca="false">+AC87</f>
        <v>0</v>
      </c>
      <c r="AJ87" s="207" t="n">
        <v>0.13804</v>
      </c>
      <c r="AK87" s="215" t="n">
        <v>0.168</v>
      </c>
      <c r="AM87" s="207"/>
      <c r="AN87" s="219"/>
      <c r="AQ87" s="175"/>
      <c r="AR87" s="216"/>
      <c r="AT87" s="198" t="n">
        <f aca="false">X87/12000*9600</f>
        <v>0</v>
      </c>
      <c r="AU87" s="216"/>
      <c r="AV87" s="170"/>
      <c r="BA87" s="174" t="n">
        <v>39022</v>
      </c>
      <c r="BB87" s="1" t="n">
        <v>27</v>
      </c>
      <c r="BC87" s="1" t="n">
        <v>51.5047241379311</v>
      </c>
      <c r="BD87" s="1" t="n">
        <v>2.05</v>
      </c>
      <c r="BE87" s="1" t="n">
        <v>0.073316868200596</v>
      </c>
      <c r="BJ87" s="1" t="n">
        <v>1.17655335244856</v>
      </c>
      <c r="BL87" s="1" t="n">
        <v>6.5845311430527</v>
      </c>
      <c r="BN87" s="1" t="n">
        <v>39022</v>
      </c>
      <c r="BO87" s="1" t="n">
        <v>0.10977804288</v>
      </c>
      <c r="BP87" s="1" t="n">
        <v>0.186</v>
      </c>
    </row>
    <row r="88" customFormat="false" ht="12.75" hidden="false" customHeight="false" outlineLevel="0" collapsed="false">
      <c r="A88" s="217" t="n">
        <f aca="false">V88</f>
        <v>48395</v>
      </c>
      <c r="B88" s="175" t="n">
        <f aca="false">W88+PPadd</f>
        <v>27.8</v>
      </c>
      <c r="C88" s="200"/>
      <c r="D88" s="201" t="n">
        <f aca="false">Y88*AE88</f>
        <v>55</v>
      </c>
      <c r="E88" s="202" t="n">
        <f aca="false">Z88</f>
        <v>0.07178</v>
      </c>
      <c r="F88" s="220"/>
      <c r="G88" s="221"/>
      <c r="H88" s="220"/>
      <c r="I88" s="221"/>
      <c r="J88" s="82" t="n">
        <f aca="false">X88</f>
        <v>0</v>
      </c>
      <c r="K88" s="205" t="n">
        <f aca="false">J88-C88</f>
        <v>0</v>
      </c>
      <c r="L88" s="173" t="n">
        <f aca="false">(A88-Calculation!$C$5)/365.25</f>
        <v>6.7460643394935</v>
      </c>
      <c r="M88" s="1" t="n">
        <v>3</v>
      </c>
      <c r="N88" s="206" t="n">
        <f aca="false">A88</f>
        <v>48395</v>
      </c>
      <c r="O88" s="207" t="n">
        <f aca="false">AJ88</f>
        <v>0.1384</v>
      </c>
      <c r="P88" s="208"/>
      <c r="Q88" s="218"/>
      <c r="V88" s="210" t="n">
        <f aca="false">EOMONTH(V87,1)</f>
        <v>48395</v>
      </c>
      <c r="W88" s="175" t="n">
        <v>27.8</v>
      </c>
      <c r="X88" s="82" t="n">
        <v>0</v>
      </c>
      <c r="Y88" s="211" t="n">
        <v>55</v>
      </c>
      <c r="Z88" s="212" t="n">
        <v>0.07178</v>
      </c>
      <c r="AA88" s="220"/>
      <c r="AB88" s="221"/>
      <c r="AC88" s="220"/>
      <c r="AD88" s="221"/>
      <c r="AE88" s="17" t="n">
        <v>1</v>
      </c>
      <c r="AF88" s="17"/>
      <c r="AG88" s="192" t="n">
        <v>6.66667</v>
      </c>
      <c r="AH88" s="191"/>
      <c r="AI88" s="214" t="n">
        <f aca="false">+AC88</f>
        <v>0</v>
      </c>
      <c r="AJ88" s="207" t="n">
        <v>0.1384</v>
      </c>
      <c r="AK88" s="215" t="n">
        <v>0.168</v>
      </c>
      <c r="AM88" s="207"/>
      <c r="AN88" s="219"/>
      <c r="AQ88" s="175"/>
      <c r="AR88" s="216"/>
      <c r="AT88" s="198" t="n">
        <f aca="false">X88/12000*9600</f>
        <v>0</v>
      </c>
      <c r="AU88" s="216"/>
      <c r="AV88" s="170"/>
      <c r="BA88" s="174" t="n">
        <v>39052</v>
      </c>
      <c r="BB88" s="1" t="n">
        <v>27</v>
      </c>
      <c r="BC88" s="1" t="n">
        <v>52.1237586206897</v>
      </c>
      <c r="BD88" s="1" t="n">
        <v>2.05</v>
      </c>
      <c r="BE88" s="1" t="n">
        <v>0.073333097026358</v>
      </c>
      <c r="BJ88" s="1" t="n">
        <v>1.17894198957389</v>
      </c>
      <c r="BL88" s="1" t="n">
        <v>6.66666666666667</v>
      </c>
      <c r="BN88" s="1" t="n">
        <v>39052</v>
      </c>
      <c r="BO88" s="1" t="n">
        <v>0.10977804288</v>
      </c>
      <c r="BP88" s="1" t="n">
        <v>0.185</v>
      </c>
    </row>
    <row r="89" customFormat="false" ht="12.75" hidden="false" customHeight="false" outlineLevel="0" collapsed="false">
      <c r="A89" s="217" t="n">
        <f aca="false">V89</f>
        <v>48426</v>
      </c>
      <c r="B89" s="175" t="n">
        <f aca="false">W89+PPadd</f>
        <v>34.3</v>
      </c>
      <c r="C89" s="200"/>
      <c r="D89" s="201" t="n">
        <f aca="false">Y89*AE89</f>
        <v>55</v>
      </c>
      <c r="E89" s="202" t="n">
        <f aca="false">Z89</f>
        <v>0.0718</v>
      </c>
      <c r="F89" s="220"/>
      <c r="G89" s="221"/>
      <c r="H89" s="220"/>
      <c r="I89" s="221"/>
      <c r="J89" s="82" t="n">
        <f aca="false">X89</f>
        <v>0</v>
      </c>
      <c r="K89" s="205" t="n">
        <f aca="false">J89-C89</f>
        <v>0</v>
      </c>
      <c r="L89" s="173" t="n">
        <f aca="false">(A89-Calculation!$C$5)/365.25</f>
        <v>6.83093771389459</v>
      </c>
      <c r="M89" s="1" t="n">
        <v>4</v>
      </c>
      <c r="N89" s="206" t="n">
        <f aca="false">A89</f>
        <v>48426</v>
      </c>
      <c r="O89" s="207" t="n">
        <f aca="false">AJ89</f>
        <v>0.196</v>
      </c>
      <c r="P89" s="208"/>
      <c r="Q89" s="218"/>
      <c r="V89" s="210" t="n">
        <f aca="false">EOMONTH(V88,1)</f>
        <v>48426</v>
      </c>
      <c r="W89" s="175" t="n">
        <v>34.3</v>
      </c>
      <c r="X89" s="82" t="n">
        <v>0</v>
      </c>
      <c r="Y89" s="211" t="n">
        <v>55</v>
      </c>
      <c r="Z89" s="212" t="n">
        <v>0.0718</v>
      </c>
      <c r="AA89" s="220"/>
      <c r="AB89" s="221"/>
      <c r="AC89" s="220"/>
      <c r="AD89" s="221"/>
      <c r="AE89" s="17" t="n">
        <v>1</v>
      </c>
      <c r="AF89" s="17"/>
      <c r="AG89" s="192" t="n">
        <v>6.75154</v>
      </c>
      <c r="AH89" s="191"/>
      <c r="AI89" s="214" t="n">
        <f aca="false">+AC89</f>
        <v>0</v>
      </c>
      <c r="AJ89" s="207" t="n">
        <v>0.196</v>
      </c>
      <c r="AK89" s="215" t="n">
        <v>0.168</v>
      </c>
      <c r="AM89" s="207"/>
      <c r="AN89" s="219"/>
      <c r="AQ89" s="175"/>
      <c r="AR89" s="216"/>
      <c r="AT89" s="198" t="n">
        <f aca="false">X89/12000*9600</f>
        <v>0</v>
      </c>
      <c r="AU89" s="216"/>
      <c r="AV89" s="170"/>
      <c r="BA89" s="174" t="n">
        <v>39083</v>
      </c>
      <c r="BB89" s="1" t="n">
        <v>34.3</v>
      </c>
      <c r="BC89" s="1" t="n">
        <v>51.5697931034483</v>
      </c>
      <c r="BD89" s="1" t="n">
        <v>2.05</v>
      </c>
      <c r="BE89" s="1" t="n">
        <v>0.07334986681307</v>
      </c>
      <c r="BJ89" s="1" t="n">
        <v>1.18141534262418</v>
      </c>
      <c r="BL89" s="1" t="n">
        <v>6.75154004106776</v>
      </c>
      <c r="BN89" s="1" t="n">
        <v>39083</v>
      </c>
      <c r="BO89" s="1" t="n">
        <v>0.10977804288</v>
      </c>
      <c r="BP89" s="1" t="n">
        <v>0.185</v>
      </c>
    </row>
    <row r="90" customFormat="false" ht="12.75" hidden="false" customHeight="false" outlineLevel="0" collapsed="false">
      <c r="A90" s="217" t="n">
        <f aca="false">V90</f>
        <v>48457</v>
      </c>
      <c r="B90" s="175" t="n">
        <f aca="false">W90+PPadd</f>
        <v>34.3</v>
      </c>
      <c r="C90" s="200"/>
      <c r="D90" s="201" t="n">
        <f aca="false">Y90*AE90</f>
        <v>55</v>
      </c>
      <c r="E90" s="202" t="n">
        <f aca="false">Z90</f>
        <v>0.07183</v>
      </c>
      <c r="F90" s="220"/>
      <c r="G90" s="221"/>
      <c r="H90" s="220"/>
      <c r="I90" s="221"/>
      <c r="J90" s="82" t="n">
        <f aca="false">X90</f>
        <v>0</v>
      </c>
      <c r="K90" s="205" t="n">
        <f aca="false">J90-C90</f>
        <v>0</v>
      </c>
      <c r="L90" s="173" t="n">
        <f aca="false">(A90-Calculation!$C$5)/365.25</f>
        <v>6.91581108829569</v>
      </c>
      <c r="M90" s="1" t="n">
        <v>5</v>
      </c>
      <c r="N90" s="206" t="n">
        <f aca="false">A90</f>
        <v>48457</v>
      </c>
      <c r="O90" s="207" t="n">
        <f aca="false">AJ90</f>
        <v>0.196</v>
      </c>
      <c r="P90" s="208"/>
      <c r="Q90" s="218"/>
      <c r="V90" s="210" t="n">
        <f aca="false">EOMONTH(V89,1)</f>
        <v>48457</v>
      </c>
      <c r="W90" s="175" t="n">
        <v>34.3</v>
      </c>
      <c r="X90" s="82" t="n">
        <v>0</v>
      </c>
      <c r="Y90" s="211" t="n">
        <v>55</v>
      </c>
      <c r="Z90" s="212" t="n">
        <v>0.07183</v>
      </c>
      <c r="AA90" s="220"/>
      <c r="AB90" s="221"/>
      <c r="AC90" s="220"/>
      <c r="AD90" s="221"/>
      <c r="AE90" s="17" t="n">
        <v>1</v>
      </c>
      <c r="AF90" s="17"/>
      <c r="AG90" s="192" t="n">
        <v>6.83641</v>
      </c>
      <c r="AH90" s="191"/>
      <c r="AI90" s="214" t="n">
        <f aca="false">+AC90</f>
        <v>0</v>
      </c>
      <c r="AJ90" s="207" t="n">
        <v>0.196</v>
      </c>
      <c r="AK90" s="215" t="n">
        <v>0.168</v>
      </c>
      <c r="AM90" s="207"/>
      <c r="AN90" s="219"/>
      <c r="AQ90" s="175"/>
      <c r="AR90" s="216"/>
      <c r="AT90" s="198" t="n">
        <f aca="false">X90/12000*9600</f>
        <v>0</v>
      </c>
      <c r="AU90" s="216"/>
      <c r="AV90" s="170"/>
      <c r="BA90" s="174" t="n">
        <v>39114</v>
      </c>
      <c r="BB90" s="1" t="n">
        <v>34.3</v>
      </c>
      <c r="BC90" s="1" t="n">
        <v>50.5884827586207</v>
      </c>
      <c r="BD90" s="1" t="n">
        <v>2.05</v>
      </c>
      <c r="BE90" s="1" t="n">
        <v>0.073366636599875</v>
      </c>
      <c r="BJ90" s="1" t="n">
        <v>1.1838938846281</v>
      </c>
      <c r="BL90" s="1" t="n">
        <v>6.83641341546886</v>
      </c>
      <c r="BN90" s="1" t="n">
        <v>39114</v>
      </c>
      <c r="BO90" s="1" t="n">
        <v>0.16466706432</v>
      </c>
      <c r="BP90" s="1" t="n">
        <v>0.184</v>
      </c>
    </row>
    <row r="91" customFormat="false" ht="12.75" hidden="false" customHeight="false" outlineLevel="0" collapsed="false">
      <c r="A91" s="217" t="n">
        <f aca="false">V91</f>
        <v>48487</v>
      </c>
      <c r="B91" s="175" t="n">
        <f aca="false">W91+PPadd</f>
        <v>26.525</v>
      </c>
      <c r="C91" s="200"/>
      <c r="D91" s="201" t="n">
        <f aca="false">Y91*AE91</f>
        <v>55</v>
      </c>
      <c r="E91" s="202" t="n">
        <f aca="false">Z91</f>
        <v>0.07185</v>
      </c>
      <c r="F91" s="220"/>
      <c r="G91" s="221"/>
      <c r="H91" s="220"/>
      <c r="I91" s="221"/>
      <c r="J91" s="82" t="n">
        <f aca="false">X91</f>
        <v>0</v>
      </c>
      <c r="K91" s="205" t="n">
        <f aca="false">J91-C91</f>
        <v>0</v>
      </c>
      <c r="L91" s="173" t="n">
        <f aca="false">(A91-Calculation!$C$5)/365.25</f>
        <v>6.99794661190965</v>
      </c>
      <c r="M91" s="1" t="n">
        <v>6</v>
      </c>
      <c r="N91" s="206" t="n">
        <f aca="false">A91</f>
        <v>48487</v>
      </c>
      <c r="O91" s="207" t="n">
        <f aca="false">AJ91</f>
        <v>0.14831</v>
      </c>
      <c r="P91" s="208"/>
      <c r="Q91" s="218"/>
      <c r="V91" s="210" t="n">
        <f aca="false">EOMONTH(V90,1)</f>
        <v>48487</v>
      </c>
      <c r="W91" s="175" t="n">
        <v>26.525</v>
      </c>
      <c r="X91" s="82" t="n">
        <v>0</v>
      </c>
      <c r="Y91" s="211" t="n">
        <v>55</v>
      </c>
      <c r="Z91" s="212" t="n">
        <v>0.07185</v>
      </c>
      <c r="AA91" s="220"/>
      <c r="AB91" s="221"/>
      <c r="AC91" s="220"/>
      <c r="AD91" s="221"/>
      <c r="AE91" s="17" t="n">
        <v>1</v>
      </c>
      <c r="AF91" s="17"/>
      <c r="AG91" s="192" t="n">
        <v>6.91307</v>
      </c>
      <c r="AH91" s="191"/>
      <c r="AI91" s="214" t="n">
        <f aca="false">+AC91</f>
        <v>0</v>
      </c>
      <c r="AJ91" s="207" t="n">
        <v>0.14831</v>
      </c>
      <c r="AK91" s="215" t="n">
        <v>0.168</v>
      </c>
      <c r="AM91" s="207"/>
      <c r="AN91" s="219"/>
      <c r="AQ91" s="175"/>
      <c r="AR91" s="216"/>
      <c r="AT91" s="198" t="n">
        <f aca="false">X91/12000*9600</f>
        <v>0</v>
      </c>
      <c r="AU91" s="216"/>
      <c r="AV91" s="170"/>
      <c r="BA91" s="174" t="n">
        <v>39142</v>
      </c>
      <c r="BB91" s="1" t="n">
        <v>26.525</v>
      </c>
      <c r="BC91" s="1" t="n">
        <v>49.4576896551724</v>
      </c>
      <c r="BD91" s="1" t="n">
        <v>2.05</v>
      </c>
      <c r="BE91" s="1" t="n">
        <v>0.073381783504166</v>
      </c>
      <c r="BJ91" s="1" t="n">
        <v>1.18613703679931</v>
      </c>
      <c r="BL91" s="1" t="n">
        <v>6.91307323750856</v>
      </c>
      <c r="BN91" s="1" t="n">
        <v>39142</v>
      </c>
      <c r="BO91" s="1" t="n">
        <v>0.16466706432</v>
      </c>
      <c r="BP91" s="1" t="n">
        <v>0.184</v>
      </c>
    </row>
    <row r="92" customFormat="false" ht="12.75" hidden="false" customHeight="false" outlineLevel="0" collapsed="false">
      <c r="A92" s="199" t="n">
        <f aca="false">V92</f>
        <v>48518</v>
      </c>
      <c r="B92" s="175" t="n">
        <f aca="false">W92+PPadd</f>
        <v>27.4</v>
      </c>
      <c r="C92" s="200"/>
      <c r="D92" s="201" t="n">
        <f aca="false">Y92*AE92</f>
        <v>55</v>
      </c>
      <c r="E92" s="202" t="n">
        <f aca="false">Z92</f>
        <v>0.07188</v>
      </c>
      <c r="F92" s="220"/>
      <c r="G92" s="221"/>
      <c r="H92" s="220"/>
      <c r="I92" s="221"/>
      <c r="J92" s="82" t="n">
        <f aca="false">X92</f>
        <v>0</v>
      </c>
      <c r="K92" s="205" t="n">
        <f aca="false">J92-C92</f>
        <v>0</v>
      </c>
      <c r="L92" s="173" t="n">
        <f aca="false">(A92-Calculation!$C$5)/365.25</f>
        <v>7.08281998631075</v>
      </c>
      <c r="M92" s="1" t="n">
        <v>1</v>
      </c>
      <c r="N92" s="206" t="n">
        <f aca="false">A92</f>
        <v>48518</v>
      </c>
      <c r="O92" s="207" t="n">
        <f aca="false">AJ92</f>
        <v>0.14144</v>
      </c>
      <c r="P92" s="208"/>
      <c r="Q92" s="218"/>
      <c r="V92" s="210" t="n">
        <f aca="false">EOMONTH(V91,1)</f>
        <v>48518</v>
      </c>
      <c r="W92" s="175" t="n">
        <v>27.4</v>
      </c>
      <c r="X92" s="82" t="n">
        <v>0</v>
      </c>
      <c r="Y92" s="211" t="n">
        <v>55</v>
      </c>
      <c r="Z92" s="212" t="n">
        <v>0.07188</v>
      </c>
      <c r="AA92" s="220"/>
      <c r="AB92" s="221"/>
      <c r="AC92" s="220"/>
      <c r="AD92" s="221"/>
      <c r="AE92" s="17" t="n">
        <v>1</v>
      </c>
      <c r="AF92" s="17"/>
      <c r="AG92" s="192" t="n">
        <v>6.99795</v>
      </c>
      <c r="AH92" s="191"/>
      <c r="AI92" s="214" t="n">
        <f aca="false">+AC92</f>
        <v>0</v>
      </c>
      <c r="AJ92" s="207" t="n">
        <v>0.14144</v>
      </c>
      <c r="AK92" s="215" t="n">
        <v>0.168</v>
      </c>
      <c r="AM92" s="207"/>
      <c r="AN92" s="219"/>
      <c r="AQ92" s="175"/>
      <c r="AR92" s="216"/>
      <c r="AT92" s="198" t="n">
        <f aca="false">X92/12000*9600</f>
        <v>0</v>
      </c>
      <c r="AU92" s="216"/>
      <c r="AV92" s="170"/>
      <c r="BA92" s="174" t="n">
        <v>39173</v>
      </c>
      <c r="BB92" s="1" t="n">
        <v>27.4</v>
      </c>
      <c r="BC92" s="1" t="n">
        <v>48.6381724137931</v>
      </c>
      <c r="BD92" s="1" t="n">
        <v>2.05</v>
      </c>
      <c r="BE92" s="1" t="n">
        <v>0.073398553291148</v>
      </c>
      <c r="BJ92" s="1" t="n">
        <v>1.18862548464829</v>
      </c>
      <c r="BL92" s="1" t="n">
        <v>6.99794661190965</v>
      </c>
      <c r="BN92" s="1" t="n">
        <v>39173</v>
      </c>
      <c r="BO92" s="1" t="n">
        <v>0.131733651456</v>
      </c>
      <c r="BP92" s="1" t="n">
        <v>0.186</v>
      </c>
    </row>
    <row r="93" customFormat="false" ht="12.75" hidden="false" customHeight="false" outlineLevel="0" collapsed="false">
      <c r="A93" s="217" t="n">
        <f aca="false">V93</f>
        <v>48548</v>
      </c>
      <c r="B93" s="175" t="n">
        <f aca="false">W93+PPadd</f>
        <v>33.9</v>
      </c>
      <c r="C93" s="200"/>
      <c r="D93" s="201" t="n">
        <f aca="false">Y93*AE93</f>
        <v>55</v>
      </c>
      <c r="E93" s="202" t="n">
        <f aca="false">Z93</f>
        <v>0.0719</v>
      </c>
      <c r="F93" s="220"/>
      <c r="G93" s="221"/>
      <c r="H93" s="220"/>
      <c r="I93" s="221"/>
      <c r="J93" s="82" t="n">
        <f aca="false">X93</f>
        <v>0</v>
      </c>
      <c r="K93" s="205" t="n">
        <f aca="false">J93-C93</f>
        <v>0</v>
      </c>
      <c r="L93" s="173" t="n">
        <f aca="false">(A93-Calculation!$C$5)/365.25</f>
        <v>7.16495550992471</v>
      </c>
      <c r="M93" s="1" t="n">
        <v>2</v>
      </c>
      <c r="N93" s="206" t="n">
        <f aca="false">A93</f>
        <v>48548</v>
      </c>
      <c r="O93" s="207" t="n">
        <f aca="false">AJ93</f>
        <v>0.16513</v>
      </c>
      <c r="P93" s="208"/>
      <c r="Q93" s="218"/>
      <c r="V93" s="210" t="n">
        <f aca="false">EOMONTH(V92,1)</f>
        <v>48548</v>
      </c>
      <c r="W93" s="175" t="n">
        <v>33.9</v>
      </c>
      <c r="X93" s="82" t="n">
        <v>0</v>
      </c>
      <c r="Y93" s="211" t="n">
        <v>55</v>
      </c>
      <c r="Z93" s="212" t="n">
        <v>0.0719</v>
      </c>
      <c r="AA93" s="220"/>
      <c r="AB93" s="221"/>
      <c r="AC93" s="220"/>
      <c r="AD93" s="221"/>
      <c r="AE93" s="17" t="n">
        <v>1</v>
      </c>
      <c r="AF93" s="17"/>
      <c r="AG93" s="192" t="n">
        <v>7.08008</v>
      </c>
      <c r="AH93" s="191"/>
      <c r="AI93" s="214" t="n">
        <f aca="false">+AC93</f>
        <v>0</v>
      </c>
      <c r="AJ93" s="207" t="n">
        <v>0.16513</v>
      </c>
      <c r="AK93" s="215" t="n">
        <v>0.168</v>
      </c>
      <c r="AM93" s="207"/>
      <c r="AN93" s="219"/>
      <c r="AQ93" s="175"/>
      <c r="AR93" s="216"/>
      <c r="AT93" s="198" t="n">
        <f aca="false">X93/12000*9600</f>
        <v>0</v>
      </c>
      <c r="AU93" s="216"/>
      <c r="AV93" s="170"/>
      <c r="BA93" s="174" t="n">
        <v>39203</v>
      </c>
      <c r="BB93" s="1" t="n">
        <v>33.45</v>
      </c>
      <c r="BC93" s="1" t="n">
        <v>48.1211379310345</v>
      </c>
      <c r="BD93" s="1" t="n">
        <v>2.05</v>
      </c>
      <c r="BE93" s="1" t="n">
        <v>0.073406083754187</v>
      </c>
      <c r="BJ93" s="1" t="n">
        <v>1.19103863060112</v>
      </c>
      <c r="BL93" s="1" t="n">
        <v>7.08008213552361</v>
      </c>
      <c r="BN93" s="1" t="n">
        <v>39203</v>
      </c>
      <c r="BO93" s="1" t="n">
        <v>0.1284403101696</v>
      </c>
      <c r="BP93" s="1" t="n">
        <v>0.185</v>
      </c>
    </row>
    <row r="94" customFormat="false" ht="12.75" hidden="false" customHeight="false" outlineLevel="0" collapsed="false">
      <c r="A94" s="217" t="n">
        <f aca="false">V94</f>
        <v>48579</v>
      </c>
      <c r="B94" s="175" t="n">
        <f aca="false">W94+PPadd</f>
        <v>57.5</v>
      </c>
      <c r="C94" s="200"/>
      <c r="D94" s="201" t="n">
        <f aca="false">Y94*AE94</f>
        <v>55</v>
      </c>
      <c r="E94" s="202" t="n">
        <f aca="false">Z94</f>
        <v>0.07191</v>
      </c>
      <c r="F94" s="220"/>
      <c r="G94" s="221"/>
      <c r="H94" s="220"/>
      <c r="I94" s="221"/>
      <c r="J94" s="82" t="n">
        <f aca="false">X94</f>
        <v>0</v>
      </c>
      <c r="K94" s="205" t="n">
        <f aca="false">J94-C94</f>
        <v>0</v>
      </c>
      <c r="L94" s="173" t="n">
        <f aca="false">(A94-Calculation!$C$5)/365.25</f>
        <v>7.2498288843258</v>
      </c>
      <c r="M94" s="1" t="n">
        <v>3</v>
      </c>
      <c r="N94" s="206" t="n">
        <f aca="false">A94</f>
        <v>48579</v>
      </c>
      <c r="O94" s="207" t="n">
        <f aca="false">AJ94</f>
        <v>0.20289</v>
      </c>
      <c r="P94" s="208"/>
      <c r="Q94" s="218"/>
      <c r="V94" s="210" t="n">
        <f aca="false">EOMONTH(V93,1)</f>
        <v>48579</v>
      </c>
      <c r="W94" s="175" t="n">
        <v>57.5</v>
      </c>
      <c r="X94" s="82" t="n">
        <v>0</v>
      </c>
      <c r="Y94" s="211" t="n">
        <v>55</v>
      </c>
      <c r="Z94" s="212" t="n">
        <v>0.07191</v>
      </c>
      <c r="AA94" s="220"/>
      <c r="AB94" s="221"/>
      <c r="AC94" s="220"/>
      <c r="AD94" s="221"/>
      <c r="AE94" s="17" t="n">
        <v>1</v>
      </c>
      <c r="AF94" s="17"/>
      <c r="AG94" s="192" t="n">
        <v>7.16496</v>
      </c>
      <c r="AH94" s="191"/>
      <c r="AI94" s="214" t="n">
        <f aca="false">+AC94</f>
        <v>0</v>
      </c>
      <c r="AJ94" s="207" t="n">
        <v>0.20289</v>
      </c>
      <c r="AK94" s="215" t="n">
        <v>0.168</v>
      </c>
      <c r="AM94" s="207"/>
      <c r="AN94" s="219"/>
      <c r="AQ94" s="175"/>
      <c r="AR94" s="216"/>
      <c r="AT94" s="198" t="n">
        <f aca="false">X94/12000*9600</f>
        <v>0</v>
      </c>
      <c r="AU94" s="216"/>
      <c r="AV94" s="170"/>
      <c r="BA94" s="174" t="n">
        <v>39234</v>
      </c>
      <c r="BB94" s="1" t="n">
        <v>59.75</v>
      </c>
      <c r="BC94" s="1" t="n">
        <v>48.3497586206897</v>
      </c>
      <c r="BD94" s="1" t="n">
        <v>2.05</v>
      </c>
      <c r="BE94" s="1" t="n">
        <v>0.073413223210638</v>
      </c>
      <c r="BJ94" s="1" t="n">
        <v>1.19353736171432</v>
      </c>
      <c r="BL94" s="1" t="n">
        <v>7.16495550992471</v>
      </c>
      <c r="BN94" s="1" t="n">
        <v>39234</v>
      </c>
      <c r="BO94" s="1" t="n">
        <v>0.1449070166016</v>
      </c>
      <c r="BP94" s="1" t="n">
        <v>0.184</v>
      </c>
    </row>
    <row r="95" customFormat="false" ht="12.75" hidden="false" customHeight="false" outlineLevel="0" collapsed="false">
      <c r="A95" s="217" t="n">
        <f aca="false">V95</f>
        <v>48610</v>
      </c>
      <c r="B95" s="175" t="n">
        <f aca="false">W95+PPadd</f>
        <v>91.25</v>
      </c>
      <c r="C95" s="200"/>
      <c r="D95" s="201" t="n">
        <f aca="false">Y95*AE95</f>
        <v>55</v>
      </c>
      <c r="E95" s="202" t="n">
        <f aca="false">Z95</f>
        <v>0.07193</v>
      </c>
      <c r="F95" s="220"/>
      <c r="G95" s="221"/>
      <c r="H95" s="220"/>
      <c r="I95" s="221"/>
      <c r="J95" s="82" t="n">
        <f aca="false">X95</f>
        <v>0</v>
      </c>
      <c r="K95" s="205" t="n">
        <f aca="false">J95-C95</f>
        <v>0</v>
      </c>
      <c r="L95" s="173" t="n">
        <f aca="false">(A95-Calculation!$C$5)/365.25</f>
        <v>7.3347022587269</v>
      </c>
      <c r="M95" s="1" t="n">
        <v>4</v>
      </c>
      <c r="N95" s="206" t="n">
        <f aca="false">A95</f>
        <v>48610</v>
      </c>
      <c r="O95" s="207" t="n">
        <f aca="false">AJ95</f>
        <v>0.25096</v>
      </c>
      <c r="P95" s="208"/>
      <c r="Q95" s="218"/>
      <c r="V95" s="210" t="n">
        <f aca="false">EOMONTH(V94,1)</f>
        <v>48610</v>
      </c>
      <c r="W95" s="175" t="n">
        <v>91.25</v>
      </c>
      <c r="X95" s="82" t="n">
        <v>0</v>
      </c>
      <c r="Y95" s="211" t="n">
        <v>55</v>
      </c>
      <c r="Z95" s="212" t="n">
        <v>0.07193</v>
      </c>
      <c r="AA95" s="220"/>
      <c r="AB95" s="221"/>
      <c r="AC95" s="220"/>
      <c r="AD95" s="221"/>
      <c r="AE95" s="17" t="n">
        <v>1</v>
      </c>
      <c r="AF95" s="17"/>
      <c r="AG95" s="192" t="n">
        <v>7.24709</v>
      </c>
      <c r="AH95" s="191"/>
      <c r="AI95" s="214" t="n">
        <f aca="false">+AC95</f>
        <v>0</v>
      </c>
      <c r="AJ95" s="207" t="n">
        <v>0.25096</v>
      </c>
      <c r="AK95" s="215" t="n">
        <v>0.168</v>
      </c>
      <c r="AM95" s="207"/>
      <c r="AN95" s="219"/>
      <c r="AQ95" s="175"/>
      <c r="AR95" s="216"/>
      <c r="AT95" s="198" t="n">
        <f aca="false">X95/12000*9600</f>
        <v>0</v>
      </c>
      <c r="AU95" s="216"/>
      <c r="AV95" s="170"/>
      <c r="BA95" s="174" t="n">
        <v>39264</v>
      </c>
      <c r="BB95" s="1" t="n">
        <v>93.75</v>
      </c>
      <c r="BC95" s="1" t="n">
        <v>48.9635172413793</v>
      </c>
      <c r="BD95" s="1" t="n">
        <v>2.05</v>
      </c>
      <c r="BE95" s="1" t="n">
        <v>0.073420132362057</v>
      </c>
      <c r="BJ95" s="1" t="n">
        <v>1.19596047975374</v>
      </c>
      <c r="BL95" s="1" t="n">
        <v>7.24709103353867</v>
      </c>
      <c r="BN95" s="1" t="n">
        <v>39264</v>
      </c>
      <c r="BO95" s="1" t="n">
        <v>0.1844271120384</v>
      </c>
      <c r="BP95" s="1" t="n">
        <v>0.184</v>
      </c>
    </row>
    <row r="96" customFormat="false" ht="12.75" hidden="false" customHeight="false" outlineLevel="0" collapsed="false">
      <c r="A96" s="217" t="n">
        <f aca="false">V96</f>
        <v>48638</v>
      </c>
      <c r="B96" s="175" t="n">
        <f aca="false">W96+PPadd</f>
        <v>88.25</v>
      </c>
      <c r="C96" s="200"/>
      <c r="D96" s="201" t="n">
        <f aca="false">Y96*AE96</f>
        <v>55</v>
      </c>
      <c r="E96" s="202" t="n">
        <f aca="false">Z96</f>
        <v>0.07195</v>
      </c>
      <c r="F96" s="220"/>
      <c r="G96" s="221"/>
      <c r="H96" s="220"/>
      <c r="I96" s="221"/>
      <c r="J96" s="82" t="n">
        <f aca="false">X96</f>
        <v>0</v>
      </c>
      <c r="K96" s="205" t="n">
        <f aca="false">J96-C96</f>
        <v>0</v>
      </c>
      <c r="L96" s="173" t="n">
        <f aca="false">(A96-Calculation!$C$5)/365.25</f>
        <v>7.4113620807666</v>
      </c>
      <c r="M96" s="1" t="n">
        <v>5</v>
      </c>
      <c r="N96" s="206" t="n">
        <f aca="false">A96</f>
        <v>48638</v>
      </c>
      <c r="O96" s="207" t="n">
        <f aca="false">AJ96</f>
        <v>0.25096</v>
      </c>
      <c r="P96" s="208"/>
      <c r="Q96" s="218"/>
      <c r="V96" s="210" t="n">
        <f aca="false">EOMONTH(V95,1)</f>
        <v>48638</v>
      </c>
      <c r="W96" s="175" t="n">
        <v>88.25</v>
      </c>
      <c r="X96" s="82" t="n">
        <v>0</v>
      </c>
      <c r="Y96" s="211" t="n">
        <v>55</v>
      </c>
      <c r="Z96" s="212" t="n">
        <v>0.07195</v>
      </c>
      <c r="AA96" s="220"/>
      <c r="AB96" s="221"/>
      <c r="AC96" s="220"/>
      <c r="AD96" s="221"/>
      <c r="AE96" s="17" t="n">
        <v>1</v>
      </c>
      <c r="AF96" s="17"/>
      <c r="AG96" s="192" t="n">
        <v>7.33196</v>
      </c>
      <c r="AH96" s="191"/>
      <c r="AI96" s="214" t="n">
        <f aca="false">+AC96</f>
        <v>0</v>
      </c>
      <c r="AJ96" s="207" t="n">
        <v>0.25096</v>
      </c>
      <c r="AK96" s="215" t="n">
        <v>0.168</v>
      </c>
      <c r="AM96" s="207"/>
      <c r="AN96" s="219"/>
      <c r="AQ96" s="175"/>
      <c r="AR96" s="216"/>
      <c r="AT96" s="198" t="n">
        <f aca="false">X96/12000*9600</f>
        <v>0</v>
      </c>
      <c r="AU96" s="216"/>
      <c r="AV96" s="170"/>
      <c r="BA96" s="174" t="n">
        <v>39295</v>
      </c>
      <c r="BB96" s="1" t="n">
        <v>87.75</v>
      </c>
      <c r="BC96" s="1" t="n">
        <v>49.7162068965517</v>
      </c>
      <c r="BD96" s="1" t="n">
        <v>2.05</v>
      </c>
      <c r="BE96" s="1" t="n">
        <v>0.073427271818541</v>
      </c>
      <c r="BJ96" s="1" t="n">
        <v>1.19846953662574</v>
      </c>
      <c r="BL96" s="1" t="n">
        <v>7.33196440793977</v>
      </c>
      <c r="BN96" s="1" t="n">
        <v>39295</v>
      </c>
      <c r="BO96" s="1" t="n">
        <v>0.2239472074752</v>
      </c>
      <c r="BP96" s="1" t="n">
        <v>0.183</v>
      </c>
    </row>
    <row r="97" customFormat="false" ht="12.75" hidden="false" customHeight="false" outlineLevel="0" collapsed="false">
      <c r="A97" s="217" t="n">
        <f aca="false">V97</f>
        <v>48669</v>
      </c>
      <c r="B97" s="175" t="n">
        <f aca="false">W97+PPadd</f>
        <v>34.95</v>
      </c>
      <c r="C97" s="200"/>
      <c r="D97" s="201" t="n">
        <f aca="false">Y97*AE97</f>
        <v>55</v>
      </c>
      <c r="E97" s="202" t="n">
        <f aca="false">Z97</f>
        <v>0.07196</v>
      </c>
      <c r="F97" s="220"/>
      <c r="G97" s="221"/>
      <c r="H97" s="220"/>
      <c r="I97" s="221"/>
      <c r="J97" s="82" t="n">
        <f aca="false">X97</f>
        <v>0</v>
      </c>
      <c r="K97" s="205" t="n">
        <f aca="false">J97-C97</f>
        <v>0</v>
      </c>
      <c r="L97" s="173" t="n">
        <f aca="false">(A97-Calculation!$C$5)/365.25</f>
        <v>7.49623545516769</v>
      </c>
      <c r="M97" s="1" t="n">
        <v>6</v>
      </c>
      <c r="N97" s="206" t="n">
        <f aca="false">A97</f>
        <v>48669</v>
      </c>
      <c r="O97" s="207" t="n">
        <f aca="false">AJ97</f>
        <v>0.16513</v>
      </c>
      <c r="P97" s="208"/>
      <c r="Q97" s="218"/>
      <c r="V97" s="210" t="n">
        <f aca="false">EOMONTH(V96,1)</f>
        <v>48669</v>
      </c>
      <c r="W97" s="175" t="n">
        <v>34.95</v>
      </c>
      <c r="X97" s="82" t="n">
        <v>0</v>
      </c>
      <c r="Y97" s="211" t="n">
        <v>55</v>
      </c>
      <c r="Z97" s="212" t="n">
        <v>0.07196</v>
      </c>
      <c r="AA97" s="220"/>
      <c r="AB97" s="221"/>
      <c r="AC97" s="220"/>
      <c r="AD97" s="221"/>
      <c r="AE97" s="17" t="n">
        <v>1</v>
      </c>
      <c r="AF97" s="17"/>
      <c r="AG97" s="192" t="n">
        <v>7.41684</v>
      </c>
      <c r="AH97" s="191"/>
      <c r="AI97" s="214" t="n">
        <f aca="false">+AC97</f>
        <v>0</v>
      </c>
      <c r="AJ97" s="207" t="n">
        <v>0.16513</v>
      </c>
      <c r="AK97" s="215" t="n">
        <v>0.168</v>
      </c>
      <c r="AM97" s="207"/>
      <c r="AN97" s="219"/>
      <c r="AQ97" s="175"/>
      <c r="AR97" s="216"/>
      <c r="AT97" s="198" t="n">
        <f aca="false">X97/12000*9600</f>
        <v>0</v>
      </c>
      <c r="AU97" s="216"/>
      <c r="AV97" s="170"/>
      <c r="BA97" s="174" t="n">
        <v>39326</v>
      </c>
      <c r="BB97" s="1" t="n">
        <v>35</v>
      </c>
      <c r="BC97" s="1" t="n">
        <v>50.5146206896552</v>
      </c>
      <c r="BD97" s="1" t="n">
        <v>2.05</v>
      </c>
      <c r="BE97" s="1" t="n">
        <v>0.073434411275041</v>
      </c>
      <c r="BJ97" s="1" t="n">
        <v>1.20098385735595</v>
      </c>
      <c r="BL97" s="1" t="n">
        <v>7.41683778234086</v>
      </c>
      <c r="BN97" s="1" t="n">
        <v>39326</v>
      </c>
      <c r="BO97" s="1" t="n">
        <v>0.2239472074752</v>
      </c>
      <c r="BP97" s="1" t="n">
        <v>0.183</v>
      </c>
    </row>
    <row r="98" customFormat="false" ht="12.75" hidden="false" customHeight="false" outlineLevel="0" collapsed="false">
      <c r="A98" s="217" t="n">
        <f aca="false">V98</f>
        <v>48699</v>
      </c>
      <c r="B98" s="175" t="n">
        <f aca="false">W98+PPadd</f>
        <v>28.05</v>
      </c>
      <c r="C98" s="200"/>
      <c r="D98" s="201" t="n">
        <f aca="false">Y98*AE98</f>
        <v>55</v>
      </c>
      <c r="E98" s="202" t="n">
        <f aca="false">Z98</f>
        <v>0.07198</v>
      </c>
      <c r="F98" s="220"/>
      <c r="G98" s="221"/>
      <c r="H98" s="220"/>
      <c r="I98" s="221"/>
      <c r="J98" s="82" t="n">
        <f aca="false">X98</f>
        <v>0</v>
      </c>
      <c r="K98" s="205" t="n">
        <f aca="false">J98-C98</f>
        <v>0</v>
      </c>
      <c r="L98" s="173" t="n">
        <f aca="false">(A98-Calculation!$C$5)/365.25</f>
        <v>7.57837097878166</v>
      </c>
      <c r="M98" s="1" t="n">
        <v>1</v>
      </c>
      <c r="N98" s="206" t="n">
        <f aca="false">A98</f>
        <v>48699</v>
      </c>
      <c r="O98" s="207" t="n">
        <f aca="false">AJ98</f>
        <v>0.13252</v>
      </c>
      <c r="P98" s="208"/>
      <c r="Q98" s="218"/>
      <c r="V98" s="210" t="n">
        <f aca="false">EOMONTH(V97,1)</f>
        <v>48699</v>
      </c>
      <c r="W98" s="175" t="n">
        <v>28.05</v>
      </c>
      <c r="X98" s="82" t="n">
        <v>0</v>
      </c>
      <c r="Y98" s="211" t="n">
        <v>55</v>
      </c>
      <c r="Z98" s="212" t="n">
        <v>0.07198</v>
      </c>
      <c r="AA98" s="220"/>
      <c r="AB98" s="221"/>
      <c r="AC98" s="220"/>
      <c r="AD98" s="221"/>
      <c r="AE98" s="17" t="n">
        <v>1</v>
      </c>
      <c r="AF98" s="17"/>
      <c r="AG98" s="192" t="n">
        <v>7.49897</v>
      </c>
      <c r="AH98" s="191"/>
      <c r="AI98" s="214" t="n">
        <f aca="false">+AC98</f>
        <v>0</v>
      </c>
      <c r="AJ98" s="207" t="n">
        <v>0.13252</v>
      </c>
      <c r="AK98" s="215" t="n">
        <v>0.168</v>
      </c>
      <c r="AM98" s="207"/>
      <c r="AN98" s="219"/>
      <c r="AQ98" s="175"/>
      <c r="AR98" s="216"/>
      <c r="AT98" s="198" t="n">
        <f aca="false">X98/12000*9600</f>
        <v>0</v>
      </c>
      <c r="AU98" s="216"/>
      <c r="AV98" s="170"/>
      <c r="BA98" s="174" t="n">
        <v>39356</v>
      </c>
      <c r="BB98" s="1" t="n">
        <v>27.25</v>
      </c>
      <c r="BC98" s="1" t="n">
        <v>51.555724137931</v>
      </c>
      <c r="BD98" s="1" t="n">
        <v>2.05</v>
      </c>
      <c r="BE98" s="1" t="n">
        <v>0.073441320426509</v>
      </c>
      <c r="BJ98" s="1" t="n">
        <v>1.20342209326138</v>
      </c>
      <c r="BL98" s="1" t="n">
        <v>7.49897330595483</v>
      </c>
      <c r="BN98" s="1" t="n">
        <v>39356</v>
      </c>
      <c r="BO98" s="1" t="n">
        <v>0.13971750912</v>
      </c>
      <c r="BP98" s="1" t="n">
        <v>0.182</v>
      </c>
    </row>
    <row r="99" customFormat="false" ht="12.75" hidden="false" customHeight="false" outlineLevel="0" collapsed="false">
      <c r="A99" s="217" t="n">
        <f aca="false">V99</f>
        <v>48730</v>
      </c>
      <c r="B99" s="175" t="n">
        <f aca="false">W99+PPadd</f>
        <v>28.05</v>
      </c>
      <c r="C99" s="200"/>
      <c r="D99" s="201" t="n">
        <f aca="false">Y99*AE99</f>
        <v>55</v>
      </c>
      <c r="E99" s="202" t="n">
        <f aca="false">Z99</f>
        <v>0.07199</v>
      </c>
      <c r="F99" s="220"/>
      <c r="G99" s="221"/>
      <c r="H99" s="220"/>
      <c r="I99" s="221"/>
      <c r="J99" s="82" t="n">
        <f aca="false">X99</f>
        <v>0</v>
      </c>
      <c r="K99" s="205" t="n">
        <f aca="false">J99-C99</f>
        <v>0</v>
      </c>
      <c r="L99" s="173" t="n">
        <f aca="false">(A99-Calculation!$C$5)/365.25</f>
        <v>7.66324435318275</v>
      </c>
      <c r="M99" s="1" t="n">
        <v>2</v>
      </c>
      <c r="N99" s="206" t="n">
        <f aca="false">A99</f>
        <v>48730</v>
      </c>
      <c r="O99" s="207" t="n">
        <f aca="false">AJ99</f>
        <v>0.13252</v>
      </c>
      <c r="P99" s="208"/>
      <c r="Q99" s="218"/>
      <c r="V99" s="210" t="n">
        <f aca="false">EOMONTH(V98,1)</f>
        <v>48730</v>
      </c>
      <c r="W99" s="175" t="n">
        <v>28.05</v>
      </c>
      <c r="X99" s="82" t="n">
        <v>0</v>
      </c>
      <c r="Y99" s="211" t="n">
        <v>55</v>
      </c>
      <c r="Z99" s="212" t="n">
        <v>0.07199</v>
      </c>
      <c r="AA99" s="220"/>
      <c r="AB99" s="221"/>
      <c r="AC99" s="220"/>
      <c r="AD99" s="221"/>
      <c r="AE99" s="17" t="n">
        <v>1</v>
      </c>
      <c r="AF99" s="17"/>
      <c r="AG99" s="192" t="n">
        <v>7.58385</v>
      </c>
      <c r="AH99" s="191"/>
      <c r="AI99" s="214" t="n">
        <f aca="false">+AC99</f>
        <v>0</v>
      </c>
      <c r="AJ99" s="207" t="n">
        <v>0.13252</v>
      </c>
      <c r="AK99" s="215" t="n">
        <v>0.168</v>
      </c>
      <c r="AM99" s="207"/>
      <c r="AN99" s="219"/>
      <c r="AQ99" s="175"/>
      <c r="AR99" s="216"/>
      <c r="AT99" s="198" t="n">
        <f aca="false">X99/12000*9600</f>
        <v>0</v>
      </c>
      <c r="AU99" s="216"/>
      <c r="AV99" s="170"/>
      <c r="BA99" s="174" t="n">
        <v>39387</v>
      </c>
      <c r="BB99" s="1" t="n">
        <v>27.25</v>
      </c>
      <c r="BC99" s="1" t="n">
        <v>52.5598965517241</v>
      </c>
      <c r="BD99" s="1" t="n">
        <v>2.05</v>
      </c>
      <c r="BE99" s="1" t="n">
        <v>0.073448459883043</v>
      </c>
      <c r="BJ99" s="1" t="n">
        <v>1.20594680417293</v>
      </c>
      <c r="BL99" s="1" t="n">
        <v>7.58384668035592</v>
      </c>
      <c r="BN99" s="1" t="n">
        <v>39387</v>
      </c>
      <c r="BO99" s="1" t="n">
        <v>0.1053869211648</v>
      </c>
      <c r="BP99" s="1" t="n">
        <v>0.181</v>
      </c>
    </row>
    <row r="100" customFormat="false" ht="12.75" hidden="false" customHeight="false" outlineLevel="0" collapsed="false">
      <c r="A100" s="217" t="n">
        <f aca="false">V100</f>
        <v>48760</v>
      </c>
      <c r="B100" s="175" t="n">
        <f aca="false">W100+PPadd</f>
        <v>28.05</v>
      </c>
      <c r="C100" s="200"/>
      <c r="D100" s="201" t="n">
        <f aca="false">Y100*AE100</f>
        <v>55</v>
      </c>
      <c r="E100" s="202" t="n">
        <f aca="false">Z100</f>
        <v>0.07201</v>
      </c>
      <c r="F100" s="220"/>
      <c r="G100" s="221"/>
      <c r="H100" s="220"/>
      <c r="I100" s="221"/>
      <c r="J100" s="82" t="n">
        <f aca="false">X100</f>
        <v>0</v>
      </c>
      <c r="K100" s="205" t="n">
        <f aca="false">J100-C100</f>
        <v>0</v>
      </c>
      <c r="L100" s="173" t="n">
        <f aca="false">(A100-Calculation!$C$5)/365.25</f>
        <v>7.74537987679671</v>
      </c>
      <c r="M100" s="1" t="n">
        <v>3</v>
      </c>
      <c r="N100" s="206" t="n">
        <f aca="false">A100</f>
        <v>48760</v>
      </c>
      <c r="O100" s="207" t="n">
        <f aca="false">AJ100</f>
        <v>0.13286</v>
      </c>
      <c r="P100" s="208"/>
      <c r="Q100" s="218"/>
      <c r="V100" s="210" t="n">
        <f aca="false">EOMONTH(V99,1)</f>
        <v>48760</v>
      </c>
      <c r="W100" s="175" t="n">
        <v>28.05</v>
      </c>
      <c r="X100" s="82" t="n">
        <v>0</v>
      </c>
      <c r="Y100" s="211" t="n">
        <v>55</v>
      </c>
      <c r="Z100" s="212" t="n">
        <v>0.07201</v>
      </c>
      <c r="AA100" s="220"/>
      <c r="AB100" s="221"/>
      <c r="AC100" s="220"/>
      <c r="AD100" s="221"/>
      <c r="AE100" s="17" t="n">
        <v>1</v>
      </c>
      <c r="AF100" s="17"/>
      <c r="AG100" s="192" t="n">
        <v>7.66598</v>
      </c>
      <c r="AH100" s="191"/>
      <c r="AI100" s="214" t="n">
        <f aca="false">+AC100</f>
        <v>0</v>
      </c>
      <c r="AJ100" s="207" t="n">
        <v>0.13286</v>
      </c>
      <c r="AK100" s="215" t="n">
        <v>0.168</v>
      </c>
      <c r="AM100" s="207"/>
      <c r="AN100" s="219"/>
      <c r="AQ100" s="175"/>
      <c r="AR100" s="216"/>
      <c r="AT100" s="198" t="n">
        <f aca="false">X100/12000*9600</f>
        <v>0</v>
      </c>
      <c r="AU100" s="216"/>
      <c r="AV100" s="170"/>
      <c r="BA100" s="174" t="n">
        <v>39417</v>
      </c>
      <c r="BB100" s="1" t="n">
        <v>27.25</v>
      </c>
      <c r="BC100" s="1" t="n">
        <v>53.1806896551724</v>
      </c>
      <c r="BD100" s="1" t="n">
        <v>2.05</v>
      </c>
      <c r="BE100" s="1" t="n">
        <v>0.073455369034542</v>
      </c>
      <c r="BJ100" s="1" t="n">
        <v>1.2083951158467</v>
      </c>
      <c r="BL100" s="1" t="n">
        <v>7.66598220396988</v>
      </c>
      <c r="BN100" s="1" t="n">
        <v>39417</v>
      </c>
      <c r="BO100" s="1" t="n">
        <v>0.1053869211648</v>
      </c>
      <c r="BP100" s="1" t="n">
        <v>0.181</v>
      </c>
    </row>
    <row r="101" customFormat="false" ht="12.75" hidden="false" customHeight="false" outlineLevel="0" collapsed="false">
      <c r="A101" s="217" t="n">
        <f aca="false">V101</f>
        <v>48791</v>
      </c>
      <c r="B101" s="175" t="n">
        <f aca="false">W101+PPadd</f>
        <v>34.55</v>
      </c>
      <c r="C101" s="200"/>
      <c r="D101" s="201" t="n">
        <f aca="false">Y101*AE101</f>
        <v>55</v>
      </c>
      <c r="E101" s="202" t="n">
        <f aca="false">Z101</f>
        <v>0.07203</v>
      </c>
      <c r="F101" s="220"/>
      <c r="G101" s="221"/>
      <c r="H101" s="220"/>
      <c r="I101" s="221"/>
      <c r="J101" s="82" t="n">
        <f aca="false">X101</f>
        <v>0</v>
      </c>
      <c r="K101" s="205" t="n">
        <f aca="false">J101-C101</f>
        <v>0</v>
      </c>
      <c r="L101" s="173" t="n">
        <f aca="false">(A101-Calculation!$C$5)/365.25</f>
        <v>7.83025325119781</v>
      </c>
      <c r="M101" s="1" t="n">
        <v>4</v>
      </c>
      <c r="N101" s="206" t="n">
        <f aca="false">A101</f>
        <v>48791</v>
      </c>
      <c r="O101" s="207" t="n">
        <f aca="false">AJ101</f>
        <v>0.18816</v>
      </c>
      <c r="P101" s="208"/>
      <c r="Q101" s="218"/>
      <c r="V101" s="210" t="n">
        <f aca="false">EOMONTH(V100,1)</f>
        <v>48791</v>
      </c>
      <c r="W101" s="175" t="n">
        <v>34.55</v>
      </c>
      <c r="X101" s="82" t="n">
        <v>0</v>
      </c>
      <c r="Y101" s="211" t="n">
        <v>55</v>
      </c>
      <c r="Z101" s="212" t="n">
        <v>0.07203</v>
      </c>
      <c r="AA101" s="220"/>
      <c r="AB101" s="221"/>
      <c r="AC101" s="220"/>
      <c r="AD101" s="221"/>
      <c r="AE101" s="17" t="n">
        <v>1</v>
      </c>
      <c r="AF101" s="17"/>
      <c r="AG101" s="192" t="n">
        <v>7.75086</v>
      </c>
      <c r="AH101" s="191"/>
      <c r="AI101" s="214" t="n">
        <f aca="false">+AC101</f>
        <v>0</v>
      </c>
      <c r="AJ101" s="207" t="n">
        <v>0.18816</v>
      </c>
      <c r="AK101" s="215" t="n">
        <v>0.168</v>
      </c>
      <c r="AM101" s="207"/>
      <c r="AN101" s="219"/>
      <c r="AQ101" s="175"/>
      <c r="AR101" s="216"/>
      <c r="AT101" s="198" t="n">
        <f aca="false">X101/12000*9600</f>
        <v>0</v>
      </c>
      <c r="AU101" s="216"/>
      <c r="AV101" s="170"/>
      <c r="BA101" s="174" t="n">
        <v>39448</v>
      </c>
      <c r="BB101" s="1" t="n">
        <v>34.55</v>
      </c>
      <c r="BC101" s="1" t="n">
        <v>52.6337586206897</v>
      </c>
      <c r="BD101" s="1" t="n">
        <v>2.05</v>
      </c>
      <c r="BE101" s="1" t="n">
        <v>0.073462508491109</v>
      </c>
      <c r="BJ101" s="1" t="n">
        <v>1.21093025987599</v>
      </c>
      <c r="BL101" s="1" t="n">
        <v>7.75085557837098</v>
      </c>
      <c r="BN101" s="1" t="n">
        <v>39448</v>
      </c>
      <c r="BO101" s="1" t="n">
        <v>0.1053869211648</v>
      </c>
      <c r="BP101" s="1" t="n">
        <v>0.18</v>
      </c>
    </row>
    <row r="102" customFormat="false" ht="12.75" hidden="false" customHeight="false" outlineLevel="0" collapsed="false">
      <c r="A102" s="217" t="n">
        <f aca="false">V102</f>
        <v>48822</v>
      </c>
      <c r="B102" s="175" t="n">
        <f aca="false">W102+PPadd</f>
        <v>34.55</v>
      </c>
      <c r="C102" s="200"/>
      <c r="D102" s="201" t="n">
        <f aca="false">Y102*AE102</f>
        <v>55</v>
      </c>
      <c r="E102" s="202" t="n">
        <f aca="false">Z102</f>
        <v>0.07204</v>
      </c>
      <c r="F102" s="220"/>
      <c r="G102" s="221"/>
      <c r="H102" s="220"/>
      <c r="I102" s="221"/>
      <c r="J102" s="82" t="n">
        <f aca="false">X102</f>
        <v>0</v>
      </c>
      <c r="K102" s="205" t="n">
        <f aca="false">J102-C102</f>
        <v>0</v>
      </c>
      <c r="L102" s="173" t="n">
        <f aca="false">(A102-Calculation!$C$5)/365.25</f>
        <v>7.91512662559891</v>
      </c>
      <c r="M102" s="1" t="n">
        <v>5</v>
      </c>
      <c r="N102" s="206" t="n">
        <f aca="false">A102</f>
        <v>48822</v>
      </c>
      <c r="O102" s="207" t="n">
        <f aca="false">AJ102</f>
        <v>0.18816</v>
      </c>
      <c r="P102" s="208"/>
      <c r="Q102" s="218"/>
      <c r="V102" s="210" t="n">
        <f aca="false">EOMONTH(V101,1)</f>
        <v>48822</v>
      </c>
      <c r="W102" s="175" t="n">
        <v>34.55</v>
      </c>
      <c r="X102" s="82" t="n">
        <v>0</v>
      </c>
      <c r="Y102" s="211" t="n">
        <v>55</v>
      </c>
      <c r="Z102" s="212" t="n">
        <v>0.07204</v>
      </c>
      <c r="AA102" s="220"/>
      <c r="AB102" s="221"/>
      <c r="AC102" s="220"/>
      <c r="AD102" s="221"/>
      <c r="AE102" s="17" t="n">
        <v>1</v>
      </c>
      <c r="AF102" s="17"/>
      <c r="AG102" s="192" t="n">
        <v>7.83573</v>
      </c>
      <c r="AH102" s="191"/>
      <c r="AI102" s="214" t="n">
        <f aca="false">+AC102</f>
        <v>0</v>
      </c>
      <c r="AJ102" s="207" t="n">
        <v>0.18816</v>
      </c>
      <c r="AK102" s="215" t="n">
        <v>0.168</v>
      </c>
      <c r="AM102" s="207"/>
      <c r="AN102" s="219"/>
      <c r="AQ102" s="175"/>
      <c r="AR102" s="216"/>
      <c r="AT102" s="198" t="n">
        <f aca="false">X102/12000*9600</f>
        <v>0</v>
      </c>
      <c r="AU102" s="216"/>
      <c r="AV102" s="170"/>
      <c r="BA102" s="174" t="n">
        <v>39479</v>
      </c>
      <c r="BB102" s="1" t="n">
        <v>34.55</v>
      </c>
      <c r="BC102" s="1" t="n">
        <v>51.6436551724138</v>
      </c>
      <c r="BD102" s="1" t="n">
        <v>2.05</v>
      </c>
      <c r="BE102" s="1" t="n">
        <v>0.073469647947693</v>
      </c>
      <c r="BJ102" s="1" t="n">
        <v>1.21347072249284</v>
      </c>
      <c r="BL102" s="1" t="n">
        <v>7.83572895277207</v>
      </c>
      <c r="BN102" s="1" t="n">
        <v>39479</v>
      </c>
      <c r="BO102" s="1" t="n">
        <v>0.1580803817472</v>
      </c>
      <c r="BP102" s="1" t="n">
        <v>0.18</v>
      </c>
    </row>
    <row r="103" customFormat="false" ht="12.75" hidden="false" customHeight="false" outlineLevel="0" collapsed="false">
      <c r="A103" s="217" t="n">
        <f aca="false">V103</f>
        <v>48852</v>
      </c>
      <c r="B103" s="175" t="n">
        <f aca="false">W103+PPadd</f>
        <v>26.775</v>
      </c>
      <c r="C103" s="200"/>
      <c r="D103" s="201" t="n">
        <f aca="false">Y103*AE103</f>
        <v>55</v>
      </c>
      <c r="E103" s="202" t="n">
        <f aca="false">Z103</f>
        <v>0.07206</v>
      </c>
      <c r="F103" s="220"/>
      <c r="G103" s="221"/>
      <c r="H103" s="220"/>
      <c r="I103" s="221"/>
      <c r="J103" s="82" t="n">
        <f aca="false">X103</f>
        <v>0</v>
      </c>
      <c r="K103" s="205" t="n">
        <f aca="false">J103-C103</f>
        <v>0</v>
      </c>
      <c r="L103" s="173" t="n">
        <f aca="false">(A103-Calculation!$C$5)/365.25</f>
        <v>7.99726214921287</v>
      </c>
      <c r="M103" s="1" t="n">
        <v>6</v>
      </c>
      <c r="N103" s="206" t="n">
        <f aca="false">A103</f>
        <v>48852</v>
      </c>
      <c r="O103" s="207" t="n">
        <f aca="false">AJ103</f>
        <v>0.14238</v>
      </c>
      <c r="P103" s="208"/>
      <c r="Q103" s="218"/>
      <c r="V103" s="210" t="n">
        <f aca="false">EOMONTH(V102,1)</f>
        <v>48852</v>
      </c>
      <c r="W103" s="175" t="n">
        <v>26.775</v>
      </c>
      <c r="X103" s="82" t="n">
        <v>0</v>
      </c>
      <c r="Y103" s="211" t="n">
        <v>55</v>
      </c>
      <c r="Z103" s="212" t="n">
        <v>0.07206</v>
      </c>
      <c r="AA103" s="220"/>
      <c r="AB103" s="221"/>
      <c r="AC103" s="220"/>
      <c r="AD103" s="221"/>
      <c r="AE103" s="17" t="n">
        <v>1</v>
      </c>
      <c r="AF103" s="17"/>
      <c r="AG103" s="192" t="n">
        <v>7.91513</v>
      </c>
      <c r="AH103" s="191"/>
      <c r="AI103" s="214" t="n">
        <f aca="false">+AC103</f>
        <v>0</v>
      </c>
      <c r="AJ103" s="207" t="n">
        <v>0.14238</v>
      </c>
      <c r="AK103" s="215" t="n">
        <v>0.168</v>
      </c>
      <c r="AM103" s="207"/>
      <c r="AN103" s="219"/>
      <c r="AQ103" s="175"/>
      <c r="AR103" s="216"/>
      <c r="AT103" s="198" t="n">
        <f aca="false">X103/12000*9600</f>
        <v>0</v>
      </c>
      <c r="AU103" s="216"/>
      <c r="AV103" s="170"/>
      <c r="BA103" s="174" t="n">
        <v>39508</v>
      </c>
      <c r="BB103" s="1" t="n">
        <v>26.775</v>
      </c>
      <c r="BC103" s="1" t="n">
        <v>50.5075862068966</v>
      </c>
      <c r="BD103" s="1" t="n">
        <v>2.05</v>
      </c>
      <c r="BE103" s="1" t="n">
        <v>0.073476326794189</v>
      </c>
      <c r="BJ103" s="1" t="n">
        <v>1.21585210913405</v>
      </c>
      <c r="BL103" s="1" t="n">
        <v>7.91512662559891</v>
      </c>
      <c r="BN103" s="1" t="n">
        <v>39508</v>
      </c>
      <c r="BO103" s="1" t="n">
        <v>0.1580803817472</v>
      </c>
      <c r="BP103" s="1" t="n">
        <v>0.179</v>
      </c>
    </row>
    <row r="104" customFormat="false" ht="12.75" hidden="false" customHeight="false" outlineLevel="0" collapsed="false">
      <c r="A104" s="199" t="n">
        <f aca="false">V104</f>
        <v>48883</v>
      </c>
      <c r="B104" s="175" t="n">
        <f aca="false">W104+PPadd</f>
        <v>27.65</v>
      </c>
      <c r="C104" s="200"/>
      <c r="D104" s="201" t="n">
        <f aca="false">Y104*AE104</f>
        <v>55</v>
      </c>
      <c r="E104" s="202" t="n">
        <f aca="false">Z104</f>
        <v>0.07208</v>
      </c>
      <c r="F104" s="220"/>
      <c r="G104" s="221"/>
      <c r="H104" s="220"/>
      <c r="I104" s="221"/>
      <c r="J104" s="82" t="n">
        <f aca="false">X104</f>
        <v>0</v>
      </c>
      <c r="K104" s="205" t="n">
        <f aca="false">J104-C104</f>
        <v>0</v>
      </c>
      <c r="L104" s="173" t="n">
        <f aca="false">(A104-Calculation!$C$5)/365.25</f>
        <v>8.08213552361396</v>
      </c>
      <c r="M104" s="1" t="n">
        <v>1</v>
      </c>
      <c r="N104" s="206" t="n">
        <f aca="false">A104</f>
        <v>48883</v>
      </c>
      <c r="O104" s="207" t="n">
        <f aca="false">AJ104</f>
        <v>0.13578</v>
      </c>
      <c r="P104" s="208"/>
      <c r="Q104" s="218"/>
      <c r="V104" s="210" t="n">
        <f aca="false">EOMONTH(V103,1)</f>
        <v>48883</v>
      </c>
      <c r="W104" s="175" t="n">
        <v>27.65</v>
      </c>
      <c r="X104" s="82" t="n">
        <v>0</v>
      </c>
      <c r="Y104" s="211" t="n">
        <v>55</v>
      </c>
      <c r="Z104" s="212" t="n">
        <v>0.07208</v>
      </c>
      <c r="AA104" s="220"/>
      <c r="AB104" s="221"/>
      <c r="AC104" s="220"/>
      <c r="AD104" s="221"/>
      <c r="AE104" s="17" t="n">
        <v>1</v>
      </c>
      <c r="AF104" s="17"/>
      <c r="AG104" s="192" t="n">
        <v>8</v>
      </c>
      <c r="AH104" s="191"/>
      <c r="AI104" s="214" t="n">
        <f aca="false">+AC104</f>
        <v>0</v>
      </c>
      <c r="AJ104" s="207" t="n">
        <v>0.13578</v>
      </c>
      <c r="AK104" s="215" t="n">
        <v>0.168</v>
      </c>
      <c r="AM104" s="207"/>
      <c r="AN104" s="219"/>
      <c r="AQ104" s="175"/>
      <c r="AR104" s="216"/>
      <c r="AT104" s="198" t="n">
        <f aca="false">X104/12000*9600</f>
        <v>0</v>
      </c>
      <c r="AU104" s="216"/>
      <c r="AV104" s="170"/>
      <c r="BA104" s="174" t="n">
        <v>39539</v>
      </c>
      <c r="BB104" s="1" t="n">
        <v>27.65</v>
      </c>
      <c r="BC104" s="1" t="n">
        <v>49.7021379310345</v>
      </c>
      <c r="BD104" s="1" t="n">
        <v>2.05</v>
      </c>
      <c r="BE104" s="1" t="n">
        <v>0.073483466250805</v>
      </c>
      <c r="BJ104" s="1" t="n">
        <v>1.21840289750992</v>
      </c>
      <c r="BL104" s="1" t="n">
        <v>8</v>
      </c>
      <c r="BN104" s="1" t="n">
        <v>39539</v>
      </c>
      <c r="BO104" s="1" t="n">
        <v>0.12646430539776</v>
      </c>
      <c r="BP104" s="1" t="n">
        <v>0.179</v>
      </c>
    </row>
    <row r="105" customFormat="false" ht="12.75" hidden="false" customHeight="false" outlineLevel="0" collapsed="false">
      <c r="A105" s="217" t="n">
        <f aca="false">V105</f>
        <v>48913</v>
      </c>
      <c r="B105" s="175" t="n">
        <f aca="false">W105+PPadd</f>
        <v>34.9</v>
      </c>
      <c r="C105" s="200"/>
      <c r="D105" s="201" t="n">
        <f aca="false">Y105*AE105</f>
        <v>55</v>
      </c>
      <c r="E105" s="202" t="n">
        <f aca="false">Z105</f>
        <v>0.07209</v>
      </c>
      <c r="F105" s="220"/>
      <c r="G105" s="221"/>
      <c r="H105" s="220"/>
      <c r="I105" s="221"/>
      <c r="J105" s="82" t="n">
        <f aca="false">X105</f>
        <v>0</v>
      </c>
      <c r="K105" s="205" t="n">
        <f aca="false">J105-C105</f>
        <v>0</v>
      </c>
      <c r="L105" s="173" t="n">
        <f aca="false">(A105-Calculation!$C$5)/365.25</f>
        <v>8.16427104722793</v>
      </c>
      <c r="M105" s="1" t="n">
        <v>2</v>
      </c>
      <c r="N105" s="206" t="n">
        <f aca="false">A105</f>
        <v>48913</v>
      </c>
      <c r="O105" s="207" t="n">
        <f aca="false">AJ105</f>
        <v>0.15852</v>
      </c>
      <c r="P105" s="208"/>
      <c r="Q105" s="218"/>
      <c r="V105" s="210" t="n">
        <f aca="false">EOMONTH(V104,1)</f>
        <v>48913</v>
      </c>
      <c r="W105" s="175" t="n">
        <v>34.9</v>
      </c>
      <c r="X105" s="82" t="n">
        <v>0</v>
      </c>
      <c r="Y105" s="211" t="n">
        <v>55</v>
      </c>
      <c r="Z105" s="212" t="n">
        <v>0.07209</v>
      </c>
      <c r="AA105" s="220"/>
      <c r="AB105" s="221"/>
      <c r="AC105" s="220"/>
      <c r="AD105" s="221"/>
      <c r="AE105" s="17" t="n">
        <v>1</v>
      </c>
      <c r="AF105" s="17"/>
      <c r="AG105" s="192" t="n">
        <v>8.08214</v>
      </c>
      <c r="AH105" s="191"/>
      <c r="AI105" s="214" t="n">
        <f aca="false">+AC105</f>
        <v>0</v>
      </c>
      <c r="AJ105" s="207" t="n">
        <v>0.15852</v>
      </c>
      <c r="AK105" s="215" t="n">
        <v>0.168</v>
      </c>
      <c r="AM105" s="207"/>
      <c r="AN105" s="219"/>
      <c r="AQ105" s="175"/>
      <c r="AR105" s="216"/>
      <c r="AT105" s="198" t="n">
        <f aca="false">X105/12000*9600</f>
        <v>0</v>
      </c>
      <c r="AU105" s="216"/>
      <c r="AV105" s="170"/>
      <c r="BA105" s="174" t="n">
        <v>39569</v>
      </c>
      <c r="BB105" s="1" t="n">
        <v>34.45</v>
      </c>
      <c r="BC105" s="1" t="n">
        <v>49.169275862069</v>
      </c>
      <c r="BD105" s="1" t="n">
        <v>2.05</v>
      </c>
      <c r="BE105" s="1" t="n">
        <v>0.073490375402385</v>
      </c>
      <c r="BJ105" s="1" t="n">
        <v>1.2208764975286</v>
      </c>
      <c r="BL105" s="1" t="n">
        <v>8.08213552361396</v>
      </c>
      <c r="BN105" s="1" t="n">
        <v>39569</v>
      </c>
      <c r="BO105" s="1" t="n">
        <v>0.123302697762816</v>
      </c>
      <c r="BP105" s="1" t="n">
        <v>0.179</v>
      </c>
    </row>
    <row r="106" customFormat="false" ht="12.75" hidden="false" customHeight="false" outlineLevel="0" collapsed="false">
      <c r="A106" s="217" t="n">
        <f aca="false">V106</f>
        <v>48944</v>
      </c>
      <c r="B106" s="175" t="n">
        <f aca="false">W106+PPadd</f>
        <v>58.5</v>
      </c>
      <c r="C106" s="200"/>
      <c r="D106" s="201" t="n">
        <f aca="false">Y106*AE106</f>
        <v>55</v>
      </c>
      <c r="E106" s="202" t="n">
        <f aca="false">Z106</f>
        <v>0.07211</v>
      </c>
      <c r="F106" s="220"/>
      <c r="G106" s="221"/>
      <c r="H106" s="220"/>
      <c r="I106" s="221"/>
      <c r="J106" s="82" t="n">
        <f aca="false">X106</f>
        <v>0</v>
      </c>
      <c r="K106" s="205" t="n">
        <f aca="false">J106-C106</f>
        <v>0</v>
      </c>
      <c r="L106" s="173" t="n">
        <f aca="false">(A106-Calculation!$C$5)/365.25</f>
        <v>8.24914442162902</v>
      </c>
      <c r="M106" s="1" t="n">
        <v>3</v>
      </c>
      <c r="N106" s="206" t="n">
        <f aca="false">A106</f>
        <v>48944</v>
      </c>
      <c r="O106" s="207" t="n">
        <f aca="false">AJ106</f>
        <v>0.19478</v>
      </c>
      <c r="P106" s="208"/>
      <c r="Q106" s="218"/>
      <c r="V106" s="210" t="n">
        <f aca="false">EOMONTH(V105,1)</f>
        <v>48944</v>
      </c>
      <c r="W106" s="175" t="n">
        <v>58.5</v>
      </c>
      <c r="X106" s="82" t="n">
        <v>0</v>
      </c>
      <c r="Y106" s="211" t="n">
        <v>55</v>
      </c>
      <c r="Z106" s="212" t="n">
        <v>0.07211</v>
      </c>
      <c r="AA106" s="220"/>
      <c r="AB106" s="221"/>
      <c r="AC106" s="220"/>
      <c r="AD106" s="221"/>
      <c r="AE106" s="17" t="n">
        <v>1</v>
      </c>
      <c r="AF106" s="17"/>
      <c r="AG106" s="192" t="n">
        <v>8.16701</v>
      </c>
      <c r="AH106" s="191"/>
      <c r="AI106" s="214" t="n">
        <f aca="false">+AC106</f>
        <v>0</v>
      </c>
      <c r="AJ106" s="207" t="n">
        <v>0.19478</v>
      </c>
      <c r="AK106" s="215" t="n">
        <v>0.168</v>
      </c>
      <c r="AM106" s="207"/>
      <c r="AN106" s="219"/>
      <c r="AQ106" s="175"/>
      <c r="AR106" s="216"/>
      <c r="AT106" s="198" t="n">
        <f aca="false">X106/12000*9600</f>
        <v>0</v>
      </c>
      <c r="AU106" s="216"/>
      <c r="AV106" s="170"/>
      <c r="BA106" s="174" t="n">
        <v>39600</v>
      </c>
      <c r="BB106" s="1" t="n">
        <v>60.75</v>
      </c>
      <c r="BC106" s="1" t="n">
        <v>49.4066896551724</v>
      </c>
      <c r="BD106" s="1" t="n">
        <v>2.05</v>
      </c>
      <c r="BE106" s="1" t="n">
        <v>0.073497514859033</v>
      </c>
      <c r="BJ106" s="1" t="n">
        <v>1.22343782678475</v>
      </c>
      <c r="BL106" s="1" t="n">
        <v>8.16700889801506</v>
      </c>
      <c r="BN106" s="1" t="n">
        <v>39600</v>
      </c>
      <c r="BO106" s="1" t="n">
        <v>0.139110735937536</v>
      </c>
      <c r="BP106" s="1" t="n">
        <v>0.178</v>
      </c>
    </row>
    <row r="107" customFormat="false" ht="12.75" hidden="false" customHeight="false" outlineLevel="0" collapsed="false">
      <c r="A107" s="217" t="n">
        <f aca="false">V107</f>
        <v>48975</v>
      </c>
      <c r="B107" s="175" t="n">
        <f aca="false">W107+PPadd</f>
        <v>93.25</v>
      </c>
      <c r="C107" s="200"/>
      <c r="D107" s="201" t="n">
        <f aca="false">Y107*AE107</f>
        <v>55</v>
      </c>
      <c r="E107" s="202" t="n">
        <f aca="false">Z107</f>
        <v>0.07212</v>
      </c>
      <c r="F107" s="220"/>
      <c r="G107" s="221"/>
      <c r="H107" s="220"/>
      <c r="I107" s="221"/>
      <c r="J107" s="82" t="n">
        <f aca="false">X107</f>
        <v>0</v>
      </c>
      <c r="K107" s="205" t="n">
        <f aca="false">J107-C107</f>
        <v>0</v>
      </c>
      <c r="L107" s="173" t="n">
        <f aca="false">(A107-Calculation!$C$5)/365.25</f>
        <v>8.33401779603012</v>
      </c>
      <c r="M107" s="1" t="n">
        <v>4</v>
      </c>
      <c r="N107" s="206" t="n">
        <f aca="false">A107</f>
        <v>48975</v>
      </c>
      <c r="O107" s="207" t="n">
        <f aca="false">AJ107</f>
        <v>0.24092</v>
      </c>
      <c r="P107" s="208"/>
      <c r="Q107" s="218"/>
      <c r="V107" s="210" t="n">
        <f aca="false">EOMONTH(V106,1)</f>
        <v>48975</v>
      </c>
      <c r="W107" s="175" t="n">
        <v>93.25</v>
      </c>
      <c r="X107" s="82" t="n">
        <v>0</v>
      </c>
      <c r="Y107" s="211" t="n">
        <v>55</v>
      </c>
      <c r="Z107" s="212" t="n">
        <v>0.07212</v>
      </c>
      <c r="AA107" s="220"/>
      <c r="AB107" s="221"/>
      <c r="AC107" s="220"/>
      <c r="AD107" s="221"/>
      <c r="AE107" s="17" t="n">
        <v>1</v>
      </c>
      <c r="AF107" s="17"/>
      <c r="AG107" s="192" t="n">
        <v>8.24914</v>
      </c>
      <c r="AH107" s="191"/>
      <c r="AI107" s="214" t="n">
        <f aca="false">+AC107</f>
        <v>0</v>
      </c>
      <c r="AJ107" s="207" t="n">
        <v>0.24092</v>
      </c>
      <c r="AK107" s="215" t="n">
        <v>0.168</v>
      </c>
      <c r="AM107" s="207"/>
      <c r="AN107" s="219"/>
      <c r="AQ107" s="175"/>
      <c r="AR107" s="216"/>
      <c r="AT107" s="198" t="n">
        <f aca="false">X107/12000*9600</f>
        <v>0</v>
      </c>
      <c r="AU107" s="216"/>
      <c r="AV107" s="170"/>
      <c r="BA107" s="174" t="n">
        <v>39630</v>
      </c>
      <c r="BB107" s="1" t="n">
        <v>95.75</v>
      </c>
      <c r="BC107" s="1" t="n">
        <v>50.0186896551724</v>
      </c>
      <c r="BD107" s="1" t="n">
        <v>2.05</v>
      </c>
      <c r="BE107" s="1" t="n">
        <v>0.073504424010645</v>
      </c>
      <c r="BJ107" s="1" t="n">
        <v>1.22592164871047</v>
      </c>
      <c r="BL107" s="1" t="n">
        <v>8.24914442162902</v>
      </c>
      <c r="BN107" s="1" t="n">
        <v>39630</v>
      </c>
      <c r="BO107" s="1" t="n">
        <v>0.177050027556864</v>
      </c>
      <c r="BP107" s="1" t="n">
        <v>0.178</v>
      </c>
    </row>
    <row r="108" customFormat="false" ht="12.75" hidden="false" customHeight="false" outlineLevel="0" collapsed="false">
      <c r="A108" s="217" t="n">
        <f aca="false">V108</f>
        <v>49003</v>
      </c>
      <c r="B108" s="175" t="n">
        <f aca="false">W108+PPadd</f>
        <v>90.25</v>
      </c>
      <c r="C108" s="200"/>
      <c r="D108" s="201" t="n">
        <f aca="false">Y108*AE108</f>
        <v>55</v>
      </c>
      <c r="E108" s="202" t="n">
        <f aca="false">Z108</f>
        <v>0.07214</v>
      </c>
      <c r="F108" s="220"/>
      <c r="G108" s="221"/>
      <c r="H108" s="220"/>
      <c r="I108" s="221"/>
      <c r="J108" s="82" t="n">
        <f aca="false">X108</f>
        <v>0</v>
      </c>
      <c r="K108" s="205" t="n">
        <f aca="false">J108-C108</f>
        <v>0</v>
      </c>
      <c r="L108" s="173" t="n">
        <f aca="false">(A108-Calculation!$C$5)/365.25</f>
        <v>8.41067761806982</v>
      </c>
      <c r="M108" s="1" t="n">
        <v>5</v>
      </c>
      <c r="N108" s="206" t="n">
        <f aca="false">A108</f>
        <v>49003</v>
      </c>
      <c r="O108" s="207" t="n">
        <f aca="false">AJ108</f>
        <v>0.24092</v>
      </c>
      <c r="P108" s="208"/>
      <c r="Q108" s="218"/>
      <c r="V108" s="210" t="n">
        <f aca="false">EOMONTH(V107,1)</f>
        <v>49003</v>
      </c>
      <c r="W108" s="175" t="n">
        <v>90.25</v>
      </c>
      <c r="X108" s="82" t="n">
        <v>0</v>
      </c>
      <c r="Y108" s="211" t="n">
        <v>55</v>
      </c>
      <c r="Z108" s="212" t="n">
        <v>0.07214</v>
      </c>
      <c r="AA108" s="220"/>
      <c r="AB108" s="221"/>
      <c r="AC108" s="220"/>
      <c r="AD108" s="221"/>
      <c r="AE108" s="17" t="n">
        <v>1</v>
      </c>
      <c r="AF108" s="17"/>
      <c r="AG108" s="192" t="n">
        <v>8.33402</v>
      </c>
      <c r="AH108" s="191"/>
      <c r="AI108" s="214" t="n">
        <f aca="false">+AC108</f>
        <v>0</v>
      </c>
      <c r="AJ108" s="207" t="n">
        <v>0.24092</v>
      </c>
      <c r="AK108" s="215" t="n">
        <v>0.168</v>
      </c>
      <c r="AM108" s="207"/>
      <c r="AN108" s="219"/>
      <c r="AQ108" s="175"/>
      <c r="AR108" s="216"/>
      <c r="AT108" s="198" t="n">
        <f aca="false">X108/12000*9600</f>
        <v>0</v>
      </c>
      <c r="AU108" s="216"/>
      <c r="AV108" s="170"/>
      <c r="BA108" s="174" t="n">
        <v>39661</v>
      </c>
      <c r="BB108" s="1" t="n">
        <v>89.75</v>
      </c>
      <c r="BC108" s="1" t="n">
        <v>50.7731379310345</v>
      </c>
      <c r="BD108" s="1" t="n">
        <v>2.05</v>
      </c>
      <c r="BE108" s="1" t="n">
        <v>0.073511563467328</v>
      </c>
      <c r="BJ108" s="1" t="n">
        <v>1.22849356240603</v>
      </c>
      <c r="BL108" s="1" t="n">
        <v>8.33401779603012</v>
      </c>
      <c r="BN108" s="1" t="n">
        <v>39661</v>
      </c>
      <c r="BO108" s="1" t="n">
        <v>0.214989319176192</v>
      </c>
      <c r="BP108" s="1" t="n">
        <v>0.177</v>
      </c>
    </row>
    <row r="109" customFormat="false" ht="12.75" hidden="false" customHeight="false" outlineLevel="0" collapsed="false">
      <c r="A109" s="217" t="n">
        <f aca="false">V109</f>
        <v>49034</v>
      </c>
      <c r="B109" s="175" t="n">
        <f aca="false">W109+PPadd</f>
        <v>35.2</v>
      </c>
      <c r="C109" s="200"/>
      <c r="D109" s="201" t="n">
        <f aca="false">Y109*AE109</f>
        <v>55</v>
      </c>
      <c r="E109" s="202" t="n">
        <f aca="false">Z109</f>
        <v>0.07216</v>
      </c>
      <c r="F109" s="220"/>
      <c r="G109" s="221"/>
      <c r="H109" s="220"/>
      <c r="I109" s="221"/>
      <c r="J109" s="82" t="n">
        <f aca="false">X109</f>
        <v>0</v>
      </c>
      <c r="K109" s="205" t="n">
        <f aca="false">J109-C109</f>
        <v>0</v>
      </c>
      <c r="L109" s="173" t="n">
        <f aca="false">(A109-Calculation!$C$5)/365.25</f>
        <v>8.49555099247091</v>
      </c>
      <c r="M109" s="1" t="n">
        <v>6</v>
      </c>
      <c r="N109" s="206" t="n">
        <f aca="false">A109</f>
        <v>49034</v>
      </c>
      <c r="O109" s="207" t="n">
        <f aca="false">AJ109</f>
        <v>0.15852</v>
      </c>
      <c r="P109" s="208"/>
      <c r="Q109" s="218"/>
      <c r="V109" s="210" t="n">
        <f aca="false">EOMONTH(V108,1)</f>
        <v>49034</v>
      </c>
      <c r="W109" s="175" t="n">
        <v>35.2</v>
      </c>
      <c r="X109" s="82" t="n">
        <v>0</v>
      </c>
      <c r="Y109" s="211" t="n">
        <v>55</v>
      </c>
      <c r="Z109" s="212" t="n">
        <v>0.07216</v>
      </c>
      <c r="AA109" s="220"/>
      <c r="AB109" s="221"/>
      <c r="AC109" s="220"/>
      <c r="AD109" s="221"/>
      <c r="AE109" s="17" t="n">
        <v>1</v>
      </c>
      <c r="AF109" s="17"/>
      <c r="AG109" s="192" t="n">
        <v>8.41889</v>
      </c>
      <c r="AH109" s="191"/>
      <c r="AI109" s="214" t="n">
        <f aca="false">+AC109</f>
        <v>0</v>
      </c>
      <c r="AJ109" s="207" t="n">
        <v>0.15852</v>
      </c>
      <c r="AK109" s="215" t="n">
        <v>0.168</v>
      </c>
      <c r="AM109" s="207"/>
      <c r="AN109" s="219"/>
      <c r="AQ109" s="175"/>
      <c r="AR109" s="216"/>
      <c r="AT109" s="198" t="n">
        <f aca="false">X109/12000*9600</f>
        <v>0</v>
      </c>
      <c r="AU109" s="216"/>
      <c r="AV109" s="170"/>
      <c r="BA109" s="174" t="n">
        <v>39692</v>
      </c>
      <c r="BB109" s="1" t="n">
        <v>35.25</v>
      </c>
      <c r="BC109" s="1" t="n">
        <v>51.5697931034483</v>
      </c>
      <c r="BD109" s="1" t="n">
        <v>2.05</v>
      </c>
      <c r="BE109" s="1" t="n">
        <v>0.073518702924027</v>
      </c>
      <c r="BJ109" s="1" t="n">
        <v>1.23107087182983</v>
      </c>
      <c r="BL109" s="1" t="n">
        <v>8.41889117043121</v>
      </c>
      <c r="BN109" s="1" t="n">
        <v>39692</v>
      </c>
      <c r="BO109" s="1" t="n">
        <v>0.214989319176192</v>
      </c>
      <c r="BP109" s="1" t="n">
        <v>0.177</v>
      </c>
    </row>
    <row r="110" customFormat="false" ht="12.75" hidden="false" customHeight="false" outlineLevel="0" collapsed="false">
      <c r="A110" s="217" t="n">
        <f aca="false">V110</f>
        <v>49064</v>
      </c>
      <c r="B110" s="175" t="n">
        <f aca="false">W110+PPadd</f>
        <v>28.3</v>
      </c>
      <c r="C110" s="200"/>
      <c r="D110" s="201" t="n">
        <f aca="false">Y110*AE110</f>
        <v>55</v>
      </c>
      <c r="E110" s="202" t="n">
        <f aca="false">Z110</f>
        <v>0.07217</v>
      </c>
      <c r="F110" s="220"/>
      <c r="G110" s="221"/>
      <c r="H110" s="220"/>
      <c r="I110" s="221"/>
      <c r="J110" s="82" t="n">
        <f aca="false">X110</f>
        <v>0</v>
      </c>
      <c r="K110" s="205" t="n">
        <f aca="false">J110-C110</f>
        <v>0</v>
      </c>
      <c r="L110" s="173" t="n">
        <f aca="false">(A110-Calculation!$C$5)/365.25</f>
        <v>8.57768651608487</v>
      </c>
      <c r="M110" s="1" t="n">
        <v>1</v>
      </c>
      <c r="N110" s="206" t="n">
        <f aca="false">A110</f>
        <v>49064</v>
      </c>
      <c r="O110" s="207" t="n">
        <f aca="false">AJ110</f>
        <v>0.12722</v>
      </c>
      <c r="P110" s="208"/>
      <c r="Q110" s="218"/>
      <c r="V110" s="210" t="n">
        <f aca="false">EOMONTH(V109,1)</f>
        <v>49064</v>
      </c>
      <c r="W110" s="175" t="n">
        <v>28.3</v>
      </c>
      <c r="X110" s="82" t="n">
        <v>0</v>
      </c>
      <c r="Y110" s="211" t="n">
        <v>55</v>
      </c>
      <c r="Z110" s="212" t="n">
        <v>0.07217</v>
      </c>
      <c r="AA110" s="220"/>
      <c r="AB110" s="221"/>
      <c r="AC110" s="220"/>
      <c r="AD110" s="221"/>
      <c r="AE110" s="17" t="n">
        <v>1</v>
      </c>
      <c r="AF110" s="17"/>
      <c r="AG110" s="192" t="n">
        <v>8.50103</v>
      </c>
      <c r="AH110" s="191"/>
      <c r="AI110" s="214" t="n">
        <f aca="false">+AC110</f>
        <v>0</v>
      </c>
      <c r="AJ110" s="207" t="n">
        <v>0.12722</v>
      </c>
      <c r="AK110" s="215" t="n">
        <v>0.168</v>
      </c>
      <c r="AM110" s="207"/>
      <c r="AN110" s="219"/>
      <c r="AQ110" s="175"/>
      <c r="AR110" s="216"/>
      <c r="AT110" s="198" t="n">
        <f aca="false">X110/12000*9600</f>
        <v>0</v>
      </c>
      <c r="AU110" s="216"/>
      <c r="AV110" s="170"/>
      <c r="BA110" s="174" t="n">
        <v>39722</v>
      </c>
      <c r="BB110" s="1" t="n">
        <v>27.5</v>
      </c>
      <c r="BC110" s="1" t="n">
        <v>52.6126551724138</v>
      </c>
      <c r="BD110" s="1" t="n">
        <v>2.05</v>
      </c>
      <c r="BE110" s="1" t="n">
        <v>0.073525612075687</v>
      </c>
      <c r="BJ110" s="1" t="n">
        <v>1.23357019035392</v>
      </c>
      <c r="BL110" s="1" t="n">
        <v>8.50102669404518</v>
      </c>
      <c r="BN110" s="1" t="n">
        <v>39722</v>
      </c>
      <c r="BO110" s="1" t="n">
        <v>0.1341288087552</v>
      </c>
      <c r="BP110" s="1" t="n">
        <v>0.176</v>
      </c>
    </row>
    <row r="111" customFormat="false" ht="12.75" hidden="false" customHeight="false" outlineLevel="0" collapsed="false">
      <c r="A111" s="217" t="n">
        <f aca="false">V111</f>
        <v>49095</v>
      </c>
      <c r="B111" s="175" t="n">
        <f aca="false">W111+PPadd</f>
        <v>28.3</v>
      </c>
      <c r="C111" s="200"/>
      <c r="D111" s="201" t="n">
        <f aca="false">Y111*AE111</f>
        <v>55</v>
      </c>
      <c r="E111" s="202" t="n">
        <f aca="false">Z111</f>
        <v>0.07219</v>
      </c>
      <c r="F111" s="220"/>
      <c r="G111" s="221"/>
      <c r="H111" s="220"/>
      <c r="I111" s="221"/>
      <c r="J111" s="82" t="n">
        <f aca="false">X111</f>
        <v>0</v>
      </c>
      <c r="K111" s="205" t="n">
        <f aca="false">J111-C111</f>
        <v>0</v>
      </c>
      <c r="L111" s="173" t="n">
        <f aca="false">(A111-Calculation!$C$5)/365.25</f>
        <v>8.66255989048597</v>
      </c>
      <c r="M111" s="1" t="n">
        <v>2</v>
      </c>
      <c r="N111" s="206" t="n">
        <f aca="false">A111</f>
        <v>49095</v>
      </c>
      <c r="O111" s="207" t="n">
        <f aca="false">AJ111</f>
        <v>0.12722</v>
      </c>
      <c r="P111" s="208"/>
      <c r="Q111" s="218"/>
      <c r="V111" s="210" t="n">
        <f aca="false">EOMONTH(V110,1)</f>
        <v>49095</v>
      </c>
      <c r="W111" s="175" t="n">
        <v>28.3</v>
      </c>
      <c r="X111" s="82" t="n">
        <v>0</v>
      </c>
      <c r="Y111" s="211" t="n">
        <v>55</v>
      </c>
      <c r="Z111" s="212" t="n">
        <v>0.07219</v>
      </c>
      <c r="AA111" s="220"/>
      <c r="AB111" s="221"/>
      <c r="AC111" s="220"/>
      <c r="AD111" s="221"/>
      <c r="AE111" s="17" t="n">
        <v>1</v>
      </c>
      <c r="AF111" s="17"/>
      <c r="AG111" s="192" t="n">
        <v>8.5859</v>
      </c>
      <c r="AH111" s="191"/>
      <c r="AI111" s="214" t="n">
        <f aca="false">+AC111</f>
        <v>0</v>
      </c>
      <c r="AJ111" s="207" t="n">
        <v>0.12722</v>
      </c>
      <c r="AK111" s="222" t="n">
        <v>0.168</v>
      </c>
      <c r="AM111" s="207"/>
      <c r="AN111" s="219"/>
      <c r="AQ111" s="175"/>
      <c r="AR111" s="216"/>
      <c r="AT111" s="198" t="n">
        <f aca="false">X111/12000*9600</f>
        <v>0</v>
      </c>
      <c r="AU111" s="216"/>
      <c r="AV111" s="170"/>
      <c r="BA111" s="174" t="n">
        <v>39753</v>
      </c>
      <c r="BB111" s="1" t="n">
        <v>27.5</v>
      </c>
      <c r="BC111" s="1" t="n">
        <v>53.6097931034483</v>
      </c>
      <c r="BD111" s="1" t="n">
        <v>2.05</v>
      </c>
      <c r="BE111" s="1" t="n">
        <v>0.073532751532419</v>
      </c>
      <c r="BJ111" s="1" t="n">
        <v>1.2361581502536</v>
      </c>
      <c r="BL111" s="1" t="n">
        <v>8.58590006844627</v>
      </c>
      <c r="BN111" s="1" t="n">
        <v>39753</v>
      </c>
      <c r="BO111" s="1" t="n">
        <v>0.101171444318208</v>
      </c>
      <c r="BP111" s="1" t="n">
        <v>0.176</v>
      </c>
    </row>
    <row r="112" customFormat="false" ht="12.75" hidden="false" customHeight="false" outlineLevel="0" collapsed="false">
      <c r="A112" s="217" t="n">
        <f aca="false">V112</f>
        <v>49125</v>
      </c>
      <c r="B112" s="175" t="n">
        <f aca="false">W112+PPadd</f>
        <v>28.3</v>
      </c>
      <c r="C112" s="200"/>
      <c r="D112" s="201" t="n">
        <f aca="false">Y112*AE112</f>
        <v>55</v>
      </c>
      <c r="E112" s="202" t="n">
        <f aca="false">Z112</f>
        <v>0.07221</v>
      </c>
      <c r="F112" s="220"/>
      <c r="G112" s="221"/>
      <c r="H112" s="220"/>
      <c r="I112" s="221"/>
      <c r="J112" s="82" t="n">
        <f aca="false">X112</f>
        <v>0</v>
      </c>
      <c r="K112" s="205" t="n">
        <f aca="false">J112-C112</f>
        <v>0</v>
      </c>
      <c r="L112" s="173" t="n">
        <f aca="false">(A112-Calculation!$C$5)/365.25</f>
        <v>8.74469541409993</v>
      </c>
      <c r="M112" s="1" t="n">
        <v>3</v>
      </c>
      <c r="N112" s="206" t="n">
        <f aca="false">A112</f>
        <v>49125</v>
      </c>
      <c r="O112" s="207" t="n">
        <f aca="false">AJ112</f>
        <v>0.12755</v>
      </c>
      <c r="P112" s="208"/>
      <c r="Q112" s="218"/>
      <c r="V112" s="210" t="n">
        <f aca="false">EOMONTH(V111,1)</f>
        <v>49125</v>
      </c>
      <c r="W112" s="175" t="n">
        <v>28.3</v>
      </c>
      <c r="X112" s="82" t="n">
        <v>0</v>
      </c>
      <c r="Y112" s="211" t="n">
        <v>55</v>
      </c>
      <c r="Z112" s="212" t="n">
        <v>0.07221</v>
      </c>
      <c r="AA112" s="220"/>
      <c r="AB112" s="221"/>
      <c r="AC112" s="220"/>
      <c r="AD112" s="221"/>
      <c r="AE112" s="17" t="n">
        <v>1</v>
      </c>
      <c r="AF112" s="17"/>
      <c r="AG112" s="192" t="n">
        <v>8.66804</v>
      </c>
      <c r="AH112" s="191"/>
      <c r="AI112" s="214" t="n">
        <f aca="false">+AC112</f>
        <v>0</v>
      </c>
      <c r="AJ112" s="207" t="n">
        <v>0.12755</v>
      </c>
      <c r="AK112" s="222" t="n">
        <v>0.168</v>
      </c>
      <c r="AM112" s="207"/>
      <c r="AN112" s="219"/>
      <c r="AQ112" s="175"/>
      <c r="AR112" s="216"/>
      <c r="AT112" s="198" t="n">
        <f aca="false">X112/12000*9600</f>
        <v>0</v>
      </c>
      <c r="AU112" s="216"/>
      <c r="AV112" s="170"/>
      <c r="BA112" s="174" t="n">
        <v>39783</v>
      </c>
      <c r="BB112" s="1" t="n">
        <v>27.5</v>
      </c>
      <c r="BC112" s="1" t="n">
        <v>54.2376206896552</v>
      </c>
      <c r="BD112" s="1" t="n">
        <v>2.05</v>
      </c>
      <c r="BE112" s="1" t="n">
        <v>0.073539660684111</v>
      </c>
      <c r="BJ112" s="1" t="n">
        <v>1.23866779696391</v>
      </c>
      <c r="BL112" s="1" t="n">
        <v>8.66803559206023</v>
      </c>
      <c r="BN112" s="1" t="n">
        <v>39783</v>
      </c>
      <c r="BO112" s="1" t="n">
        <v>0.101171444318208</v>
      </c>
      <c r="BP112" s="1" t="n">
        <v>0.176</v>
      </c>
    </row>
    <row r="113" customFormat="false" ht="12.75" hidden="false" customHeight="false" outlineLevel="0" collapsed="false">
      <c r="A113" s="217" t="n">
        <f aca="false">V113</f>
        <v>49156</v>
      </c>
      <c r="B113" s="175" t="n">
        <f aca="false">W113+PPadd</f>
        <v>34.8</v>
      </c>
      <c r="C113" s="200"/>
      <c r="D113" s="201" t="n">
        <f aca="false">Y113*AE113</f>
        <v>55</v>
      </c>
      <c r="E113" s="202" t="n">
        <f aca="false">Z113</f>
        <v>0.07222</v>
      </c>
      <c r="F113" s="220"/>
      <c r="G113" s="221"/>
      <c r="H113" s="220"/>
      <c r="I113" s="221"/>
      <c r="J113" s="82" t="n">
        <f aca="false">X113</f>
        <v>0</v>
      </c>
      <c r="K113" s="205" t="n">
        <f aca="false">J113-C113</f>
        <v>0</v>
      </c>
      <c r="L113" s="173" t="n">
        <f aca="false">(A113-Calculation!$C$5)/365.25</f>
        <v>8.82956878850103</v>
      </c>
      <c r="M113" s="1" t="n">
        <v>4</v>
      </c>
      <c r="N113" s="206" t="n">
        <f aca="false">A113</f>
        <v>49156</v>
      </c>
      <c r="O113" s="207" t="n">
        <f aca="false">AJ113</f>
        <v>0.18064</v>
      </c>
      <c r="P113" s="208"/>
      <c r="Q113" s="218"/>
      <c r="V113" s="210" t="n">
        <f aca="false">EOMONTH(V112,1)</f>
        <v>49156</v>
      </c>
      <c r="W113" s="175" t="n">
        <v>34.8</v>
      </c>
      <c r="X113" s="82" t="n">
        <v>0</v>
      </c>
      <c r="Y113" s="211" t="n">
        <v>55</v>
      </c>
      <c r="Z113" s="212" t="n">
        <v>0.07222</v>
      </c>
      <c r="AA113" s="220"/>
      <c r="AB113" s="221"/>
      <c r="AC113" s="220"/>
      <c r="AD113" s="221"/>
      <c r="AE113" s="17" t="n">
        <v>1</v>
      </c>
      <c r="AF113" s="17"/>
      <c r="AG113" s="192" t="n">
        <v>8.75291</v>
      </c>
      <c r="AH113" s="191"/>
      <c r="AI113" s="214" t="n">
        <f aca="false">+AC113</f>
        <v>0</v>
      </c>
      <c r="AJ113" s="207" t="n">
        <v>0.18064</v>
      </c>
      <c r="AK113" s="215" t="n">
        <v>0.168</v>
      </c>
      <c r="AM113" s="207"/>
      <c r="AN113" s="219"/>
      <c r="AQ113" s="175"/>
      <c r="AR113" s="216"/>
      <c r="AT113" s="198" t="n">
        <f aca="false">X113/12000*9600</f>
        <v>0</v>
      </c>
      <c r="AU113" s="216"/>
      <c r="AV113" s="170"/>
      <c r="BA113" s="174" t="n">
        <v>39814</v>
      </c>
      <c r="BB113" s="1" t="n">
        <v>34.8</v>
      </c>
      <c r="BC113" s="1" t="n">
        <v>52.6337586206897</v>
      </c>
      <c r="BD113" s="1" t="n">
        <v>2.05</v>
      </c>
      <c r="BE113" s="1" t="n">
        <v>0.073546800140877</v>
      </c>
      <c r="BJ113" s="1" t="n">
        <v>1.2412664513515</v>
      </c>
      <c r="BL113" s="1" t="n">
        <v>8.75290896646133</v>
      </c>
      <c r="BN113" s="1" t="n">
        <v>39814</v>
      </c>
      <c r="BO113" s="1" t="n">
        <v>0.101171444318208</v>
      </c>
      <c r="BP113" s="1" t="n">
        <v>0.18</v>
      </c>
    </row>
    <row r="114" customFormat="false" ht="12.75" hidden="false" customHeight="false" outlineLevel="0" collapsed="false">
      <c r="A114" s="217" t="n">
        <f aca="false">V114</f>
        <v>49187</v>
      </c>
      <c r="B114" s="175" t="n">
        <f aca="false">W114+PPadd</f>
        <v>34.8</v>
      </c>
      <c r="C114" s="200"/>
      <c r="D114" s="201" t="n">
        <f aca="false">Y114*AE114</f>
        <v>55</v>
      </c>
      <c r="E114" s="202" t="n">
        <f aca="false">Z114</f>
        <v>0.07224</v>
      </c>
      <c r="F114" s="220"/>
      <c r="G114" s="221"/>
      <c r="H114" s="220"/>
      <c r="I114" s="221"/>
      <c r="J114" s="82" t="n">
        <f aca="false">X114</f>
        <v>0</v>
      </c>
      <c r="K114" s="205" t="n">
        <f aca="false">J114-C114</f>
        <v>0</v>
      </c>
      <c r="L114" s="173" t="n">
        <f aca="false">(A114-Calculation!$C$5)/365.25</f>
        <v>8.91444216290212</v>
      </c>
      <c r="M114" s="1" t="n">
        <v>5</v>
      </c>
      <c r="N114" s="206" t="n">
        <f aca="false">A114</f>
        <v>49187</v>
      </c>
      <c r="O114" s="207" t="n">
        <f aca="false">AJ114</f>
        <v>0.18064</v>
      </c>
      <c r="P114" s="208"/>
      <c r="Q114" s="218"/>
      <c r="V114" s="210" t="n">
        <f aca="false">EOMONTH(V113,1)</f>
        <v>49187</v>
      </c>
      <c r="W114" s="175" t="n">
        <v>34.8</v>
      </c>
      <c r="X114" s="82" t="n">
        <v>0</v>
      </c>
      <c r="Y114" s="211" t="n">
        <v>55</v>
      </c>
      <c r="Z114" s="212" t="n">
        <v>0.07224</v>
      </c>
      <c r="AA114" s="220"/>
      <c r="AB114" s="221"/>
      <c r="AC114" s="220"/>
      <c r="AD114" s="221"/>
      <c r="AE114" s="17" t="n">
        <v>1</v>
      </c>
      <c r="AF114" s="17"/>
      <c r="AG114" s="192" t="n">
        <v>8.83778</v>
      </c>
      <c r="AH114" s="191"/>
      <c r="AI114" s="214" t="n">
        <f aca="false">+AC114</f>
        <v>0</v>
      </c>
      <c r="AJ114" s="207" t="n">
        <v>0.18064</v>
      </c>
      <c r="AK114" s="215" t="n">
        <v>0.168</v>
      </c>
      <c r="AM114" s="207"/>
      <c r="AN114" s="219"/>
      <c r="AQ114" s="175"/>
      <c r="AR114" s="216"/>
      <c r="AT114" s="198" t="n">
        <f aca="false">X114/12000*9600</f>
        <v>0</v>
      </c>
      <c r="AU114" s="216"/>
      <c r="AV114" s="170"/>
      <c r="BA114" s="174" t="n">
        <v>39845</v>
      </c>
      <c r="BB114" s="1" t="n">
        <v>34.8</v>
      </c>
      <c r="BC114" s="1" t="n">
        <v>51.6436551724138</v>
      </c>
      <c r="BD114" s="1" t="n">
        <v>2.05</v>
      </c>
      <c r="BE114" s="1" t="n">
        <v>0.073553939597659</v>
      </c>
      <c r="BJ114" s="1" t="n">
        <v>1.24387055756777</v>
      </c>
      <c r="BL114" s="1" t="n">
        <v>8.83778234086242</v>
      </c>
      <c r="BN114" s="1" t="n">
        <v>39845</v>
      </c>
      <c r="BO114" s="1" t="n">
        <v>0.151757166477312</v>
      </c>
      <c r="BP114" s="1" t="n">
        <v>0.18</v>
      </c>
    </row>
    <row r="115" customFormat="false" ht="12.75" hidden="false" customHeight="false" outlineLevel="0" collapsed="false">
      <c r="A115" s="217" t="n">
        <f aca="false">V115</f>
        <v>49217</v>
      </c>
      <c r="B115" s="175" t="n">
        <f aca="false">W115+PPadd</f>
        <v>27.025</v>
      </c>
      <c r="C115" s="200"/>
      <c r="D115" s="201" t="n">
        <f aca="false">Y115*AE115</f>
        <v>55</v>
      </c>
      <c r="E115" s="202" t="n">
        <f aca="false">Z115</f>
        <v>0.07225</v>
      </c>
      <c r="F115" s="220"/>
      <c r="G115" s="221"/>
      <c r="H115" s="220"/>
      <c r="I115" s="221"/>
      <c r="J115" s="82" t="n">
        <f aca="false">X115</f>
        <v>0</v>
      </c>
      <c r="K115" s="205" t="n">
        <f aca="false">J115-C115</f>
        <v>0</v>
      </c>
      <c r="L115" s="173" t="n">
        <f aca="false">(A115-Calculation!$C$5)/365.25</f>
        <v>8.99657768651609</v>
      </c>
      <c r="M115" s="1" t="n">
        <v>6</v>
      </c>
      <c r="N115" s="206" t="n">
        <f aca="false">A115</f>
        <v>49217</v>
      </c>
      <c r="O115" s="207" t="n">
        <f aca="false">AJ115</f>
        <v>0.13668</v>
      </c>
      <c r="P115" s="208"/>
      <c r="Q115" s="218"/>
      <c r="V115" s="210" t="n">
        <f aca="false">EOMONTH(V114,1)</f>
        <v>49217</v>
      </c>
      <c r="W115" s="175" t="n">
        <v>27.025</v>
      </c>
      <c r="X115" s="82" t="n">
        <v>0</v>
      </c>
      <c r="Y115" s="211" t="n">
        <v>55</v>
      </c>
      <c r="Z115" s="212" t="n">
        <v>0.07225</v>
      </c>
      <c r="AA115" s="220"/>
      <c r="AB115" s="221"/>
      <c r="AC115" s="220"/>
      <c r="AD115" s="221"/>
      <c r="AE115" s="17" t="n">
        <v>1</v>
      </c>
      <c r="AF115" s="17"/>
      <c r="AG115" s="192" t="n">
        <v>8.91444</v>
      </c>
      <c r="AH115" s="191"/>
      <c r="AI115" s="214" t="n">
        <f aca="false">+AC115</f>
        <v>0</v>
      </c>
      <c r="AJ115" s="207" t="n">
        <v>0.13668</v>
      </c>
      <c r="AK115" s="215" t="n">
        <v>0.168</v>
      </c>
      <c r="AM115" s="207"/>
      <c r="AN115" s="219"/>
      <c r="AQ115" s="175"/>
      <c r="AR115" s="216"/>
      <c r="AT115" s="198" t="n">
        <f aca="false">X115/12000*9600</f>
        <v>0</v>
      </c>
      <c r="AU115" s="216"/>
      <c r="AV115" s="170"/>
      <c r="BA115" s="174" t="n">
        <v>39873</v>
      </c>
      <c r="BB115" s="1" t="n">
        <v>27.025</v>
      </c>
      <c r="BC115" s="1" t="n">
        <v>50.5075862068966</v>
      </c>
      <c r="BD115" s="1" t="n">
        <v>2.05</v>
      </c>
      <c r="BE115" s="1" t="n">
        <v>0.073560388139283</v>
      </c>
      <c r="BJ115" s="1" t="n">
        <v>1.24622734898137</v>
      </c>
      <c r="BL115" s="1" t="n">
        <v>8.91444216290212</v>
      </c>
      <c r="BN115" s="1" t="n">
        <v>39873</v>
      </c>
      <c r="BO115" s="1" t="n">
        <v>0.151757166477312</v>
      </c>
      <c r="BP115" s="1" t="n">
        <v>0.179</v>
      </c>
    </row>
    <row r="116" customFormat="false" ht="12.75" hidden="false" customHeight="false" outlineLevel="0" collapsed="false">
      <c r="A116" s="199" t="n">
        <f aca="false">V116</f>
        <v>49248</v>
      </c>
      <c r="B116" s="175" t="n">
        <f aca="false">W116+PPadd</f>
        <v>27.9</v>
      </c>
      <c r="C116" s="200"/>
      <c r="D116" s="201" t="n">
        <f aca="false">Y116*AE116</f>
        <v>55</v>
      </c>
      <c r="E116" s="202" t="n">
        <f aca="false">Z116</f>
        <v>0.07227</v>
      </c>
      <c r="F116" s="220"/>
      <c r="G116" s="221"/>
      <c r="H116" s="220"/>
      <c r="I116" s="221"/>
      <c r="J116" s="82" t="n">
        <f aca="false">X116</f>
        <v>0</v>
      </c>
      <c r="K116" s="205" t="n">
        <f aca="false">J116-C116</f>
        <v>0</v>
      </c>
      <c r="L116" s="173" t="n">
        <f aca="false">(A116-Calculation!$C$5)/365.25</f>
        <v>9.08145106091718</v>
      </c>
      <c r="M116" s="1" t="n">
        <v>1</v>
      </c>
      <c r="N116" s="206" t="n">
        <f aca="false">A116</f>
        <v>49248</v>
      </c>
      <c r="O116" s="207" t="n">
        <f aca="false">AJ116</f>
        <v>0.13035</v>
      </c>
      <c r="P116" s="208"/>
      <c r="Q116" s="218"/>
      <c r="V116" s="210" t="n">
        <f aca="false">EOMONTH(V115,1)</f>
        <v>49248</v>
      </c>
      <c r="W116" s="175" t="n">
        <v>27.9</v>
      </c>
      <c r="X116" s="82" t="n">
        <v>0</v>
      </c>
      <c r="Y116" s="211" t="n">
        <v>55</v>
      </c>
      <c r="Z116" s="212" t="n">
        <v>0.07227</v>
      </c>
      <c r="AA116" s="220"/>
      <c r="AB116" s="221"/>
      <c r="AC116" s="220"/>
      <c r="AD116" s="221"/>
      <c r="AE116" s="17" t="n">
        <v>1</v>
      </c>
      <c r="AF116" s="17"/>
      <c r="AG116" s="192" t="n">
        <v>8.99932</v>
      </c>
      <c r="AH116" s="191"/>
      <c r="AI116" s="214" t="n">
        <f aca="false">+AC116</f>
        <v>0</v>
      </c>
      <c r="AJ116" s="207" t="n">
        <v>0.13035</v>
      </c>
      <c r="AK116" s="215" t="n">
        <v>0.168</v>
      </c>
      <c r="AM116" s="207"/>
      <c r="AN116" s="219"/>
      <c r="AQ116" s="175"/>
      <c r="AR116" s="216"/>
      <c r="AT116" s="198" t="n">
        <f aca="false">X116/12000*9600</f>
        <v>0</v>
      </c>
      <c r="AU116" s="216"/>
      <c r="AV116" s="170"/>
      <c r="BA116" s="174" t="n">
        <v>39904</v>
      </c>
      <c r="BB116" s="1" t="n">
        <v>27.9</v>
      </c>
      <c r="BC116" s="1" t="n">
        <v>49.7021379310345</v>
      </c>
      <c r="BD116" s="1" t="n">
        <v>2.05</v>
      </c>
      <c r="BE116" s="1" t="n">
        <v>0.073567527596096</v>
      </c>
      <c r="BJ116" s="1" t="n">
        <v>1.24884186287792</v>
      </c>
      <c r="BL116" s="1" t="n">
        <v>8.99931553730322</v>
      </c>
      <c r="BN116" s="1" t="n">
        <v>39904</v>
      </c>
      <c r="BO116" s="1" t="n">
        <v>0.12140573318185</v>
      </c>
      <c r="BP116" s="1" t="n">
        <v>0.179</v>
      </c>
    </row>
    <row r="117" customFormat="false" ht="12.75" hidden="false" customHeight="false" outlineLevel="0" collapsed="false">
      <c r="A117" s="217" t="n">
        <f aca="false">V117</f>
        <v>49278</v>
      </c>
      <c r="B117" s="175" t="n">
        <f aca="false">W117+PPadd</f>
        <v>35.9</v>
      </c>
      <c r="C117" s="200"/>
      <c r="D117" s="201" t="n">
        <f aca="false">Y117*AE117</f>
        <v>55</v>
      </c>
      <c r="E117" s="202" t="n">
        <f aca="false">Z117</f>
        <v>0.07229</v>
      </c>
      <c r="F117" s="220"/>
      <c r="G117" s="221"/>
      <c r="H117" s="220"/>
      <c r="I117" s="221"/>
      <c r="J117" s="82" t="n">
        <f aca="false">X117</f>
        <v>0</v>
      </c>
      <c r="K117" s="205" t="n">
        <f aca="false">J117-C117</f>
        <v>0</v>
      </c>
      <c r="L117" s="173" t="n">
        <f aca="false">(A117-Calculation!$C$5)/365.25</f>
        <v>9.16358658453114</v>
      </c>
      <c r="M117" s="1" t="n">
        <v>2</v>
      </c>
      <c r="N117" s="206" t="n">
        <f aca="false">A117</f>
        <v>49278</v>
      </c>
      <c r="O117" s="207" t="n">
        <f aca="false">AJ117</f>
        <v>0.15218</v>
      </c>
      <c r="P117" s="208"/>
      <c r="Q117" s="218"/>
      <c r="V117" s="210" t="n">
        <f aca="false">EOMONTH(V116,1)</f>
        <v>49278</v>
      </c>
      <c r="W117" s="175" t="n">
        <v>35.9</v>
      </c>
      <c r="X117" s="82" t="n">
        <v>0</v>
      </c>
      <c r="Y117" s="211" t="n">
        <v>55</v>
      </c>
      <c r="Z117" s="212" t="n">
        <v>0.07229</v>
      </c>
      <c r="AA117" s="220"/>
      <c r="AB117" s="221"/>
      <c r="AC117" s="220"/>
      <c r="AD117" s="221"/>
      <c r="AE117" s="17" t="n">
        <v>1</v>
      </c>
      <c r="AF117" s="17"/>
      <c r="AG117" s="192" t="n">
        <v>9.08145</v>
      </c>
      <c r="AH117" s="191"/>
      <c r="AI117" s="214" t="n">
        <f aca="false">+AC117</f>
        <v>0</v>
      </c>
      <c r="AJ117" s="207" t="n">
        <v>0.15218</v>
      </c>
      <c r="AK117" s="215" t="n">
        <v>0.168</v>
      </c>
      <c r="AM117" s="207"/>
      <c r="AN117" s="219"/>
      <c r="AQ117" s="175"/>
      <c r="AR117" s="216"/>
      <c r="AT117" s="198" t="n">
        <f aca="false">X117/12000*9600</f>
        <v>0</v>
      </c>
      <c r="AU117" s="216"/>
      <c r="AV117" s="170"/>
      <c r="BA117" s="174" t="n">
        <v>39934</v>
      </c>
      <c r="BB117" s="1" t="n">
        <v>35.45</v>
      </c>
      <c r="BC117" s="1" t="n">
        <v>49.169275862069</v>
      </c>
      <c r="BD117" s="1" t="n">
        <v>2.05</v>
      </c>
      <c r="BE117" s="1" t="n">
        <v>0.073574436747868</v>
      </c>
      <c r="BJ117" s="1" t="n">
        <v>1.25137726004553</v>
      </c>
      <c r="BL117" s="1" t="n">
        <v>9.08145106091718</v>
      </c>
      <c r="BN117" s="1" t="n">
        <v>39934</v>
      </c>
      <c r="BO117" s="1" t="n">
        <v>0.118370589852303</v>
      </c>
      <c r="BP117" s="1" t="n">
        <v>0.179</v>
      </c>
    </row>
    <row r="118" customFormat="false" ht="12.75" hidden="false" customHeight="false" outlineLevel="0" collapsed="false">
      <c r="A118" s="217" t="n">
        <f aca="false">V118</f>
        <v>49309</v>
      </c>
      <c r="B118" s="175" t="n">
        <f aca="false">W118+PPadd</f>
        <v>59.5</v>
      </c>
      <c r="C118" s="200"/>
      <c r="D118" s="201" t="n">
        <f aca="false">Y118*AE118</f>
        <v>55</v>
      </c>
      <c r="E118" s="202" t="n">
        <f aca="false">Z118</f>
        <v>0.0723</v>
      </c>
      <c r="F118" s="220"/>
      <c r="G118" s="221"/>
      <c r="H118" s="220"/>
      <c r="I118" s="221"/>
      <c r="J118" s="82" t="n">
        <f aca="false">X118</f>
        <v>0</v>
      </c>
      <c r="K118" s="205" t="n">
        <f aca="false">J118-C118</f>
        <v>0</v>
      </c>
      <c r="L118" s="173" t="n">
        <f aca="false">(A118-Calculation!$C$5)/365.25</f>
        <v>9.24845995893224</v>
      </c>
      <c r="M118" s="1" t="n">
        <v>3</v>
      </c>
      <c r="N118" s="206" t="n">
        <f aca="false">A118</f>
        <v>49309</v>
      </c>
      <c r="O118" s="207" t="n">
        <f aca="false">AJ118</f>
        <v>0.18699</v>
      </c>
      <c r="P118" s="208"/>
      <c r="Q118" s="218"/>
      <c r="V118" s="210" t="n">
        <f aca="false">EOMONTH(V117,1)</f>
        <v>49309</v>
      </c>
      <c r="W118" s="175" t="n">
        <v>59.5</v>
      </c>
      <c r="X118" s="82" t="n">
        <v>0</v>
      </c>
      <c r="Y118" s="211" t="n">
        <v>55</v>
      </c>
      <c r="Z118" s="212" t="n">
        <v>0.0723</v>
      </c>
      <c r="AA118" s="220"/>
      <c r="AB118" s="221"/>
      <c r="AC118" s="220"/>
      <c r="AD118" s="221"/>
      <c r="AE118" s="17" t="n">
        <v>1</v>
      </c>
      <c r="AF118" s="17"/>
      <c r="AG118" s="192" t="n">
        <v>9.16632</v>
      </c>
      <c r="AH118" s="191"/>
      <c r="AI118" s="214" t="n">
        <f aca="false">+AC118</f>
        <v>0</v>
      </c>
      <c r="AJ118" s="207" t="n">
        <v>0.18699</v>
      </c>
      <c r="AK118" s="215" t="n">
        <v>0.168</v>
      </c>
      <c r="AM118" s="207"/>
      <c r="AN118" s="219"/>
      <c r="AQ118" s="175"/>
      <c r="AR118" s="216"/>
      <c r="AT118" s="198" t="n">
        <f aca="false">X118/12000*9600</f>
        <v>0</v>
      </c>
      <c r="AU118" s="216"/>
      <c r="AV118" s="170"/>
      <c r="BA118" s="174" t="n">
        <v>39965</v>
      </c>
      <c r="BB118" s="1" t="n">
        <v>61.75</v>
      </c>
      <c r="BC118" s="1" t="n">
        <v>49.4066896551724</v>
      </c>
      <c r="BD118" s="1" t="n">
        <v>2.05</v>
      </c>
      <c r="BE118" s="1" t="n">
        <v>0.073581576204715</v>
      </c>
      <c r="BJ118" s="1" t="n">
        <v>1.25400257816174</v>
      </c>
      <c r="BL118" s="1" t="n">
        <v>9.16632443531828</v>
      </c>
      <c r="BN118" s="1" t="n">
        <v>39965</v>
      </c>
      <c r="BO118" s="1" t="n">
        <v>0.133546306500035</v>
      </c>
      <c r="BP118" s="1" t="n">
        <v>0.178</v>
      </c>
    </row>
    <row r="119" customFormat="false" ht="12.75" hidden="false" customHeight="false" outlineLevel="0" collapsed="false">
      <c r="A119" s="217" t="n">
        <f aca="false">V119</f>
        <v>49340</v>
      </c>
      <c r="B119" s="175" t="n">
        <f aca="false">W119+PPadd</f>
        <v>95.25</v>
      </c>
      <c r="C119" s="200"/>
      <c r="D119" s="201" t="n">
        <f aca="false">Y119*AE119</f>
        <v>55</v>
      </c>
      <c r="E119" s="202" t="n">
        <f aca="false">Z119</f>
        <v>0.07232</v>
      </c>
      <c r="F119" s="220"/>
      <c r="G119" s="221"/>
      <c r="H119" s="220"/>
      <c r="I119" s="221"/>
      <c r="J119" s="82" t="n">
        <f aca="false">X119</f>
        <v>0</v>
      </c>
      <c r="K119" s="205" t="n">
        <f aca="false">J119-C119</f>
        <v>0</v>
      </c>
      <c r="L119" s="173" t="n">
        <f aca="false">(A119-Calculation!$C$5)/365.25</f>
        <v>9.33333333333333</v>
      </c>
      <c r="M119" s="1" t="n">
        <v>4</v>
      </c>
      <c r="N119" s="206" t="n">
        <f aca="false">A119</f>
        <v>49340</v>
      </c>
      <c r="O119" s="207" t="n">
        <f aca="false">AJ119</f>
        <v>0.23128</v>
      </c>
      <c r="P119" s="208"/>
      <c r="Q119" s="218"/>
      <c r="V119" s="210" t="n">
        <f aca="false">EOMONTH(V118,1)</f>
        <v>49340</v>
      </c>
      <c r="W119" s="175" t="n">
        <v>95.25</v>
      </c>
      <c r="X119" s="82" t="n">
        <v>0</v>
      </c>
      <c r="Y119" s="211" t="n">
        <v>55</v>
      </c>
      <c r="Z119" s="212" t="n">
        <v>0.07232</v>
      </c>
      <c r="AA119" s="220"/>
      <c r="AB119" s="221"/>
      <c r="AC119" s="220"/>
      <c r="AD119" s="221"/>
      <c r="AE119" s="17" t="n">
        <v>1</v>
      </c>
      <c r="AF119" s="17"/>
      <c r="AG119" s="192" t="n">
        <v>9.24846</v>
      </c>
      <c r="AH119" s="191"/>
      <c r="AI119" s="214" t="n">
        <f aca="false">+AC119</f>
        <v>0</v>
      </c>
      <c r="AJ119" s="207" t="n">
        <v>0.23128</v>
      </c>
      <c r="AK119" s="215" t="n">
        <v>0.168</v>
      </c>
      <c r="AM119" s="207"/>
      <c r="AN119" s="219"/>
      <c r="AQ119" s="175"/>
      <c r="AR119" s="216"/>
      <c r="AT119" s="198" t="n">
        <f aca="false">X119/12000*9600</f>
        <v>0</v>
      </c>
      <c r="AU119" s="216"/>
      <c r="AV119" s="170"/>
      <c r="BA119" s="174" t="n">
        <v>39995</v>
      </c>
      <c r="BB119" s="1" t="n">
        <v>97.75</v>
      </c>
      <c r="BC119" s="1" t="n">
        <v>50.0186896551724</v>
      </c>
      <c r="BD119" s="1" t="n">
        <v>2.05</v>
      </c>
      <c r="BE119" s="1" t="n">
        <v>0.073588485356519</v>
      </c>
      <c r="BJ119" s="1" t="n">
        <v>1.25654845260698</v>
      </c>
      <c r="BL119" s="1" t="n">
        <v>9.24845995893224</v>
      </c>
      <c r="BN119" s="1" t="n">
        <v>39995</v>
      </c>
      <c r="BO119" s="1" t="n">
        <v>0.169968026454589</v>
      </c>
      <c r="BP119" s="1" t="n">
        <v>0.178</v>
      </c>
    </row>
    <row r="120" customFormat="false" ht="12.75" hidden="false" customHeight="false" outlineLevel="0" collapsed="false">
      <c r="A120" s="217" t="n">
        <f aca="false">V120</f>
        <v>49368</v>
      </c>
      <c r="B120" s="175" t="n">
        <f aca="false">W120+PPadd</f>
        <v>92.25</v>
      </c>
      <c r="C120" s="200"/>
      <c r="D120" s="201" t="n">
        <f aca="false">Y120*AE120</f>
        <v>55</v>
      </c>
      <c r="E120" s="202" t="n">
        <f aca="false">Z120</f>
        <v>0.07233</v>
      </c>
      <c r="F120" s="220"/>
      <c r="G120" s="221"/>
      <c r="H120" s="220"/>
      <c r="I120" s="221"/>
      <c r="J120" s="82" t="n">
        <f aca="false">X120</f>
        <v>0</v>
      </c>
      <c r="K120" s="205" t="n">
        <f aca="false">J120-C120</f>
        <v>0</v>
      </c>
      <c r="L120" s="173" t="n">
        <f aca="false">(A120-Calculation!$C$5)/365.25</f>
        <v>9.40999315537303</v>
      </c>
      <c r="M120" s="1" t="n">
        <v>5</v>
      </c>
      <c r="N120" s="206" t="n">
        <f aca="false">A120</f>
        <v>49368</v>
      </c>
      <c r="O120" s="207" t="n">
        <f aca="false">AJ120</f>
        <v>0.23128</v>
      </c>
      <c r="P120" s="208"/>
      <c r="Q120" s="218"/>
      <c r="V120" s="210" t="n">
        <f aca="false">EOMONTH(V119,1)</f>
        <v>49368</v>
      </c>
      <c r="W120" s="175" t="n">
        <v>92.25</v>
      </c>
      <c r="X120" s="82" t="n">
        <v>0</v>
      </c>
      <c r="Y120" s="211" t="n">
        <v>55</v>
      </c>
      <c r="Z120" s="212" t="n">
        <v>0.07233</v>
      </c>
      <c r="AA120" s="220"/>
      <c r="AB120" s="221"/>
      <c r="AC120" s="220"/>
      <c r="AD120" s="221"/>
      <c r="AE120" s="17" t="n">
        <v>1</v>
      </c>
      <c r="AF120" s="17"/>
      <c r="AG120" s="192" t="n">
        <v>9.33333</v>
      </c>
      <c r="AH120" s="191"/>
      <c r="AI120" s="214" t="n">
        <f aca="false">+AC120</f>
        <v>0</v>
      </c>
      <c r="AJ120" s="207" t="n">
        <v>0.23128</v>
      </c>
      <c r="AK120" s="215" t="n">
        <v>0.168</v>
      </c>
      <c r="AM120" s="207"/>
      <c r="AN120" s="219"/>
      <c r="AQ120" s="175"/>
      <c r="AR120" s="216"/>
      <c r="AT120" s="198" t="n">
        <f aca="false">X120/12000*9600</f>
        <v>0</v>
      </c>
      <c r="AU120" s="216"/>
      <c r="AV120" s="170"/>
      <c r="BA120" s="174" t="n">
        <v>40026</v>
      </c>
      <c r="BB120" s="1" t="n">
        <v>91.75</v>
      </c>
      <c r="BC120" s="1" t="n">
        <v>50.7731379310345</v>
      </c>
      <c r="BD120" s="1" t="n">
        <v>2.05</v>
      </c>
      <c r="BE120" s="1" t="n">
        <v>0.073595624813399</v>
      </c>
      <c r="BJ120" s="1" t="n">
        <v>1.25918461959024</v>
      </c>
      <c r="BL120" s="1" t="n">
        <v>9.33333333333333</v>
      </c>
      <c r="BN120" s="1" t="n">
        <v>40026</v>
      </c>
      <c r="BO120" s="1" t="n">
        <v>0.206389746409144</v>
      </c>
      <c r="BP120" s="1" t="n">
        <v>0.177</v>
      </c>
    </row>
    <row r="121" customFormat="false" ht="12.75" hidden="false" customHeight="false" outlineLevel="0" collapsed="false">
      <c r="A121" s="217" t="n">
        <f aca="false">V121</f>
        <v>49399</v>
      </c>
      <c r="B121" s="175" t="n">
        <f aca="false">W121+PPadd</f>
        <v>35.45</v>
      </c>
      <c r="C121" s="200"/>
      <c r="D121" s="201" t="n">
        <f aca="false">Y121*AE121</f>
        <v>55</v>
      </c>
      <c r="E121" s="202" t="n">
        <f aca="false">Z121</f>
        <v>0.07235</v>
      </c>
      <c r="F121" s="220"/>
      <c r="G121" s="221"/>
      <c r="H121" s="220"/>
      <c r="I121" s="221"/>
      <c r="J121" s="82" t="n">
        <f aca="false">X121</f>
        <v>0</v>
      </c>
      <c r="K121" s="205" t="n">
        <f aca="false">J121-C121</f>
        <v>0</v>
      </c>
      <c r="L121" s="173" t="n">
        <f aca="false">(A121-Calculation!$C$5)/365.25</f>
        <v>9.49486652977413</v>
      </c>
      <c r="M121" s="1" t="n">
        <v>6</v>
      </c>
      <c r="N121" s="206" t="n">
        <f aca="false">A121</f>
        <v>49399</v>
      </c>
      <c r="O121" s="207" t="n">
        <f aca="false">AJ121</f>
        <v>0.15218</v>
      </c>
      <c r="P121" s="208"/>
      <c r="Q121" s="218"/>
      <c r="V121" s="210" t="n">
        <f aca="false">EOMONTH(V120,1)</f>
        <v>49399</v>
      </c>
      <c r="W121" s="175" t="n">
        <v>35.45</v>
      </c>
      <c r="X121" s="82" t="n">
        <v>0</v>
      </c>
      <c r="Y121" s="211" t="n">
        <v>55</v>
      </c>
      <c r="Z121" s="212" t="n">
        <v>0.07235</v>
      </c>
      <c r="AA121" s="220"/>
      <c r="AB121" s="221"/>
      <c r="AC121" s="220"/>
      <c r="AD121" s="221"/>
      <c r="AE121" s="17" t="n">
        <v>1</v>
      </c>
      <c r="AF121" s="17"/>
      <c r="AG121" s="192" t="n">
        <v>9.41821</v>
      </c>
      <c r="AH121" s="191"/>
      <c r="AI121" s="214" t="n">
        <f aca="false">+AC121</f>
        <v>0</v>
      </c>
      <c r="AJ121" s="207" t="n">
        <v>0.15218</v>
      </c>
      <c r="AK121" s="215" t="n">
        <v>0.168</v>
      </c>
      <c r="AM121" s="207"/>
      <c r="AN121" s="219"/>
      <c r="AQ121" s="175"/>
      <c r="AR121" s="216"/>
      <c r="AT121" s="198" t="n">
        <f aca="false">X121/12000*9600</f>
        <v>0</v>
      </c>
      <c r="AU121" s="216"/>
      <c r="AV121" s="170"/>
      <c r="BA121" s="174" t="n">
        <v>40057</v>
      </c>
      <c r="BB121" s="1" t="n">
        <v>35.5</v>
      </c>
      <c r="BC121" s="1" t="n">
        <v>51.5697931034483</v>
      </c>
      <c r="BD121" s="1" t="n">
        <v>2.05</v>
      </c>
      <c r="BE121" s="1" t="n">
        <v>0.073602764270296</v>
      </c>
      <c r="BJ121" s="1" t="n">
        <v>1.26182631710147</v>
      </c>
      <c r="BL121" s="1" t="n">
        <v>9.41820670773443</v>
      </c>
      <c r="BN121" s="1" t="n">
        <v>40057</v>
      </c>
      <c r="BO121" s="1" t="n">
        <v>0.206389746409144</v>
      </c>
      <c r="BP121" s="1" t="n">
        <v>0.177</v>
      </c>
    </row>
    <row r="122" customFormat="false" ht="12.75" hidden="false" customHeight="false" outlineLevel="0" collapsed="false">
      <c r="A122" s="217" t="n">
        <f aca="false">V122</f>
        <v>49429</v>
      </c>
      <c r="B122" s="175" t="n">
        <f aca="false">W122+PPadd</f>
        <v>28.55</v>
      </c>
      <c r="C122" s="200"/>
      <c r="D122" s="201" t="n">
        <f aca="false">Y122*AE122</f>
        <v>55</v>
      </c>
      <c r="E122" s="202" t="n">
        <f aca="false">Z122</f>
        <v>0.07237</v>
      </c>
      <c r="F122" s="220"/>
      <c r="G122" s="221"/>
      <c r="H122" s="220"/>
      <c r="I122" s="221"/>
      <c r="J122" s="82" t="n">
        <f aca="false">X122</f>
        <v>0</v>
      </c>
      <c r="K122" s="205" t="n">
        <f aca="false">J122-C122</f>
        <v>0</v>
      </c>
      <c r="L122" s="173" t="n">
        <f aca="false">(A122-Calculation!$C$5)/365.25</f>
        <v>9.57700205338809</v>
      </c>
      <c r="M122" s="1" t="n">
        <v>1</v>
      </c>
      <c r="N122" s="206" t="n">
        <f aca="false">A122</f>
        <v>49429</v>
      </c>
      <c r="O122" s="207" t="n">
        <f aca="false">AJ122</f>
        <v>0.12213</v>
      </c>
      <c r="P122" s="208"/>
      <c r="Q122" s="218"/>
      <c r="V122" s="210" t="n">
        <f aca="false">EOMONTH(V121,1)</f>
        <v>49429</v>
      </c>
      <c r="W122" s="175" t="n">
        <v>28.55</v>
      </c>
      <c r="X122" s="82" t="n">
        <v>0</v>
      </c>
      <c r="Y122" s="211" t="n">
        <v>55</v>
      </c>
      <c r="Z122" s="212" t="n">
        <v>0.07237</v>
      </c>
      <c r="AA122" s="220"/>
      <c r="AB122" s="221"/>
      <c r="AC122" s="220"/>
      <c r="AD122" s="221"/>
      <c r="AE122" s="17" t="n">
        <v>1</v>
      </c>
      <c r="AF122" s="17"/>
      <c r="AG122" s="192" t="n">
        <v>9.50034</v>
      </c>
      <c r="AH122" s="191"/>
      <c r="AI122" s="214" t="n">
        <f aca="false">+AC122</f>
        <v>0</v>
      </c>
      <c r="AJ122" s="207" t="n">
        <v>0.12213</v>
      </c>
      <c r="AK122" s="215" t="n">
        <v>0.168</v>
      </c>
      <c r="AM122" s="207"/>
      <c r="AN122" s="219"/>
      <c r="AQ122" s="175"/>
      <c r="AR122" s="216"/>
      <c r="AT122" s="198" t="n">
        <f aca="false">X122/12000*9600</f>
        <v>0</v>
      </c>
      <c r="AU122" s="216"/>
      <c r="AV122" s="170"/>
      <c r="BA122" s="174" t="n">
        <v>40087</v>
      </c>
      <c r="BB122" s="1" t="n">
        <v>27.75</v>
      </c>
      <c r="BC122" s="1" t="n">
        <v>52.6126551724138</v>
      </c>
      <c r="BD122" s="1" t="n">
        <v>2.05</v>
      </c>
      <c r="BE122" s="1" t="n">
        <v>0.073609673422148</v>
      </c>
      <c r="BJ122" s="1" t="n">
        <v>1.26438807529159</v>
      </c>
      <c r="BL122" s="1" t="n">
        <v>9.50034223134839</v>
      </c>
      <c r="BN122" s="1" t="n">
        <v>40087</v>
      </c>
      <c r="BO122" s="1" t="n">
        <v>0.128763656404992</v>
      </c>
      <c r="BP122" s="1" t="n">
        <v>0.176</v>
      </c>
    </row>
    <row r="123" customFormat="false" ht="12.75" hidden="false" customHeight="false" outlineLevel="0" collapsed="false">
      <c r="A123" s="217" t="n">
        <f aca="false">V123</f>
        <v>49460</v>
      </c>
      <c r="B123" s="175" t="n">
        <f aca="false">W123+PPadd</f>
        <v>28.55</v>
      </c>
      <c r="C123" s="200"/>
      <c r="D123" s="201" t="n">
        <f aca="false">Y123*AE123</f>
        <v>55</v>
      </c>
      <c r="E123" s="202" t="n">
        <f aca="false">Z123</f>
        <v>0.07238</v>
      </c>
      <c r="F123" s="220"/>
      <c r="G123" s="221"/>
      <c r="H123" s="220"/>
      <c r="I123" s="221"/>
      <c r="J123" s="82" t="n">
        <f aca="false">X123</f>
        <v>0</v>
      </c>
      <c r="K123" s="205" t="n">
        <f aca="false">J123-C123</f>
        <v>0</v>
      </c>
      <c r="L123" s="173" t="n">
        <f aca="false">(A123-Calculation!$C$5)/365.25</f>
        <v>9.66187542778919</v>
      </c>
      <c r="M123" s="1" t="n">
        <v>2</v>
      </c>
      <c r="N123" s="206" t="n">
        <f aca="false">A123</f>
        <v>49460</v>
      </c>
      <c r="O123" s="207" t="n">
        <f aca="false">AJ123</f>
        <v>0.12213</v>
      </c>
      <c r="P123" s="208"/>
      <c r="Q123" s="218"/>
      <c r="V123" s="210" t="n">
        <f aca="false">EOMONTH(V122,1)</f>
        <v>49460</v>
      </c>
      <c r="W123" s="175" t="n">
        <v>28.55</v>
      </c>
      <c r="X123" s="82" t="n">
        <v>0</v>
      </c>
      <c r="Y123" s="211" t="n">
        <v>55</v>
      </c>
      <c r="Z123" s="212" t="n">
        <v>0.07238</v>
      </c>
      <c r="AA123" s="220"/>
      <c r="AB123" s="221"/>
      <c r="AC123" s="220"/>
      <c r="AD123" s="221"/>
      <c r="AE123" s="17" t="n">
        <v>1</v>
      </c>
      <c r="AF123" s="17"/>
      <c r="AG123" s="192" t="n">
        <v>9.58522</v>
      </c>
      <c r="AH123" s="191"/>
      <c r="AI123" s="214" t="n">
        <f aca="false">+AC123</f>
        <v>0</v>
      </c>
      <c r="AJ123" s="207" t="n">
        <v>0.12213</v>
      </c>
      <c r="AK123" s="222" t="n">
        <v>0.168</v>
      </c>
      <c r="AM123" s="207"/>
      <c r="AN123" s="219"/>
      <c r="AQ123" s="175"/>
      <c r="AR123" s="216"/>
      <c r="AT123" s="198" t="n">
        <f aca="false">X123/12000*9600</f>
        <v>0</v>
      </c>
      <c r="AU123" s="216"/>
      <c r="AV123" s="170"/>
      <c r="BA123" s="174" t="n">
        <v>40118</v>
      </c>
      <c r="BB123" s="1" t="n">
        <v>27.75</v>
      </c>
      <c r="BC123" s="1" t="n">
        <v>53.6097931034483</v>
      </c>
      <c r="BD123" s="1" t="n">
        <v>2.05</v>
      </c>
      <c r="BE123" s="1" t="n">
        <v>0.073616812879078</v>
      </c>
      <c r="BJ123" s="1" t="n">
        <v>1.26704068935609</v>
      </c>
      <c r="BL123" s="1" t="n">
        <v>9.58521560574949</v>
      </c>
      <c r="BN123" s="1" t="n">
        <v>40118</v>
      </c>
      <c r="BO123" s="1" t="n">
        <v>0.0971245865454797</v>
      </c>
      <c r="BP123" s="1" t="n">
        <v>0.176</v>
      </c>
    </row>
    <row r="124" customFormat="false" ht="12.75" hidden="false" customHeight="false" outlineLevel="0" collapsed="false">
      <c r="A124" s="217" t="n">
        <f aca="false">V124</f>
        <v>49490</v>
      </c>
      <c r="B124" s="175" t="n">
        <f aca="false">W124+PPadd</f>
        <v>28.55</v>
      </c>
      <c r="C124" s="200"/>
      <c r="D124" s="201" t="n">
        <f aca="false">Y124*AE124</f>
        <v>55</v>
      </c>
      <c r="E124" s="202" t="n">
        <f aca="false">Z124</f>
        <v>0.0724</v>
      </c>
      <c r="F124" s="220"/>
      <c r="G124" s="221"/>
      <c r="H124" s="220"/>
      <c r="I124" s="221"/>
      <c r="J124" s="82" t="n">
        <f aca="false">X124</f>
        <v>0</v>
      </c>
      <c r="K124" s="205" t="n">
        <f aca="false">J124-C124</f>
        <v>0</v>
      </c>
      <c r="L124" s="173" t="n">
        <f aca="false">(A124-Calculation!$C$5)/365.25</f>
        <v>9.74401095140315</v>
      </c>
      <c r="M124" s="1" t="n">
        <v>3</v>
      </c>
      <c r="N124" s="206" t="n">
        <f aca="false">A124</f>
        <v>49490</v>
      </c>
      <c r="O124" s="207" t="n">
        <f aca="false">AJ124</f>
        <v>0.12244</v>
      </c>
      <c r="P124" s="208"/>
      <c r="Q124" s="218"/>
      <c r="V124" s="210" t="n">
        <f aca="false">EOMONTH(V123,1)</f>
        <v>49490</v>
      </c>
      <c r="W124" s="175" t="n">
        <v>28.55</v>
      </c>
      <c r="X124" s="82" t="n">
        <v>0</v>
      </c>
      <c r="Y124" s="211" t="n">
        <v>55</v>
      </c>
      <c r="Z124" s="212" t="n">
        <v>0.0724</v>
      </c>
      <c r="AA124" s="220"/>
      <c r="AB124" s="221"/>
      <c r="AC124" s="220"/>
      <c r="AD124" s="221"/>
      <c r="AE124" s="17" t="n">
        <v>1</v>
      </c>
      <c r="AF124" s="17"/>
      <c r="AG124" s="192" t="n">
        <v>9.66735</v>
      </c>
      <c r="AH124" s="191"/>
      <c r="AI124" s="214" t="n">
        <f aca="false">+AC124</f>
        <v>0</v>
      </c>
      <c r="AJ124" s="207" t="n">
        <v>0.12244</v>
      </c>
      <c r="AK124" s="222" t="n">
        <v>0.168</v>
      </c>
      <c r="AM124" s="207"/>
      <c r="AN124" s="219"/>
      <c r="AQ124" s="175"/>
      <c r="AR124" s="216"/>
      <c r="AT124" s="198" t="n">
        <f aca="false">X124/12000*9600</f>
        <v>0</v>
      </c>
      <c r="AU124" s="216"/>
      <c r="AV124" s="170"/>
      <c r="BA124" s="174" t="n">
        <v>40148</v>
      </c>
      <c r="BB124" s="1" t="n">
        <v>27.75</v>
      </c>
      <c r="BC124" s="1" t="n">
        <v>54.2376206896552</v>
      </c>
      <c r="BD124" s="1" t="n">
        <v>2.05</v>
      </c>
      <c r="BE124" s="1" t="n">
        <v>0.073623722030962</v>
      </c>
      <c r="BJ124" s="1" t="n">
        <v>1.26961303375816</v>
      </c>
      <c r="BL124" s="1" t="n">
        <v>9.66735112936345</v>
      </c>
      <c r="BN124" s="1" t="n">
        <v>40148</v>
      </c>
      <c r="BO124" s="1" t="n">
        <v>0.0971245865454797</v>
      </c>
      <c r="BP124" s="1" t="n">
        <v>0.176</v>
      </c>
    </row>
    <row r="125" customFormat="false" ht="12.75" hidden="false" customHeight="false" outlineLevel="0" collapsed="false">
      <c r="A125" s="217" t="n">
        <f aca="false">V125</f>
        <v>49521</v>
      </c>
      <c r="B125" s="175" t="n">
        <f aca="false">W125+PPadd</f>
        <v>35.05</v>
      </c>
      <c r="C125" s="200"/>
      <c r="D125" s="201" t="n">
        <f aca="false">Y125*AE125</f>
        <v>55</v>
      </c>
      <c r="E125" s="202" t="n">
        <f aca="false">Z125</f>
        <v>0.07242</v>
      </c>
      <c r="F125" s="220"/>
      <c r="G125" s="221"/>
      <c r="H125" s="220"/>
      <c r="I125" s="221"/>
      <c r="J125" s="82" t="n">
        <f aca="false">X125</f>
        <v>0</v>
      </c>
      <c r="K125" s="205" t="n">
        <f aca="false">J125-C125</f>
        <v>0</v>
      </c>
      <c r="L125" s="173" t="n">
        <f aca="false">(A125-Calculation!$C$5)/365.25</f>
        <v>9.82888432580424</v>
      </c>
      <c r="M125" s="1" t="n">
        <v>4</v>
      </c>
      <c r="N125" s="206" t="n">
        <f aca="false">A125</f>
        <v>49521</v>
      </c>
      <c r="O125" s="207" t="n">
        <f aca="false">AJ125</f>
        <v>0.17341</v>
      </c>
      <c r="P125" s="208"/>
      <c r="Q125" s="218"/>
      <c r="V125" s="210" t="n">
        <f aca="false">EOMONTH(V124,1)</f>
        <v>49521</v>
      </c>
      <c r="W125" s="175" t="n">
        <v>35.05</v>
      </c>
      <c r="X125" s="82" t="n">
        <v>0</v>
      </c>
      <c r="Y125" s="211" t="n">
        <v>55</v>
      </c>
      <c r="Z125" s="212" t="n">
        <v>0.07242</v>
      </c>
      <c r="AA125" s="220"/>
      <c r="AB125" s="221"/>
      <c r="AC125" s="220"/>
      <c r="AD125" s="221"/>
      <c r="AE125" s="17" t="n">
        <v>1</v>
      </c>
      <c r="AF125" s="17"/>
      <c r="AG125" s="192" t="n">
        <v>9.75222</v>
      </c>
      <c r="AH125" s="191"/>
      <c r="AI125" s="214" t="n">
        <f aca="false">+AC125</f>
        <v>0</v>
      </c>
      <c r="AJ125" s="207" t="n">
        <v>0.17341</v>
      </c>
      <c r="AK125" s="215" t="n">
        <v>0.168</v>
      </c>
      <c r="AM125" s="207"/>
      <c r="AN125" s="219"/>
      <c r="AQ125" s="175"/>
      <c r="AR125" s="216"/>
      <c r="AT125" s="198" t="n">
        <f aca="false">X125/12000*9600</f>
        <v>0</v>
      </c>
      <c r="AU125" s="216"/>
      <c r="AV125" s="170"/>
      <c r="BA125" s="174" t="n">
        <v>40179</v>
      </c>
      <c r="BB125" s="1" t="n">
        <v>35.05</v>
      </c>
      <c r="BC125" s="1" t="n">
        <v>52.6337586206897</v>
      </c>
      <c r="BD125" s="1" t="n">
        <v>2.05</v>
      </c>
      <c r="BE125" s="1" t="n">
        <v>0.073630861487925</v>
      </c>
      <c r="BJ125" s="1" t="n">
        <v>1.2722766094875</v>
      </c>
      <c r="BL125" s="1" t="n">
        <v>9.75222450376455</v>
      </c>
      <c r="BN125" s="1" t="n">
        <v>40179</v>
      </c>
      <c r="BO125" s="1" t="n">
        <v>0.0971245865454797</v>
      </c>
      <c r="BP125" s="1" t="n">
        <v>0.18</v>
      </c>
    </row>
    <row r="126" customFormat="false" ht="12.75" hidden="false" customHeight="false" outlineLevel="0" collapsed="false">
      <c r="A126" s="217" t="n">
        <f aca="false">V126</f>
        <v>49552</v>
      </c>
      <c r="B126" s="175" t="n">
        <f aca="false">W126+PPadd</f>
        <v>35.05</v>
      </c>
      <c r="C126" s="200"/>
      <c r="D126" s="201" t="n">
        <f aca="false">Y126*AE126</f>
        <v>55</v>
      </c>
      <c r="E126" s="202" t="n">
        <f aca="false">Z126</f>
        <v>0.07243</v>
      </c>
      <c r="F126" s="220"/>
      <c r="G126" s="221"/>
      <c r="H126" s="220"/>
      <c r="I126" s="221"/>
      <c r="J126" s="82" t="n">
        <f aca="false">X126</f>
        <v>0</v>
      </c>
      <c r="K126" s="205" t="n">
        <f aca="false">J126-C126</f>
        <v>0</v>
      </c>
      <c r="L126" s="173" t="n">
        <f aca="false">(A126-Calculation!$C$5)/365.25</f>
        <v>9.91375770020534</v>
      </c>
      <c r="M126" s="1" t="n">
        <v>5</v>
      </c>
      <c r="N126" s="206" t="n">
        <f aca="false">A126</f>
        <v>49552</v>
      </c>
      <c r="O126" s="207" t="n">
        <f aca="false">AJ126</f>
        <v>0.17341</v>
      </c>
      <c r="P126" s="208"/>
      <c r="Q126" s="218"/>
      <c r="V126" s="210" t="n">
        <f aca="false">EOMONTH(V125,1)</f>
        <v>49552</v>
      </c>
      <c r="W126" s="175" t="n">
        <v>35.05</v>
      </c>
      <c r="X126" s="82" t="n">
        <v>0</v>
      </c>
      <c r="Y126" s="211" t="n">
        <v>55</v>
      </c>
      <c r="Z126" s="212" t="n">
        <v>0.07243</v>
      </c>
      <c r="AA126" s="220"/>
      <c r="AB126" s="221"/>
      <c r="AC126" s="220"/>
      <c r="AD126" s="221"/>
      <c r="AE126" s="17" t="n">
        <v>1</v>
      </c>
      <c r="AF126" s="17"/>
      <c r="AG126" s="192" t="n">
        <v>9.8371</v>
      </c>
      <c r="AH126" s="191"/>
      <c r="AI126" s="214" t="n">
        <f aca="false">+AC126</f>
        <v>0</v>
      </c>
      <c r="AJ126" s="207" t="n">
        <v>0.17341</v>
      </c>
      <c r="AK126" s="215" t="n">
        <v>0.168</v>
      </c>
      <c r="AM126" s="207"/>
      <c r="AN126" s="219"/>
      <c r="AQ126" s="175"/>
      <c r="AR126" s="216"/>
      <c r="AT126" s="198" t="n">
        <f aca="false">X126/12000*9600</f>
        <v>0</v>
      </c>
      <c r="AU126" s="216"/>
      <c r="AV126" s="170"/>
      <c r="BA126" s="174" t="n">
        <v>40210</v>
      </c>
      <c r="BB126" s="1" t="n">
        <v>35.05</v>
      </c>
      <c r="BC126" s="1" t="n">
        <v>51.6436551724138</v>
      </c>
      <c r="BD126" s="1" t="n">
        <v>2.05</v>
      </c>
      <c r="BE126" s="1" t="n">
        <v>0.073638000944906</v>
      </c>
      <c r="BJ126" s="1" t="n">
        <v>1.2749457732468</v>
      </c>
      <c r="BL126" s="1" t="n">
        <v>9.83709787816564</v>
      </c>
      <c r="BN126" s="1" t="n">
        <v>40210</v>
      </c>
      <c r="BO126" s="1" t="n">
        <v>0.145686879818219</v>
      </c>
      <c r="BP126" s="1" t="n">
        <v>0.18</v>
      </c>
    </row>
    <row r="127" customFormat="false" ht="12.75" hidden="false" customHeight="false" outlineLevel="0" collapsed="false">
      <c r="A127" s="217" t="n">
        <f aca="false">V127</f>
        <v>49582</v>
      </c>
      <c r="B127" s="175" t="n">
        <f aca="false">W127+PPadd</f>
        <v>27.275</v>
      </c>
      <c r="C127" s="200"/>
      <c r="D127" s="201" t="n">
        <f aca="false">Y127*AE127</f>
        <v>55</v>
      </c>
      <c r="E127" s="202" t="n">
        <f aca="false">Z127</f>
        <v>0.07245</v>
      </c>
      <c r="F127" s="220"/>
      <c r="G127" s="221"/>
      <c r="H127" s="220"/>
      <c r="I127" s="221"/>
      <c r="J127" s="82" t="n">
        <f aca="false">X127</f>
        <v>0</v>
      </c>
      <c r="K127" s="205" t="n">
        <f aca="false">J127-C127</f>
        <v>0</v>
      </c>
      <c r="L127" s="173" t="n">
        <f aca="false">(A127-Calculation!$C$5)/365.25</f>
        <v>9.9958932238193</v>
      </c>
      <c r="M127" s="1" t="n">
        <v>6</v>
      </c>
      <c r="N127" s="206" t="n">
        <f aca="false">A127</f>
        <v>49582</v>
      </c>
      <c r="O127" s="207" t="n">
        <f aca="false">AJ127</f>
        <v>0.13121</v>
      </c>
      <c r="P127" s="208"/>
      <c r="Q127" s="218"/>
      <c r="V127" s="210" t="n">
        <f aca="false">EOMONTH(V126,1)</f>
        <v>49582</v>
      </c>
      <c r="W127" s="175" t="n">
        <v>27.275</v>
      </c>
      <c r="X127" s="82" t="n">
        <v>0</v>
      </c>
      <c r="Y127" s="211" t="n">
        <v>55</v>
      </c>
      <c r="Z127" s="212" t="n">
        <v>0.07245</v>
      </c>
      <c r="AA127" s="220"/>
      <c r="AB127" s="221"/>
      <c r="AC127" s="220"/>
      <c r="AD127" s="221"/>
      <c r="AE127" s="17" t="n">
        <v>1</v>
      </c>
      <c r="AF127" s="17"/>
      <c r="AG127" s="192" t="n">
        <v>9.91376</v>
      </c>
      <c r="AH127" s="191"/>
      <c r="AI127" s="214" t="n">
        <f aca="false">+AC127</f>
        <v>0</v>
      </c>
      <c r="AJ127" s="207" t="n">
        <v>0.13121</v>
      </c>
      <c r="AK127" s="215" t="n">
        <v>0.168</v>
      </c>
      <c r="AM127" s="207"/>
      <c r="AN127" s="219"/>
      <c r="AQ127" s="175"/>
      <c r="AR127" s="216"/>
      <c r="AT127" s="198" t="n">
        <f aca="false">X127/12000*9600</f>
        <v>0</v>
      </c>
      <c r="AU127" s="216"/>
      <c r="AV127" s="170"/>
      <c r="BA127" s="174" t="n">
        <v>40238</v>
      </c>
      <c r="BB127" s="1" t="n">
        <v>27.275</v>
      </c>
      <c r="BC127" s="1" t="n">
        <v>50.5075862068966</v>
      </c>
      <c r="BD127" s="1" t="n">
        <v>2.05</v>
      </c>
      <c r="BE127" s="1" t="n">
        <v>0.073644449486709</v>
      </c>
      <c r="BJ127" s="1" t="n">
        <v>1.27736144361774</v>
      </c>
      <c r="BL127" s="1" t="n">
        <v>9.91375770020534</v>
      </c>
      <c r="BN127" s="1" t="n">
        <v>40238</v>
      </c>
      <c r="BO127" s="1" t="n">
        <v>0.145686879818219</v>
      </c>
      <c r="BP127" s="1" t="n">
        <v>0.179</v>
      </c>
    </row>
    <row r="128" customFormat="false" ht="12.75" hidden="false" customHeight="false" outlineLevel="0" collapsed="false">
      <c r="A128" s="199" t="n">
        <f aca="false">V128</f>
        <v>49613</v>
      </c>
      <c r="B128" s="175" t="n">
        <f aca="false">W128+PPadd</f>
        <v>28.15</v>
      </c>
      <c r="C128" s="200"/>
      <c r="D128" s="201" t="n">
        <f aca="false">Y128*AE128</f>
        <v>55</v>
      </c>
      <c r="E128" s="202" t="n">
        <f aca="false">Z128</f>
        <v>0.07246</v>
      </c>
      <c r="F128" s="220"/>
      <c r="G128" s="221"/>
      <c r="H128" s="220"/>
      <c r="I128" s="221"/>
      <c r="J128" s="82" t="n">
        <f aca="false">X128</f>
        <v>0</v>
      </c>
      <c r="K128" s="205" t="n">
        <f aca="false">J128-C128</f>
        <v>0</v>
      </c>
      <c r="L128" s="173" t="n">
        <f aca="false">(A128-Calculation!$C$5)/365.25</f>
        <v>10.0807665982204</v>
      </c>
      <c r="M128" s="1" t="n">
        <v>1</v>
      </c>
      <c r="N128" s="206" t="n">
        <f aca="false">A128</f>
        <v>49613</v>
      </c>
      <c r="O128" s="207" t="n">
        <f aca="false">AJ128</f>
        <v>0.12514</v>
      </c>
      <c r="P128" s="208"/>
      <c r="Q128" s="218"/>
      <c r="V128" s="210" t="n">
        <f aca="false">EOMONTH(V127,1)</f>
        <v>49613</v>
      </c>
      <c r="W128" s="175" t="n">
        <v>28.15</v>
      </c>
      <c r="X128" s="82" t="n">
        <v>0</v>
      </c>
      <c r="Y128" s="211" t="n">
        <v>55</v>
      </c>
      <c r="Z128" s="212" t="n">
        <v>0.07246</v>
      </c>
      <c r="AA128" s="220"/>
      <c r="AB128" s="221"/>
      <c r="AC128" s="220"/>
      <c r="AD128" s="221"/>
      <c r="AE128" s="17" t="n">
        <v>1</v>
      </c>
      <c r="AF128" s="17"/>
      <c r="AG128" s="192" t="n">
        <v>9.99863</v>
      </c>
      <c r="AH128" s="191"/>
      <c r="AI128" s="214" t="n">
        <f aca="false">+AC128</f>
        <v>0</v>
      </c>
      <c r="AJ128" s="207" t="n">
        <v>0.12514</v>
      </c>
      <c r="AK128" s="215" t="n">
        <v>0.168</v>
      </c>
      <c r="AM128" s="207"/>
      <c r="AN128" s="219"/>
      <c r="AQ128" s="175"/>
      <c r="AR128" s="216"/>
      <c r="AT128" s="198" t="n">
        <f aca="false">X128/12000*9600</f>
        <v>0</v>
      </c>
      <c r="AU128" s="216"/>
      <c r="AV128" s="170"/>
      <c r="BA128" s="174" t="n">
        <v>40269</v>
      </c>
      <c r="BB128" s="1" t="n">
        <v>28.15</v>
      </c>
      <c r="BC128" s="1" t="n">
        <v>49.7021379310345</v>
      </c>
      <c r="BD128" s="1" t="n">
        <v>2.05</v>
      </c>
      <c r="BE128" s="1" t="n">
        <v>0.073651588943721</v>
      </c>
      <c r="BJ128" s="1" t="n">
        <v>1.28004127506902</v>
      </c>
      <c r="BL128" s="1" t="n">
        <v>9.99863107460643</v>
      </c>
      <c r="BN128" s="1" t="n">
        <v>40269</v>
      </c>
      <c r="BO128" s="1" t="n">
        <v>0.116549503854576</v>
      </c>
      <c r="BP128" s="1" t="n">
        <v>0.179</v>
      </c>
    </row>
    <row r="129" customFormat="false" ht="12.75" hidden="false" customHeight="false" outlineLevel="0" collapsed="false">
      <c r="A129" s="217" t="n">
        <f aca="false">V129</f>
        <v>49643</v>
      </c>
      <c r="B129" s="175" t="n">
        <f aca="false">W129+PPadd</f>
        <v>36.9</v>
      </c>
      <c r="C129" s="200"/>
      <c r="D129" s="201" t="n">
        <f aca="false">Y129*AE129</f>
        <v>55</v>
      </c>
      <c r="E129" s="202" t="n">
        <f aca="false">Z129</f>
        <v>0.07248</v>
      </c>
      <c r="F129" s="220"/>
      <c r="G129" s="221"/>
      <c r="H129" s="220"/>
      <c r="I129" s="221"/>
      <c r="J129" s="82" t="n">
        <f aca="false">X129</f>
        <v>0</v>
      </c>
      <c r="K129" s="205" t="n">
        <f aca="false">J129-C129</f>
        <v>0</v>
      </c>
      <c r="L129" s="173" t="n">
        <f aca="false">(A129-Calculation!$C$5)/365.25</f>
        <v>10.1629021218344</v>
      </c>
      <c r="M129" s="1" t="n">
        <v>2</v>
      </c>
      <c r="N129" s="206" t="n">
        <f aca="false">A129</f>
        <v>49643</v>
      </c>
      <c r="O129" s="207" t="n">
        <f aca="false">AJ129</f>
        <v>0.1461</v>
      </c>
      <c r="P129" s="208"/>
      <c r="Q129" s="218"/>
      <c r="V129" s="210" t="n">
        <f aca="false">EOMONTH(V128,1)</f>
        <v>49643</v>
      </c>
      <c r="W129" s="175" t="n">
        <v>36.9</v>
      </c>
      <c r="X129" s="82" t="n">
        <v>0</v>
      </c>
      <c r="Y129" s="211" t="n">
        <v>55</v>
      </c>
      <c r="Z129" s="212" t="n">
        <v>0.07248</v>
      </c>
      <c r="AA129" s="220"/>
      <c r="AB129" s="221"/>
      <c r="AC129" s="220"/>
      <c r="AD129" s="221"/>
      <c r="AE129" s="17" t="n">
        <v>1</v>
      </c>
      <c r="AF129" s="17"/>
      <c r="AG129" s="192" t="n">
        <v>10.08077</v>
      </c>
      <c r="AH129" s="191"/>
      <c r="AI129" s="214" t="n">
        <f aca="false">+AC129</f>
        <v>0</v>
      </c>
      <c r="AJ129" s="207" t="n">
        <v>0.1461</v>
      </c>
      <c r="AK129" s="215" t="n">
        <v>0.168</v>
      </c>
      <c r="AM129" s="207"/>
      <c r="AN129" s="219"/>
      <c r="AQ129" s="175"/>
      <c r="AR129" s="216"/>
      <c r="AT129" s="198" t="n">
        <f aca="false">X129/12000*9600</f>
        <v>0</v>
      </c>
      <c r="AU129" s="216"/>
      <c r="AV129" s="170"/>
      <c r="BA129" s="174" t="n">
        <v>40299</v>
      </c>
      <c r="BB129" s="1" t="n">
        <v>36.45</v>
      </c>
      <c r="BC129" s="1" t="n">
        <v>49.169275862069</v>
      </c>
      <c r="BD129" s="1" t="n">
        <v>2.05</v>
      </c>
      <c r="BE129" s="1" t="n">
        <v>0.07364895969701</v>
      </c>
      <c r="BJ129" s="1" t="n">
        <v>1.28264001324373</v>
      </c>
      <c r="BL129" s="1" t="n">
        <v>10.0807665982204</v>
      </c>
      <c r="BN129" s="1" t="n">
        <v>40299</v>
      </c>
      <c r="BO129" s="1" t="n">
        <v>0.113635766258211</v>
      </c>
      <c r="BP129" s="1" t="n">
        <v>0.179</v>
      </c>
    </row>
    <row r="130" customFormat="false" ht="12.75" hidden="false" customHeight="false" outlineLevel="0" collapsed="false">
      <c r="A130" s="217" t="n">
        <f aca="false">V130</f>
        <v>49674</v>
      </c>
      <c r="B130" s="175" t="n">
        <f aca="false">W130+PPadd</f>
        <v>60.5</v>
      </c>
      <c r="C130" s="200"/>
      <c r="D130" s="201" t="n">
        <f aca="false">Y130*AE130</f>
        <v>55</v>
      </c>
      <c r="E130" s="202" t="n">
        <f aca="false">Z130</f>
        <v>0.07248</v>
      </c>
      <c r="F130" s="220"/>
      <c r="G130" s="221"/>
      <c r="H130" s="220"/>
      <c r="I130" s="221"/>
      <c r="J130" s="82" t="n">
        <f aca="false">X130</f>
        <v>0</v>
      </c>
      <c r="K130" s="205" t="n">
        <f aca="false">J130-C130</f>
        <v>0</v>
      </c>
      <c r="L130" s="173" t="n">
        <f aca="false">(A130-Calculation!$C$5)/365.25</f>
        <v>10.2477754962355</v>
      </c>
      <c r="M130" s="1" t="n">
        <v>3</v>
      </c>
      <c r="N130" s="206" t="n">
        <f aca="false">A130</f>
        <v>49674</v>
      </c>
      <c r="O130" s="207" t="n">
        <f aca="false">AJ130</f>
        <v>0.17951</v>
      </c>
      <c r="P130" s="208"/>
      <c r="Q130" s="218"/>
      <c r="V130" s="210" t="n">
        <f aca="false">EOMONTH(V129,1)</f>
        <v>49674</v>
      </c>
      <c r="W130" s="175" t="n">
        <v>60.5</v>
      </c>
      <c r="X130" s="82" t="n">
        <v>0</v>
      </c>
      <c r="Y130" s="211" t="n">
        <v>55</v>
      </c>
      <c r="Z130" s="212" t="n">
        <v>0.07248</v>
      </c>
      <c r="AA130" s="220"/>
      <c r="AB130" s="221"/>
      <c r="AC130" s="220"/>
      <c r="AD130" s="221"/>
      <c r="AE130" s="17" t="n">
        <v>1</v>
      </c>
      <c r="AF130" s="17"/>
      <c r="AG130" s="192" t="n">
        <v>10.16564</v>
      </c>
      <c r="AH130" s="191"/>
      <c r="AI130" s="214" t="n">
        <f aca="false">+AC130</f>
        <v>0</v>
      </c>
      <c r="AJ130" s="207" t="n">
        <v>0.17951</v>
      </c>
      <c r="AK130" s="215" t="n">
        <v>0.168</v>
      </c>
      <c r="AM130" s="207"/>
      <c r="AN130" s="219"/>
      <c r="AQ130" s="175"/>
      <c r="AR130" s="216"/>
      <c r="AT130" s="198" t="n">
        <f aca="false">X130/12000*9600</f>
        <v>0</v>
      </c>
      <c r="AU130" s="216"/>
      <c r="AV130" s="170"/>
      <c r="BA130" s="174" t="n">
        <v>40330</v>
      </c>
      <c r="BB130" s="1" t="n">
        <v>62.75</v>
      </c>
      <c r="BC130" s="1" t="n">
        <v>49.4066896551724</v>
      </c>
      <c r="BD130" s="1" t="n">
        <v>2.05</v>
      </c>
      <c r="BE130" s="1" t="n">
        <v>0.07364427153969</v>
      </c>
      <c r="BJ130" s="1" t="n">
        <v>1.28533091883301</v>
      </c>
      <c r="BL130" s="1" t="n">
        <v>10.1656399726215</v>
      </c>
      <c r="BN130" s="1" t="n">
        <v>40330</v>
      </c>
      <c r="BO130" s="1" t="n">
        <v>0.128204454240033</v>
      </c>
      <c r="BP130" s="1" t="n">
        <v>0.178</v>
      </c>
    </row>
    <row r="131" customFormat="false" ht="12.75" hidden="false" customHeight="false" outlineLevel="0" collapsed="false">
      <c r="A131" s="217" t="n">
        <f aca="false">V131</f>
        <v>49705</v>
      </c>
      <c r="B131" s="175" t="n">
        <f aca="false">W131+PPadd</f>
        <v>97.25</v>
      </c>
      <c r="C131" s="200"/>
      <c r="D131" s="201" t="n">
        <f aca="false">Y131*AE131</f>
        <v>55</v>
      </c>
      <c r="E131" s="202" t="n">
        <f aca="false">Z131</f>
        <v>0.07248</v>
      </c>
      <c r="F131" s="220"/>
      <c r="G131" s="221"/>
      <c r="H131" s="220"/>
      <c r="I131" s="221"/>
      <c r="J131" s="82" t="n">
        <f aca="false">X131</f>
        <v>0</v>
      </c>
      <c r="K131" s="205" t="n">
        <f aca="false">J131-C131</f>
        <v>0</v>
      </c>
      <c r="L131" s="173" t="n">
        <f aca="false">(A131-Calculation!$C$5)/365.25</f>
        <v>10.3326488706366</v>
      </c>
      <c r="M131" s="1" t="n">
        <v>4</v>
      </c>
      <c r="N131" s="206" t="n">
        <f aca="false">A131</f>
        <v>49705</v>
      </c>
      <c r="O131" s="207" t="n">
        <f aca="false">AJ131</f>
        <v>0.22203</v>
      </c>
      <c r="P131" s="208"/>
      <c r="Q131" s="218"/>
      <c r="V131" s="210" t="n">
        <f aca="false">EOMONTH(V130,1)</f>
        <v>49705</v>
      </c>
      <c r="W131" s="175" t="n">
        <v>97.25</v>
      </c>
      <c r="X131" s="82" t="n">
        <v>0</v>
      </c>
      <c r="Y131" s="211" t="n">
        <v>55</v>
      </c>
      <c r="Z131" s="212" t="n">
        <v>0.07248</v>
      </c>
      <c r="AA131" s="220"/>
      <c r="AB131" s="221"/>
      <c r="AC131" s="220"/>
      <c r="AD131" s="221"/>
      <c r="AE131" s="17" t="n">
        <v>1</v>
      </c>
      <c r="AF131" s="17"/>
      <c r="AG131" s="192" t="n">
        <v>10.24778</v>
      </c>
      <c r="AH131" s="191"/>
      <c r="AI131" s="214" t="n">
        <f aca="false">+AC131</f>
        <v>0</v>
      </c>
      <c r="AJ131" s="207" t="n">
        <v>0.22203</v>
      </c>
      <c r="AK131" s="215" t="n">
        <v>0.168</v>
      </c>
      <c r="AM131" s="207"/>
      <c r="AN131" s="219"/>
      <c r="AQ131" s="175"/>
      <c r="AR131" s="216"/>
      <c r="AT131" s="198" t="n">
        <f aca="false">X131/12000*9600</f>
        <v>0</v>
      </c>
      <c r="AU131" s="216"/>
      <c r="AV131" s="170"/>
      <c r="BA131" s="174" t="n">
        <v>40360</v>
      </c>
      <c r="BB131" s="1" t="n">
        <v>99.75</v>
      </c>
      <c r="BC131" s="1" t="n">
        <v>50.0186896551724</v>
      </c>
      <c r="BD131" s="1" t="n">
        <v>2.05</v>
      </c>
      <c r="BE131" s="1" t="n">
        <v>0.073639734613258</v>
      </c>
      <c r="BJ131" s="1" t="n">
        <v>1.28794039603578</v>
      </c>
      <c r="BL131" s="1" t="n">
        <v>10.2477754962355</v>
      </c>
      <c r="BN131" s="1" t="n">
        <v>40360</v>
      </c>
      <c r="BO131" s="1" t="n">
        <v>0.163169305396406</v>
      </c>
      <c r="BP131" s="1" t="n">
        <v>0.178</v>
      </c>
    </row>
    <row r="132" customFormat="false" ht="12.75" hidden="false" customHeight="false" outlineLevel="0" collapsed="false">
      <c r="A132" s="217" t="n">
        <f aca="false">V132</f>
        <v>49734</v>
      </c>
      <c r="B132" s="175" t="n">
        <f aca="false">W132+PPadd</f>
        <v>94.25</v>
      </c>
      <c r="C132" s="200"/>
      <c r="D132" s="201" t="n">
        <f aca="false">Y132*AE132</f>
        <v>55</v>
      </c>
      <c r="E132" s="202" t="n">
        <f aca="false">Z132</f>
        <v>0.07249</v>
      </c>
      <c r="F132" s="220"/>
      <c r="G132" s="221"/>
      <c r="H132" s="220"/>
      <c r="I132" s="221"/>
      <c r="J132" s="82" t="n">
        <f aca="false">X132</f>
        <v>0</v>
      </c>
      <c r="K132" s="205" t="n">
        <f aca="false">J132-C132</f>
        <v>0</v>
      </c>
      <c r="L132" s="173" t="n">
        <f aca="false">(A132-Calculation!$C$5)/365.25</f>
        <v>10.4120465434634</v>
      </c>
      <c r="M132" s="1" t="n">
        <v>5</v>
      </c>
      <c r="N132" s="206" t="n">
        <f aca="false">A132</f>
        <v>49734</v>
      </c>
      <c r="O132" s="207" t="n">
        <f aca="false">AJ132</f>
        <v>0.22203</v>
      </c>
      <c r="P132" s="208"/>
      <c r="Q132" s="218"/>
      <c r="V132" s="210" t="n">
        <f aca="false">EOMONTH(V131,1)</f>
        <v>49734</v>
      </c>
      <c r="W132" s="175" t="n">
        <v>94.25</v>
      </c>
      <c r="X132" s="82" t="n">
        <v>0</v>
      </c>
      <c r="Y132" s="211" t="n">
        <v>55</v>
      </c>
      <c r="Z132" s="212" t="n">
        <v>0.07249</v>
      </c>
      <c r="AA132" s="220"/>
      <c r="AB132" s="221"/>
      <c r="AC132" s="220"/>
      <c r="AD132" s="221"/>
      <c r="AE132" s="17" t="n">
        <v>1</v>
      </c>
      <c r="AF132" s="17"/>
      <c r="AG132" s="192" t="n">
        <v>10.33265</v>
      </c>
      <c r="AH132" s="191"/>
      <c r="AI132" s="214" t="n">
        <f aca="false">+AC132</f>
        <v>0</v>
      </c>
      <c r="AJ132" s="207" t="n">
        <v>0.22203</v>
      </c>
      <c r="AK132" s="215" t="n">
        <v>0.168</v>
      </c>
      <c r="AM132" s="207"/>
      <c r="AN132" s="219"/>
      <c r="AQ132" s="175"/>
      <c r="AR132" s="216"/>
      <c r="AT132" s="198" t="n">
        <f aca="false">X132/12000*9600</f>
        <v>0</v>
      </c>
      <c r="AU132" s="216"/>
      <c r="AV132" s="170"/>
      <c r="BA132" s="174" t="n">
        <v>40391</v>
      </c>
      <c r="BB132" s="1" t="n">
        <v>93.75</v>
      </c>
      <c r="BC132" s="1" t="n">
        <v>50.7731379310345</v>
      </c>
      <c r="BD132" s="1" t="n">
        <v>2.05</v>
      </c>
      <c r="BE132" s="1" t="n">
        <v>0.073635046455952</v>
      </c>
      <c r="BJ132" s="1" t="n">
        <v>1.29064242152584</v>
      </c>
      <c r="BL132" s="1" t="n">
        <v>10.3326488706366</v>
      </c>
      <c r="BN132" s="1" t="n">
        <v>40391</v>
      </c>
      <c r="BO132" s="1" t="n">
        <v>0.198134156552779</v>
      </c>
      <c r="BP132" s="1" t="n">
        <v>0.177</v>
      </c>
    </row>
    <row r="133" customFormat="false" ht="12.75" hidden="false" customHeight="false" outlineLevel="0" collapsed="false">
      <c r="A133" s="217" t="n">
        <f aca="false">V133</f>
        <v>49765</v>
      </c>
      <c r="B133" s="175" t="n">
        <f aca="false">W133+PPadd</f>
        <v>35.7</v>
      </c>
      <c r="C133" s="200"/>
      <c r="D133" s="201" t="n">
        <f aca="false">Y133*AE133</f>
        <v>55</v>
      </c>
      <c r="E133" s="202" t="n">
        <f aca="false">Z133</f>
        <v>0.07249</v>
      </c>
      <c r="F133" s="220"/>
      <c r="G133" s="221"/>
      <c r="H133" s="220"/>
      <c r="I133" s="221"/>
      <c r="J133" s="82" t="n">
        <f aca="false">X133</f>
        <v>0</v>
      </c>
      <c r="K133" s="205" t="n">
        <f aca="false">J133-C133</f>
        <v>0</v>
      </c>
      <c r="L133" s="173" t="n">
        <f aca="false">(A133-Calculation!$C$5)/365.25</f>
        <v>10.4969199178645</v>
      </c>
      <c r="M133" s="1" t="n">
        <v>6</v>
      </c>
      <c r="N133" s="206" t="n">
        <f aca="false">A133</f>
        <v>49765</v>
      </c>
      <c r="O133" s="207" t="n">
        <f aca="false">AJ133</f>
        <v>0.1461</v>
      </c>
      <c r="P133" s="208"/>
      <c r="Q133" s="218"/>
      <c r="V133" s="210" t="n">
        <f aca="false">EOMONTH(V132,1)</f>
        <v>49765</v>
      </c>
      <c r="W133" s="175" t="n">
        <v>35.7</v>
      </c>
      <c r="X133" s="82" t="n">
        <v>0</v>
      </c>
      <c r="Y133" s="211" t="n">
        <v>55</v>
      </c>
      <c r="Z133" s="212" t="n">
        <v>0.07249</v>
      </c>
      <c r="AA133" s="220"/>
      <c r="AB133" s="221"/>
      <c r="AC133" s="220"/>
      <c r="AD133" s="221"/>
      <c r="AE133" s="17" t="n">
        <v>1</v>
      </c>
      <c r="AF133" s="17"/>
      <c r="AG133" s="192" t="n">
        <v>10.41752</v>
      </c>
      <c r="AH133" s="191"/>
      <c r="AI133" s="214" t="n">
        <f aca="false">+AC133</f>
        <v>0</v>
      </c>
      <c r="AJ133" s="207" t="n">
        <v>0.1461</v>
      </c>
      <c r="AK133" s="215" t="n">
        <v>0.168</v>
      </c>
      <c r="AM133" s="207"/>
      <c r="AN133" s="219"/>
      <c r="AQ133" s="175"/>
      <c r="AR133" s="216"/>
      <c r="AT133" s="198" t="n">
        <f aca="false">X133/12000*9600</f>
        <v>0</v>
      </c>
      <c r="AU133" s="216"/>
      <c r="AV133" s="170"/>
      <c r="BA133" s="174" t="n">
        <v>40422</v>
      </c>
      <c r="BB133" s="1" t="n">
        <v>35.75</v>
      </c>
      <c r="BC133" s="1" t="n">
        <v>51.5697931034483</v>
      </c>
      <c r="BD133" s="1" t="n">
        <v>2.05</v>
      </c>
      <c r="BE133" s="1" t="n">
        <v>0.073630358298654</v>
      </c>
      <c r="BJ133" s="1" t="n">
        <v>1.29335011571126</v>
      </c>
      <c r="BL133" s="1" t="n">
        <v>10.4175222450376</v>
      </c>
      <c r="BN133" s="1" t="n">
        <v>40422</v>
      </c>
      <c r="BO133" s="1" t="n">
        <v>0.198134156552779</v>
      </c>
      <c r="BP133" s="1" t="n">
        <v>0.177</v>
      </c>
    </row>
    <row r="134" customFormat="false" ht="12.75" hidden="false" customHeight="false" outlineLevel="0" collapsed="false">
      <c r="A134" s="217" t="n">
        <f aca="false">V134</f>
        <v>49795</v>
      </c>
      <c r="B134" s="175" t="n">
        <f aca="false">W134+PPadd</f>
        <v>28.8</v>
      </c>
      <c r="C134" s="200"/>
      <c r="D134" s="201" t="n">
        <f aca="false">Y134*AE134</f>
        <v>55</v>
      </c>
      <c r="E134" s="202" t="n">
        <f aca="false">Z134</f>
        <v>0.0725</v>
      </c>
      <c r="F134" s="220"/>
      <c r="G134" s="221"/>
      <c r="H134" s="220"/>
      <c r="I134" s="221"/>
      <c r="J134" s="82" t="n">
        <f aca="false">X134</f>
        <v>0</v>
      </c>
      <c r="K134" s="205" t="n">
        <f aca="false">J134-C134</f>
        <v>0</v>
      </c>
      <c r="L134" s="173" t="n">
        <f aca="false">(A134-Calculation!$C$5)/365.25</f>
        <v>10.5790554414784</v>
      </c>
      <c r="M134" s="1" t="n">
        <v>1</v>
      </c>
      <c r="N134" s="206" t="n">
        <f aca="false">A134</f>
        <v>49795</v>
      </c>
      <c r="O134" s="207" t="n">
        <f aca="false">AJ134</f>
        <v>0.11724</v>
      </c>
      <c r="P134" s="208"/>
      <c r="Q134" s="218"/>
      <c r="V134" s="210" t="n">
        <f aca="false">EOMONTH(V133,1)</f>
        <v>49795</v>
      </c>
      <c r="W134" s="175" t="n">
        <v>28.8</v>
      </c>
      <c r="X134" s="82" t="n">
        <v>0</v>
      </c>
      <c r="Y134" s="211" t="n">
        <v>55</v>
      </c>
      <c r="Z134" s="212" t="n">
        <v>0.0725</v>
      </c>
      <c r="AA134" s="220"/>
      <c r="AB134" s="221"/>
      <c r="AC134" s="220"/>
      <c r="AD134" s="221"/>
      <c r="AE134" s="17" t="n">
        <v>1</v>
      </c>
      <c r="AF134" s="17"/>
      <c r="AG134" s="192" t="n">
        <v>10.49966</v>
      </c>
      <c r="AH134" s="191"/>
      <c r="AI134" s="214" t="n">
        <f aca="false">+AC134</f>
        <v>0</v>
      </c>
      <c r="AJ134" s="207" t="n">
        <v>0.11724</v>
      </c>
      <c r="AK134" s="215" t="n">
        <v>0.168</v>
      </c>
      <c r="AM134" s="207"/>
      <c r="AN134" s="219"/>
      <c r="AQ134" s="175"/>
      <c r="AR134" s="216"/>
      <c r="AT134" s="198" t="n">
        <f aca="false">X134/12000*9600</f>
        <v>0</v>
      </c>
      <c r="AU134" s="216"/>
      <c r="AV134" s="170"/>
      <c r="BA134" s="174" t="n">
        <v>40452</v>
      </c>
      <c r="BB134" s="1" t="n">
        <v>28</v>
      </c>
      <c r="BC134" s="1" t="n">
        <v>52.6126551724138</v>
      </c>
      <c r="BD134" s="1" t="n">
        <v>2.05</v>
      </c>
      <c r="BE134" s="1" t="n">
        <v>0.073625821372243</v>
      </c>
      <c r="BJ134" s="1" t="n">
        <v>1.29597587347737</v>
      </c>
      <c r="BL134" s="1" t="n">
        <v>10.4996577686516</v>
      </c>
      <c r="BN134" s="1" t="n">
        <v>40452</v>
      </c>
      <c r="BO134" s="1" t="n">
        <v>0.123613110148792</v>
      </c>
      <c r="BP134" s="1" t="n">
        <v>0.176</v>
      </c>
    </row>
    <row r="135" customFormat="false" ht="12.75" hidden="false" customHeight="false" outlineLevel="0" collapsed="false">
      <c r="A135" s="217" t="n">
        <f aca="false">V135</f>
        <v>49826</v>
      </c>
      <c r="B135" s="175" t="n">
        <f aca="false">W135+PPadd</f>
        <v>28.8</v>
      </c>
      <c r="C135" s="200"/>
      <c r="D135" s="201" t="n">
        <f aca="false">Y135*AE135</f>
        <v>55</v>
      </c>
      <c r="E135" s="202" t="n">
        <f aca="false">Z135</f>
        <v>0.0725</v>
      </c>
      <c r="F135" s="220"/>
      <c r="G135" s="221"/>
      <c r="H135" s="220"/>
      <c r="I135" s="221"/>
      <c r="J135" s="82" t="n">
        <f aca="false">X135</f>
        <v>0</v>
      </c>
      <c r="K135" s="205" t="n">
        <f aca="false">J135-C135</f>
        <v>0</v>
      </c>
      <c r="L135" s="173" t="n">
        <f aca="false">(A135-Calculation!$C$5)/365.25</f>
        <v>10.6639288158795</v>
      </c>
      <c r="M135" s="1" t="n">
        <v>2</v>
      </c>
      <c r="N135" s="206" t="n">
        <f aca="false">A135</f>
        <v>49826</v>
      </c>
      <c r="O135" s="207" t="n">
        <f aca="false">AJ135</f>
        <v>0.11724</v>
      </c>
      <c r="P135" s="208"/>
      <c r="Q135" s="218"/>
      <c r="V135" s="210" t="n">
        <f aca="false">EOMONTH(V134,1)</f>
        <v>49826</v>
      </c>
      <c r="W135" s="175" t="n">
        <v>28.8</v>
      </c>
      <c r="X135" s="82" t="n">
        <v>0</v>
      </c>
      <c r="Y135" s="211" t="n">
        <v>55</v>
      </c>
      <c r="Z135" s="212" t="n">
        <v>0.0725</v>
      </c>
      <c r="AA135" s="220"/>
      <c r="AB135" s="221"/>
      <c r="AC135" s="220"/>
      <c r="AD135" s="221"/>
      <c r="AE135" s="17" t="n">
        <v>1</v>
      </c>
      <c r="AF135" s="17"/>
      <c r="AG135" s="192" t="n">
        <v>10.58453</v>
      </c>
      <c r="AH135" s="191"/>
      <c r="AI135" s="214" t="n">
        <f aca="false">+AC135</f>
        <v>0</v>
      </c>
      <c r="AJ135" s="207" t="n">
        <v>0.11724</v>
      </c>
      <c r="AK135" s="222" t="n">
        <v>0.168</v>
      </c>
      <c r="AM135" s="207"/>
      <c r="AN135" s="219"/>
      <c r="AQ135" s="175"/>
      <c r="AR135" s="216"/>
      <c r="AT135" s="198" t="n">
        <f aca="false">X135/12000*9600</f>
        <v>0</v>
      </c>
      <c r="AU135" s="216"/>
      <c r="AV135" s="170"/>
      <c r="BA135" s="174" t="n">
        <v>40483</v>
      </c>
      <c r="BB135" s="1" t="n">
        <v>28</v>
      </c>
      <c r="BC135" s="1" t="n">
        <v>53.6097931034483</v>
      </c>
      <c r="BD135" s="1" t="n">
        <v>2.05</v>
      </c>
      <c r="BE135" s="1" t="n">
        <v>0.073621133214959</v>
      </c>
      <c r="BJ135" s="1" t="n">
        <v>1.29869475694078</v>
      </c>
      <c r="BL135" s="1" t="n">
        <v>10.5845311430527</v>
      </c>
      <c r="BN135" s="1" t="n">
        <v>40483</v>
      </c>
      <c r="BO135" s="1" t="n">
        <v>0.0932396030836605</v>
      </c>
      <c r="BP135" s="1" t="n">
        <v>0.176</v>
      </c>
    </row>
    <row r="136" customFormat="false" ht="12.75" hidden="false" customHeight="false" outlineLevel="0" collapsed="false">
      <c r="A136" s="217" t="n">
        <f aca="false">V136</f>
        <v>49856</v>
      </c>
      <c r="B136" s="175" t="n">
        <f aca="false">W136+PPadd</f>
        <v>28.8</v>
      </c>
      <c r="C136" s="200"/>
      <c r="D136" s="201" t="n">
        <f aca="false">Y136*AE136</f>
        <v>55</v>
      </c>
      <c r="E136" s="202" t="n">
        <f aca="false">Z136</f>
        <v>0.0725</v>
      </c>
      <c r="F136" s="220"/>
      <c r="G136" s="221"/>
      <c r="H136" s="220"/>
      <c r="I136" s="221"/>
      <c r="J136" s="82" t="n">
        <f aca="false">X136</f>
        <v>0</v>
      </c>
      <c r="K136" s="205" t="n">
        <f aca="false">J136-C136</f>
        <v>0</v>
      </c>
      <c r="L136" s="173" t="n">
        <f aca="false">(A136-Calculation!$C$5)/365.25</f>
        <v>10.7460643394935</v>
      </c>
      <c r="M136" s="1" t="n">
        <v>3</v>
      </c>
      <c r="N136" s="206" t="n">
        <f aca="false">A136</f>
        <v>49856</v>
      </c>
      <c r="O136" s="207" t="n">
        <f aca="false">AJ136</f>
        <v>0.11755</v>
      </c>
      <c r="P136" s="208"/>
      <c r="Q136" s="218"/>
      <c r="V136" s="210" t="n">
        <f aca="false">EOMONTH(V135,1)</f>
        <v>49856</v>
      </c>
      <c r="W136" s="175" t="n">
        <v>28.8</v>
      </c>
      <c r="X136" s="82" t="n">
        <v>0</v>
      </c>
      <c r="Y136" s="211" t="n">
        <v>55</v>
      </c>
      <c r="Z136" s="212" t="n">
        <v>0.0725</v>
      </c>
      <c r="AA136" s="220"/>
      <c r="AB136" s="221"/>
      <c r="AC136" s="220"/>
      <c r="AD136" s="221"/>
      <c r="AE136" s="17" t="n">
        <v>1</v>
      </c>
      <c r="AF136" s="17"/>
      <c r="AG136" s="192" t="n">
        <v>10.66667</v>
      </c>
      <c r="AH136" s="191"/>
      <c r="AI136" s="214" t="n">
        <f aca="false">+AC136</f>
        <v>0</v>
      </c>
      <c r="AJ136" s="207" t="n">
        <v>0.11755</v>
      </c>
      <c r="AK136" s="222" t="n">
        <v>0.168</v>
      </c>
      <c r="AM136" s="207"/>
      <c r="AN136" s="219"/>
      <c r="AQ136" s="175"/>
      <c r="AR136" s="216"/>
      <c r="AT136" s="198" t="n">
        <f aca="false">X136/12000*9600</f>
        <v>0</v>
      </c>
      <c r="AU136" s="216"/>
      <c r="AV136" s="170"/>
      <c r="BA136" s="174" t="n">
        <v>40513</v>
      </c>
      <c r="BB136" s="1" t="n">
        <v>28</v>
      </c>
      <c r="BC136" s="1" t="n">
        <v>54.2376206896552</v>
      </c>
      <c r="BD136" s="1" t="n">
        <v>2.05</v>
      </c>
      <c r="BE136" s="1" t="n">
        <v>0.073616596288562</v>
      </c>
      <c r="BJ136" s="1" t="n">
        <v>1.30133136539074</v>
      </c>
      <c r="BL136" s="1" t="n">
        <v>10.6666666666667</v>
      </c>
      <c r="BN136" s="1" t="n">
        <v>40513</v>
      </c>
      <c r="BO136" s="1" t="n">
        <v>0.0932396030836605</v>
      </c>
      <c r="BP136" s="1" t="n">
        <v>0.176</v>
      </c>
    </row>
    <row r="137" customFormat="false" ht="12.75" hidden="false" customHeight="false" outlineLevel="0" collapsed="false">
      <c r="A137" s="217" t="n">
        <f aca="false">V137</f>
        <v>49887</v>
      </c>
      <c r="B137" s="175" t="n">
        <f aca="false">W137+PPadd</f>
        <v>35.05</v>
      </c>
      <c r="C137" s="200"/>
      <c r="D137" s="201" t="n">
        <f aca="false">Y137*AE137</f>
        <v>55</v>
      </c>
      <c r="E137" s="202" t="n">
        <f aca="false">Z137</f>
        <v>0.07251</v>
      </c>
      <c r="F137" s="220"/>
      <c r="G137" s="221"/>
      <c r="H137" s="220"/>
      <c r="I137" s="221"/>
      <c r="J137" s="82" t="n">
        <f aca="false">X137</f>
        <v>0</v>
      </c>
      <c r="K137" s="205" t="n">
        <f aca="false">J137-C137</f>
        <v>0</v>
      </c>
      <c r="L137" s="173" t="n">
        <f aca="false">(A137-Calculation!$C$5)/365.25</f>
        <v>10.8309377138946</v>
      </c>
      <c r="M137" s="1" t="n">
        <v>4</v>
      </c>
      <c r="N137" s="206" t="n">
        <f aca="false">A137</f>
        <v>49887</v>
      </c>
      <c r="O137" s="207" t="n">
        <f aca="false">AJ137</f>
        <v>0.16648</v>
      </c>
      <c r="P137" s="208"/>
      <c r="Q137" s="218"/>
      <c r="V137" s="210" t="n">
        <f aca="false">EOMONTH(V136,1)</f>
        <v>49887</v>
      </c>
      <c r="W137" s="175" t="n">
        <v>35.05</v>
      </c>
      <c r="X137" s="82" t="n">
        <v>0</v>
      </c>
      <c r="Y137" s="211" t="n">
        <v>55</v>
      </c>
      <c r="Z137" s="212" t="n">
        <v>0.07251</v>
      </c>
      <c r="AA137" s="220"/>
      <c r="AB137" s="221"/>
      <c r="AC137" s="220"/>
      <c r="AD137" s="221"/>
      <c r="AE137" s="17" t="n">
        <v>1</v>
      </c>
      <c r="AF137" s="17"/>
      <c r="AG137" s="192" t="n">
        <v>10.75154</v>
      </c>
      <c r="AH137" s="191"/>
      <c r="AI137" s="214" t="n">
        <f aca="false">+AC137</f>
        <v>0</v>
      </c>
      <c r="AJ137" s="207" t="n">
        <v>0.16648</v>
      </c>
      <c r="AK137" s="215" t="n">
        <v>0.168</v>
      </c>
      <c r="AM137" s="207"/>
      <c r="AN137" s="219"/>
      <c r="AQ137" s="175"/>
      <c r="AR137" s="216"/>
      <c r="AT137" s="198" t="n">
        <f aca="false">X137/12000*9600</f>
        <v>0</v>
      </c>
      <c r="AU137" s="216"/>
      <c r="AV137" s="170"/>
      <c r="BA137" s="174" t="n">
        <v>40544</v>
      </c>
      <c r="BB137" s="1" t="n">
        <v>35.05</v>
      </c>
      <c r="BC137" s="1" t="n">
        <v>52.6337586206897</v>
      </c>
      <c r="BD137" s="1" t="n">
        <v>2.05</v>
      </c>
      <c r="BE137" s="1" t="n">
        <v>0.073611908131291</v>
      </c>
      <c r="BJ137" s="1" t="n">
        <v>1.30406148437072</v>
      </c>
      <c r="BL137" s="1" t="n">
        <v>10.7515400410678</v>
      </c>
      <c r="BN137" s="1" t="n">
        <v>40544</v>
      </c>
      <c r="BO137" s="1" t="n">
        <v>0.0932396030836605</v>
      </c>
      <c r="BP137" s="1" t="n">
        <v>0.18</v>
      </c>
    </row>
    <row r="138" customFormat="false" ht="12.75" hidden="false" customHeight="false" outlineLevel="0" collapsed="false">
      <c r="A138" s="217" t="n">
        <f aca="false">V138</f>
        <v>49918</v>
      </c>
      <c r="B138" s="175" t="n">
        <f aca="false">W138+PPadd</f>
        <v>35.05</v>
      </c>
      <c r="C138" s="200"/>
      <c r="D138" s="201" t="n">
        <f aca="false">Y138*AE138</f>
        <v>55</v>
      </c>
      <c r="E138" s="202" t="n">
        <f aca="false">Z138</f>
        <v>0.07251</v>
      </c>
      <c r="F138" s="220"/>
      <c r="G138" s="221"/>
      <c r="H138" s="220"/>
      <c r="I138" s="221"/>
      <c r="J138" s="82" t="n">
        <f aca="false">X138</f>
        <v>0</v>
      </c>
      <c r="K138" s="205" t="n">
        <f aca="false">J138-C138</f>
        <v>0</v>
      </c>
      <c r="L138" s="173" t="n">
        <f aca="false">(A138-Calculation!$C$5)/365.25</f>
        <v>10.9158110882957</v>
      </c>
      <c r="M138" s="1" t="n">
        <v>5</v>
      </c>
      <c r="N138" s="206" t="n">
        <f aca="false">A138</f>
        <v>49918</v>
      </c>
      <c r="O138" s="207" t="n">
        <f aca="false">AJ138</f>
        <v>0.16648</v>
      </c>
      <c r="P138" s="208"/>
      <c r="Q138" s="218"/>
      <c r="V138" s="210" t="n">
        <f aca="false">EOMONTH(V137,1)</f>
        <v>49918</v>
      </c>
      <c r="W138" s="175" t="n">
        <v>35.05</v>
      </c>
      <c r="X138" s="82" t="n">
        <v>0</v>
      </c>
      <c r="Y138" s="211" t="n">
        <v>55</v>
      </c>
      <c r="Z138" s="212" t="n">
        <v>0.07251</v>
      </c>
      <c r="AA138" s="220"/>
      <c r="AB138" s="221"/>
      <c r="AC138" s="220"/>
      <c r="AD138" s="221"/>
      <c r="AE138" s="17" t="n">
        <v>1</v>
      </c>
      <c r="AF138" s="17"/>
      <c r="AG138" s="192" t="n">
        <v>10.83641</v>
      </c>
      <c r="AH138" s="191"/>
      <c r="AI138" s="214" t="n">
        <f aca="false">+AC138</f>
        <v>0</v>
      </c>
      <c r="AJ138" s="207" t="n">
        <v>0.16648</v>
      </c>
      <c r="AK138" s="215" t="n">
        <v>0.168</v>
      </c>
      <c r="AM138" s="207"/>
      <c r="AN138" s="219"/>
      <c r="AQ138" s="175"/>
      <c r="AR138" s="216"/>
      <c r="AT138" s="198" t="n">
        <f aca="false">X138/12000*9600</f>
        <v>0</v>
      </c>
      <c r="AU138" s="216"/>
      <c r="AV138" s="170"/>
      <c r="BA138" s="174" t="n">
        <v>40575</v>
      </c>
      <c r="BB138" s="1" t="n">
        <v>35.05</v>
      </c>
      <c r="BC138" s="1" t="n">
        <v>51.6436551724138</v>
      </c>
      <c r="BD138" s="1" t="n">
        <v>2.05</v>
      </c>
      <c r="BE138" s="1" t="n">
        <v>0.073607219974029</v>
      </c>
      <c r="BJ138" s="1" t="n">
        <v>1.3067973309846</v>
      </c>
      <c r="BL138" s="1" t="n">
        <v>10.8364134154689</v>
      </c>
      <c r="BN138" s="1" t="n">
        <v>40575</v>
      </c>
      <c r="BO138" s="1" t="n">
        <v>0.139859404625491</v>
      </c>
      <c r="BP138" s="1" t="n">
        <v>0.18</v>
      </c>
    </row>
    <row r="139" customFormat="false" ht="12.75" hidden="false" customHeight="false" outlineLevel="0" collapsed="false">
      <c r="A139" s="217" t="n">
        <f aca="false">V139</f>
        <v>49948</v>
      </c>
      <c r="B139" s="175" t="n">
        <f aca="false">W139+PPadd</f>
        <v>27.275</v>
      </c>
      <c r="C139" s="200"/>
      <c r="D139" s="201" t="n">
        <f aca="false">Y139*AE139</f>
        <v>55</v>
      </c>
      <c r="E139" s="202" t="n">
        <f aca="false">Z139</f>
        <v>0.07251</v>
      </c>
      <c r="F139" s="220"/>
      <c r="G139" s="221"/>
      <c r="H139" s="220"/>
      <c r="I139" s="221"/>
      <c r="J139" s="82" t="n">
        <f aca="false">X139</f>
        <v>0</v>
      </c>
      <c r="K139" s="205" t="n">
        <f aca="false">J139-C139</f>
        <v>0</v>
      </c>
      <c r="L139" s="173" t="n">
        <f aca="false">(A139-Calculation!$C$5)/365.25</f>
        <v>10.9979466119097</v>
      </c>
      <c r="M139" s="1" t="n">
        <v>6</v>
      </c>
      <c r="N139" s="206" t="n">
        <f aca="false">A139</f>
        <v>49948</v>
      </c>
      <c r="O139" s="207" t="n">
        <f aca="false">AJ139</f>
        <v>0.12597</v>
      </c>
      <c r="P139" s="208"/>
      <c r="Q139" s="218"/>
      <c r="V139" s="210" t="n">
        <f aca="false">EOMONTH(V138,1)</f>
        <v>49948</v>
      </c>
      <c r="W139" s="175" t="n">
        <v>27.275</v>
      </c>
      <c r="X139" s="82" t="n">
        <v>0</v>
      </c>
      <c r="Y139" s="211" t="n">
        <v>55</v>
      </c>
      <c r="Z139" s="212" t="n">
        <v>0.07251</v>
      </c>
      <c r="AA139" s="220"/>
      <c r="AB139" s="221"/>
      <c r="AC139" s="220"/>
      <c r="AD139" s="221"/>
      <c r="AE139" s="17" t="n">
        <v>1</v>
      </c>
      <c r="AF139" s="17"/>
      <c r="AG139" s="192" t="n">
        <v>10.91307</v>
      </c>
      <c r="AH139" s="191"/>
      <c r="AI139" s="214" t="n">
        <f aca="false">+AC139</f>
        <v>0</v>
      </c>
      <c r="AJ139" s="207" t="n">
        <v>0.12597</v>
      </c>
      <c r="AK139" s="215" t="n">
        <v>0.168</v>
      </c>
      <c r="AM139" s="207"/>
      <c r="AN139" s="219"/>
      <c r="AQ139" s="175"/>
      <c r="AR139" s="216"/>
      <c r="AT139" s="198" t="n">
        <f aca="false">X139/12000*9600</f>
        <v>0</v>
      </c>
      <c r="AU139" s="216"/>
      <c r="AV139" s="170"/>
      <c r="BA139" s="174" t="n">
        <v>40603</v>
      </c>
      <c r="BB139" s="1" t="n">
        <v>27.275</v>
      </c>
      <c r="BC139" s="1" t="n">
        <v>50.5075862068966</v>
      </c>
      <c r="BD139" s="1" t="n">
        <v>2.05</v>
      </c>
      <c r="BE139" s="1" t="n">
        <v>0.073602985509411</v>
      </c>
      <c r="BJ139" s="1" t="n">
        <v>1.30927335126682</v>
      </c>
      <c r="BL139" s="1" t="n">
        <v>10.9130732375086</v>
      </c>
      <c r="BN139" s="1" t="n">
        <v>40603</v>
      </c>
      <c r="BO139" s="1" t="n">
        <v>0.139859404625491</v>
      </c>
      <c r="BP139" s="1" t="n">
        <v>0.179</v>
      </c>
    </row>
    <row r="140" customFormat="false" ht="12.75" hidden="false" customHeight="false" outlineLevel="0" collapsed="false">
      <c r="A140" s="199" t="n">
        <f aca="false">V140</f>
        <v>49979</v>
      </c>
      <c r="B140" s="175" t="n">
        <f aca="false">W140+PPadd</f>
        <v>28.15</v>
      </c>
      <c r="C140" s="200"/>
      <c r="D140" s="201" t="n">
        <f aca="false">Y140*AE140</f>
        <v>55</v>
      </c>
      <c r="E140" s="202" t="n">
        <f aca="false">Z140</f>
        <v>0.07252</v>
      </c>
      <c r="F140" s="220"/>
      <c r="G140" s="221"/>
      <c r="H140" s="220"/>
      <c r="I140" s="221"/>
      <c r="J140" s="82" t="n">
        <f aca="false">X140</f>
        <v>0</v>
      </c>
      <c r="K140" s="205" t="n">
        <f aca="false">J140-C140</f>
        <v>0</v>
      </c>
      <c r="L140" s="173" t="n">
        <f aca="false">(A140-Calculation!$C$5)/365.25</f>
        <v>11.0828199863107</v>
      </c>
      <c r="M140" s="1" t="n">
        <v>1</v>
      </c>
      <c r="N140" s="206" t="n">
        <f aca="false">A140</f>
        <v>49979</v>
      </c>
      <c r="O140" s="207" t="n">
        <f aca="false">AJ140</f>
        <v>0.12013</v>
      </c>
      <c r="P140" s="208"/>
      <c r="Q140" s="218"/>
      <c r="V140" s="210" t="n">
        <f aca="false">EOMONTH(V139,1)</f>
        <v>49979</v>
      </c>
      <c r="W140" s="175" t="n">
        <v>28.15</v>
      </c>
      <c r="X140" s="82" t="n">
        <v>0</v>
      </c>
      <c r="Y140" s="211" t="n">
        <v>55</v>
      </c>
      <c r="Z140" s="212" t="n">
        <v>0.07252</v>
      </c>
      <c r="AA140" s="220"/>
      <c r="AB140" s="221"/>
      <c r="AC140" s="220"/>
      <c r="AD140" s="221"/>
      <c r="AE140" s="17" t="n">
        <v>1</v>
      </c>
      <c r="AF140" s="17"/>
      <c r="AG140" s="192" t="n">
        <v>10.99795</v>
      </c>
      <c r="AH140" s="191"/>
      <c r="AI140" s="214" t="n">
        <f aca="false">+AC140</f>
        <v>0</v>
      </c>
      <c r="AJ140" s="207" t="n">
        <v>0.12013</v>
      </c>
      <c r="AK140" s="215" t="n">
        <v>0.168</v>
      </c>
      <c r="AM140" s="207"/>
      <c r="AN140" s="219"/>
      <c r="AQ140" s="175"/>
      <c r="AR140" s="216"/>
      <c r="AT140" s="198" t="n">
        <f aca="false">X140/12000*9600</f>
        <v>0</v>
      </c>
      <c r="AU140" s="216"/>
      <c r="AV140" s="170"/>
      <c r="BA140" s="174" t="n">
        <v>40634</v>
      </c>
      <c r="BB140" s="1" t="n">
        <v>28.15</v>
      </c>
      <c r="BC140" s="1" t="n">
        <v>49.7021379310345</v>
      </c>
      <c r="BD140" s="1" t="n">
        <v>2.05</v>
      </c>
      <c r="BE140" s="1" t="n">
        <v>0.073598297352162</v>
      </c>
      <c r="BJ140" s="1" t="n">
        <v>1.31202013208017</v>
      </c>
      <c r="BL140" s="1" t="n">
        <v>10.9979466119097</v>
      </c>
      <c r="BN140" s="1" t="n">
        <v>40634</v>
      </c>
      <c r="BO140" s="1" t="n">
        <v>0.111887523700393</v>
      </c>
      <c r="BP140" s="1" t="n">
        <v>0.179</v>
      </c>
    </row>
    <row r="141" customFormat="false" ht="12.75" hidden="false" customHeight="false" outlineLevel="0" collapsed="false">
      <c r="A141" s="217" t="n">
        <f aca="false">V141</f>
        <v>50009</v>
      </c>
      <c r="B141" s="175" t="n">
        <f aca="false">W141+PPadd</f>
        <v>36.9</v>
      </c>
      <c r="C141" s="200"/>
      <c r="D141" s="201" t="n">
        <f aca="false">Y141*AE141</f>
        <v>55</v>
      </c>
      <c r="E141" s="202" t="n">
        <f aca="false">Z141</f>
        <v>0.07252</v>
      </c>
      <c r="F141" s="220"/>
      <c r="G141" s="221"/>
      <c r="H141" s="220"/>
      <c r="I141" s="221"/>
      <c r="J141" s="82" t="n">
        <f aca="false">X141</f>
        <v>0</v>
      </c>
      <c r="K141" s="205" t="n">
        <f aca="false">J141-C141</f>
        <v>0</v>
      </c>
      <c r="L141" s="173" t="n">
        <f aca="false">(A141-Calculation!$C$5)/365.25</f>
        <v>11.1649555099247</v>
      </c>
      <c r="M141" s="1" t="n">
        <v>2</v>
      </c>
      <c r="N141" s="206" t="n">
        <f aca="false">A141</f>
        <v>50009</v>
      </c>
      <c r="O141" s="207" t="n">
        <f aca="false">AJ141</f>
        <v>0.14025</v>
      </c>
      <c r="P141" s="208"/>
      <c r="Q141" s="218"/>
      <c r="V141" s="210" t="n">
        <f aca="false">EOMONTH(V140,1)</f>
        <v>50009</v>
      </c>
      <c r="W141" s="175" t="n">
        <v>36.9</v>
      </c>
      <c r="X141" s="82" t="n">
        <v>0</v>
      </c>
      <c r="Y141" s="211" t="n">
        <v>55</v>
      </c>
      <c r="Z141" s="212" t="n">
        <v>0.07252</v>
      </c>
      <c r="AA141" s="220"/>
      <c r="AB141" s="221"/>
      <c r="AC141" s="220"/>
      <c r="AD141" s="221"/>
      <c r="AE141" s="17" t="n">
        <v>1</v>
      </c>
      <c r="AF141" s="17"/>
      <c r="AG141" s="192" t="n">
        <v>11.08008</v>
      </c>
      <c r="AH141" s="191"/>
      <c r="AI141" s="214" t="n">
        <f aca="false">+AC141</f>
        <v>0</v>
      </c>
      <c r="AJ141" s="207" t="n">
        <v>0.14025</v>
      </c>
      <c r="AK141" s="215" t="n">
        <v>0.168</v>
      </c>
      <c r="AM141" s="207"/>
      <c r="AN141" s="219"/>
      <c r="AQ141" s="175"/>
      <c r="AR141" s="216"/>
      <c r="AT141" s="198" t="n">
        <f aca="false">X141/12000*9600</f>
        <v>0</v>
      </c>
      <c r="AU141" s="216"/>
      <c r="AV141" s="170"/>
      <c r="BA141" s="174" t="n">
        <v>40664</v>
      </c>
      <c r="BB141" s="1" t="n">
        <v>36.45</v>
      </c>
      <c r="BC141" s="1" t="n">
        <v>49.169275862069</v>
      </c>
      <c r="BD141" s="1" t="n">
        <v>2.05</v>
      </c>
      <c r="BE141" s="1" t="n">
        <v>0.073593760425799</v>
      </c>
      <c r="BJ141" s="1" t="n">
        <v>1.31468379368986</v>
      </c>
      <c r="BL141" s="1" t="n">
        <v>11.0800821355236</v>
      </c>
      <c r="BN141" s="1" t="n">
        <v>40664</v>
      </c>
      <c r="BO141" s="1" t="n">
        <v>0.109090335607883</v>
      </c>
      <c r="BP141" s="1" t="n">
        <v>0.179</v>
      </c>
    </row>
    <row r="142" customFormat="false" ht="12.75" hidden="false" customHeight="false" outlineLevel="0" collapsed="false">
      <c r="A142" s="217" t="n">
        <f aca="false">V142</f>
        <v>50040</v>
      </c>
      <c r="B142" s="175" t="n">
        <f aca="false">W142+PPadd</f>
        <v>61</v>
      </c>
      <c r="C142" s="200"/>
      <c r="D142" s="201" t="n">
        <f aca="false">Y142*AE142</f>
        <v>55</v>
      </c>
      <c r="E142" s="202" t="n">
        <f aca="false">Z142</f>
        <v>0.07253</v>
      </c>
      <c r="F142" s="220"/>
      <c r="G142" s="221"/>
      <c r="H142" s="220"/>
      <c r="I142" s="221"/>
      <c r="J142" s="82" t="n">
        <f aca="false">X142</f>
        <v>0</v>
      </c>
      <c r="K142" s="205" t="n">
        <f aca="false">J142-C142</f>
        <v>0</v>
      </c>
      <c r="L142" s="173" t="n">
        <f aca="false">(A142-Calculation!$C$5)/365.25</f>
        <v>11.2498288843258</v>
      </c>
      <c r="M142" s="1" t="n">
        <v>3</v>
      </c>
      <c r="N142" s="206" t="n">
        <f aca="false">A142</f>
        <v>50040</v>
      </c>
      <c r="O142" s="207" t="n">
        <f aca="false">AJ142</f>
        <v>0.17233</v>
      </c>
      <c r="P142" s="208"/>
      <c r="Q142" s="218"/>
      <c r="V142" s="210" t="n">
        <f aca="false">EOMONTH(V141,1)</f>
        <v>50040</v>
      </c>
      <c r="W142" s="175" t="n">
        <v>61</v>
      </c>
      <c r="X142" s="82" t="n">
        <v>0</v>
      </c>
      <c r="Y142" s="211" t="n">
        <v>55</v>
      </c>
      <c r="Z142" s="212" t="n">
        <v>0.07253</v>
      </c>
      <c r="AA142" s="220"/>
      <c r="AB142" s="221"/>
      <c r="AC142" s="220"/>
      <c r="AD142" s="221"/>
      <c r="AE142" s="17" t="n">
        <v>1</v>
      </c>
      <c r="AF142" s="17"/>
      <c r="AG142" s="192" t="n">
        <v>11.16496</v>
      </c>
      <c r="AH142" s="191"/>
      <c r="AI142" s="214" t="n">
        <f aca="false">+AC142</f>
        <v>0</v>
      </c>
      <c r="AJ142" s="207" t="n">
        <v>0.17233</v>
      </c>
      <c r="AK142" s="215" t="n">
        <v>0.168</v>
      </c>
      <c r="AM142" s="207"/>
      <c r="AN142" s="219"/>
      <c r="AQ142" s="175"/>
      <c r="AR142" s="216"/>
      <c r="AT142" s="198" t="n">
        <f aca="false">X142/12000*9600</f>
        <v>0</v>
      </c>
      <c r="AU142" s="216"/>
      <c r="AV142" s="170"/>
      <c r="BA142" s="174" t="n">
        <v>40695</v>
      </c>
      <c r="BB142" s="1" t="n">
        <v>63.25</v>
      </c>
      <c r="BC142" s="1" t="n">
        <v>49.4066896551724</v>
      </c>
      <c r="BD142" s="1" t="n">
        <v>2.05</v>
      </c>
      <c r="BE142" s="1" t="n">
        <v>0.073589072268564</v>
      </c>
      <c r="BJ142" s="1" t="n">
        <v>1.31744192530282</v>
      </c>
      <c r="BL142" s="1" t="n">
        <v>11.1649555099247</v>
      </c>
      <c r="BN142" s="1" t="n">
        <v>40695</v>
      </c>
      <c r="BO142" s="1" t="n">
        <v>0.123076276070432</v>
      </c>
      <c r="BP142" s="1" t="n">
        <v>0.178</v>
      </c>
    </row>
    <row r="143" customFormat="false" ht="12.75" hidden="false" customHeight="false" outlineLevel="0" collapsed="false">
      <c r="A143" s="217" t="n">
        <f aca="false">V143</f>
        <v>50071</v>
      </c>
      <c r="B143" s="175" t="n">
        <f aca="false">W143+PPadd</f>
        <v>99.25</v>
      </c>
      <c r="C143" s="200"/>
      <c r="D143" s="201" t="n">
        <f aca="false">Y143*AE143</f>
        <v>55</v>
      </c>
      <c r="E143" s="202" t="n">
        <f aca="false">Z143</f>
        <v>0.07253</v>
      </c>
      <c r="F143" s="220"/>
      <c r="G143" s="221"/>
      <c r="H143" s="220"/>
      <c r="I143" s="221"/>
      <c r="J143" s="82" t="n">
        <f aca="false">X143</f>
        <v>0</v>
      </c>
      <c r="K143" s="205" t="n">
        <f aca="false">J143-C143</f>
        <v>0</v>
      </c>
      <c r="L143" s="173" t="n">
        <f aca="false">(A143-Calculation!$C$5)/365.25</f>
        <v>11.3347022587269</v>
      </c>
      <c r="M143" s="1" t="n">
        <v>4</v>
      </c>
      <c r="N143" s="206" t="n">
        <f aca="false">A143</f>
        <v>50071</v>
      </c>
      <c r="O143" s="207" t="n">
        <f aca="false">AJ143</f>
        <v>0.21315</v>
      </c>
      <c r="P143" s="208"/>
      <c r="Q143" s="218"/>
      <c r="V143" s="210" t="n">
        <f aca="false">EOMONTH(V142,1)</f>
        <v>50071</v>
      </c>
      <c r="W143" s="175" t="n">
        <v>99.25</v>
      </c>
      <c r="X143" s="82" t="n">
        <v>0</v>
      </c>
      <c r="Y143" s="211" t="n">
        <v>55</v>
      </c>
      <c r="Z143" s="212" t="n">
        <v>0.07253</v>
      </c>
      <c r="AA143" s="220"/>
      <c r="AB143" s="221"/>
      <c r="AC143" s="220"/>
      <c r="AD143" s="221"/>
      <c r="AE143" s="17" t="n">
        <v>1</v>
      </c>
      <c r="AF143" s="17"/>
      <c r="AG143" s="192" t="n">
        <v>11.24709</v>
      </c>
      <c r="AH143" s="191"/>
      <c r="AI143" s="214" t="n">
        <f aca="false">+AC143</f>
        <v>0</v>
      </c>
      <c r="AJ143" s="207" t="n">
        <v>0.21315</v>
      </c>
      <c r="AK143" s="215" t="n">
        <v>0.168</v>
      </c>
      <c r="AM143" s="207"/>
      <c r="AN143" s="219"/>
      <c r="AQ143" s="175"/>
      <c r="AR143" s="216"/>
      <c r="AT143" s="198" t="n">
        <f aca="false">X143/12000*9600</f>
        <v>0</v>
      </c>
      <c r="AU143" s="216"/>
      <c r="AV143" s="170"/>
      <c r="BA143" s="174" t="n">
        <v>40725</v>
      </c>
      <c r="BB143" s="1" t="n">
        <v>101.75</v>
      </c>
      <c r="BC143" s="1" t="n">
        <v>50.0186896551724</v>
      </c>
      <c r="BD143" s="1" t="n">
        <v>2.05</v>
      </c>
      <c r="BE143" s="1" t="n">
        <v>0.073584535342216</v>
      </c>
      <c r="BJ143" s="1" t="n">
        <v>1.32011659423024</v>
      </c>
      <c r="BL143" s="1" t="n">
        <v>11.2470910335387</v>
      </c>
      <c r="BN143" s="1" t="n">
        <v>40725</v>
      </c>
      <c r="BO143" s="1" t="n">
        <v>0.15664253318055</v>
      </c>
      <c r="BP143" s="1" t="n">
        <v>0.178</v>
      </c>
    </row>
    <row r="144" customFormat="false" ht="12.75" hidden="false" customHeight="false" outlineLevel="0" collapsed="false">
      <c r="A144" s="217" t="n">
        <f aca="false">V144</f>
        <v>50099</v>
      </c>
      <c r="B144" s="175" t="n">
        <f aca="false">W144+PPadd</f>
        <v>96.25</v>
      </c>
      <c r="C144" s="200"/>
      <c r="D144" s="201" t="n">
        <f aca="false">Y144*AE144</f>
        <v>55</v>
      </c>
      <c r="E144" s="202" t="n">
        <f aca="false">Z144</f>
        <v>0.07253</v>
      </c>
      <c r="F144" s="220"/>
      <c r="G144" s="221"/>
      <c r="H144" s="220"/>
      <c r="I144" s="221"/>
      <c r="J144" s="82" t="n">
        <f aca="false">X144</f>
        <v>0</v>
      </c>
      <c r="K144" s="205" t="n">
        <f aca="false">J144-C144</f>
        <v>0</v>
      </c>
      <c r="L144" s="173" t="n">
        <f aca="false">(A144-Calculation!$C$5)/365.25</f>
        <v>11.4113620807666</v>
      </c>
      <c r="M144" s="1" t="n">
        <v>5</v>
      </c>
      <c r="N144" s="206" t="n">
        <f aca="false">A144</f>
        <v>50099</v>
      </c>
      <c r="O144" s="207" t="n">
        <f aca="false">AJ144</f>
        <v>0.21315</v>
      </c>
      <c r="P144" s="208"/>
      <c r="Q144" s="218"/>
      <c r="V144" s="210" t="n">
        <f aca="false">EOMONTH(V143,1)</f>
        <v>50099</v>
      </c>
      <c r="W144" s="175" t="n">
        <v>96.25</v>
      </c>
      <c r="X144" s="82" t="n">
        <v>0</v>
      </c>
      <c r="Y144" s="211" t="n">
        <v>55</v>
      </c>
      <c r="Z144" s="212" t="n">
        <v>0.07253</v>
      </c>
      <c r="AA144" s="220"/>
      <c r="AB144" s="221"/>
      <c r="AC144" s="220"/>
      <c r="AD144" s="221"/>
      <c r="AE144" s="17" t="n">
        <v>1</v>
      </c>
      <c r="AF144" s="17"/>
      <c r="AG144" s="192" t="n">
        <v>11.33196</v>
      </c>
      <c r="AH144" s="191"/>
      <c r="AI144" s="214" t="n">
        <f aca="false">+AC144</f>
        <v>0</v>
      </c>
      <c r="AJ144" s="207" t="n">
        <v>0.21315</v>
      </c>
      <c r="AK144" s="215" t="n">
        <v>0.168</v>
      </c>
      <c r="AM144" s="207"/>
      <c r="AN144" s="219"/>
      <c r="AQ144" s="175"/>
      <c r="AR144" s="216"/>
      <c r="AT144" s="198" t="n">
        <f aca="false">X144/12000*9600</f>
        <v>0</v>
      </c>
      <c r="AU144" s="216"/>
      <c r="AV144" s="170"/>
      <c r="BA144" s="174" t="n">
        <v>40756</v>
      </c>
      <c r="BB144" s="1" t="n">
        <v>95.75</v>
      </c>
      <c r="BC144" s="1" t="n">
        <v>50.7731379310345</v>
      </c>
      <c r="BD144" s="1" t="n">
        <v>2.05</v>
      </c>
      <c r="BE144" s="1" t="n">
        <v>0.073579847185</v>
      </c>
      <c r="BJ144" s="1" t="n">
        <v>1.32288612354886</v>
      </c>
      <c r="BL144" s="1" t="n">
        <v>11.3319644079398</v>
      </c>
      <c r="BN144" s="1" t="n">
        <v>40756</v>
      </c>
      <c r="BO144" s="1" t="n">
        <v>0.190208790290667</v>
      </c>
      <c r="BP144" s="1" t="n">
        <v>0.177</v>
      </c>
    </row>
    <row r="145" customFormat="false" ht="12.75" hidden="false" customHeight="false" outlineLevel="0" collapsed="false">
      <c r="A145" s="217" t="n">
        <f aca="false">V145</f>
        <v>50130</v>
      </c>
      <c r="B145" s="175" t="n">
        <f aca="false">W145+PPadd</f>
        <v>35.95</v>
      </c>
      <c r="C145" s="200"/>
      <c r="D145" s="201" t="n">
        <f aca="false">Y145*AE145</f>
        <v>55</v>
      </c>
      <c r="E145" s="202" t="n">
        <f aca="false">Z145</f>
        <v>0.07254</v>
      </c>
      <c r="F145" s="220"/>
      <c r="G145" s="221"/>
      <c r="H145" s="220"/>
      <c r="I145" s="221"/>
      <c r="J145" s="82" t="n">
        <f aca="false">X145</f>
        <v>0</v>
      </c>
      <c r="K145" s="205" t="n">
        <f aca="false">J145-C145</f>
        <v>0</v>
      </c>
      <c r="L145" s="173" t="n">
        <f aca="false">(A145-Calculation!$C$5)/365.25</f>
        <v>11.4962354551677</v>
      </c>
      <c r="M145" s="1" t="n">
        <v>6</v>
      </c>
      <c r="N145" s="206" t="n">
        <f aca="false">A145</f>
        <v>50130</v>
      </c>
      <c r="O145" s="207" t="n">
        <f aca="false">AJ145</f>
        <v>0.14025</v>
      </c>
      <c r="P145" s="208"/>
      <c r="Q145" s="218"/>
      <c r="V145" s="210" t="n">
        <f aca="false">EOMONTH(V144,1)</f>
        <v>50130</v>
      </c>
      <c r="W145" s="175" t="n">
        <v>35.95</v>
      </c>
      <c r="X145" s="82" t="n">
        <v>0</v>
      </c>
      <c r="Y145" s="211" t="n">
        <v>55</v>
      </c>
      <c r="Z145" s="212" t="n">
        <v>0.07254</v>
      </c>
      <c r="AA145" s="220"/>
      <c r="AB145" s="221"/>
      <c r="AC145" s="220"/>
      <c r="AD145" s="221"/>
      <c r="AE145" s="17" t="n">
        <v>1</v>
      </c>
      <c r="AF145" s="17"/>
      <c r="AG145" s="192" t="n">
        <v>11.41684</v>
      </c>
      <c r="AH145" s="191"/>
      <c r="AI145" s="214" t="n">
        <f aca="false">+AC145</f>
        <v>0</v>
      </c>
      <c r="AJ145" s="207" t="n">
        <v>0.14025</v>
      </c>
      <c r="AK145" s="215" t="n">
        <v>0.168</v>
      </c>
      <c r="AM145" s="207"/>
      <c r="AN145" s="219"/>
      <c r="AQ145" s="175"/>
      <c r="AR145" s="216"/>
      <c r="AT145" s="198" t="n">
        <f aca="false">X145/12000*9600</f>
        <v>0</v>
      </c>
      <c r="AU145" s="216"/>
      <c r="AV145" s="170"/>
      <c r="BA145" s="174" t="n">
        <v>40787</v>
      </c>
      <c r="BB145" s="1" t="n">
        <v>36</v>
      </c>
      <c r="BC145" s="1" t="n">
        <v>51.5697931034483</v>
      </c>
      <c r="BD145" s="1" t="n">
        <v>2.05</v>
      </c>
      <c r="BE145" s="1" t="n">
        <v>0.073575159027782</v>
      </c>
      <c r="BJ145" s="1" t="n">
        <v>1.32566146318203</v>
      </c>
      <c r="BL145" s="1" t="n">
        <v>11.4168377823409</v>
      </c>
      <c r="BN145" s="1" t="n">
        <v>40787</v>
      </c>
      <c r="BO145" s="1" t="n">
        <v>0.190208790290667</v>
      </c>
      <c r="BP145" s="1" t="n">
        <v>0.177</v>
      </c>
    </row>
    <row r="146" customFormat="false" ht="12.75" hidden="false" customHeight="false" outlineLevel="0" collapsed="false">
      <c r="A146" s="217" t="n">
        <f aca="false">V146</f>
        <v>50160</v>
      </c>
      <c r="B146" s="175" t="n">
        <f aca="false">W146+PPadd</f>
        <v>28.8</v>
      </c>
      <c r="C146" s="200"/>
      <c r="D146" s="201" t="n">
        <f aca="false">Y146*AE146</f>
        <v>55</v>
      </c>
      <c r="E146" s="202" t="n">
        <f aca="false">Z146</f>
        <v>0.07254</v>
      </c>
      <c r="F146" s="220"/>
      <c r="G146" s="221"/>
      <c r="H146" s="220"/>
      <c r="I146" s="221"/>
      <c r="J146" s="82" t="n">
        <f aca="false">X146</f>
        <v>0</v>
      </c>
      <c r="K146" s="205" t="n">
        <f aca="false">J146-C146</f>
        <v>0</v>
      </c>
      <c r="L146" s="173" t="n">
        <f aca="false">(A146-Calculation!$C$5)/365.25</f>
        <v>11.5783709787817</v>
      </c>
      <c r="M146" s="1" t="n">
        <v>1</v>
      </c>
      <c r="N146" s="206" t="n">
        <f aca="false">A146</f>
        <v>50160</v>
      </c>
      <c r="O146" s="207" t="n">
        <f aca="false">AJ146</f>
        <v>0.11255</v>
      </c>
      <c r="P146" s="208"/>
      <c r="Q146" s="218"/>
      <c r="V146" s="210" t="n">
        <f aca="false">EOMONTH(V145,1)</f>
        <v>50160</v>
      </c>
      <c r="W146" s="175" t="n">
        <v>28.8</v>
      </c>
      <c r="X146" s="82" t="n">
        <v>0</v>
      </c>
      <c r="Y146" s="211" t="n">
        <v>55</v>
      </c>
      <c r="Z146" s="212" t="n">
        <v>0.07254</v>
      </c>
      <c r="AA146" s="220"/>
      <c r="AB146" s="221"/>
      <c r="AC146" s="220"/>
      <c r="AD146" s="221"/>
      <c r="AE146" s="17" t="n">
        <v>1</v>
      </c>
      <c r="AF146" s="17"/>
      <c r="AG146" s="192" t="n">
        <v>11.49897</v>
      </c>
      <c r="AH146" s="191"/>
      <c r="AI146" s="214" t="n">
        <f aca="false">+AC146</f>
        <v>0</v>
      </c>
      <c r="AJ146" s="207" t="n">
        <v>0.11255</v>
      </c>
      <c r="AK146" s="215" t="n">
        <v>0.168</v>
      </c>
      <c r="AM146" s="207"/>
      <c r="AN146" s="219"/>
      <c r="AQ146" s="175"/>
      <c r="AR146" s="216"/>
      <c r="AT146" s="198" t="n">
        <f aca="false">X146/12000*9600</f>
        <v>0</v>
      </c>
      <c r="AU146" s="216"/>
      <c r="AV146" s="170"/>
      <c r="BA146" s="174" t="n">
        <v>40817</v>
      </c>
      <c r="BB146" s="1" t="n">
        <v>28</v>
      </c>
      <c r="BC146" s="1" t="n">
        <v>52.6126551724138</v>
      </c>
      <c r="BD146" s="1" t="n">
        <v>2.05</v>
      </c>
      <c r="BE146" s="1" t="n">
        <v>0.073570622101454</v>
      </c>
      <c r="BJ146" s="1" t="n">
        <v>1.32835281940484</v>
      </c>
      <c r="BL146" s="1" t="n">
        <v>11.4989733059548</v>
      </c>
      <c r="BN146" s="1" t="n">
        <v>40817</v>
      </c>
      <c r="BO146" s="1" t="n">
        <v>0.118668585742841</v>
      </c>
      <c r="BP146" s="1" t="n">
        <v>0.176</v>
      </c>
    </row>
    <row r="147" customFormat="false" ht="12.75" hidden="false" customHeight="false" outlineLevel="0" collapsed="false">
      <c r="A147" s="217" t="n">
        <f aca="false">V147</f>
        <v>50191</v>
      </c>
      <c r="B147" s="175" t="n">
        <f aca="false">W147+PPadd</f>
        <v>28.8</v>
      </c>
      <c r="C147" s="200"/>
      <c r="D147" s="201" t="n">
        <f aca="false">Y147*AE147</f>
        <v>55</v>
      </c>
      <c r="E147" s="202" t="n">
        <f aca="false">Z147</f>
        <v>0.07255</v>
      </c>
      <c r="F147" s="220"/>
      <c r="G147" s="221"/>
      <c r="H147" s="220"/>
      <c r="I147" s="221"/>
      <c r="J147" s="82" t="n">
        <f aca="false">X147</f>
        <v>0</v>
      </c>
      <c r="K147" s="205" t="n">
        <f aca="false">J147-C147</f>
        <v>0</v>
      </c>
      <c r="L147" s="173" t="n">
        <f aca="false">(A147-Calculation!$C$5)/365.25</f>
        <v>11.6632443531828</v>
      </c>
      <c r="M147" s="1" t="n">
        <v>2</v>
      </c>
      <c r="N147" s="206" t="n">
        <f aca="false">A147</f>
        <v>50191</v>
      </c>
      <c r="O147" s="207" t="n">
        <f aca="false">AJ147</f>
        <v>0.11255</v>
      </c>
      <c r="P147" s="208"/>
      <c r="Q147" s="218"/>
      <c r="V147" s="210" t="n">
        <f aca="false">EOMONTH(V146,1)</f>
        <v>50191</v>
      </c>
      <c r="W147" s="175" t="n">
        <v>28.8</v>
      </c>
      <c r="X147" s="82" t="n">
        <v>0</v>
      </c>
      <c r="Y147" s="211" t="n">
        <v>55</v>
      </c>
      <c r="Z147" s="212" t="n">
        <v>0.07255</v>
      </c>
      <c r="AA147" s="220"/>
      <c r="AB147" s="221"/>
      <c r="AC147" s="220"/>
      <c r="AD147" s="221"/>
      <c r="AE147" s="17" t="n">
        <v>1</v>
      </c>
      <c r="AF147" s="17"/>
      <c r="AG147" s="192" t="n">
        <v>11.58385</v>
      </c>
      <c r="AH147" s="191"/>
      <c r="AI147" s="214" t="n">
        <f aca="false">+AC147</f>
        <v>0</v>
      </c>
      <c r="AJ147" s="207" t="n">
        <v>0.11255</v>
      </c>
      <c r="AK147" s="222" t="n">
        <v>0.168</v>
      </c>
      <c r="AM147" s="207"/>
      <c r="AN147" s="219"/>
      <c r="AQ147" s="175"/>
      <c r="AR147" s="216"/>
      <c r="AT147" s="198" t="n">
        <f aca="false">X147/12000*9600</f>
        <v>0</v>
      </c>
      <c r="AU147" s="216"/>
      <c r="AV147" s="170"/>
      <c r="BA147" s="174" t="n">
        <v>40848</v>
      </c>
      <c r="BB147" s="1" t="n">
        <v>28</v>
      </c>
      <c r="BC147" s="1" t="n">
        <v>53.6097931034483</v>
      </c>
      <c r="BD147" s="1" t="n">
        <v>2.05</v>
      </c>
      <c r="BE147" s="1" t="n">
        <v>0.073565933944256</v>
      </c>
      <c r="BJ147" s="1" t="n">
        <v>1.3311396278541</v>
      </c>
      <c r="BL147" s="1" t="n">
        <v>11.5838466803559</v>
      </c>
      <c r="BN147" s="1" t="n">
        <v>40848</v>
      </c>
      <c r="BO147" s="1" t="n">
        <v>0.0895100189603141</v>
      </c>
      <c r="BP147" s="1" t="n">
        <v>0.176</v>
      </c>
    </row>
    <row r="148" customFormat="false" ht="12.75" hidden="false" customHeight="false" outlineLevel="0" collapsed="false">
      <c r="A148" s="217" t="n">
        <f aca="false">V148</f>
        <v>50221</v>
      </c>
      <c r="B148" s="175" t="n">
        <f aca="false">W148+PPadd</f>
        <v>28.8</v>
      </c>
      <c r="C148" s="200"/>
      <c r="D148" s="201" t="n">
        <f aca="false">Y148*AE148</f>
        <v>55</v>
      </c>
      <c r="E148" s="202" t="n">
        <f aca="false">Z148</f>
        <v>0.07255</v>
      </c>
      <c r="F148" s="220"/>
      <c r="G148" s="221"/>
      <c r="H148" s="220"/>
      <c r="I148" s="221"/>
      <c r="J148" s="82" t="n">
        <f aca="false">X148</f>
        <v>0</v>
      </c>
      <c r="K148" s="205" t="n">
        <f aca="false">J148-C148</f>
        <v>0</v>
      </c>
      <c r="L148" s="173" t="n">
        <f aca="false">(A148-Calculation!$C$5)/365.25</f>
        <v>11.7453798767967</v>
      </c>
      <c r="M148" s="1" t="n">
        <v>3</v>
      </c>
      <c r="N148" s="206" t="n">
        <f aca="false">A148</f>
        <v>50221</v>
      </c>
      <c r="O148" s="207" t="n">
        <f aca="false">AJ148</f>
        <v>0.11284</v>
      </c>
      <c r="P148" s="208"/>
      <c r="Q148" s="218"/>
      <c r="V148" s="210" t="n">
        <f aca="false">EOMONTH(V147,1)</f>
        <v>50221</v>
      </c>
      <c r="W148" s="175" t="n">
        <v>28.8</v>
      </c>
      <c r="X148" s="82" t="n">
        <v>0</v>
      </c>
      <c r="Y148" s="211" t="n">
        <v>55</v>
      </c>
      <c r="Z148" s="212" t="n">
        <v>0.07255</v>
      </c>
      <c r="AA148" s="220"/>
      <c r="AB148" s="221"/>
      <c r="AC148" s="220"/>
      <c r="AD148" s="221"/>
      <c r="AE148" s="17" t="n">
        <v>1</v>
      </c>
      <c r="AF148" s="17"/>
      <c r="AG148" s="192" t="n">
        <v>11.66598</v>
      </c>
      <c r="AH148" s="191"/>
      <c r="AI148" s="214" t="n">
        <f aca="false">+AC148</f>
        <v>0</v>
      </c>
      <c r="AJ148" s="207" t="n">
        <v>0.11284</v>
      </c>
      <c r="AK148" s="222" t="n">
        <v>0.168</v>
      </c>
      <c r="AM148" s="207"/>
      <c r="AN148" s="219"/>
      <c r="AQ148" s="175"/>
      <c r="AR148" s="216"/>
      <c r="AT148" s="198" t="n">
        <f aca="false">X148/12000*9600</f>
        <v>0</v>
      </c>
      <c r="AU148" s="216"/>
      <c r="AV148" s="170"/>
      <c r="BA148" s="174" t="n">
        <v>40878</v>
      </c>
      <c r="BB148" s="1" t="n">
        <v>28</v>
      </c>
      <c r="BC148" s="1" t="n">
        <v>54.2376206896552</v>
      </c>
      <c r="BD148" s="1" t="n">
        <v>2.05</v>
      </c>
      <c r="BE148" s="1" t="n">
        <v>0.073561397017941</v>
      </c>
      <c r="BJ148" s="1" t="n">
        <v>1.33384210583988</v>
      </c>
      <c r="BL148" s="1" t="n">
        <v>11.6659822039699</v>
      </c>
      <c r="BN148" s="1" t="n">
        <v>40878</v>
      </c>
      <c r="BO148" s="1" t="n">
        <v>0.0895100189603141</v>
      </c>
      <c r="BP148" s="1" t="n">
        <v>0.176</v>
      </c>
    </row>
    <row r="149" customFormat="false" ht="12.75" hidden="false" customHeight="false" outlineLevel="0" collapsed="false">
      <c r="A149" s="217" t="n">
        <f aca="false">V149</f>
        <v>50252</v>
      </c>
      <c r="B149" s="175" t="n">
        <f aca="false">W149+PPadd</f>
        <v>35.05</v>
      </c>
      <c r="C149" s="200"/>
      <c r="D149" s="201" t="n">
        <f aca="false">Y149*AE149</f>
        <v>55</v>
      </c>
      <c r="E149" s="202" t="n">
        <f aca="false">Z149</f>
        <v>0.07255</v>
      </c>
      <c r="F149" s="220"/>
      <c r="G149" s="221"/>
      <c r="H149" s="220"/>
      <c r="I149" s="221"/>
      <c r="J149" s="82" t="n">
        <f aca="false">X149</f>
        <v>0</v>
      </c>
      <c r="K149" s="205" t="n">
        <f aca="false">J149-C149</f>
        <v>0</v>
      </c>
      <c r="L149" s="173" t="n">
        <f aca="false">(A149-Calculation!$C$5)/365.25</f>
        <v>11.8302532511978</v>
      </c>
      <c r="M149" s="1" t="n">
        <v>4</v>
      </c>
      <c r="N149" s="206" t="n">
        <f aca="false">A149</f>
        <v>50252</v>
      </c>
      <c r="O149" s="207" t="n">
        <f aca="false">AJ149</f>
        <v>0.15982</v>
      </c>
      <c r="P149" s="208"/>
      <c r="Q149" s="218"/>
      <c r="V149" s="210" t="n">
        <f aca="false">EOMONTH(V148,1)</f>
        <v>50252</v>
      </c>
      <c r="W149" s="175" t="n">
        <v>35.05</v>
      </c>
      <c r="X149" s="82" t="n">
        <v>0</v>
      </c>
      <c r="Y149" s="211" t="n">
        <v>55</v>
      </c>
      <c r="Z149" s="212" t="n">
        <v>0.07255</v>
      </c>
      <c r="AA149" s="220"/>
      <c r="AB149" s="221"/>
      <c r="AC149" s="220"/>
      <c r="AD149" s="221"/>
      <c r="AE149" s="17" t="n">
        <v>1</v>
      </c>
      <c r="AF149" s="17"/>
      <c r="AG149" s="192" t="n">
        <v>11.75086</v>
      </c>
      <c r="AH149" s="191"/>
      <c r="AI149" s="214" t="n">
        <f aca="false">+AC149</f>
        <v>0</v>
      </c>
      <c r="AJ149" s="207" t="n">
        <v>0.15982</v>
      </c>
      <c r="AK149" s="215" t="n">
        <v>0.168</v>
      </c>
      <c r="AM149" s="207"/>
      <c r="AN149" s="219"/>
      <c r="AQ149" s="175"/>
      <c r="AR149" s="216"/>
      <c r="AT149" s="198" t="n">
        <f aca="false">X149/12000*9600</f>
        <v>0</v>
      </c>
      <c r="AU149" s="216"/>
      <c r="AV149" s="170"/>
      <c r="BA149" s="174" t="n">
        <v>40909</v>
      </c>
      <c r="BB149" s="1" t="n">
        <v>35.05</v>
      </c>
      <c r="BC149" s="1" t="n">
        <v>52.6337586206897</v>
      </c>
      <c r="BD149" s="1" t="n">
        <v>2.05</v>
      </c>
      <c r="BE149" s="1" t="n">
        <v>0.073556708860757</v>
      </c>
      <c r="BJ149" s="1" t="n">
        <v>1.33664043049899</v>
      </c>
      <c r="BL149" s="1" t="n">
        <v>11.750855578371</v>
      </c>
      <c r="BN149" s="1" t="n">
        <v>40909</v>
      </c>
      <c r="BO149" s="1" t="n">
        <v>0.0895100189603141</v>
      </c>
      <c r="BP149" s="1" t="n">
        <v>0.18</v>
      </c>
    </row>
    <row r="150" customFormat="false" ht="12.75" hidden="false" customHeight="false" outlineLevel="0" collapsed="false">
      <c r="A150" s="217" t="n">
        <f aca="false">V150</f>
        <v>50283</v>
      </c>
      <c r="B150" s="175" t="n">
        <f aca="false">W150+PPadd</f>
        <v>35.05</v>
      </c>
      <c r="C150" s="200"/>
      <c r="D150" s="201" t="n">
        <f aca="false">Y150*AE150</f>
        <v>55</v>
      </c>
      <c r="E150" s="202" t="n">
        <f aca="false">Z150</f>
        <v>0.07256</v>
      </c>
      <c r="F150" s="220"/>
      <c r="G150" s="221"/>
      <c r="H150" s="220"/>
      <c r="I150" s="221"/>
      <c r="J150" s="82" t="n">
        <f aca="false">X150</f>
        <v>0</v>
      </c>
      <c r="K150" s="205" t="n">
        <f aca="false">J150-C150</f>
        <v>0</v>
      </c>
      <c r="L150" s="173" t="n">
        <f aca="false">(A150-Calculation!$C$5)/365.25</f>
        <v>11.9151266255989</v>
      </c>
      <c r="M150" s="1" t="n">
        <v>5</v>
      </c>
      <c r="N150" s="206" t="n">
        <f aca="false">A150</f>
        <v>50283</v>
      </c>
      <c r="O150" s="207" t="n">
        <f aca="false">AJ150</f>
        <v>0.15982</v>
      </c>
      <c r="P150" s="208"/>
      <c r="Q150" s="218"/>
      <c r="V150" s="210" t="n">
        <f aca="false">EOMONTH(V149,1)</f>
        <v>50283</v>
      </c>
      <c r="W150" s="175" t="n">
        <v>35.05</v>
      </c>
      <c r="X150" s="82" t="n">
        <v>0</v>
      </c>
      <c r="Y150" s="211" t="n">
        <v>55</v>
      </c>
      <c r="Z150" s="212" t="n">
        <v>0.07256</v>
      </c>
      <c r="AA150" s="220"/>
      <c r="AB150" s="221"/>
      <c r="AC150" s="220"/>
      <c r="AD150" s="221"/>
      <c r="AE150" s="17" t="n">
        <v>1</v>
      </c>
      <c r="AF150" s="17"/>
      <c r="AG150" s="192" t="n">
        <v>11.83573</v>
      </c>
      <c r="AH150" s="191"/>
      <c r="AI150" s="214" t="n">
        <f aca="false">+AC150</f>
        <v>0</v>
      </c>
      <c r="AJ150" s="207" t="n">
        <v>0.15982</v>
      </c>
      <c r="AK150" s="215" t="n">
        <v>0.168</v>
      </c>
      <c r="AM150" s="207"/>
      <c r="AN150" s="219"/>
      <c r="AQ150" s="175"/>
      <c r="AR150" s="216"/>
      <c r="AT150" s="198" t="n">
        <f aca="false">X150/12000*9600</f>
        <v>0</v>
      </c>
      <c r="AU150" s="216"/>
      <c r="AV150" s="170"/>
      <c r="BA150" s="174" t="n">
        <v>40940</v>
      </c>
      <c r="BB150" s="1" t="n">
        <v>35.05</v>
      </c>
      <c r="BC150" s="1" t="n">
        <v>51.6436551724138</v>
      </c>
      <c r="BD150" s="1" t="n">
        <v>2.05</v>
      </c>
      <c r="BE150" s="1" t="n">
        <v>0.073552020703579</v>
      </c>
      <c r="BJ150" s="1" t="n">
        <v>1.33944462588363</v>
      </c>
      <c r="BL150" s="1" t="n">
        <v>11.8357289527721</v>
      </c>
      <c r="BN150" s="1" t="n">
        <v>40940</v>
      </c>
      <c r="BO150" s="1" t="n">
        <v>0.134265028440471</v>
      </c>
      <c r="BP150" s="1" t="n">
        <v>0.18</v>
      </c>
    </row>
    <row r="151" customFormat="false" ht="12.75" hidden="false" customHeight="false" outlineLevel="0" collapsed="false">
      <c r="A151" s="217" t="n">
        <f aca="false">V151</f>
        <v>50313</v>
      </c>
      <c r="B151" s="175" t="n">
        <f aca="false">W151+PPadd</f>
        <v>27.275</v>
      </c>
      <c r="C151" s="200"/>
      <c r="D151" s="201" t="n">
        <f aca="false">Y151*AE151</f>
        <v>55</v>
      </c>
      <c r="E151" s="202" t="n">
        <f aca="false">Z151</f>
        <v>0.07256</v>
      </c>
      <c r="F151" s="220"/>
      <c r="G151" s="221"/>
      <c r="H151" s="220"/>
      <c r="I151" s="221"/>
      <c r="J151" s="82" t="n">
        <f aca="false">X151</f>
        <v>0</v>
      </c>
      <c r="K151" s="205" t="n">
        <f aca="false">J151-C151</f>
        <v>0</v>
      </c>
      <c r="L151" s="173" t="n">
        <f aca="false">(A151-Calculation!$C$5)/365.25</f>
        <v>11.9972621492129</v>
      </c>
      <c r="M151" s="1" t="n">
        <v>6</v>
      </c>
      <c r="N151" s="206" t="n">
        <f aca="false">A151</f>
        <v>50313</v>
      </c>
      <c r="O151" s="207" t="n">
        <f aca="false">AJ151</f>
        <v>0.12093</v>
      </c>
      <c r="P151" s="208"/>
      <c r="Q151" s="218"/>
      <c r="V151" s="210" t="n">
        <f aca="false">EOMONTH(V150,1)</f>
        <v>50313</v>
      </c>
      <c r="W151" s="175" t="n">
        <v>27.275</v>
      </c>
      <c r="X151" s="82" t="n">
        <v>0</v>
      </c>
      <c r="Y151" s="211" t="n">
        <v>55</v>
      </c>
      <c r="Z151" s="212" t="n">
        <v>0.07256</v>
      </c>
      <c r="AA151" s="220"/>
      <c r="AB151" s="221"/>
      <c r="AC151" s="220"/>
      <c r="AD151" s="221"/>
      <c r="AE151" s="17" t="n">
        <v>1</v>
      </c>
      <c r="AF151" s="17"/>
      <c r="AG151" s="192" t="n">
        <v>11.91513</v>
      </c>
      <c r="AH151" s="191"/>
      <c r="AI151" s="214" t="n">
        <f aca="false">+AC151</f>
        <v>0</v>
      </c>
      <c r="AJ151" s="207" t="n">
        <v>0.12093</v>
      </c>
      <c r="AK151" s="215" t="n">
        <v>0.168</v>
      </c>
      <c r="AM151" s="207"/>
      <c r="AN151" s="219"/>
      <c r="AQ151" s="175"/>
      <c r="AR151" s="216"/>
      <c r="AT151" s="198" t="n">
        <f aca="false">X151/12000*9600</f>
        <v>0</v>
      </c>
      <c r="AU151" s="216"/>
      <c r="AV151" s="170"/>
      <c r="BA151" s="174" t="n">
        <v>40969</v>
      </c>
      <c r="BB151" s="1" t="n">
        <v>27.275</v>
      </c>
      <c r="BC151" s="1" t="n">
        <v>50.5075862068966</v>
      </c>
      <c r="BD151" s="1" t="n">
        <v>2.05</v>
      </c>
      <c r="BE151" s="1" t="n">
        <v>0.073547635008162</v>
      </c>
      <c r="BJ151" s="1" t="n">
        <v>1.34207323115576</v>
      </c>
      <c r="BL151" s="1" t="n">
        <v>11.9151266255989</v>
      </c>
      <c r="BN151" s="1" t="n">
        <v>40969</v>
      </c>
      <c r="BO151" s="1" t="n">
        <v>0.134265028440471</v>
      </c>
      <c r="BP151" s="1" t="n">
        <v>0.179</v>
      </c>
    </row>
    <row r="152" customFormat="false" ht="12.75" hidden="false" customHeight="false" outlineLevel="0" collapsed="false">
      <c r="A152" s="199" t="n">
        <f aca="false">V152</f>
        <v>50344</v>
      </c>
      <c r="B152" s="175" t="n">
        <f aca="false">W152+PPadd</f>
        <v>28.15</v>
      </c>
      <c r="C152" s="200"/>
      <c r="D152" s="201" t="n">
        <f aca="false">Y152*AE152</f>
        <v>55</v>
      </c>
      <c r="E152" s="202" t="n">
        <f aca="false">Z152</f>
        <v>0.07257</v>
      </c>
      <c r="F152" s="220"/>
      <c r="G152" s="221"/>
      <c r="H152" s="220"/>
      <c r="I152" s="221"/>
      <c r="J152" s="82" t="n">
        <f aca="false">X152</f>
        <v>0</v>
      </c>
      <c r="K152" s="205" t="n">
        <f aca="false">J152-C152</f>
        <v>0</v>
      </c>
      <c r="L152" s="173" t="n">
        <f aca="false">(A152-Calculation!$C$5)/365.25</f>
        <v>12.082135523614</v>
      </c>
      <c r="M152" s="1" t="n">
        <v>1</v>
      </c>
      <c r="N152" s="206" t="n">
        <f aca="false">A152</f>
        <v>50344</v>
      </c>
      <c r="O152" s="207" t="n">
        <f aca="false">AJ152</f>
        <v>0.11533</v>
      </c>
      <c r="P152" s="208"/>
      <c r="Q152" s="218"/>
      <c r="V152" s="210" t="n">
        <f aca="false">EOMONTH(V151,1)</f>
        <v>50344</v>
      </c>
      <c r="W152" s="175" t="n">
        <v>28.15</v>
      </c>
      <c r="X152" s="82" t="n">
        <v>0</v>
      </c>
      <c r="Y152" s="211" t="n">
        <v>55</v>
      </c>
      <c r="Z152" s="212" t="n">
        <v>0.07257</v>
      </c>
      <c r="AA152" s="220"/>
      <c r="AB152" s="221"/>
      <c r="AC152" s="220"/>
      <c r="AD152" s="221"/>
      <c r="AE152" s="17" t="n">
        <v>1</v>
      </c>
      <c r="AF152" s="17"/>
      <c r="AG152" s="192" t="n">
        <v>12</v>
      </c>
      <c r="AH152" s="191"/>
      <c r="AI152" s="214" t="n">
        <f aca="false">+AC152</f>
        <v>0</v>
      </c>
      <c r="AJ152" s="207" t="n">
        <v>0.11533</v>
      </c>
      <c r="AK152" s="215" t="n">
        <v>0.168</v>
      </c>
      <c r="AM152" s="207"/>
      <c r="AN152" s="219"/>
      <c r="AQ152" s="175"/>
      <c r="AR152" s="216"/>
      <c r="AT152" s="198" t="n">
        <f aca="false">X152/12000*9600</f>
        <v>0</v>
      </c>
      <c r="AU152" s="216"/>
      <c r="AV152" s="170"/>
      <c r="BA152" s="174" t="n">
        <v>41000</v>
      </c>
      <c r="BB152" s="1" t="n">
        <v>28.15</v>
      </c>
      <c r="BC152" s="1" t="n">
        <v>49.7021379310345</v>
      </c>
      <c r="BD152" s="1" t="n">
        <v>2.05</v>
      </c>
      <c r="BE152" s="1" t="n">
        <v>0.073542946851</v>
      </c>
      <c r="BJ152" s="1" t="n">
        <v>1.3448888242463</v>
      </c>
      <c r="BL152" s="1" t="n">
        <v>12</v>
      </c>
      <c r="BN152" s="1" t="n">
        <v>41000</v>
      </c>
      <c r="BO152" s="1" t="n">
        <v>0.107412022752377</v>
      </c>
      <c r="BP152" s="1" t="n">
        <v>0.179</v>
      </c>
    </row>
    <row r="153" customFormat="false" ht="12.75" hidden="false" customHeight="false" outlineLevel="0" collapsed="false">
      <c r="A153" s="217" t="n">
        <f aca="false">V153</f>
        <v>50374</v>
      </c>
      <c r="B153" s="175" t="n">
        <f aca="false">W153+PPadd</f>
        <v>36.9</v>
      </c>
      <c r="C153" s="200"/>
      <c r="D153" s="201" t="n">
        <f aca="false">Y153*AE153</f>
        <v>55</v>
      </c>
      <c r="E153" s="202" t="n">
        <f aca="false">Z153</f>
        <v>0.07257</v>
      </c>
      <c r="F153" s="220"/>
      <c r="G153" s="221"/>
      <c r="H153" s="220"/>
      <c r="I153" s="221"/>
      <c r="J153" s="82" t="n">
        <f aca="false">X153</f>
        <v>0</v>
      </c>
      <c r="K153" s="205" t="n">
        <f aca="false">J153-C153</f>
        <v>0</v>
      </c>
      <c r="L153" s="173" t="n">
        <f aca="false">(A153-Calculation!$C$5)/365.25</f>
        <v>12.1642710472279</v>
      </c>
      <c r="M153" s="1" t="n">
        <v>2</v>
      </c>
      <c r="N153" s="206" t="n">
        <f aca="false">A153</f>
        <v>50374</v>
      </c>
      <c r="O153" s="207" t="n">
        <f aca="false">AJ153</f>
        <v>0.13464</v>
      </c>
      <c r="P153" s="208"/>
      <c r="Q153" s="218"/>
      <c r="V153" s="210" t="n">
        <f aca="false">EOMONTH(V152,1)</f>
        <v>50374</v>
      </c>
      <c r="W153" s="175" t="n">
        <v>36.9</v>
      </c>
      <c r="X153" s="82" t="n">
        <v>0</v>
      </c>
      <c r="Y153" s="211" t="n">
        <v>55</v>
      </c>
      <c r="Z153" s="212" t="n">
        <v>0.07257</v>
      </c>
      <c r="AA153" s="220"/>
      <c r="AB153" s="221"/>
      <c r="AC153" s="220"/>
      <c r="AD153" s="221"/>
      <c r="AE153" s="17" t="n">
        <v>1</v>
      </c>
      <c r="AF153" s="17"/>
      <c r="AG153" s="192" t="n">
        <v>12.08214</v>
      </c>
      <c r="AH153" s="191"/>
      <c r="AI153" s="214" t="n">
        <f aca="false">+AC153</f>
        <v>0</v>
      </c>
      <c r="AJ153" s="207" t="n">
        <v>0.13464</v>
      </c>
      <c r="AK153" s="215" t="n">
        <v>0.168</v>
      </c>
      <c r="AM153" s="207"/>
      <c r="AN153" s="219"/>
      <c r="AQ153" s="175"/>
      <c r="AR153" s="216"/>
      <c r="AT153" s="198" t="n">
        <f aca="false">X153/12000*9600</f>
        <v>0</v>
      </c>
      <c r="AU153" s="216"/>
      <c r="AV153" s="170"/>
      <c r="BA153" s="174" t="n">
        <v>41030</v>
      </c>
      <c r="BB153" s="1" t="n">
        <v>36.45</v>
      </c>
      <c r="BC153" s="1" t="n">
        <v>49.169275862069</v>
      </c>
      <c r="BD153" s="1" t="n">
        <v>2.05</v>
      </c>
      <c r="BE153" s="1" t="n">
        <v>0.073538409924719</v>
      </c>
      <c r="BJ153" s="1" t="n">
        <v>1.34761921583317</v>
      </c>
      <c r="BL153" s="1" t="n">
        <v>12.082135523614</v>
      </c>
      <c r="BN153" s="1" t="n">
        <v>41030</v>
      </c>
      <c r="BO153" s="1" t="n">
        <v>0.104726722183567</v>
      </c>
      <c r="BP153" s="1" t="n">
        <v>0.179</v>
      </c>
    </row>
    <row r="154" customFormat="false" ht="12.75" hidden="false" customHeight="false" outlineLevel="0" collapsed="false">
      <c r="A154" s="217" t="n">
        <f aca="false">V154</f>
        <v>50405</v>
      </c>
      <c r="B154" s="175" t="n">
        <f aca="false">W154+PPadd</f>
        <v>61.5</v>
      </c>
      <c r="C154" s="200"/>
      <c r="D154" s="201" t="n">
        <f aca="false">Y154*AE154</f>
        <v>55</v>
      </c>
      <c r="E154" s="202" t="n">
        <f aca="false">Z154</f>
        <v>0.07257</v>
      </c>
      <c r="F154" s="220"/>
      <c r="G154" s="221"/>
      <c r="H154" s="220"/>
      <c r="I154" s="221"/>
      <c r="J154" s="82" t="n">
        <f aca="false">X154</f>
        <v>0</v>
      </c>
      <c r="K154" s="205" t="n">
        <f aca="false">J154-C154</f>
        <v>0</v>
      </c>
      <c r="L154" s="173" t="n">
        <f aca="false">(A154-Calculation!$C$5)/365.25</f>
        <v>12.249144421629</v>
      </c>
      <c r="M154" s="1" t="n">
        <v>3</v>
      </c>
      <c r="N154" s="206" t="n">
        <f aca="false">A154</f>
        <v>50405</v>
      </c>
      <c r="O154" s="207" t="n">
        <f aca="false">AJ154</f>
        <v>0.16543</v>
      </c>
      <c r="P154" s="208"/>
      <c r="Q154" s="218"/>
      <c r="V154" s="210" t="n">
        <f aca="false">EOMONTH(V153,1)</f>
        <v>50405</v>
      </c>
      <c r="W154" s="175" t="n">
        <v>61.5</v>
      </c>
      <c r="X154" s="82" t="n">
        <v>0</v>
      </c>
      <c r="Y154" s="211" t="n">
        <v>55</v>
      </c>
      <c r="Z154" s="212" t="n">
        <v>0.07257</v>
      </c>
      <c r="AA154" s="220"/>
      <c r="AB154" s="221"/>
      <c r="AC154" s="220"/>
      <c r="AD154" s="221"/>
      <c r="AE154" s="17" t="n">
        <v>1</v>
      </c>
      <c r="AF154" s="17"/>
      <c r="AG154" s="192" t="n">
        <v>12.16701</v>
      </c>
      <c r="AH154" s="191"/>
      <c r="AI154" s="214" t="n">
        <f aca="false">+AC154</f>
        <v>0</v>
      </c>
      <c r="AJ154" s="207" t="n">
        <v>0.16543</v>
      </c>
      <c r="AK154" s="215" t="n">
        <v>0.168</v>
      </c>
      <c r="AM154" s="207"/>
      <c r="AN154" s="219"/>
      <c r="AQ154" s="175"/>
      <c r="AR154" s="216"/>
      <c r="AT154" s="198" t="n">
        <f aca="false">X154/12000*9600</f>
        <v>0</v>
      </c>
      <c r="AU154" s="216"/>
      <c r="AV154" s="170"/>
      <c r="BA154" s="174" t="n">
        <v>41061</v>
      </c>
      <c r="BB154" s="1" t="n">
        <v>63.75</v>
      </c>
      <c r="BC154" s="1" t="n">
        <v>49.4066896551724</v>
      </c>
      <c r="BD154" s="1" t="n">
        <v>2.05</v>
      </c>
      <c r="BE154" s="1" t="n">
        <v>0.07353372176757</v>
      </c>
      <c r="BJ154" s="1" t="n">
        <v>1.35044644408324</v>
      </c>
      <c r="BL154" s="1" t="n">
        <v>12.1670088980151</v>
      </c>
      <c r="BN154" s="1" t="n">
        <v>41061</v>
      </c>
      <c r="BO154" s="1" t="n">
        <v>0.118153225027615</v>
      </c>
      <c r="BP154" s="1" t="n">
        <v>0.178</v>
      </c>
    </row>
    <row r="155" customFormat="false" ht="12.75" hidden="false" customHeight="false" outlineLevel="0" collapsed="false">
      <c r="A155" s="217" t="n">
        <f aca="false">V155</f>
        <v>50436</v>
      </c>
      <c r="B155" s="175" t="n">
        <f aca="false">W155+PPadd</f>
        <v>101.25</v>
      </c>
      <c r="C155" s="200"/>
      <c r="D155" s="201" t="n">
        <f aca="false">Y155*AE155</f>
        <v>55</v>
      </c>
      <c r="E155" s="202" t="n">
        <f aca="false">Z155</f>
        <v>0.07258</v>
      </c>
      <c r="F155" s="220"/>
      <c r="G155" s="221"/>
      <c r="H155" s="220"/>
      <c r="I155" s="221"/>
      <c r="J155" s="82" t="n">
        <f aca="false">X155</f>
        <v>0</v>
      </c>
      <c r="K155" s="205" t="n">
        <f aca="false">J155-C155</f>
        <v>0</v>
      </c>
      <c r="L155" s="173" t="n">
        <f aca="false">(A155-Calculation!$C$5)/365.25</f>
        <v>12.3340177960301</v>
      </c>
      <c r="M155" s="1" t="n">
        <v>4</v>
      </c>
      <c r="N155" s="206" t="n">
        <f aca="false">A155</f>
        <v>50436</v>
      </c>
      <c r="O155" s="207" t="n">
        <f aca="false">AJ155</f>
        <v>0.20462</v>
      </c>
      <c r="P155" s="208"/>
      <c r="Q155" s="218"/>
      <c r="V155" s="210" t="n">
        <f aca="false">EOMONTH(V154,1)</f>
        <v>50436</v>
      </c>
      <c r="W155" s="175" t="n">
        <v>101.25</v>
      </c>
      <c r="X155" s="82" t="n">
        <v>0</v>
      </c>
      <c r="Y155" s="211" t="n">
        <v>55</v>
      </c>
      <c r="Z155" s="212" t="n">
        <v>0.07258</v>
      </c>
      <c r="AA155" s="220"/>
      <c r="AB155" s="221"/>
      <c r="AC155" s="220"/>
      <c r="AD155" s="221"/>
      <c r="AE155" s="17" t="n">
        <v>1</v>
      </c>
      <c r="AF155" s="17"/>
      <c r="AG155" s="192" t="n">
        <v>12.24914</v>
      </c>
      <c r="AH155" s="191"/>
      <c r="AI155" s="214" t="n">
        <f aca="false">+AC155</f>
        <v>0</v>
      </c>
      <c r="AJ155" s="207" t="n">
        <v>0.20462</v>
      </c>
      <c r="AK155" s="215" t="n">
        <v>0.168</v>
      </c>
      <c r="AM155" s="207"/>
      <c r="AN155" s="219"/>
      <c r="AQ155" s="175"/>
      <c r="AR155" s="216"/>
      <c r="AT155" s="198" t="n">
        <f aca="false">X155/12000*9600</f>
        <v>0</v>
      </c>
      <c r="AU155" s="216"/>
      <c r="AV155" s="170"/>
      <c r="BA155" s="174" t="n">
        <v>41091</v>
      </c>
      <c r="BB155" s="1" t="n">
        <v>103.75</v>
      </c>
      <c r="BC155" s="1" t="n">
        <v>50.0186896551724</v>
      </c>
      <c r="BD155" s="1" t="n">
        <v>2.05</v>
      </c>
      <c r="BE155" s="1" t="n">
        <v>0.073529184841304</v>
      </c>
      <c r="BJ155" s="1" t="n">
        <v>1.35318811874287</v>
      </c>
      <c r="BL155" s="1" t="n">
        <v>12.249144421629</v>
      </c>
      <c r="BN155" s="1" t="n">
        <v>41091</v>
      </c>
      <c r="BO155" s="1" t="n">
        <v>0.150376831853328</v>
      </c>
      <c r="BP155" s="1" t="n">
        <v>0.178</v>
      </c>
    </row>
    <row r="156" customFormat="false" ht="12.75" hidden="false" customHeight="false" outlineLevel="0" collapsed="false">
      <c r="A156" s="217" t="n">
        <f aca="false">V156</f>
        <v>50464</v>
      </c>
      <c r="B156" s="175" t="n">
        <f aca="false">W156+PPadd</f>
        <v>98.25</v>
      </c>
      <c r="C156" s="200"/>
      <c r="D156" s="201" t="n">
        <f aca="false">Y156*AE156</f>
        <v>55</v>
      </c>
      <c r="E156" s="202" t="n">
        <f aca="false">Z156</f>
        <v>0.07258</v>
      </c>
      <c r="F156" s="220"/>
      <c r="G156" s="221"/>
      <c r="H156" s="220"/>
      <c r="I156" s="221"/>
      <c r="J156" s="82" t="n">
        <f aca="false">X156</f>
        <v>0</v>
      </c>
      <c r="K156" s="205" t="n">
        <f aca="false">J156-C156</f>
        <v>0</v>
      </c>
      <c r="L156" s="173" t="n">
        <f aca="false">(A156-Calculation!$C$5)/365.25</f>
        <v>12.4106776180698</v>
      </c>
      <c r="M156" s="1" t="n">
        <v>5</v>
      </c>
      <c r="N156" s="206" t="n">
        <f aca="false">A156</f>
        <v>50464</v>
      </c>
      <c r="O156" s="207" t="n">
        <f aca="false">AJ156</f>
        <v>0.20462</v>
      </c>
      <c r="P156" s="208"/>
      <c r="Q156" s="218"/>
      <c r="V156" s="210" t="n">
        <f aca="false">EOMONTH(V155,1)</f>
        <v>50464</v>
      </c>
      <c r="W156" s="175" t="n">
        <v>98.25</v>
      </c>
      <c r="X156" s="82" t="n">
        <v>0</v>
      </c>
      <c r="Y156" s="211" t="n">
        <v>55</v>
      </c>
      <c r="Z156" s="212" t="n">
        <v>0.07258</v>
      </c>
      <c r="AA156" s="220"/>
      <c r="AB156" s="221"/>
      <c r="AC156" s="220"/>
      <c r="AD156" s="221"/>
      <c r="AE156" s="17" t="n">
        <v>1</v>
      </c>
      <c r="AF156" s="17"/>
      <c r="AG156" s="192" t="n">
        <v>12.33402</v>
      </c>
      <c r="AH156" s="191"/>
      <c r="AI156" s="214" t="n">
        <f aca="false">+AC156</f>
        <v>0</v>
      </c>
      <c r="AJ156" s="207" t="n">
        <v>0.20462</v>
      </c>
      <c r="AK156" s="215" t="n">
        <v>0.168</v>
      </c>
      <c r="AM156" s="207"/>
      <c r="AN156" s="219"/>
      <c r="AQ156" s="175"/>
      <c r="AR156" s="216"/>
      <c r="AT156" s="198" t="n">
        <f aca="false">X156/12000*9600</f>
        <v>0</v>
      </c>
      <c r="AU156" s="216"/>
      <c r="AV156" s="170"/>
      <c r="BA156" s="174" t="n">
        <v>41122</v>
      </c>
      <c r="BB156" s="1" t="n">
        <v>97.75</v>
      </c>
      <c r="BC156" s="1" t="n">
        <v>50.7731379310345</v>
      </c>
      <c r="BD156" s="1" t="n">
        <v>2.05</v>
      </c>
      <c r="BE156" s="1" t="n">
        <v>0.07352449668417</v>
      </c>
      <c r="BJ156" s="1" t="n">
        <v>1.3560270302336</v>
      </c>
      <c r="BL156" s="1" t="n">
        <v>12.3340177960301</v>
      </c>
      <c r="BN156" s="1" t="n">
        <v>41122</v>
      </c>
      <c r="BO156" s="1" t="n">
        <v>0.182600438679041</v>
      </c>
      <c r="BP156" s="1" t="n">
        <v>0.177</v>
      </c>
    </row>
    <row r="157" customFormat="false" ht="12.75" hidden="false" customHeight="false" outlineLevel="0" collapsed="false">
      <c r="A157" s="217" t="n">
        <f aca="false">V157</f>
        <v>50495</v>
      </c>
      <c r="B157" s="175" t="n">
        <f aca="false">W157+PPadd</f>
        <v>36.2</v>
      </c>
      <c r="C157" s="200"/>
      <c r="D157" s="201" t="n">
        <f aca="false">Y157*AE157</f>
        <v>55</v>
      </c>
      <c r="E157" s="202" t="n">
        <f aca="false">Z157</f>
        <v>0.07259</v>
      </c>
      <c r="F157" s="220"/>
      <c r="G157" s="221"/>
      <c r="H157" s="220"/>
      <c r="I157" s="221"/>
      <c r="J157" s="82" t="n">
        <f aca="false">X157</f>
        <v>0</v>
      </c>
      <c r="K157" s="205" t="n">
        <f aca="false">J157-C157</f>
        <v>0</v>
      </c>
      <c r="L157" s="173" t="n">
        <f aca="false">(A157-Calculation!$C$5)/365.25</f>
        <v>12.4955509924709</v>
      </c>
      <c r="M157" s="1" t="n">
        <v>6</v>
      </c>
      <c r="N157" s="206" t="n">
        <f aca="false">A157</f>
        <v>50495</v>
      </c>
      <c r="O157" s="207" t="n">
        <f aca="false">AJ157</f>
        <v>0.13464</v>
      </c>
      <c r="P157" s="208"/>
      <c r="Q157" s="218"/>
      <c r="V157" s="210" t="n">
        <f aca="false">EOMONTH(V156,1)</f>
        <v>50495</v>
      </c>
      <c r="W157" s="175" t="n">
        <v>36.2</v>
      </c>
      <c r="X157" s="82" t="n">
        <v>0</v>
      </c>
      <c r="Y157" s="211" t="n">
        <v>55</v>
      </c>
      <c r="Z157" s="212" t="n">
        <v>0.07259</v>
      </c>
      <c r="AA157" s="220"/>
      <c r="AB157" s="221"/>
      <c r="AC157" s="220"/>
      <c r="AD157" s="221"/>
      <c r="AE157" s="17" t="n">
        <v>1</v>
      </c>
      <c r="AF157" s="17"/>
      <c r="AG157" s="192" t="n">
        <v>12.41889</v>
      </c>
      <c r="AH157" s="191"/>
      <c r="AI157" s="214" t="n">
        <f aca="false">+AC157</f>
        <v>0</v>
      </c>
      <c r="AJ157" s="207" t="n">
        <v>0.13464</v>
      </c>
      <c r="AK157" s="215" t="n">
        <v>0.168</v>
      </c>
      <c r="AM157" s="207"/>
      <c r="AN157" s="219"/>
      <c r="AQ157" s="175"/>
      <c r="AR157" s="216"/>
      <c r="AT157" s="198" t="n">
        <f aca="false">X157/12000*9600</f>
        <v>0</v>
      </c>
      <c r="AU157" s="216"/>
      <c r="AV157" s="170"/>
      <c r="BA157" s="174" t="n">
        <v>41153</v>
      </c>
      <c r="BB157" s="1" t="n">
        <v>36.25</v>
      </c>
      <c r="BC157" s="1" t="n">
        <v>51.5697931034483</v>
      </c>
      <c r="BD157" s="1" t="n">
        <v>2.05</v>
      </c>
      <c r="BE157" s="1" t="n">
        <v>0.073519808527042</v>
      </c>
      <c r="BJ157" s="1" t="n">
        <v>1.35887189759872</v>
      </c>
      <c r="BL157" s="1" t="n">
        <v>12.4188911704312</v>
      </c>
      <c r="BN157" s="1" t="n">
        <v>41153</v>
      </c>
      <c r="BO157" s="1" t="n">
        <v>0.182600438679041</v>
      </c>
      <c r="BP157" s="1" t="n">
        <v>0.177</v>
      </c>
    </row>
    <row r="158" customFormat="false" ht="12.75" hidden="false" customHeight="false" outlineLevel="0" collapsed="false">
      <c r="A158" s="217" t="n">
        <f aca="false">V158</f>
        <v>50525</v>
      </c>
      <c r="B158" s="175" t="n">
        <f aca="false">W158+PPadd</f>
        <v>28.8</v>
      </c>
      <c r="C158" s="200"/>
      <c r="D158" s="201" t="n">
        <f aca="false">Y158*AE158</f>
        <v>55</v>
      </c>
      <c r="E158" s="202" t="n">
        <f aca="false">Z158</f>
        <v>0.07259</v>
      </c>
      <c r="F158" s="220"/>
      <c r="G158" s="221"/>
      <c r="H158" s="220"/>
      <c r="I158" s="221"/>
      <c r="J158" s="82" t="n">
        <f aca="false">X158</f>
        <v>0</v>
      </c>
      <c r="K158" s="205" t="n">
        <f aca="false">J158-C158</f>
        <v>0</v>
      </c>
      <c r="L158" s="173" t="n">
        <f aca="false">(A158-Calculation!$C$5)/365.25</f>
        <v>12.5776865160849</v>
      </c>
      <c r="M158" s="1" t="n">
        <v>1</v>
      </c>
      <c r="N158" s="206" t="n">
        <f aca="false">A158</f>
        <v>50525</v>
      </c>
      <c r="O158" s="207" t="n">
        <f aca="false">AJ158</f>
        <v>0.10805</v>
      </c>
      <c r="P158" s="208"/>
      <c r="Q158" s="218"/>
      <c r="V158" s="210" t="n">
        <f aca="false">EOMONTH(V157,1)</f>
        <v>50525</v>
      </c>
      <c r="W158" s="175" t="n">
        <v>28.8</v>
      </c>
      <c r="X158" s="82" t="n">
        <v>0</v>
      </c>
      <c r="Y158" s="211" t="n">
        <v>55</v>
      </c>
      <c r="Z158" s="212" t="n">
        <v>0.07259</v>
      </c>
      <c r="AA158" s="220"/>
      <c r="AB158" s="221"/>
      <c r="AC158" s="220"/>
      <c r="AD158" s="221"/>
      <c r="AE158" s="17" t="n">
        <v>1</v>
      </c>
      <c r="AF158" s="17"/>
      <c r="AG158" s="192" t="n">
        <v>12.50103</v>
      </c>
      <c r="AH158" s="191"/>
      <c r="AI158" s="214" t="n">
        <f aca="false">+AC158</f>
        <v>0</v>
      </c>
      <c r="AJ158" s="207" t="n">
        <v>0.10805</v>
      </c>
      <c r="AK158" s="215" t="n">
        <v>0.168</v>
      </c>
      <c r="AM158" s="207"/>
      <c r="AN158" s="219"/>
      <c r="AQ158" s="175"/>
      <c r="AR158" s="216"/>
      <c r="AT158" s="198" t="n">
        <f aca="false">X158/12000*9600</f>
        <v>0</v>
      </c>
      <c r="AU158" s="216"/>
      <c r="AV158" s="170"/>
      <c r="BA158" s="174" t="n">
        <v>41183</v>
      </c>
      <c r="BB158" s="1" t="n">
        <v>28</v>
      </c>
      <c r="BC158" s="1" t="n">
        <v>52.6126551724138</v>
      </c>
      <c r="BD158" s="1" t="n">
        <v>2.05</v>
      </c>
      <c r="BE158" s="1" t="n">
        <v>0.073515271600797</v>
      </c>
      <c r="BJ158" s="1" t="n">
        <v>1.3616306776034</v>
      </c>
      <c r="BL158" s="1" t="n">
        <v>12.5010266940452</v>
      </c>
      <c r="BN158" s="1" t="n">
        <v>41183</v>
      </c>
      <c r="BO158" s="1" t="n">
        <v>0.113921842313127</v>
      </c>
      <c r="BP158" s="1" t="n">
        <v>0.176</v>
      </c>
    </row>
    <row r="159" customFormat="false" ht="12.75" hidden="false" customHeight="false" outlineLevel="0" collapsed="false">
      <c r="A159" s="217" t="n">
        <f aca="false">V159</f>
        <v>50556</v>
      </c>
      <c r="B159" s="175" t="n">
        <f aca="false">W159+PPadd</f>
        <v>28.8</v>
      </c>
      <c r="C159" s="200"/>
      <c r="D159" s="201" t="n">
        <f aca="false">Y159*AE159</f>
        <v>55</v>
      </c>
      <c r="E159" s="202" t="n">
        <f aca="false">Z159</f>
        <v>0.07259</v>
      </c>
      <c r="F159" s="220"/>
      <c r="G159" s="221"/>
      <c r="H159" s="220"/>
      <c r="I159" s="221"/>
      <c r="J159" s="82" t="n">
        <f aca="false">X159</f>
        <v>0</v>
      </c>
      <c r="K159" s="205" t="n">
        <f aca="false">J159-C159</f>
        <v>0</v>
      </c>
      <c r="L159" s="173" t="n">
        <f aca="false">(A159-Calculation!$C$5)/365.25</f>
        <v>12.662559890486</v>
      </c>
      <c r="M159" s="1" t="n">
        <v>2</v>
      </c>
      <c r="N159" s="206" t="n">
        <f aca="false">A159</f>
        <v>50556</v>
      </c>
      <c r="O159" s="207" t="n">
        <f aca="false">AJ159</f>
        <v>0.10805</v>
      </c>
      <c r="P159" s="208"/>
      <c r="Q159" s="218"/>
      <c r="V159" s="210" t="n">
        <f aca="false">EOMONTH(V158,1)</f>
        <v>50556</v>
      </c>
      <c r="W159" s="175" t="n">
        <v>28.8</v>
      </c>
      <c r="X159" s="82" t="n">
        <v>0</v>
      </c>
      <c r="Y159" s="211" t="n">
        <v>55</v>
      </c>
      <c r="Z159" s="212" t="n">
        <v>0.07259</v>
      </c>
      <c r="AA159" s="220"/>
      <c r="AB159" s="221"/>
      <c r="AC159" s="220"/>
      <c r="AD159" s="221"/>
      <c r="AE159" s="17" t="n">
        <v>1</v>
      </c>
      <c r="AF159" s="17"/>
      <c r="AG159" s="192" t="n">
        <v>12.5859</v>
      </c>
      <c r="AH159" s="191"/>
      <c r="AI159" s="214" t="n">
        <f aca="false">+AC159</f>
        <v>0</v>
      </c>
      <c r="AJ159" s="207" t="n">
        <v>0.10805</v>
      </c>
      <c r="AK159" s="222" t="n">
        <v>0.168</v>
      </c>
      <c r="AM159" s="207"/>
      <c r="AN159" s="219"/>
      <c r="AQ159" s="175"/>
      <c r="AR159" s="216"/>
      <c r="AT159" s="198" t="n">
        <f aca="false">X159/12000*9600</f>
        <v>0</v>
      </c>
      <c r="AU159" s="216"/>
      <c r="AV159" s="170"/>
      <c r="BA159" s="174" t="n">
        <v>41214</v>
      </c>
      <c r="BB159" s="1" t="n">
        <v>28</v>
      </c>
      <c r="BC159" s="1" t="n">
        <v>53.6097931034483</v>
      </c>
      <c r="BD159" s="1" t="n">
        <v>2.05</v>
      </c>
      <c r="BE159" s="1" t="n">
        <v>0.073510583443684</v>
      </c>
      <c r="BJ159" s="1" t="n">
        <v>1.36448730110108</v>
      </c>
      <c r="BL159" s="1" t="n">
        <v>12.5859000684463</v>
      </c>
      <c r="BN159" s="1" t="n">
        <v>41214</v>
      </c>
      <c r="BO159" s="1" t="n">
        <v>0.0859296182019015</v>
      </c>
      <c r="BP159" s="1" t="n">
        <v>0.176</v>
      </c>
    </row>
    <row r="160" customFormat="false" ht="12.75" hidden="false" customHeight="false" outlineLevel="0" collapsed="false">
      <c r="A160" s="217" t="n">
        <f aca="false">V160</f>
        <v>50586</v>
      </c>
      <c r="B160" s="175" t="n">
        <f aca="false">W160+PPadd</f>
        <v>28.8</v>
      </c>
      <c r="C160" s="200"/>
      <c r="D160" s="201" t="n">
        <f aca="false">Y160*AE160</f>
        <v>55</v>
      </c>
      <c r="E160" s="202" t="n">
        <f aca="false">Z160</f>
        <v>0.0726</v>
      </c>
      <c r="F160" s="220"/>
      <c r="G160" s="221"/>
      <c r="H160" s="220"/>
      <c r="I160" s="221"/>
      <c r="J160" s="82" t="n">
        <f aca="false">X160</f>
        <v>0</v>
      </c>
      <c r="K160" s="205" t="n">
        <f aca="false">J160-C160</f>
        <v>0</v>
      </c>
      <c r="L160" s="173" t="n">
        <f aca="false">(A160-Calculation!$C$5)/365.25</f>
        <v>12.7446954140999</v>
      </c>
      <c r="M160" s="1" t="n">
        <v>3</v>
      </c>
      <c r="N160" s="206" t="n">
        <f aca="false">A160</f>
        <v>50586</v>
      </c>
      <c r="O160" s="207" t="n">
        <f aca="false">AJ160</f>
        <v>0.10833</v>
      </c>
      <c r="P160" s="208"/>
      <c r="Q160" s="218"/>
      <c r="V160" s="210" t="n">
        <f aca="false">EOMONTH(V159,1)</f>
        <v>50586</v>
      </c>
      <c r="W160" s="175" t="n">
        <v>28.8</v>
      </c>
      <c r="X160" s="82" t="n">
        <v>0</v>
      </c>
      <c r="Y160" s="211" t="n">
        <v>55</v>
      </c>
      <c r="Z160" s="212" t="n">
        <v>0.0726</v>
      </c>
      <c r="AA160" s="220"/>
      <c r="AB160" s="221"/>
      <c r="AC160" s="220"/>
      <c r="AD160" s="221"/>
      <c r="AE160" s="17" t="n">
        <v>1</v>
      </c>
      <c r="AF160" s="17"/>
      <c r="AG160" s="192" t="n">
        <v>12.66804</v>
      </c>
      <c r="AH160" s="191"/>
      <c r="AI160" s="214" t="n">
        <f aca="false">+AC160</f>
        <v>0</v>
      </c>
      <c r="AJ160" s="207" t="n">
        <v>0.10833</v>
      </c>
      <c r="AK160" s="222" t="n">
        <v>0.168</v>
      </c>
      <c r="AM160" s="207"/>
      <c r="AN160" s="219"/>
      <c r="AQ160" s="175"/>
      <c r="AR160" s="216"/>
      <c r="AT160" s="198" t="n">
        <f aca="false">X160/12000*9600</f>
        <v>0</v>
      </c>
      <c r="AU160" s="216"/>
      <c r="AV160" s="170"/>
      <c r="BA160" s="174" t="n">
        <v>41244</v>
      </c>
      <c r="BB160" s="1" t="n">
        <v>28</v>
      </c>
      <c r="BC160" s="1" t="n">
        <v>54.2376206896552</v>
      </c>
      <c r="BD160" s="1" t="n">
        <v>2.05</v>
      </c>
      <c r="BE160" s="1" t="n">
        <v>0.073506046517452</v>
      </c>
      <c r="BJ160" s="1" t="n">
        <v>1.36725748149083</v>
      </c>
      <c r="BL160" s="1" t="n">
        <v>12.6680355920602</v>
      </c>
      <c r="BN160" s="1" t="n">
        <v>41244</v>
      </c>
      <c r="BO160" s="1" t="n">
        <v>0.0859296182019015</v>
      </c>
      <c r="BP160" s="1" t="n">
        <v>0.176</v>
      </c>
    </row>
    <row r="161" customFormat="false" ht="12.75" hidden="false" customHeight="false" outlineLevel="0" collapsed="false">
      <c r="A161" s="217" t="n">
        <f aca="false">V161</f>
        <v>50617</v>
      </c>
      <c r="B161" s="175" t="n">
        <f aca="false">W161+PPadd</f>
        <v>35.05</v>
      </c>
      <c r="C161" s="200"/>
      <c r="D161" s="201" t="n">
        <f aca="false">Y161*AE161</f>
        <v>55</v>
      </c>
      <c r="E161" s="202" t="n">
        <f aca="false">Z161</f>
        <v>0.0726</v>
      </c>
      <c r="F161" s="220"/>
      <c r="G161" s="221"/>
      <c r="H161" s="220"/>
      <c r="I161" s="221"/>
      <c r="J161" s="82" t="n">
        <f aca="false">X161</f>
        <v>0</v>
      </c>
      <c r="K161" s="205" t="n">
        <f aca="false">J161-C161</f>
        <v>0</v>
      </c>
      <c r="L161" s="173" t="n">
        <f aca="false">(A161-Calculation!$C$5)/365.25</f>
        <v>12.829568788501</v>
      </c>
      <c r="M161" s="1" t="n">
        <v>4</v>
      </c>
      <c r="N161" s="206" t="n">
        <f aca="false">A161</f>
        <v>50617</v>
      </c>
      <c r="O161" s="207" t="n">
        <f aca="false">AJ161</f>
        <v>0.15342</v>
      </c>
      <c r="P161" s="208"/>
      <c r="Q161" s="218"/>
      <c r="V161" s="210" t="n">
        <f aca="false">EOMONTH(V160,1)</f>
        <v>50617</v>
      </c>
      <c r="W161" s="175" t="n">
        <v>35.05</v>
      </c>
      <c r="X161" s="82" t="n">
        <v>0</v>
      </c>
      <c r="Y161" s="211" t="n">
        <v>55</v>
      </c>
      <c r="Z161" s="212" t="n">
        <v>0.0726</v>
      </c>
      <c r="AA161" s="220"/>
      <c r="AB161" s="221"/>
      <c r="AC161" s="220"/>
      <c r="AD161" s="221"/>
      <c r="AE161" s="17" t="n">
        <v>1</v>
      </c>
      <c r="AF161" s="17"/>
      <c r="AG161" s="192" t="n">
        <v>12.75291</v>
      </c>
      <c r="AH161" s="191"/>
      <c r="AI161" s="214" t="n">
        <f aca="false">+AC161</f>
        <v>0</v>
      </c>
      <c r="AJ161" s="207" t="n">
        <v>0.15342</v>
      </c>
      <c r="AK161" s="215" t="n">
        <v>0.168</v>
      </c>
      <c r="AM161" s="207"/>
      <c r="AN161" s="219"/>
      <c r="AQ161" s="175"/>
      <c r="AR161" s="216"/>
      <c r="AT161" s="198" t="n">
        <f aca="false">X161/12000*9600</f>
        <v>0</v>
      </c>
      <c r="AU161" s="216"/>
      <c r="AV161" s="170"/>
      <c r="BA161" s="174" t="n">
        <v>41275</v>
      </c>
      <c r="BB161" s="1" t="n">
        <v>35.05</v>
      </c>
      <c r="BC161" s="1" t="n">
        <v>52.6337586206897</v>
      </c>
      <c r="BD161" s="1" t="n">
        <v>2.05</v>
      </c>
      <c r="BE161" s="1" t="n">
        <v>0.073501358360353</v>
      </c>
      <c r="BJ161" s="1" t="n">
        <v>1.37012590970213</v>
      </c>
      <c r="BL161" s="1" t="n">
        <v>12.7529089664613</v>
      </c>
      <c r="BN161" s="1" t="n">
        <v>41275</v>
      </c>
      <c r="BO161" s="1" t="n">
        <v>0.0859296182019015</v>
      </c>
      <c r="BP161" s="1" t="n">
        <v>0.18</v>
      </c>
    </row>
    <row r="162" customFormat="false" ht="12.75" hidden="false" customHeight="false" outlineLevel="0" collapsed="false">
      <c r="A162" s="217" t="n">
        <f aca="false">V162</f>
        <v>50648</v>
      </c>
      <c r="B162" s="175" t="n">
        <f aca="false">W162+PPadd</f>
        <v>35.05</v>
      </c>
      <c r="C162" s="200"/>
      <c r="D162" s="201" t="n">
        <f aca="false">Y162*AE162</f>
        <v>55</v>
      </c>
      <c r="E162" s="202" t="n">
        <f aca="false">Z162</f>
        <v>0.07261</v>
      </c>
      <c r="F162" s="220"/>
      <c r="G162" s="221"/>
      <c r="H162" s="220"/>
      <c r="I162" s="221"/>
      <c r="J162" s="82" t="n">
        <f aca="false">X162</f>
        <v>0</v>
      </c>
      <c r="K162" s="205" t="n">
        <f aca="false">J162-C162</f>
        <v>0</v>
      </c>
      <c r="L162" s="173" t="n">
        <f aca="false">(A162-Calculation!$C$5)/365.25</f>
        <v>12.9144421629021</v>
      </c>
      <c r="M162" s="1" t="n">
        <v>5</v>
      </c>
      <c r="N162" s="206" t="n">
        <f aca="false">A162</f>
        <v>50648</v>
      </c>
      <c r="O162" s="207" t="n">
        <f aca="false">AJ162</f>
        <v>0.15342</v>
      </c>
      <c r="P162" s="208"/>
      <c r="Q162" s="218"/>
      <c r="V162" s="210" t="n">
        <f aca="false">EOMONTH(V161,1)</f>
        <v>50648</v>
      </c>
      <c r="W162" s="175" t="n">
        <v>35.05</v>
      </c>
      <c r="X162" s="82" t="n">
        <v>0</v>
      </c>
      <c r="Y162" s="211" t="n">
        <v>55</v>
      </c>
      <c r="Z162" s="212" t="n">
        <v>0.07261</v>
      </c>
      <c r="AA162" s="220"/>
      <c r="AB162" s="221"/>
      <c r="AC162" s="220"/>
      <c r="AD162" s="221"/>
      <c r="AE162" s="17" t="n">
        <v>1</v>
      </c>
      <c r="AF162" s="17"/>
      <c r="AG162" s="192" t="n">
        <v>12.83778</v>
      </c>
      <c r="AH162" s="191"/>
      <c r="AI162" s="214" t="n">
        <f aca="false">+AC162</f>
        <v>0</v>
      </c>
      <c r="AJ162" s="207" t="n">
        <v>0.15342</v>
      </c>
      <c r="AK162" s="215" t="n">
        <v>0.168</v>
      </c>
      <c r="AM162" s="207"/>
      <c r="AN162" s="219"/>
      <c r="AQ162" s="175"/>
      <c r="AR162" s="216"/>
      <c r="AT162" s="198" t="n">
        <f aca="false">X162/12000*9600</f>
        <v>0</v>
      </c>
      <c r="AU162" s="216"/>
      <c r="AV162" s="170"/>
      <c r="BA162" s="174" t="n">
        <v>41306</v>
      </c>
      <c r="BB162" s="1" t="n">
        <v>35.05</v>
      </c>
      <c r="BC162" s="1" t="n">
        <v>51.6436551724138</v>
      </c>
      <c r="BD162" s="1" t="n">
        <v>2.05</v>
      </c>
      <c r="BE162" s="1" t="n">
        <v>0.073496670203262</v>
      </c>
      <c r="BJ162" s="1" t="n">
        <v>1.37300035571221</v>
      </c>
      <c r="BL162" s="1" t="n">
        <v>12.8377823408624</v>
      </c>
      <c r="BN162" s="1" t="n">
        <v>41306</v>
      </c>
      <c r="BO162" s="1" t="n">
        <v>0.128894427302852</v>
      </c>
      <c r="BP162" s="1" t="n">
        <v>0.18</v>
      </c>
    </row>
    <row r="163" customFormat="false" ht="12.75" hidden="false" customHeight="false" outlineLevel="0" collapsed="false">
      <c r="A163" s="217" t="n">
        <f aca="false">V163</f>
        <v>50678</v>
      </c>
      <c r="B163" s="175" t="n">
        <f aca="false">W163+PPadd</f>
        <v>27.275</v>
      </c>
      <c r="C163" s="200"/>
      <c r="D163" s="201" t="n">
        <f aca="false">Y163*AE163</f>
        <v>55</v>
      </c>
      <c r="E163" s="202" t="n">
        <f aca="false">Z163</f>
        <v>0.07261</v>
      </c>
      <c r="F163" s="220"/>
      <c r="G163" s="221"/>
      <c r="H163" s="220"/>
      <c r="I163" s="221"/>
      <c r="J163" s="82" t="n">
        <f aca="false">X163</f>
        <v>0</v>
      </c>
      <c r="K163" s="205" t="n">
        <f aca="false">J163-C163</f>
        <v>0</v>
      </c>
      <c r="L163" s="173" t="n">
        <f aca="false">(A163-Calculation!$C$5)/365.25</f>
        <v>12.9965776865161</v>
      </c>
      <c r="M163" s="1" t="n">
        <v>6</v>
      </c>
      <c r="N163" s="206" t="n">
        <f aca="false">A163</f>
        <v>50678</v>
      </c>
      <c r="O163" s="207" t="n">
        <f aca="false">AJ163</f>
        <v>0.11609</v>
      </c>
      <c r="P163" s="208"/>
      <c r="Q163" s="218"/>
      <c r="V163" s="210" t="n">
        <f aca="false">EOMONTH(V162,1)</f>
        <v>50678</v>
      </c>
      <c r="W163" s="175" t="n">
        <v>27.275</v>
      </c>
      <c r="X163" s="82" t="n">
        <v>0</v>
      </c>
      <c r="Y163" s="211" t="n">
        <v>55</v>
      </c>
      <c r="Z163" s="212" t="n">
        <v>0.07261</v>
      </c>
      <c r="AA163" s="220"/>
      <c r="AB163" s="221"/>
      <c r="AC163" s="220"/>
      <c r="AD163" s="221"/>
      <c r="AE163" s="17" t="n">
        <v>1</v>
      </c>
      <c r="AF163" s="17"/>
      <c r="AG163" s="192" t="n">
        <v>12.91444</v>
      </c>
      <c r="AH163" s="191"/>
      <c r="AI163" s="214" t="n">
        <f aca="false">+AC163</f>
        <v>0</v>
      </c>
      <c r="AJ163" s="207" t="n">
        <v>0.11609</v>
      </c>
      <c r="AK163" s="215" t="n">
        <v>0.168</v>
      </c>
      <c r="AM163" s="207"/>
      <c r="AN163" s="219"/>
      <c r="AQ163" s="175"/>
      <c r="AR163" s="216"/>
      <c r="AT163" s="198" t="n">
        <f aca="false">X163/12000*9600</f>
        <v>0</v>
      </c>
      <c r="AU163" s="216"/>
      <c r="AV163" s="170"/>
      <c r="BA163" s="174" t="n">
        <v>41334</v>
      </c>
      <c r="BB163" s="1" t="n">
        <v>27.275</v>
      </c>
      <c r="BC163" s="1" t="n">
        <v>50.5075862068966</v>
      </c>
      <c r="BD163" s="1" t="n">
        <v>2.05</v>
      </c>
      <c r="BE163" s="1" t="n">
        <v>0.073492435738798</v>
      </c>
      <c r="BJ163" s="1" t="n">
        <v>1.37560181245506</v>
      </c>
      <c r="BL163" s="1" t="n">
        <v>12.9144421629021</v>
      </c>
      <c r="BN163" s="1" t="n">
        <v>41334</v>
      </c>
      <c r="BO163" s="1" t="n">
        <v>0.128894427302852</v>
      </c>
      <c r="BP163" s="1" t="n">
        <v>0.179</v>
      </c>
    </row>
    <row r="164" customFormat="false" ht="12.75" hidden="false" customHeight="false" outlineLevel="0" collapsed="false">
      <c r="A164" s="199" t="n">
        <f aca="false">V164</f>
        <v>50709</v>
      </c>
      <c r="B164" s="175" t="n">
        <f aca="false">W164+PPadd</f>
        <v>28.15</v>
      </c>
      <c r="C164" s="200"/>
      <c r="D164" s="201" t="n">
        <f aca="false">Y164*AE164</f>
        <v>55</v>
      </c>
      <c r="E164" s="202" t="n">
        <f aca="false">Z164</f>
        <v>0.07261</v>
      </c>
      <c r="F164" s="220"/>
      <c r="G164" s="221"/>
      <c r="H164" s="220"/>
      <c r="I164" s="221"/>
      <c r="J164" s="82" t="n">
        <f aca="false">X164</f>
        <v>0</v>
      </c>
      <c r="K164" s="205" t="n">
        <f aca="false">J164-C164</f>
        <v>0</v>
      </c>
      <c r="L164" s="173" t="n">
        <f aca="false">(A164-Calculation!$C$5)/365.25</f>
        <v>13.0814510609172</v>
      </c>
      <c r="M164" s="1" t="n">
        <v>1</v>
      </c>
      <c r="N164" s="206" t="n">
        <f aca="false">A164</f>
        <v>50709</v>
      </c>
      <c r="O164" s="207" t="n">
        <f aca="false">AJ164</f>
        <v>0.11071</v>
      </c>
      <c r="P164" s="208"/>
      <c r="Q164" s="218"/>
      <c r="V164" s="210" t="n">
        <f aca="false">EOMONTH(V163,1)</f>
        <v>50709</v>
      </c>
      <c r="W164" s="175" t="n">
        <v>28.15</v>
      </c>
      <c r="X164" s="82" t="n">
        <v>0</v>
      </c>
      <c r="Y164" s="211" t="n">
        <v>55</v>
      </c>
      <c r="Z164" s="212" t="n">
        <v>0.07261</v>
      </c>
      <c r="AA164" s="220"/>
      <c r="AB164" s="221"/>
      <c r="AC164" s="220"/>
      <c r="AD164" s="221"/>
      <c r="AE164" s="17" t="n">
        <v>1</v>
      </c>
      <c r="AF164" s="17"/>
      <c r="AG164" s="192" t="n">
        <v>12.99932</v>
      </c>
      <c r="AH164" s="191"/>
      <c r="AI164" s="214" t="n">
        <f aca="false">+AC164</f>
        <v>0</v>
      </c>
      <c r="AJ164" s="207" t="n">
        <v>0.11071</v>
      </c>
      <c r="AK164" s="215" t="n">
        <v>0.168</v>
      </c>
      <c r="AM164" s="207"/>
      <c r="AN164" s="219"/>
      <c r="AQ164" s="175"/>
      <c r="AR164" s="216"/>
      <c r="AT164" s="198" t="n">
        <f aca="false">X164/12000*9600</f>
        <v>0</v>
      </c>
      <c r="AU164" s="216"/>
      <c r="AV164" s="170"/>
      <c r="BA164" s="174" t="n">
        <v>41365</v>
      </c>
      <c r="BB164" s="1" t="n">
        <v>28.15</v>
      </c>
      <c r="BC164" s="1" t="n">
        <v>49.7021379310345</v>
      </c>
      <c r="BD164" s="1" t="n">
        <v>2.05</v>
      </c>
      <c r="BE164" s="1" t="n">
        <v>0.073487747581721</v>
      </c>
      <c r="BJ164" s="1" t="n">
        <v>1.37848774659678</v>
      </c>
      <c r="BL164" s="1" t="n">
        <v>12.9993155373032</v>
      </c>
      <c r="BN164" s="1" t="n">
        <v>41365</v>
      </c>
      <c r="BO164" s="1" t="n">
        <v>0.103115541842282</v>
      </c>
      <c r="BP164" s="1" t="n">
        <v>0.179</v>
      </c>
    </row>
    <row r="165" customFormat="false" ht="12.75" hidden="false" customHeight="false" outlineLevel="0" collapsed="false">
      <c r="A165" s="217" t="n">
        <f aca="false">V165</f>
        <v>50739</v>
      </c>
      <c r="B165" s="175" t="n">
        <f aca="false">W165+PPadd</f>
        <v>36.9</v>
      </c>
      <c r="C165" s="200"/>
      <c r="D165" s="201" t="n">
        <f aca="false">Y165*AE165</f>
        <v>55</v>
      </c>
      <c r="E165" s="202" t="n">
        <f aca="false">Z165</f>
        <v>0.07262</v>
      </c>
      <c r="F165" s="220"/>
      <c r="G165" s="221"/>
      <c r="H165" s="220"/>
      <c r="I165" s="221"/>
      <c r="J165" s="82" t="n">
        <f aca="false">X165</f>
        <v>0</v>
      </c>
      <c r="K165" s="205" t="n">
        <f aca="false">J165-C165</f>
        <v>0</v>
      </c>
      <c r="L165" s="173" t="n">
        <f aca="false">(A165-Calculation!$C$5)/365.25</f>
        <v>13.1635865845311</v>
      </c>
      <c r="M165" s="1" t="n">
        <v>2</v>
      </c>
      <c r="N165" s="206" t="n">
        <f aca="false">A165</f>
        <v>50739</v>
      </c>
      <c r="O165" s="207" t="n">
        <f aca="false">AJ165</f>
        <v>0.12926</v>
      </c>
      <c r="P165" s="208"/>
      <c r="Q165" s="218"/>
      <c r="V165" s="210" t="n">
        <f aca="false">EOMONTH(V164,1)</f>
        <v>50739</v>
      </c>
      <c r="W165" s="175" t="n">
        <v>36.9</v>
      </c>
      <c r="X165" s="82" t="n">
        <v>0</v>
      </c>
      <c r="Y165" s="211" t="n">
        <v>55</v>
      </c>
      <c r="Z165" s="212" t="n">
        <v>0.07262</v>
      </c>
      <c r="AA165" s="220"/>
      <c r="AB165" s="221"/>
      <c r="AC165" s="220"/>
      <c r="AD165" s="221"/>
      <c r="AE165" s="17" t="n">
        <v>1</v>
      </c>
      <c r="AF165" s="17"/>
      <c r="AG165" s="192" t="n">
        <v>13.08145</v>
      </c>
      <c r="AH165" s="191"/>
      <c r="AI165" s="214" t="n">
        <f aca="false">+AC165</f>
        <v>0</v>
      </c>
      <c r="AJ165" s="207" t="n">
        <v>0.12926</v>
      </c>
      <c r="AK165" s="215" t="n">
        <v>0.168</v>
      </c>
      <c r="AM165" s="207"/>
      <c r="AN165" s="219"/>
      <c r="AQ165" s="175"/>
      <c r="AR165" s="216"/>
      <c r="AT165" s="198" t="n">
        <f aca="false">X165/12000*9600</f>
        <v>0</v>
      </c>
      <c r="AU165" s="216"/>
      <c r="AV165" s="170"/>
      <c r="BA165" s="174" t="n">
        <v>41395</v>
      </c>
      <c r="BB165" s="1" t="n">
        <v>36.45</v>
      </c>
      <c r="BC165" s="1" t="n">
        <v>49.169275862069</v>
      </c>
      <c r="BD165" s="1" t="n">
        <v>2.05</v>
      </c>
      <c r="BE165" s="1" t="n">
        <v>0.073483210655523</v>
      </c>
      <c r="BJ165" s="1" t="n">
        <v>1.38128635067324</v>
      </c>
      <c r="BL165" s="1" t="n">
        <v>13.0814510609172</v>
      </c>
      <c r="BN165" s="1" t="n">
        <v>41395</v>
      </c>
      <c r="BO165" s="1" t="n">
        <v>0.100537653296225</v>
      </c>
      <c r="BP165" s="1" t="n">
        <v>0.179</v>
      </c>
    </row>
    <row r="166" customFormat="false" ht="12.75" hidden="false" customHeight="false" outlineLevel="0" collapsed="false">
      <c r="A166" s="217" t="n">
        <f aca="false">V166</f>
        <v>50770</v>
      </c>
      <c r="B166" s="175" t="n">
        <f aca="false">W166+PPadd</f>
        <v>62</v>
      </c>
      <c r="C166" s="200"/>
      <c r="D166" s="201" t="n">
        <f aca="false">Y166*AE166</f>
        <v>55</v>
      </c>
      <c r="E166" s="202" t="n">
        <f aca="false">Z166</f>
        <v>0.07262</v>
      </c>
      <c r="F166" s="220"/>
      <c r="G166" s="221"/>
      <c r="H166" s="220"/>
      <c r="I166" s="221"/>
      <c r="J166" s="82" t="n">
        <f aca="false">X166</f>
        <v>0</v>
      </c>
      <c r="K166" s="205" t="n">
        <f aca="false">J166-C166</f>
        <v>0</v>
      </c>
      <c r="L166" s="173" t="n">
        <f aca="false">(A166-Calculation!$C$5)/365.25</f>
        <v>13.2484599589322</v>
      </c>
      <c r="M166" s="1" t="n">
        <v>3</v>
      </c>
      <c r="N166" s="206" t="n">
        <f aca="false">A166</f>
        <v>50770</v>
      </c>
      <c r="O166" s="207" t="n">
        <f aca="false">AJ166</f>
        <v>0.15882</v>
      </c>
      <c r="P166" s="208"/>
      <c r="Q166" s="218"/>
      <c r="V166" s="210" t="n">
        <f aca="false">EOMONTH(V165,1)</f>
        <v>50770</v>
      </c>
      <c r="W166" s="175" t="n">
        <v>62</v>
      </c>
      <c r="X166" s="82" t="n">
        <v>0</v>
      </c>
      <c r="Y166" s="211" t="n">
        <v>55</v>
      </c>
      <c r="Z166" s="212" t="n">
        <v>0.07262</v>
      </c>
      <c r="AA166" s="220"/>
      <c r="AB166" s="221"/>
      <c r="AC166" s="220"/>
      <c r="AD166" s="221"/>
      <c r="AE166" s="17" t="n">
        <v>1</v>
      </c>
      <c r="AF166" s="17"/>
      <c r="AG166" s="192" t="n">
        <v>13.16632</v>
      </c>
      <c r="AH166" s="191"/>
      <c r="AI166" s="214" t="n">
        <f aca="false">+AC166</f>
        <v>0</v>
      </c>
      <c r="AJ166" s="207" t="n">
        <v>0.15882</v>
      </c>
      <c r="AK166" s="215" t="n">
        <v>0.168</v>
      </c>
      <c r="AM166" s="207"/>
      <c r="AN166" s="219"/>
      <c r="AQ166" s="175"/>
      <c r="AR166" s="216"/>
      <c r="AT166" s="198" t="n">
        <f aca="false">X166/12000*9600</f>
        <v>0</v>
      </c>
      <c r="AU166" s="216"/>
      <c r="AV166" s="170"/>
      <c r="BA166" s="174" t="n">
        <v>41426</v>
      </c>
      <c r="BB166" s="1" t="n">
        <v>64.25</v>
      </c>
      <c r="BC166" s="1" t="n">
        <v>49.4066896551724</v>
      </c>
      <c r="BD166" s="1" t="n">
        <v>2.05</v>
      </c>
      <c r="BE166" s="1" t="n">
        <v>0.07347852249846</v>
      </c>
      <c r="BJ166" s="1" t="n">
        <v>1.38418421065192</v>
      </c>
      <c r="BL166" s="1" t="n">
        <v>13.1663244353183</v>
      </c>
      <c r="BN166" s="1" t="n">
        <v>41426</v>
      </c>
      <c r="BO166" s="1" t="n">
        <v>0.11342709602651</v>
      </c>
      <c r="BP166" s="1" t="n">
        <v>0.178</v>
      </c>
    </row>
    <row r="167" customFormat="false" ht="12.75" hidden="false" customHeight="false" outlineLevel="0" collapsed="false">
      <c r="A167" s="217" t="n">
        <f aca="false">V167</f>
        <v>50801</v>
      </c>
      <c r="B167" s="175" t="n">
        <f aca="false">W167+PPadd</f>
        <v>103.25</v>
      </c>
      <c r="C167" s="200"/>
      <c r="D167" s="201" t="n">
        <f aca="false">Y167*AE167</f>
        <v>55</v>
      </c>
      <c r="E167" s="202" t="n">
        <f aca="false">Z167</f>
        <v>0.07262</v>
      </c>
      <c r="F167" s="220"/>
      <c r="G167" s="221"/>
      <c r="H167" s="220"/>
      <c r="I167" s="221"/>
      <c r="J167" s="82" t="n">
        <f aca="false">X167</f>
        <v>0</v>
      </c>
      <c r="K167" s="205" t="n">
        <f aca="false">J167-C167</f>
        <v>0</v>
      </c>
      <c r="L167" s="173" t="n">
        <f aca="false">(A167-Calculation!$C$5)/365.25</f>
        <v>13.3333333333333</v>
      </c>
      <c r="M167" s="1" t="n">
        <v>4</v>
      </c>
      <c r="N167" s="206" t="n">
        <f aca="false">A167</f>
        <v>50801</v>
      </c>
      <c r="O167" s="207" t="n">
        <f aca="false">AJ167</f>
        <v>0.19644</v>
      </c>
      <c r="P167" s="208"/>
      <c r="Q167" s="218"/>
      <c r="V167" s="210" t="n">
        <f aca="false">EOMONTH(V166,1)</f>
        <v>50801</v>
      </c>
      <c r="W167" s="175" t="n">
        <v>103.25</v>
      </c>
      <c r="X167" s="82" t="n">
        <v>0</v>
      </c>
      <c r="Y167" s="211" t="n">
        <v>55</v>
      </c>
      <c r="Z167" s="212" t="n">
        <v>0.07262</v>
      </c>
      <c r="AA167" s="220"/>
      <c r="AB167" s="221"/>
      <c r="AC167" s="220"/>
      <c r="AD167" s="221"/>
      <c r="AE167" s="17" t="n">
        <v>1</v>
      </c>
      <c r="AF167" s="17"/>
      <c r="AG167" s="192" t="n">
        <v>13.24846</v>
      </c>
      <c r="AH167" s="191"/>
      <c r="AI167" s="214" t="n">
        <f aca="false">+AC167</f>
        <v>0</v>
      </c>
      <c r="AJ167" s="207" t="n">
        <v>0.19644</v>
      </c>
      <c r="AK167" s="215" t="n">
        <v>0.168</v>
      </c>
      <c r="AM167" s="207"/>
      <c r="AN167" s="219"/>
      <c r="AQ167" s="175"/>
      <c r="AR167" s="216"/>
      <c r="AT167" s="198" t="n">
        <f aca="false">X167/12000*9600</f>
        <v>0</v>
      </c>
      <c r="AU167" s="216"/>
      <c r="AV167" s="170"/>
      <c r="BA167" s="174" t="n">
        <v>41456</v>
      </c>
      <c r="BB167" s="1" t="n">
        <v>105.75</v>
      </c>
      <c r="BC167" s="1" t="n">
        <v>50.0186896551724</v>
      </c>
      <c r="BD167" s="1" t="n">
        <v>2.05</v>
      </c>
      <c r="BE167" s="1" t="n">
        <v>0.073473985572276</v>
      </c>
      <c r="BJ167" s="1" t="n">
        <v>1.38699437968248</v>
      </c>
      <c r="BL167" s="1" t="n">
        <v>13.2484599589322</v>
      </c>
      <c r="BN167" s="1" t="n">
        <v>41456</v>
      </c>
      <c r="BO167" s="1" t="n">
        <v>0.144361758579195</v>
      </c>
      <c r="BP167" s="1" t="n">
        <v>0.178</v>
      </c>
    </row>
    <row r="168" customFormat="false" ht="12.75" hidden="false" customHeight="false" outlineLevel="0" collapsed="false">
      <c r="A168" s="217" t="n">
        <f aca="false">V168</f>
        <v>50829</v>
      </c>
      <c r="B168" s="175" t="n">
        <f aca="false">W168+PPadd</f>
        <v>100.25</v>
      </c>
      <c r="C168" s="200"/>
      <c r="D168" s="201" t="n">
        <f aca="false">Y168*AE168</f>
        <v>55</v>
      </c>
      <c r="E168" s="202" t="n">
        <f aca="false">Z168</f>
        <v>0.07263</v>
      </c>
      <c r="F168" s="220"/>
      <c r="G168" s="221"/>
      <c r="H168" s="220"/>
      <c r="I168" s="221"/>
      <c r="J168" s="82" t="n">
        <f aca="false">X168</f>
        <v>0</v>
      </c>
      <c r="K168" s="205" t="n">
        <f aca="false">J168-C168</f>
        <v>0</v>
      </c>
      <c r="L168" s="173" t="n">
        <f aca="false">(A168-Calculation!$C$5)/365.25</f>
        <v>13.409993155373</v>
      </c>
      <c r="M168" s="1" t="n">
        <v>5</v>
      </c>
      <c r="N168" s="206" t="n">
        <f aca="false">A168</f>
        <v>50829</v>
      </c>
      <c r="O168" s="207" t="n">
        <f aca="false">AJ168</f>
        <v>0.19644</v>
      </c>
      <c r="P168" s="208"/>
      <c r="Q168" s="218"/>
      <c r="V168" s="210" t="n">
        <f aca="false">EOMONTH(V167,1)</f>
        <v>50829</v>
      </c>
      <c r="W168" s="175" t="n">
        <v>100.25</v>
      </c>
      <c r="X168" s="82" t="n">
        <v>0</v>
      </c>
      <c r="Y168" s="211" t="n">
        <v>55</v>
      </c>
      <c r="Z168" s="212" t="n">
        <v>0.07263</v>
      </c>
      <c r="AA168" s="220"/>
      <c r="AB168" s="221"/>
      <c r="AC168" s="220"/>
      <c r="AD168" s="221"/>
      <c r="AE168" s="17" t="n">
        <v>1</v>
      </c>
      <c r="AF168" s="17"/>
      <c r="AG168" s="192" t="n">
        <v>13.33333</v>
      </c>
      <c r="AH168" s="191"/>
      <c r="AI168" s="214" t="n">
        <f aca="false">+AC168</f>
        <v>0</v>
      </c>
      <c r="AJ168" s="207" t="n">
        <v>0.19644</v>
      </c>
      <c r="AK168" s="215" t="n">
        <v>0.168</v>
      </c>
      <c r="AM168" s="207"/>
      <c r="AN168" s="219"/>
      <c r="AQ168" s="175"/>
      <c r="AR168" s="216"/>
      <c r="AT168" s="198" t="n">
        <f aca="false">X168/12000*9600</f>
        <v>0</v>
      </c>
      <c r="AU168" s="216"/>
      <c r="AV168" s="170"/>
      <c r="BA168" s="174" t="n">
        <v>41487</v>
      </c>
      <c r="BB168" s="1" t="n">
        <v>99.75</v>
      </c>
      <c r="BC168" s="1" t="n">
        <v>50.7731379310345</v>
      </c>
      <c r="BD168" s="1" t="n">
        <v>2.05</v>
      </c>
      <c r="BE168" s="1" t="n">
        <v>0.073469297415227</v>
      </c>
      <c r="BJ168" s="1" t="n">
        <v>1.38990421478044</v>
      </c>
      <c r="BL168" s="1" t="n">
        <v>13.3333333333333</v>
      </c>
      <c r="BN168" s="1" t="n">
        <v>41487</v>
      </c>
      <c r="BO168" s="1" t="n">
        <v>0.175296421131879</v>
      </c>
      <c r="BP168" s="1" t="n">
        <v>0.177</v>
      </c>
    </row>
    <row r="169" customFormat="false" ht="12.75" hidden="false" customHeight="false" outlineLevel="0" collapsed="false">
      <c r="A169" s="217" t="n">
        <f aca="false">V169</f>
        <v>50860</v>
      </c>
      <c r="B169" s="175" t="n">
        <f aca="false">W169+PPadd</f>
        <v>36.45</v>
      </c>
      <c r="C169" s="200"/>
      <c r="D169" s="201" t="n">
        <f aca="false">Y169*AE169</f>
        <v>55</v>
      </c>
      <c r="E169" s="202" t="n">
        <f aca="false">Z169</f>
        <v>0.07263</v>
      </c>
      <c r="F169" s="220"/>
      <c r="G169" s="221"/>
      <c r="H169" s="220"/>
      <c r="I169" s="221"/>
      <c r="J169" s="82" t="n">
        <f aca="false">X169</f>
        <v>0</v>
      </c>
      <c r="K169" s="205" t="n">
        <f aca="false">J169-C169</f>
        <v>0</v>
      </c>
      <c r="L169" s="173" t="n">
        <f aca="false">(A169-Calculation!$C$5)/365.25</f>
        <v>13.4948665297741</v>
      </c>
      <c r="M169" s="1" t="n">
        <v>6</v>
      </c>
      <c r="N169" s="206" t="n">
        <f aca="false">A169</f>
        <v>50860</v>
      </c>
      <c r="O169" s="207" t="n">
        <f aca="false">AJ169</f>
        <v>0.12926</v>
      </c>
      <c r="P169" s="208"/>
      <c r="Q169" s="218"/>
      <c r="V169" s="210" t="n">
        <f aca="false">EOMONTH(V168,1)</f>
        <v>50860</v>
      </c>
      <c r="W169" s="175" t="n">
        <v>36.45</v>
      </c>
      <c r="X169" s="82" t="n">
        <v>0</v>
      </c>
      <c r="Y169" s="211" t="n">
        <v>55</v>
      </c>
      <c r="Z169" s="212" t="n">
        <v>0.07263</v>
      </c>
      <c r="AA169" s="220"/>
      <c r="AB169" s="221"/>
      <c r="AC169" s="220"/>
      <c r="AD169" s="221"/>
      <c r="AE169" s="17" t="n">
        <v>1</v>
      </c>
      <c r="AF169" s="17"/>
      <c r="AG169" s="192" t="n">
        <v>13.41821</v>
      </c>
      <c r="AH169" s="191"/>
      <c r="AI169" s="214" t="n">
        <f aca="false">+AC169</f>
        <v>0</v>
      </c>
      <c r="AJ169" s="207" t="n">
        <v>0.12926</v>
      </c>
      <c r="AK169" s="215" t="n">
        <v>0.168</v>
      </c>
      <c r="AM169" s="207"/>
      <c r="AN169" s="219"/>
      <c r="AQ169" s="175"/>
      <c r="AR169" s="216"/>
      <c r="AT169" s="198" t="n">
        <f aca="false">X169/12000*9600</f>
        <v>0</v>
      </c>
      <c r="AU169" s="216"/>
      <c r="AV169" s="170"/>
      <c r="BA169" s="174" t="n">
        <v>41518</v>
      </c>
      <c r="BB169" s="1" t="n">
        <v>36.5</v>
      </c>
      <c r="BC169" s="1" t="n">
        <v>51.5697931034483</v>
      </c>
      <c r="BD169" s="1" t="n">
        <v>2.05</v>
      </c>
      <c r="BE169" s="1" t="n">
        <v>0.073464609258185</v>
      </c>
      <c r="BJ169" s="1" t="n">
        <v>1.39282015454647</v>
      </c>
      <c r="BL169" s="1" t="n">
        <v>13.4182067077344</v>
      </c>
      <c r="BN169" s="1" t="n">
        <v>41518</v>
      </c>
      <c r="BO169" s="1" t="n">
        <v>0.175296421131879</v>
      </c>
      <c r="BP169" s="1" t="n">
        <v>0.177</v>
      </c>
    </row>
    <row r="170" customFormat="false" ht="12.75" hidden="false" customHeight="false" outlineLevel="0" collapsed="false">
      <c r="A170" s="217" t="n">
        <f aca="false">V170</f>
        <v>50890</v>
      </c>
      <c r="B170" s="175" t="n">
        <f aca="false">W170+PPadd</f>
        <v>28.8</v>
      </c>
      <c r="C170" s="200"/>
      <c r="D170" s="201" t="n">
        <f aca="false">Y170*AE170</f>
        <v>55</v>
      </c>
      <c r="E170" s="202" t="n">
        <f aca="false">Z170</f>
        <v>0.07264</v>
      </c>
      <c r="F170" s="220"/>
      <c r="G170" s="221"/>
      <c r="H170" s="220"/>
      <c r="I170" s="221"/>
      <c r="J170" s="82" t="n">
        <f aca="false">X170</f>
        <v>0</v>
      </c>
      <c r="K170" s="205" t="n">
        <f aca="false">J170-C170</f>
        <v>0</v>
      </c>
      <c r="L170" s="173" t="n">
        <f aca="false">(A170-Calculation!$C$5)/365.25</f>
        <v>13.5770020533881</v>
      </c>
      <c r="M170" s="1" t="n">
        <v>1</v>
      </c>
      <c r="N170" s="206" t="n">
        <f aca="false">A170</f>
        <v>50890</v>
      </c>
      <c r="O170" s="207" t="n">
        <f aca="false">AJ170</f>
        <v>0.10373</v>
      </c>
      <c r="P170" s="208"/>
      <c r="Q170" s="218"/>
      <c r="V170" s="210" t="n">
        <f aca="false">EOMONTH(V169,1)</f>
        <v>50890</v>
      </c>
      <c r="W170" s="175" t="n">
        <v>28.8</v>
      </c>
      <c r="X170" s="82" t="n">
        <v>0</v>
      </c>
      <c r="Y170" s="211" t="n">
        <v>55</v>
      </c>
      <c r="Z170" s="212" t="n">
        <v>0.07264</v>
      </c>
      <c r="AA170" s="220"/>
      <c r="AB170" s="221"/>
      <c r="AC170" s="220"/>
      <c r="AD170" s="221"/>
      <c r="AE170" s="17" t="n">
        <v>1</v>
      </c>
      <c r="AF170" s="17"/>
      <c r="AG170" s="192" t="n">
        <v>13.50034</v>
      </c>
      <c r="AH170" s="191"/>
      <c r="AI170" s="214" t="n">
        <f aca="false">+AC170</f>
        <v>0</v>
      </c>
      <c r="AJ170" s="207" t="n">
        <v>0.10373</v>
      </c>
      <c r="AK170" s="215" t="n">
        <v>0.168</v>
      </c>
      <c r="AM170" s="207"/>
      <c r="AN170" s="219"/>
      <c r="AQ170" s="175"/>
      <c r="AR170" s="216"/>
      <c r="AT170" s="198" t="n">
        <f aca="false">X170/12000*9600</f>
        <v>0</v>
      </c>
      <c r="AU170" s="216"/>
      <c r="AV170" s="170"/>
      <c r="BA170" s="174" t="n">
        <v>41548</v>
      </c>
      <c r="BB170" s="1" t="n">
        <v>28</v>
      </c>
      <c r="BC170" s="1" t="n">
        <v>52.6126551724138</v>
      </c>
      <c r="BD170" s="1" t="n">
        <v>2.05</v>
      </c>
      <c r="BE170" s="1" t="n">
        <v>0.073460072332023</v>
      </c>
      <c r="BJ170" s="1" t="n">
        <v>1.39564785625939</v>
      </c>
      <c r="BL170" s="1" t="n">
        <v>13.5003422313484</v>
      </c>
      <c r="BN170" s="1" t="n">
        <v>41548</v>
      </c>
      <c r="BO170" s="1" t="n">
        <v>0.109364968620602</v>
      </c>
      <c r="BP170" s="1" t="n">
        <v>0.176</v>
      </c>
    </row>
    <row r="171" customFormat="false" ht="12.75" hidden="false" customHeight="false" outlineLevel="0" collapsed="false">
      <c r="A171" s="217" t="n">
        <f aca="false">V171</f>
        <v>50921</v>
      </c>
      <c r="B171" s="175" t="n">
        <f aca="false">W171+PPadd</f>
        <v>28.8</v>
      </c>
      <c r="C171" s="200"/>
      <c r="D171" s="201" t="n">
        <f aca="false">Y171*AE171</f>
        <v>55</v>
      </c>
      <c r="E171" s="202" t="n">
        <f aca="false">Z171</f>
        <v>0.07264</v>
      </c>
      <c r="F171" s="220"/>
      <c r="G171" s="221"/>
      <c r="H171" s="220"/>
      <c r="I171" s="221"/>
      <c r="J171" s="82" t="n">
        <f aca="false">X171</f>
        <v>0</v>
      </c>
      <c r="K171" s="205" t="n">
        <f aca="false">J171-C171</f>
        <v>0</v>
      </c>
      <c r="L171" s="173" t="n">
        <f aca="false">(A171-Calculation!$C$5)/365.25</f>
        <v>13.6618754277892</v>
      </c>
      <c r="M171" s="1" t="n">
        <v>2</v>
      </c>
      <c r="N171" s="206" t="n">
        <f aca="false">A171</f>
        <v>50921</v>
      </c>
      <c r="O171" s="207" t="n">
        <f aca="false">AJ171</f>
        <v>0.10373</v>
      </c>
      <c r="P171" s="208"/>
      <c r="Q171" s="218"/>
      <c r="V171" s="210" t="n">
        <f aca="false">EOMONTH(V170,1)</f>
        <v>50921</v>
      </c>
      <c r="W171" s="175" t="n">
        <v>28.8</v>
      </c>
      <c r="X171" s="82" t="n">
        <v>0</v>
      </c>
      <c r="Y171" s="211" t="n">
        <v>55</v>
      </c>
      <c r="Z171" s="212" t="n">
        <v>0.07264</v>
      </c>
      <c r="AA171" s="220"/>
      <c r="AB171" s="221"/>
      <c r="AC171" s="220"/>
      <c r="AD171" s="221"/>
      <c r="AE171" s="17" t="n">
        <v>1</v>
      </c>
      <c r="AF171" s="17"/>
      <c r="AG171" s="192" t="n">
        <v>13.58522</v>
      </c>
      <c r="AH171" s="191"/>
      <c r="AI171" s="214" t="n">
        <f aca="false">+AC171</f>
        <v>0</v>
      </c>
      <c r="AJ171" s="207" t="n">
        <v>0.10373</v>
      </c>
      <c r="AK171" s="222" t="n">
        <v>0.168</v>
      </c>
      <c r="AM171" s="207"/>
      <c r="AN171" s="219"/>
      <c r="AQ171" s="175"/>
      <c r="AR171" s="216"/>
      <c r="AT171" s="198" t="n">
        <f aca="false">X171/12000*9600</f>
        <v>0</v>
      </c>
      <c r="AU171" s="216"/>
      <c r="AV171" s="170"/>
      <c r="BA171" s="174" t="n">
        <v>41579</v>
      </c>
      <c r="BB171" s="1" t="n">
        <v>28</v>
      </c>
      <c r="BC171" s="1" t="n">
        <v>53.6097931034483</v>
      </c>
      <c r="BD171" s="1" t="n">
        <v>2.05</v>
      </c>
      <c r="BE171" s="1" t="n">
        <v>0.073455384175</v>
      </c>
      <c r="BJ171" s="1" t="n">
        <v>1.39857584585764</v>
      </c>
      <c r="BL171" s="1" t="n">
        <v>13.5852156057495</v>
      </c>
      <c r="BN171" s="1" t="n">
        <v>41579</v>
      </c>
      <c r="BO171" s="1" t="n">
        <v>0.0824924334738254</v>
      </c>
      <c r="BP171" s="1" t="n">
        <v>0.176</v>
      </c>
    </row>
    <row r="172" customFormat="false" ht="12.75" hidden="false" customHeight="false" outlineLevel="0" collapsed="false">
      <c r="A172" s="217" t="n">
        <f aca="false">V172</f>
        <v>50951</v>
      </c>
      <c r="B172" s="175" t="n">
        <f aca="false">W172+PPadd</f>
        <v>28.8</v>
      </c>
      <c r="C172" s="200"/>
      <c r="D172" s="201" t="n">
        <f aca="false">Y172*AE172</f>
        <v>55</v>
      </c>
      <c r="E172" s="202" t="n">
        <f aca="false">Z172</f>
        <v>0.07264</v>
      </c>
      <c r="F172" s="220"/>
      <c r="G172" s="221"/>
      <c r="H172" s="220"/>
      <c r="I172" s="221"/>
      <c r="J172" s="82" t="n">
        <f aca="false">X172</f>
        <v>0</v>
      </c>
      <c r="K172" s="205" t="n">
        <f aca="false">J172-C172</f>
        <v>0</v>
      </c>
      <c r="L172" s="173" t="n">
        <f aca="false">(A172-Calculation!$C$5)/365.25</f>
        <v>13.7440109514031</v>
      </c>
      <c r="M172" s="1" t="n">
        <v>3</v>
      </c>
      <c r="N172" s="206" t="n">
        <f aca="false">A172</f>
        <v>50951</v>
      </c>
      <c r="O172" s="207" t="n">
        <f aca="false">AJ172</f>
        <v>0.104</v>
      </c>
      <c r="P172" s="208"/>
      <c r="Q172" s="218"/>
      <c r="V172" s="210" t="n">
        <f aca="false">EOMONTH(V171,1)</f>
        <v>50951</v>
      </c>
      <c r="W172" s="175" t="n">
        <v>28.8</v>
      </c>
      <c r="X172" s="82" t="n">
        <v>0</v>
      </c>
      <c r="Y172" s="211" t="n">
        <v>55</v>
      </c>
      <c r="Z172" s="212" t="n">
        <v>0.07264</v>
      </c>
      <c r="AA172" s="220"/>
      <c r="AB172" s="221"/>
      <c r="AC172" s="220"/>
      <c r="AD172" s="221"/>
      <c r="AE172" s="17" t="n">
        <v>1</v>
      </c>
      <c r="AF172" s="17"/>
      <c r="AG172" s="192" t="n">
        <v>13.66735</v>
      </c>
      <c r="AH172" s="191"/>
      <c r="AI172" s="214" t="n">
        <f aca="false">+AC172</f>
        <v>0</v>
      </c>
      <c r="AJ172" s="207" t="n">
        <v>0.104</v>
      </c>
      <c r="AK172" s="222" t="n">
        <v>0.168</v>
      </c>
      <c r="AM172" s="207"/>
      <c r="AN172" s="219"/>
      <c r="AQ172" s="175"/>
      <c r="AR172" s="216"/>
      <c r="AT172" s="198" t="n">
        <f aca="false">X172/12000*9600</f>
        <v>0</v>
      </c>
      <c r="AU172" s="216"/>
      <c r="AV172" s="170"/>
      <c r="BA172" s="174" t="n">
        <v>41609</v>
      </c>
      <c r="BB172" s="1" t="n">
        <v>28</v>
      </c>
      <c r="BC172" s="1" t="n">
        <v>54.2376206896552</v>
      </c>
      <c r="BD172" s="1" t="n">
        <v>2.05</v>
      </c>
      <c r="BE172" s="1" t="n">
        <v>0.073450847248846</v>
      </c>
      <c r="BJ172" s="1" t="n">
        <v>1.40141523276777</v>
      </c>
      <c r="BL172" s="1" t="n">
        <v>13.6673511293635</v>
      </c>
      <c r="BN172" s="1" t="n">
        <v>41609</v>
      </c>
      <c r="BO172" s="1" t="n">
        <v>0.0824924334738254</v>
      </c>
      <c r="BP172" s="1" t="n">
        <v>0.176</v>
      </c>
    </row>
    <row r="173" customFormat="false" ht="12.75" hidden="false" customHeight="false" outlineLevel="0" collapsed="false">
      <c r="A173" s="217" t="n">
        <f aca="false">V173</f>
        <v>50982</v>
      </c>
      <c r="B173" s="175" t="n">
        <f aca="false">W173+PPadd</f>
        <v>35.05</v>
      </c>
      <c r="C173" s="200"/>
      <c r="D173" s="201" t="n">
        <f aca="false">Y173*AE173</f>
        <v>55</v>
      </c>
      <c r="E173" s="202" t="n">
        <f aca="false">Z173</f>
        <v>0.07265</v>
      </c>
      <c r="F173" s="220"/>
      <c r="G173" s="221"/>
      <c r="H173" s="220"/>
      <c r="I173" s="221"/>
      <c r="J173" s="82" t="n">
        <f aca="false">X173</f>
        <v>0</v>
      </c>
      <c r="K173" s="205" t="n">
        <f aca="false">J173-C173</f>
        <v>0</v>
      </c>
      <c r="L173" s="173" t="n">
        <f aca="false">(A173-Calculation!$C$5)/365.25</f>
        <v>13.8288843258042</v>
      </c>
      <c r="M173" s="1" t="n">
        <v>4</v>
      </c>
      <c r="N173" s="206" t="n">
        <f aca="false">A173</f>
        <v>50982</v>
      </c>
      <c r="O173" s="207" t="n">
        <f aca="false">AJ173</f>
        <v>0.14729</v>
      </c>
      <c r="P173" s="208"/>
      <c r="Q173" s="218"/>
      <c r="V173" s="210" t="n">
        <f aca="false">EOMONTH(V172,1)</f>
        <v>50982</v>
      </c>
      <c r="W173" s="175" t="n">
        <v>35.05</v>
      </c>
      <c r="X173" s="82" t="n">
        <v>0</v>
      </c>
      <c r="Y173" s="211" t="n">
        <v>55</v>
      </c>
      <c r="Z173" s="212" t="n">
        <v>0.07265</v>
      </c>
      <c r="AA173" s="220"/>
      <c r="AB173" s="221"/>
      <c r="AC173" s="220"/>
      <c r="AD173" s="221"/>
      <c r="AE173" s="17" t="n">
        <v>1</v>
      </c>
      <c r="AF173" s="17"/>
      <c r="AG173" s="192" t="n">
        <v>13.75222</v>
      </c>
      <c r="AH173" s="191"/>
      <c r="AI173" s="214" t="n">
        <f aca="false">+AC173</f>
        <v>0</v>
      </c>
      <c r="AJ173" s="207" t="n">
        <v>0.14729</v>
      </c>
      <c r="AK173" s="215" t="n">
        <v>0.168</v>
      </c>
      <c r="AM173" s="207"/>
      <c r="AN173" s="219"/>
      <c r="AQ173" s="175"/>
      <c r="AR173" s="216"/>
      <c r="AT173" s="198" t="n">
        <f aca="false">X173/12000*9600</f>
        <v>0</v>
      </c>
      <c r="AU173" s="216"/>
      <c r="AV173" s="170"/>
      <c r="BA173" s="174" t="n">
        <v>41640</v>
      </c>
      <c r="BB173" s="1" t="n">
        <v>35.05</v>
      </c>
      <c r="BC173" s="1" t="n">
        <v>52.6337586206897</v>
      </c>
      <c r="BD173" s="1" t="n">
        <v>2.05</v>
      </c>
      <c r="BE173" s="1" t="n">
        <v>0.073446159091833</v>
      </c>
      <c r="BJ173" s="1" t="n">
        <v>1.40435532199297</v>
      </c>
      <c r="BL173" s="1" t="n">
        <v>13.7522245037645</v>
      </c>
      <c r="BN173" s="1" t="n">
        <v>41640</v>
      </c>
      <c r="BO173" s="1" t="n">
        <v>0.0824924334738254</v>
      </c>
      <c r="BP173" s="1" t="n">
        <v>0.18</v>
      </c>
    </row>
    <row r="174" customFormat="false" ht="12.75" hidden="false" customHeight="false" outlineLevel="0" collapsed="false">
      <c r="A174" s="217" t="n">
        <f aca="false">V174</f>
        <v>51013</v>
      </c>
      <c r="B174" s="175" t="n">
        <f aca="false">W174+PPadd</f>
        <v>35.05</v>
      </c>
      <c r="C174" s="200"/>
      <c r="D174" s="201" t="n">
        <f aca="false">Y174*AE174</f>
        <v>55</v>
      </c>
      <c r="E174" s="202" t="n">
        <f aca="false">Z174</f>
        <v>0.07265</v>
      </c>
      <c r="F174" s="220"/>
      <c r="G174" s="221"/>
      <c r="H174" s="220"/>
      <c r="I174" s="221"/>
      <c r="J174" s="82" t="n">
        <f aca="false">X174</f>
        <v>0</v>
      </c>
      <c r="K174" s="205" t="n">
        <f aca="false">J174-C174</f>
        <v>0</v>
      </c>
      <c r="L174" s="173" t="n">
        <f aca="false">(A174-Calculation!$C$5)/365.25</f>
        <v>13.9137577002053</v>
      </c>
      <c r="M174" s="1" t="n">
        <v>5</v>
      </c>
      <c r="N174" s="206" t="n">
        <f aca="false">A174</f>
        <v>51013</v>
      </c>
      <c r="O174" s="207" t="n">
        <f aca="false">AJ174</f>
        <v>0.14729</v>
      </c>
      <c r="P174" s="208"/>
      <c r="Q174" s="218"/>
      <c r="V174" s="210" t="n">
        <f aca="false">EOMONTH(V173,1)</f>
        <v>51013</v>
      </c>
      <c r="W174" s="175" t="n">
        <v>35.05</v>
      </c>
      <c r="X174" s="82" t="n">
        <v>0</v>
      </c>
      <c r="Y174" s="211" t="n">
        <v>55</v>
      </c>
      <c r="Z174" s="212" t="n">
        <v>0.07265</v>
      </c>
      <c r="AA174" s="220"/>
      <c r="AB174" s="221"/>
      <c r="AC174" s="220"/>
      <c r="AD174" s="221"/>
      <c r="AE174" s="17" t="n">
        <v>1</v>
      </c>
      <c r="AF174" s="17"/>
      <c r="AG174" s="192" t="n">
        <v>13.8371</v>
      </c>
      <c r="AH174" s="191"/>
      <c r="AI174" s="214" t="n">
        <f aca="false">+AC174</f>
        <v>0</v>
      </c>
      <c r="AJ174" s="207" t="n">
        <v>0.14729</v>
      </c>
      <c r="AK174" s="215" t="n">
        <v>0.168</v>
      </c>
      <c r="AM174" s="207"/>
      <c r="AN174" s="219"/>
      <c r="AQ174" s="175"/>
      <c r="AR174" s="216"/>
      <c r="AT174" s="198" t="n">
        <f aca="false">X174/12000*9600</f>
        <v>0</v>
      </c>
      <c r="AU174" s="216"/>
      <c r="AV174" s="170"/>
      <c r="BA174" s="174" t="n">
        <v>41671</v>
      </c>
      <c r="BB174" s="1" t="n">
        <v>35.05</v>
      </c>
      <c r="BC174" s="1" t="n">
        <v>51.6436551724138</v>
      </c>
      <c r="BD174" s="1" t="n">
        <v>2.05</v>
      </c>
      <c r="BE174" s="1" t="n">
        <v>0.073441470934827</v>
      </c>
      <c r="BJ174" s="1" t="n">
        <v>1.40730157935768</v>
      </c>
      <c r="BL174" s="1" t="n">
        <v>13.8370978781656</v>
      </c>
      <c r="BN174" s="1" t="n">
        <v>41671</v>
      </c>
      <c r="BO174" s="1" t="n">
        <v>0.123738650210738</v>
      </c>
      <c r="BP174" s="1" t="n">
        <v>0.18</v>
      </c>
    </row>
    <row r="175" customFormat="false" ht="12.75" hidden="false" customHeight="false" outlineLevel="0" collapsed="false">
      <c r="A175" s="217" t="n">
        <f aca="false">V175</f>
        <v>51043</v>
      </c>
      <c r="B175" s="175" t="n">
        <f aca="false">W175+PPadd</f>
        <v>27.275</v>
      </c>
      <c r="C175" s="200"/>
      <c r="D175" s="201" t="n">
        <f aca="false">Y175*AE175</f>
        <v>55</v>
      </c>
      <c r="E175" s="202" t="n">
        <f aca="false">Z175</f>
        <v>0.07266</v>
      </c>
      <c r="F175" s="220"/>
      <c r="G175" s="221"/>
      <c r="H175" s="220"/>
      <c r="I175" s="221"/>
      <c r="J175" s="82" t="n">
        <f aca="false">X175</f>
        <v>0</v>
      </c>
      <c r="K175" s="205" t="n">
        <f aca="false">J175-C175</f>
        <v>0</v>
      </c>
      <c r="L175" s="173" t="n">
        <f aca="false">(A175-Calculation!$C$5)/365.25</f>
        <v>13.9958932238193</v>
      </c>
      <c r="M175" s="1" t="n">
        <v>6</v>
      </c>
      <c r="N175" s="206" t="n">
        <f aca="false">A175</f>
        <v>51043</v>
      </c>
      <c r="O175" s="207" t="n">
        <f aca="false">AJ175</f>
        <v>0.11145</v>
      </c>
      <c r="P175" s="208"/>
      <c r="Q175" s="218"/>
      <c r="V175" s="210" t="n">
        <f aca="false">EOMONTH(V174,1)</f>
        <v>51043</v>
      </c>
      <c r="W175" s="175" t="n">
        <v>27.275</v>
      </c>
      <c r="X175" s="82" t="n">
        <v>0</v>
      </c>
      <c r="Y175" s="211" t="n">
        <v>55</v>
      </c>
      <c r="Z175" s="212" t="n">
        <v>0.07266</v>
      </c>
      <c r="AA175" s="220"/>
      <c r="AB175" s="221"/>
      <c r="AC175" s="220"/>
      <c r="AD175" s="221"/>
      <c r="AE175" s="17" t="n">
        <v>1</v>
      </c>
      <c r="AF175" s="17"/>
      <c r="AG175" s="192" t="n">
        <v>13.91376</v>
      </c>
      <c r="AH175" s="191"/>
      <c r="AI175" s="214" t="n">
        <f aca="false">+AC175</f>
        <v>0</v>
      </c>
      <c r="AJ175" s="207" t="n">
        <v>0.11145</v>
      </c>
      <c r="AK175" s="215" t="n">
        <v>0.168</v>
      </c>
      <c r="AM175" s="207"/>
      <c r="AN175" s="219"/>
      <c r="AQ175" s="175"/>
      <c r="AR175" s="216"/>
      <c r="AT175" s="198" t="n">
        <f aca="false">X175/12000*9600</f>
        <v>0</v>
      </c>
      <c r="AU175" s="216"/>
      <c r="AV175" s="170"/>
      <c r="BA175" s="174" t="n">
        <v>41699</v>
      </c>
      <c r="BB175" s="1" t="n">
        <v>27.275</v>
      </c>
      <c r="BC175" s="1" t="n">
        <v>50.5075862068966</v>
      </c>
      <c r="BD175" s="1" t="n">
        <v>2.05</v>
      </c>
      <c r="BE175" s="1" t="n">
        <v>0.073437236470441</v>
      </c>
      <c r="BJ175" s="1" t="n">
        <v>1.40996802745262</v>
      </c>
      <c r="BL175" s="1" t="n">
        <v>13.9137577002053</v>
      </c>
      <c r="BN175" s="1" t="n">
        <v>41699</v>
      </c>
      <c r="BO175" s="1" t="n">
        <v>0.123738650210738</v>
      </c>
      <c r="BP175" s="1" t="n">
        <v>0.179</v>
      </c>
    </row>
    <row r="176" customFormat="false" ht="12.75" hidden="false" customHeight="false" outlineLevel="0" collapsed="false">
      <c r="A176" s="199" t="n">
        <f aca="false">V176</f>
        <v>51074</v>
      </c>
      <c r="B176" s="175" t="n">
        <f aca="false">W176+PPadd</f>
        <v>28.15</v>
      </c>
      <c r="C176" s="200"/>
      <c r="D176" s="201" t="n">
        <f aca="false">Y176*AE176</f>
        <v>55</v>
      </c>
      <c r="E176" s="202" t="n">
        <f aca="false">Z176</f>
        <v>0.07266</v>
      </c>
      <c r="F176" s="220"/>
      <c r="G176" s="221"/>
      <c r="H176" s="220"/>
      <c r="I176" s="221"/>
      <c r="J176" s="82" t="n">
        <f aca="false">X176</f>
        <v>0</v>
      </c>
      <c r="K176" s="205" t="n">
        <f aca="false">J176-C176</f>
        <v>0</v>
      </c>
      <c r="L176" s="173" t="n">
        <f aca="false">(A176-Calculation!$C$5)/365.25</f>
        <v>14.0807665982204</v>
      </c>
      <c r="M176" s="1" t="n">
        <v>1</v>
      </c>
      <c r="N176" s="206" t="n">
        <f aca="false">A176</f>
        <v>51074</v>
      </c>
      <c r="O176" s="207" t="n">
        <f aca="false">AJ176</f>
        <v>0.10629</v>
      </c>
      <c r="P176" s="208"/>
      <c r="Q176" s="218"/>
      <c r="V176" s="210" t="n">
        <f aca="false">EOMONTH(V175,1)</f>
        <v>51074</v>
      </c>
      <c r="W176" s="175" t="n">
        <v>28.15</v>
      </c>
      <c r="X176" s="82" t="n">
        <v>0</v>
      </c>
      <c r="Y176" s="211" t="n">
        <v>55</v>
      </c>
      <c r="Z176" s="212" t="n">
        <v>0.07266</v>
      </c>
      <c r="AA176" s="220"/>
      <c r="AB176" s="221"/>
      <c r="AC176" s="220"/>
      <c r="AD176" s="221"/>
      <c r="AE176" s="17" t="n">
        <v>1</v>
      </c>
      <c r="AF176" s="17"/>
      <c r="AG176" s="192" t="n">
        <v>13.99863</v>
      </c>
      <c r="AH176" s="191"/>
      <c r="AI176" s="214" t="n">
        <f aca="false">+AC176</f>
        <v>0</v>
      </c>
      <c r="AJ176" s="207" t="n">
        <v>0.10629</v>
      </c>
      <c r="AK176" s="215" t="n">
        <v>0.168</v>
      </c>
      <c r="AM176" s="207"/>
      <c r="AN176" s="219"/>
      <c r="AQ176" s="175"/>
      <c r="AR176" s="216"/>
      <c r="AT176" s="198" t="n">
        <f aca="false">X176/12000*9600</f>
        <v>0</v>
      </c>
      <c r="AU176" s="216"/>
      <c r="AV176" s="170"/>
      <c r="BA176" s="174" t="n">
        <v>41730</v>
      </c>
      <c r="BB176" s="1" t="n">
        <v>28.15</v>
      </c>
      <c r="BC176" s="1" t="n">
        <v>49.7021379310345</v>
      </c>
      <c r="BD176" s="1" t="n">
        <v>2.05</v>
      </c>
      <c r="BE176" s="1" t="n">
        <v>0.073432548313448</v>
      </c>
      <c r="BJ176" s="1" t="n">
        <v>1.41292605995325</v>
      </c>
      <c r="BL176" s="1" t="n">
        <v>13.9986310746064</v>
      </c>
      <c r="BN176" s="1" t="n">
        <v>41730</v>
      </c>
      <c r="BO176" s="1" t="n">
        <v>0.0989909201685905</v>
      </c>
      <c r="BP176" s="1" t="n">
        <v>0.179</v>
      </c>
    </row>
    <row r="177" customFormat="false" ht="12.75" hidden="false" customHeight="false" outlineLevel="0" collapsed="false">
      <c r="A177" s="217" t="n">
        <f aca="false">V177</f>
        <v>51104</v>
      </c>
      <c r="B177" s="175" t="n">
        <f aca="false">W177+PPadd</f>
        <v>36.9</v>
      </c>
      <c r="C177" s="200"/>
      <c r="D177" s="201" t="n">
        <f aca="false">Y177*AE177</f>
        <v>55</v>
      </c>
      <c r="E177" s="202" t="n">
        <f aca="false">Z177</f>
        <v>0.07266</v>
      </c>
      <c r="F177" s="220"/>
      <c r="G177" s="221"/>
      <c r="H177" s="220"/>
      <c r="I177" s="221"/>
      <c r="J177" s="82" t="n">
        <f aca="false">X177</f>
        <v>0</v>
      </c>
      <c r="K177" s="205" t="n">
        <f aca="false">J177-C177</f>
        <v>0</v>
      </c>
      <c r="L177" s="173" t="n">
        <f aca="false">(A177-Calculation!$C$5)/365.25</f>
        <v>14.1629021218344</v>
      </c>
      <c r="M177" s="1" t="n">
        <v>2</v>
      </c>
      <c r="N177" s="206" t="n">
        <f aca="false">A177</f>
        <v>51104</v>
      </c>
      <c r="O177" s="207" t="n">
        <f aca="false">AJ177</f>
        <v>0.12409</v>
      </c>
      <c r="P177" s="208"/>
      <c r="Q177" s="218"/>
      <c r="V177" s="210" t="n">
        <f aca="false">EOMONTH(V176,1)</f>
        <v>51104</v>
      </c>
      <c r="W177" s="175" t="n">
        <v>36.9</v>
      </c>
      <c r="X177" s="82" t="n">
        <v>0</v>
      </c>
      <c r="Y177" s="211" t="n">
        <v>55</v>
      </c>
      <c r="Z177" s="212" t="n">
        <v>0.07266</v>
      </c>
      <c r="AA177" s="220"/>
      <c r="AB177" s="221"/>
      <c r="AC177" s="220"/>
      <c r="AD177" s="221"/>
      <c r="AE177" s="17" t="n">
        <v>1</v>
      </c>
      <c r="AF177" s="17"/>
      <c r="AG177" s="192" t="n">
        <v>14.08077</v>
      </c>
      <c r="AH177" s="191"/>
      <c r="AI177" s="214" t="n">
        <f aca="false">+AC177</f>
        <v>0</v>
      </c>
      <c r="AJ177" s="207" t="n">
        <v>0.12409</v>
      </c>
      <c r="AK177" s="215" t="n">
        <v>0.168</v>
      </c>
      <c r="AM177" s="207"/>
      <c r="AN177" s="219"/>
      <c r="AQ177" s="175"/>
      <c r="AR177" s="216"/>
      <c r="AT177" s="198" t="n">
        <f aca="false">X177/12000*9600</f>
        <v>0</v>
      </c>
      <c r="AU177" s="216"/>
      <c r="AV177" s="170"/>
      <c r="BA177" s="174" t="n">
        <v>41760</v>
      </c>
      <c r="BB177" s="1" t="n">
        <v>36.45</v>
      </c>
      <c r="BC177" s="1" t="n">
        <v>49.169275862069</v>
      </c>
      <c r="BD177" s="1" t="n">
        <v>2.05</v>
      </c>
      <c r="BE177" s="1" t="n">
        <v>0.073428011387333</v>
      </c>
      <c r="BJ177" s="1" t="n">
        <v>1.41579458064985</v>
      </c>
      <c r="BL177" s="1" t="n">
        <v>14.0807665982204</v>
      </c>
      <c r="BN177" s="1" t="n">
        <v>41760</v>
      </c>
      <c r="BO177" s="1" t="n">
        <v>0.0965161471643757</v>
      </c>
      <c r="BP177" s="1" t="n">
        <v>0.179</v>
      </c>
    </row>
    <row r="178" customFormat="false" ht="12.75" hidden="false" customHeight="false" outlineLevel="0" collapsed="false">
      <c r="A178" s="217" t="n">
        <f aca="false">V178</f>
        <v>51135</v>
      </c>
      <c r="B178" s="175" t="n">
        <f aca="false">W178+PPadd</f>
        <v>62.5</v>
      </c>
      <c r="C178" s="200"/>
      <c r="D178" s="201" t="n">
        <f aca="false">Y178*AE178</f>
        <v>55</v>
      </c>
      <c r="E178" s="202" t="n">
        <f aca="false">Z178</f>
        <v>0.07267</v>
      </c>
      <c r="F178" s="220"/>
      <c r="G178" s="221"/>
      <c r="H178" s="220"/>
      <c r="I178" s="221"/>
      <c r="J178" s="82" t="n">
        <f aca="false">X178</f>
        <v>0</v>
      </c>
      <c r="K178" s="205" t="n">
        <f aca="false">J178-C178</f>
        <v>0</v>
      </c>
      <c r="L178" s="173" t="n">
        <f aca="false">(A178-Calculation!$C$5)/365.25</f>
        <v>14.2477754962355</v>
      </c>
      <c r="M178" s="1" t="n">
        <v>3</v>
      </c>
      <c r="N178" s="206" t="n">
        <f aca="false">A178</f>
        <v>51135</v>
      </c>
      <c r="O178" s="207" t="n">
        <f aca="false">AJ178</f>
        <v>0.15246</v>
      </c>
      <c r="P178" s="208"/>
      <c r="Q178" s="218"/>
      <c r="V178" s="210" t="n">
        <f aca="false">EOMONTH(V177,1)</f>
        <v>51135</v>
      </c>
      <c r="W178" s="175" t="n">
        <v>62.5</v>
      </c>
      <c r="X178" s="82" t="n">
        <v>0</v>
      </c>
      <c r="Y178" s="211" t="n">
        <v>55</v>
      </c>
      <c r="Z178" s="212" t="n">
        <v>0.07267</v>
      </c>
      <c r="AA178" s="220"/>
      <c r="AB178" s="221"/>
      <c r="AC178" s="220"/>
      <c r="AD178" s="221"/>
      <c r="AE178" s="17" t="n">
        <v>1</v>
      </c>
      <c r="AF178" s="17"/>
      <c r="AG178" s="192" t="n">
        <v>14.16564</v>
      </c>
      <c r="AH178" s="191"/>
      <c r="AI178" s="214" t="n">
        <f aca="false">+AC178</f>
        <v>0</v>
      </c>
      <c r="AJ178" s="207" t="n">
        <v>0.15246</v>
      </c>
      <c r="AK178" s="215" t="n">
        <v>0.168</v>
      </c>
      <c r="AM178" s="207"/>
      <c r="AN178" s="219"/>
      <c r="AQ178" s="175"/>
      <c r="AR178" s="216"/>
      <c r="AT178" s="198" t="n">
        <f aca="false">X178/12000*9600</f>
        <v>0</v>
      </c>
      <c r="AU178" s="216"/>
      <c r="AV178" s="170"/>
      <c r="BA178" s="174" t="n">
        <v>41791</v>
      </c>
      <c r="BB178" s="1" t="n">
        <v>64.75</v>
      </c>
      <c r="BC178" s="1" t="n">
        <v>49.4066896551724</v>
      </c>
      <c r="BD178" s="1" t="n">
        <v>2.05</v>
      </c>
      <c r="BE178" s="1" t="n">
        <v>0.073423323230355</v>
      </c>
      <c r="BJ178" s="1" t="n">
        <v>1.41876483692675</v>
      </c>
      <c r="BL178" s="1" t="n">
        <v>14.1656399726215</v>
      </c>
      <c r="BN178" s="1" t="n">
        <v>41791</v>
      </c>
      <c r="BO178" s="1" t="n">
        <v>0.10889001218545</v>
      </c>
      <c r="BP178" s="1" t="n">
        <v>0.178</v>
      </c>
    </row>
    <row r="179" customFormat="false" ht="12.75" hidden="false" customHeight="false" outlineLevel="0" collapsed="false">
      <c r="A179" s="217" t="n">
        <f aca="false">V179</f>
        <v>51166</v>
      </c>
      <c r="B179" s="175" t="n">
        <f aca="false">W179+PPadd</f>
        <v>105.25</v>
      </c>
      <c r="C179" s="200"/>
      <c r="D179" s="201" t="n">
        <f aca="false">Y179*AE179</f>
        <v>55</v>
      </c>
      <c r="E179" s="202" t="n">
        <f aca="false">Z179</f>
        <v>0.07267</v>
      </c>
      <c r="F179" s="220"/>
      <c r="G179" s="221"/>
      <c r="H179" s="220"/>
      <c r="I179" s="221"/>
      <c r="J179" s="82" t="n">
        <f aca="false">X179</f>
        <v>0</v>
      </c>
      <c r="K179" s="205" t="n">
        <f aca="false">J179-C179</f>
        <v>0</v>
      </c>
      <c r="L179" s="173" t="n">
        <f aca="false">(A179-Calculation!$C$5)/365.25</f>
        <v>14.3326488706366</v>
      </c>
      <c r="M179" s="1" t="n">
        <v>4</v>
      </c>
      <c r="N179" s="206" t="n">
        <f aca="false">A179</f>
        <v>51166</v>
      </c>
      <c r="O179" s="207" t="n">
        <f aca="false">AJ179</f>
        <v>0.18858</v>
      </c>
      <c r="P179" s="208"/>
      <c r="Q179" s="218"/>
      <c r="V179" s="210" t="n">
        <f aca="false">EOMONTH(V178,1)</f>
        <v>51166</v>
      </c>
      <c r="W179" s="175" t="n">
        <v>105.25</v>
      </c>
      <c r="X179" s="82" t="n">
        <v>0</v>
      </c>
      <c r="Y179" s="211" t="n">
        <v>55</v>
      </c>
      <c r="Z179" s="212" t="n">
        <v>0.07267</v>
      </c>
      <c r="AA179" s="220"/>
      <c r="AB179" s="221"/>
      <c r="AC179" s="220"/>
      <c r="AD179" s="221"/>
      <c r="AE179" s="17" t="n">
        <v>1</v>
      </c>
      <c r="AF179" s="17"/>
      <c r="AG179" s="192" t="n">
        <v>14.24778</v>
      </c>
      <c r="AH179" s="191"/>
      <c r="AI179" s="214" t="n">
        <f aca="false">+AC179</f>
        <v>0</v>
      </c>
      <c r="AJ179" s="207" t="n">
        <v>0.18858</v>
      </c>
      <c r="AK179" s="215" t="n">
        <v>0.168</v>
      </c>
      <c r="AM179" s="207"/>
      <c r="AN179" s="219"/>
      <c r="AQ179" s="175"/>
      <c r="AR179" s="216"/>
      <c r="AT179" s="198" t="n">
        <f aca="false">X179/12000*9600</f>
        <v>0</v>
      </c>
      <c r="AU179" s="216"/>
      <c r="AV179" s="170"/>
      <c r="BA179" s="174" t="n">
        <v>41821</v>
      </c>
      <c r="BB179" s="1" t="n">
        <v>107.75</v>
      </c>
      <c r="BC179" s="1" t="n">
        <v>50.0186896551724</v>
      </c>
      <c r="BD179" s="1" t="n">
        <v>2.05</v>
      </c>
      <c r="BE179" s="1" t="n">
        <v>0.073418786304254</v>
      </c>
      <c r="BJ179" s="1" t="n">
        <v>1.42164521150096</v>
      </c>
      <c r="BL179" s="1" t="n">
        <v>14.2477754962355</v>
      </c>
      <c r="BN179" s="1" t="n">
        <v>41821</v>
      </c>
      <c r="BO179" s="1" t="n">
        <v>0.138587288236027</v>
      </c>
      <c r="BP179" s="1" t="n">
        <v>0.178</v>
      </c>
    </row>
    <row r="180" customFormat="false" ht="12.75" hidden="false" customHeight="false" outlineLevel="0" collapsed="false">
      <c r="A180" s="217" t="n">
        <f aca="false">V180</f>
        <v>51195</v>
      </c>
      <c r="B180" s="175" t="n">
        <f aca="false">W180+PPadd</f>
        <v>102.25</v>
      </c>
      <c r="C180" s="200"/>
      <c r="D180" s="201" t="n">
        <f aca="false">Y180*AE180</f>
        <v>55</v>
      </c>
      <c r="E180" s="202" t="n">
        <f aca="false">Z180</f>
        <v>0.07268</v>
      </c>
      <c r="F180" s="220"/>
      <c r="G180" s="221"/>
      <c r="H180" s="220"/>
      <c r="I180" s="221"/>
      <c r="J180" s="82" t="n">
        <f aca="false">X180</f>
        <v>0</v>
      </c>
      <c r="K180" s="205" t="n">
        <f aca="false">J180-C180</f>
        <v>0</v>
      </c>
      <c r="L180" s="173" t="n">
        <f aca="false">(A180-Calculation!$C$5)/365.25</f>
        <v>14.4120465434634</v>
      </c>
      <c r="M180" s="1" t="n">
        <v>5</v>
      </c>
      <c r="N180" s="206" t="n">
        <f aca="false">A180</f>
        <v>51195</v>
      </c>
      <c r="O180" s="207" t="n">
        <f aca="false">AJ180</f>
        <v>0.18858</v>
      </c>
      <c r="P180" s="208"/>
      <c r="Q180" s="218"/>
      <c r="V180" s="210" t="n">
        <f aca="false">EOMONTH(V179,1)</f>
        <v>51195</v>
      </c>
      <c r="W180" s="175" t="n">
        <v>102.25</v>
      </c>
      <c r="X180" s="82" t="n">
        <v>0</v>
      </c>
      <c r="Y180" s="211" t="n">
        <v>55</v>
      </c>
      <c r="Z180" s="212" t="n">
        <v>0.07268</v>
      </c>
      <c r="AA180" s="220"/>
      <c r="AB180" s="221"/>
      <c r="AC180" s="220"/>
      <c r="AD180" s="221"/>
      <c r="AE180" s="17" t="n">
        <v>1</v>
      </c>
      <c r="AF180" s="17"/>
      <c r="AG180" s="192" t="n">
        <v>14.33265</v>
      </c>
      <c r="AH180" s="191"/>
      <c r="AI180" s="214" t="n">
        <f aca="false">+AC180</f>
        <v>0</v>
      </c>
      <c r="AJ180" s="207" t="n">
        <v>0.18858</v>
      </c>
      <c r="AK180" s="215" t="n">
        <v>0.168</v>
      </c>
      <c r="AM180" s="207"/>
      <c r="AN180" s="219"/>
      <c r="AQ180" s="175"/>
      <c r="AR180" s="216"/>
      <c r="AT180" s="198" t="n">
        <f aca="false">X180/12000*9600</f>
        <v>0</v>
      </c>
      <c r="AU180" s="216"/>
      <c r="AV180" s="170"/>
      <c r="BA180" s="174" t="n">
        <v>41852</v>
      </c>
      <c r="BB180" s="1" t="n">
        <v>101.75</v>
      </c>
      <c r="BC180" s="1" t="n">
        <v>50.7731379310345</v>
      </c>
      <c r="BD180" s="1" t="n">
        <v>2.05</v>
      </c>
      <c r="BE180" s="1" t="n">
        <v>0.073414098147291</v>
      </c>
      <c r="BJ180" s="1" t="n">
        <v>1.42462774206769</v>
      </c>
      <c r="BL180" s="1" t="n">
        <v>14.3326488706366</v>
      </c>
      <c r="BN180" s="1" t="n">
        <v>41852</v>
      </c>
      <c r="BO180" s="1" t="n">
        <v>0.168284564286604</v>
      </c>
      <c r="BP180" s="1" t="n">
        <v>0.177</v>
      </c>
    </row>
    <row r="181" customFormat="false" ht="12.75" hidden="false" customHeight="false" outlineLevel="0" collapsed="false">
      <c r="A181" s="217" t="n">
        <f aca="false">V181</f>
        <v>51226</v>
      </c>
      <c r="B181" s="175" t="n">
        <f aca="false">W181+PPadd</f>
        <v>36.7</v>
      </c>
      <c r="C181" s="200"/>
      <c r="D181" s="201" t="n">
        <f aca="false">Y181*AE181</f>
        <v>55</v>
      </c>
      <c r="E181" s="202" t="n">
        <f aca="false">Z181</f>
        <v>0.07268</v>
      </c>
      <c r="F181" s="220"/>
      <c r="G181" s="221"/>
      <c r="H181" s="220"/>
      <c r="I181" s="221"/>
      <c r="J181" s="82" t="n">
        <f aca="false">X181</f>
        <v>0</v>
      </c>
      <c r="K181" s="205" t="n">
        <f aca="false">J181-C181</f>
        <v>0</v>
      </c>
      <c r="L181" s="173" t="n">
        <f aca="false">(A181-Calculation!$C$5)/365.25</f>
        <v>14.4969199178645</v>
      </c>
      <c r="M181" s="1" t="n">
        <v>6</v>
      </c>
      <c r="N181" s="206" t="n">
        <f aca="false">A181</f>
        <v>51226</v>
      </c>
      <c r="O181" s="207" t="n">
        <f aca="false">AJ181</f>
        <v>0.12409</v>
      </c>
      <c r="P181" s="208"/>
      <c r="Q181" s="218"/>
      <c r="V181" s="210" t="n">
        <f aca="false">EOMONTH(V180,1)</f>
        <v>51226</v>
      </c>
      <c r="W181" s="175" t="n">
        <v>36.7</v>
      </c>
      <c r="X181" s="82" t="n">
        <v>0</v>
      </c>
      <c r="Y181" s="211" t="n">
        <v>55</v>
      </c>
      <c r="Z181" s="212" t="n">
        <v>0.07268</v>
      </c>
      <c r="AA181" s="220"/>
      <c r="AB181" s="221"/>
      <c r="AC181" s="220"/>
      <c r="AD181" s="221"/>
      <c r="AE181" s="17" t="n">
        <v>1</v>
      </c>
      <c r="AF181" s="17"/>
      <c r="AG181" s="192" t="n">
        <v>14.41752</v>
      </c>
      <c r="AH181" s="191"/>
      <c r="AI181" s="214" t="n">
        <f aca="false">+AC181</f>
        <v>0</v>
      </c>
      <c r="AJ181" s="207" t="n">
        <v>0.12409</v>
      </c>
      <c r="AK181" s="215" t="n">
        <v>0.168</v>
      </c>
      <c r="AM181" s="207"/>
      <c r="AN181" s="219"/>
      <c r="AQ181" s="175"/>
      <c r="AR181" s="216"/>
      <c r="AT181" s="198" t="n">
        <f aca="false">X181/12000*9600</f>
        <v>0</v>
      </c>
      <c r="AU181" s="216"/>
      <c r="AV181" s="170"/>
      <c r="BA181" s="174" t="n">
        <v>41883</v>
      </c>
      <c r="BB181" s="1" t="n">
        <v>36.75</v>
      </c>
      <c r="BC181" s="1" t="n">
        <v>51.5697931034483</v>
      </c>
      <c r="BD181" s="1" t="n">
        <v>2.05</v>
      </c>
      <c r="BE181" s="1" t="n">
        <v>0.073409409990334</v>
      </c>
      <c r="BJ181" s="1" t="n">
        <v>1.42761652981342</v>
      </c>
      <c r="BL181" s="1" t="n">
        <v>14.4175222450376</v>
      </c>
      <c r="BN181" s="1" t="n">
        <v>41883</v>
      </c>
      <c r="BO181" s="1" t="n">
        <v>0.168284564286604</v>
      </c>
      <c r="BP181" s="1" t="n">
        <v>0.177</v>
      </c>
    </row>
    <row r="182" customFormat="false" ht="12.75" hidden="false" customHeight="false" outlineLevel="0" collapsed="false">
      <c r="A182" s="217" t="n">
        <f aca="false">V182</f>
        <v>51256</v>
      </c>
      <c r="B182" s="175" t="n">
        <f aca="false">W182+PPadd</f>
        <v>28.8</v>
      </c>
      <c r="C182" s="200"/>
      <c r="D182" s="201" t="n">
        <f aca="false">Y182*AE182</f>
        <v>55</v>
      </c>
      <c r="E182" s="202" t="n">
        <f aca="false">Z182</f>
        <v>0.07268</v>
      </c>
      <c r="F182" s="220"/>
      <c r="G182" s="221"/>
      <c r="H182" s="220"/>
      <c r="I182" s="221"/>
      <c r="J182" s="82" t="n">
        <f aca="false">X182</f>
        <v>0</v>
      </c>
      <c r="K182" s="205" t="n">
        <f aca="false">J182-C182</f>
        <v>0</v>
      </c>
      <c r="L182" s="173" t="n">
        <f aca="false">(A182-Calculation!$C$5)/365.25</f>
        <v>14.5790554414784</v>
      </c>
      <c r="M182" s="1" t="n">
        <v>1</v>
      </c>
      <c r="N182" s="206" t="n">
        <f aca="false">A182</f>
        <v>51256</v>
      </c>
      <c r="O182" s="207" t="n">
        <f aca="false">AJ182</f>
        <v>0.09958</v>
      </c>
      <c r="P182" s="208"/>
      <c r="Q182" s="218"/>
      <c r="V182" s="210" t="n">
        <f aca="false">EOMONTH(V181,1)</f>
        <v>51256</v>
      </c>
      <c r="W182" s="175" t="n">
        <v>28.8</v>
      </c>
      <c r="X182" s="82" t="n">
        <v>0</v>
      </c>
      <c r="Y182" s="211" t="n">
        <v>55</v>
      </c>
      <c r="Z182" s="212" t="n">
        <v>0.07268</v>
      </c>
      <c r="AA182" s="220"/>
      <c r="AB182" s="221"/>
      <c r="AC182" s="220"/>
      <c r="AD182" s="221"/>
      <c r="AE182" s="17" t="n">
        <v>1</v>
      </c>
      <c r="AF182" s="17"/>
      <c r="AG182" s="192" t="n">
        <v>14.49966</v>
      </c>
      <c r="AH182" s="191"/>
      <c r="AI182" s="214" t="n">
        <f aca="false">+AC182</f>
        <v>0</v>
      </c>
      <c r="AJ182" s="207" t="n">
        <v>0.09958</v>
      </c>
      <c r="AK182" s="215" t="n">
        <v>0.168</v>
      </c>
      <c r="AM182" s="207"/>
      <c r="AN182" s="219"/>
      <c r="AQ182" s="175"/>
      <c r="AR182" s="216"/>
      <c r="AT182" s="198" t="n">
        <f aca="false">X182/12000*9600</f>
        <v>0</v>
      </c>
      <c r="AU182" s="216"/>
      <c r="AV182" s="170"/>
      <c r="BA182" s="174" t="n">
        <v>41913</v>
      </c>
      <c r="BB182" s="1" t="n">
        <v>28</v>
      </c>
      <c r="BC182" s="1" t="n">
        <v>52.6126551724138</v>
      </c>
      <c r="BD182" s="1" t="n">
        <v>2.05</v>
      </c>
      <c r="BE182" s="1" t="n">
        <v>0.073404873064254</v>
      </c>
      <c r="BJ182" s="1" t="n">
        <v>1.43051487508332</v>
      </c>
      <c r="BL182" s="1" t="n">
        <v>14.4996577686516</v>
      </c>
      <c r="BN182" s="1" t="n">
        <v>41913</v>
      </c>
      <c r="BO182" s="1" t="n">
        <v>0.104990369875778</v>
      </c>
      <c r="BP182" s="1" t="n">
        <v>0.176</v>
      </c>
    </row>
    <row r="183" customFormat="false" ht="12.75" hidden="false" customHeight="false" outlineLevel="0" collapsed="false">
      <c r="A183" s="217" t="n">
        <f aca="false">V183</f>
        <v>51287</v>
      </c>
      <c r="B183" s="175" t="n">
        <f aca="false">W183+PPadd</f>
        <v>28.8</v>
      </c>
      <c r="C183" s="200"/>
      <c r="D183" s="201" t="n">
        <f aca="false">Y183*AE183</f>
        <v>55</v>
      </c>
      <c r="E183" s="202" t="n">
        <f aca="false">Z183</f>
        <v>0.07269</v>
      </c>
      <c r="F183" s="220"/>
      <c r="G183" s="221"/>
      <c r="H183" s="220"/>
      <c r="I183" s="221"/>
      <c r="J183" s="82" t="n">
        <f aca="false">X183</f>
        <v>0</v>
      </c>
      <c r="K183" s="205" t="n">
        <f aca="false">J183-C183</f>
        <v>0</v>
      </c>
      <c r="L183" s="173" t="n">
        <f aca="false">(A183-Calculation!$C$5)/365.25</f>
        <v>14.6639288158795</v>
      </c>
      <c r="M183" s="1" t="n">
        <v>2</v>
      </c>
      <c r="N183" s="206" t="n">
        <f aca="false">A183</f>
        <v>51287</v>
      </c>
      <c r="O183" s="207" t="n">
        <f aca="false">AJ183</f>
        <v>0.09958</v>
      </c>
      <c r="P183" s="208"/>
      <c r="Q183" s="218"/>
      <c r="V183" s="210" t="n">
        <f aca="false">EOMONTH(V182,1)</f>
        <v>51287</v>
      </c>
      <c r="W183" s="175" t="n">
        <v>28.8</v>
      </c>
      <c r="X183" s="82" t="n">
        <v>0</v>
      </c>
      <c r="Y183" s="211" t="n">
        <v>55</v>
      </c>
      <c r="Z183" s="212" t="n">
        <v>0.07269</v>
      </c>
      <c r="AA183" s="220"/>
      <c r="AB183" s="221"/>
      <c r="AC183" s="220"/>
      <c r="AD183" s="221"/>
      <c r="AE183" s="17" t="n">
        <v>1</v>
      </c>
      <c r="AF183" s="17"/>
      <c r="AG183" s="192" t="n">
        <v>14.58453</v>
      </c>
      <c r="AH183" s="191"/>
      <c r="AI183" s="214" t="n">
        <f aca="false">+AC183</f>
        <v>0</v>
      </c>
      <c r="AJ183" s="207" t="n">
        <v>0.09958</v>
      </c>
      <c r="AK183" s="222" t="n">
        <v>0.168</v>
      </c>
      <c r="AM183" s="207"/>
      <c r="AN183" s="219"/>
      <c r="AQ183" s="175"/>
      <c r="AR183" s="216"/>
      <c r="AT183" s="198" t="n">
        <f aca="false">X183/12000*9600</f>
        <v>0</v>
      </c>
      <c r="AU183" s="216"/>
      <c r="AV183" s="170"/>
      <c r="BA183" s="174" t="n">
        <v>41944</v>
      </c>
      <c r="BB183" s="1" t="n">
        <v>28</v>
      </c>
      <c r="BC183" s="1" t="n">
        <v>53.6097931034483</v>
      </c>
      <c r="BD183" s="1" t="n">
        <v>2.05</v>
      </c>
      <c r="BE183" s="1" t="n">
        <v>0.073400184907312</v>
      </c>
      <c r="BJ183" s="1" t="n">
        <v>1.43351601369833</v>
      </c>
      <c r="BL183" s="1" t="n">
        <v>14.5845311430527</v>
      </c>
      <c r="BN183" s="1" t="n">
        <v>41944</v>
      </c>
      <c r="BO183" s="1" t="n">
        <v>0.0791927361348724</v>
      </c>
      <c r="BP183" s="1" t="n">
        <v>0.176</v>
      </c>
    </row>
    <row r="184" customFormat="false" ht="12.75" hidden="false" customHeight="false" outlineLevel="0" collapsed="false">
      <c r="A184" s="217" t="n">
        <f aca="false">V184</f>
        <v>51317</v>
      </c>
      <c r="B184" s="175" t="n">
        <f aca="false">W184+PPadd</f>
        <v>28.8</v>
      </c>
      <c r="C184" s="200"/>
      <c r="D184" s="201" t="n">
        <f aca="false">Y184*AE184</f>
        <v>55</v>
      </c>
      <c r="E184" s="202" t="n">
        <f aca="false">Z184</f>
        <v>0.07269</v>
      </c>
      <c r="F184" s="220"/>
      <c r="G184" s="221"/>
      <c r="H184" s="220"/>
      <c r="I184" s="221"/>
      <c r="J184" s="82" t="n">
        <f aca="false">X184</f>
        <v>0</v>
      </c>
      <c r="K184" s="205" t="n">
        <f aca="false">J184-C184</f>
        <v>0</v>
      </c>
      <c r="L184" s="173" t="n">
        <f aca="false">(A184-Calculation!$C$5)/365.25</f>
        <v>14.7460643394935</v>
      </c>
      <c r="M184" s="1" t="n">
        <v>3</v>
      </c>
      <c r="N184" s="206" t="n">
        <f aca="false">A184</f>
        <v>51317</v>
      </c>
      <c r="O184" s="207" t="n">
        <f aca="false">AJ184</f>
        <v>0.09984</v>
      </c>
      <c r="P184" s="208"/>
      <c r="Q184" s="218"/>
      <c r="V184" s="210" t="n">
        <f aca="false">EOMONTH(V183,1)</f>
        <v>51317</v>
      </c>
      <c r="W184" s="175" t="n">
        <v>28.8</v>
      </c>
      <c r="X184" s="82" t="n">
        <v>0</v>
      </c>
      <c r="Y184" s="211" t="n">
        <v>55</v>
      </c>
      <c r="Z184" s="212" t="n">
        <v>0.07269</v>
      </c>
      <c r="AA184" s="220"/>
      <c r="AB184" s="221"/>
      <c r="AC184" s="220"/>
      <c r="AD184" s="221"/>
      <c r="AE184" s="17" t="n">
        <v>1</v>
      </c>
      <c r="AF184" s="17"/>
      <c r="AG184" s="192" t="n">
        <v>14.66667</v>
      </c>
      <c r="AH184" s="191"/>
      <c r="AI184" s="214" t="n">
        <f aca="false">+AC184</f>
        <v>0</v>
      </c>
      <c r="AJ184" s="207" t="n">
        <v>0.09984</v>
      </c>
      <c r="AK184" s="222" t="n">
        <v>0.168</v>
      </c>
      <c r="AM184" s="207"/>
      <c r="AN184" s="219"/>
      <c r="AQ184" s="175"/>
      <c r="AR184" s="216"/>
      <c r="AT184" s="198" t="n">
        <f aca="false">X184/12000*9600</f>
        <v>0</v>
      </c>
      <c r="AU184" s="216"/>
      <c r="AV184" s="170"/>
      <c r="BA184" s="174" t="n">
        <v>41974</v>
      </c>
      <c r="BB184" s="1" t="n">
        <v>28</v>
      </c>
      <c r="BC184" s="1" t="n">
        <v>54.2376206896552</v>
      </c>
      <c r="BD184" s="1" t="n">
        <v>2.05</v>
      </c>
      <c r="BE184" s="1" t="n">
        <v>0.073395647981246</v>
      </c>
      <c r="BJ184" s="1" t="n">
        <v>1.43642633609294</v>
      </c>
      <c r="BL184" s="1" t="n">
        <v>14.6666666666667</v>
      </c>
      <c r="BN184" s="1" t="n">
        <v>41974</v>
      </c>
      <c r="BO184" s="1" t="n">
        <v>0.0791927361348724</v>
      </c>
      <c r="BP184" s="1" t="n">
        <v>0.176</v>
      </c>
    </row>
    <row r="185" customFormat="false" ht="12.75" hidden="false" customHeight="false" outlineLevel="0" collapsed="false">
      <c r="A185" s="217" t="n">
        <f aca="false">V185</f>
        <v>51348</v>
      </c>
      <c r="B185" s="175" t="n">
        <f aca="false">W185+PPadd</f>
        <v>35.05</v>
      </c>
      <c r="C185" s="200"/>
      <c r="D185" s="201" t="n">
        <f aca="false">Y185*AE185</f>
        <v>55</v>
      </c>
      <c r="E185" s="202" t="n">
        <f aca="false">Z185</f>
        <v>0.0727</v>
      </c>
      <c r="F185" s="220"/>
      <c r="G185" s="221"/>
      <c r="H185" s="220"/>
      <c r="I185" s="221"/>
      <c r="J185" s="82" t="n">
        <f aca="false">X185</f>
        <v>0</v>
      </c>
      <c r="K185" s="205" t="n">
        <f aca="false">J185-C185</f>
        <v>0</v>
      </c>
      <c r="L185" s="173" t="n">
        <f aca="false">(A185-Calculation!$C$5)/365.25</f>
        <v>14.8309377138946</v>
      </c>
      <c r="M185" s="1" t="n">
        <v>4</v>
      </c>
      <c r="N185" s="206" t="n">
        <f aca="false">A185</f>
        <v>51348</v>
      </c>
      <c r="O185" s="207" t="n">
        <f aca="false">AJ185</f>
        <v>0.1414</v>
      </c>
      <c r="P185" s="208"/>
      <c r="Q185" s="218"/>
      <c r="V185" s="210" t="n">
        <f aca="false">EOMONTH(V184,1)</f>
        <v>51348</v>
      </c>
      <c r="W185" s="175" t="n">
        <v>35.05</v>
      </c>
      <c r="X185" s="82" t="n">
        <v>0</v>
      </c>
      <c r="Y185" s="211" t="n">
        <v>55</v>
      </c>
      <c r="Z185" s="212" t="n">
        <v>0.0727</v>
      </c>
      <c r="AA185" s="220"/>
      <c r="AB185" s="221"/>
      <c r="AC185" s="220"/>
      <c r="AD185" s="221"/>
      <c r="AE185" s="17" t="n">
        <v>1</v>
      </c>
      <c r="AF185" s="17"/>
      <c r="AG185" s="192" t="n">
        <v>14.75154</v>
      </c>
      <c r="AH185" s="191"/>
      <c r="AI185" s="214" t="n">
        <f aca="false">+AC185</f>
        <v>0</v>
      </c>
      <c r="AJ185" s="207" t="n">
        <v>0.1414</v>
      </c>
      <c r="AK185" s="215" t="n">
        <v>0.168</v>
      </c>
      <c r="AM185" s="207"/>
      <c r="AN185" s="219"/>
      <c r="AQ185" s="175"/>
      <c r="AR185" s="216"/>
      <c r="AT185" s="198" t="n">
        <f aca="false">X185/12000*9600</f>
        <v>0</v>
      </c>
      <c r="AU185" s="216"/>
      <c r="AV185" s="170"/>
      <c r="BA185" s="174" t="n">
        <v>42005</v>
      </c>
      <c r="BB185" s="1" t="n">
        <v>35.05</v>
      </c>
      <c r="BC185" s="1" t="n">
        <v>52.6337586206897</v>
      </c>
      <c r="BD185" s="1" t="n">
        <v>2.05</v>
      </c>
      <c r="BE185" s="1" t="n">
        <v>0.073390959824318</v>
      </c>
      <c r="BJ185" s="1" t="n">
        <v>1.43943987661598</v>
      </c>
      <c r="BL185" s="1" t="n">
        <v>14.7515400410678</v>
      </c>
      <c r="BN185" s="1" t="n">
        <v>42005</v>
      </c>
      <c r="BO185" s="1" t="n">
        <v>0.0791927361348724</v>
      </c>
      <c r="BP185" s="1" t="n">
        <v>0.18</v>
      </c>
    </row>
    <row r="186" customFormat="false" ht="12.75" hidden="false" customHeight="false" outlineLevel="0" collapsed="false">
      <c r="A186" s="217" t="n">
        <f aca="false">V186</f>
        <v>51379</v>
      </c>
      <c r="B186" s="175" t="n">
        <f aca="false">W186+PPadd</f>
        <v>35.05</v>
      </c>
      <c r="C186" s="200"/>
      <c r="D186" s="201" t="n">
        <f aca="false">Y186*AE186</f>
        <v>55</v>
      </c>
      <c r="E186" s="202" t="n">
        <f aca="false">Z186</f>
        <v>0.0727</v>
      </c>
      <c r="F186" s="220"/>
      <c r="G186" s="221"/>
      <c r="H186" s="220"/>
      <c r="I186" s="221"/>
      <c r="J186" s="82" t="n">
        <f aca="false">X186</f>
        <v>0</v>
      </c>
      <c r="K186" s="205" t="n">
        <f aca="false">J186-C186</f>
        <v>0</v>
      </c>
      <c r="L186" s="173" t="n">
        <f aca="false">(A186-Calculation!$C$5)/365.25</f>
        <v>14.9158110882957</v>
      </c>
      <c r="M186" s="1" t="n">
        <v>5</v>
      </c>
      <c r="N186" s="206" t="n">
        <f aca="false">A186</f>
        <v>51379</v>
      </c>
      <c r="O186" s="207" t="n">
        <f aca="false">AJ186</f>
        <v>0.1414</v>
      </c>
      <c r="P186" s="208"/>
      <c r="Q186" s="218"/>
      <c r="V186" s="210" t="n">
        <f aca="false">EOMONTH(V185,1)</f>
        <v>51379</v>
      </c>
      <c r="W186" s="175" t="n">
        <v>35.05</v>
      </c>
      <c r="X186" s="82" t="n">
        <v>0</v>
      </c>
      <c r="Y186" s="211" t="n">
        <v>55</v>
      </c>
      <c r="Z186" s="212" t="n">
        <v>0.0727</v>
      </c>
      <c r="AA186" s="220"/>
      <c r="AB186" s="221"/>
      <c r="AC186" s="220"/>
      <c r="AD186" s="221"/>
      <c r="AE186" s="17" t="n">
        <v>1</v>
      </c>
      <c r="AF186" s="17"/>
      <c r="AG186" s="192" t="n">
        <v>14.83641</v>
      </c>
      <c r="AH186" s="191"/>
      <c r="AI186" s="214" t="n">
        <f aca="false">+AC186</f>
        <v>0</v>
      </c>
      <c r="AJ186" s="207" t="n">
        <v>0.1414</v>
      </c>
      <c r="AK186" s="215" t="n">
        <v>0.168</v>
      </c>
      <c r="AM186" s="207"/>
      <c r="AN186" s="219"/>
      <c r="AQ186" s="175"/>
      <c r="AR186" s="216"/>
      <c r="AT186" s="198" t="n">
        <f aca="false">X186/12000*9600</f>
        <v>0</v>
      </c>
      <c r="AU186" s="216"/>
      <c r="AV186" s="170"/>
      <c r="BA186" s="174" t="n">
        <v>42036</v>
      </c>
      <c r="BB186" s="1" t="n">
        <v>35.05</v>
      </c>
      <c r="BC186" s="1" t="n">
        <v>51.6436551724138</v>
      </c>
      <c r="BD186" s="1" t="n">
        <v>2.05</v>
      </c>
      <c r="BE186" s="1" t="n">
        <v>0.073386271667397</v>
      </c>
      <c r="BJ186" s="1" t="n">
        <v>1.44245973937515</v>
      </c>
      <c r="BL186" s="1" t="n">
        <v>14.8364134154689</v>
      </c>
      <c r="BN186" s="1" t="n">
        <v>42036</v>
      </c>
      <c r="BO186" s="1" t="n">
        <v>0.118789104202309</v>
      </c>
      <c r="BP186" s="1" t="n">
        <v>0.18</v>
      </c>
    </row>
    <row r="187" customFormat="false" ht="12.75" hidden="false" customHeight="false" outlineLevel="0" collapsed="false">
      <c r="A187" s="217" t="n">
        <f aca="false">V187</f>
        <v>51409</v>
      </c>
      <c r="B187" s="175" t="n">
        <f aca="false">W187+PPadd</f>
        <v>27.275</v>
      </c>
      <c r="C187" s="200"/>
      <c r="D187" s="201" t="n">
        <f aca="false">Y187*AE187</f>
        <v>55</v>
      </c>
      <c r="E187" s="202" t="n">
        <f aca="false">Z187</f>
        <v>0.0727</v>
      </c>
      <c r="F187" s="220"/>
      <c r="G187" s="221"/>
      <c r="H187" s="220"/>
      <c r="I187" s="221"/>
      <c r="J187" s="82" t="n">
        <f aca="false">X187</f>
        <v>0</v>
      </c>
      <c r="K187" s="205" t="n">
        <f aca="false">J187-C187</f>
        <v>0</v>
      </c>
      <c r="L187" s="173" t="n">
        <f aca="false">(A187-Calculation!$C$5)/365.25</f>
        <v>14.9979466119097</v>
      </c>
      <c r="M187" s="1" t="n">
        <v>6</v>
      </c>
      <c r="N187" s="206" t="n">
        <f aca="false">A187</f>
        <v>51409</v>
      </c>
      <c r="O187" s="207" t="n">
        <f aca="false">AJ187</f>
        <v>0.10699</v>
      </c>
      <c r="P187" s="208"/>
      <c r="Q187" s="218"/>
      <c r="V187" s="210" t="n">
        <f aca="false">EOMONTH(V186,1)</f>
        <v>51409</v>
      </c>
      <c r="W187" s="175" t="n">
        <v>27.275</v>
      </c>
      <c r="X187" s="82" t="n">
        <v>0</v>
      </c>
      <c r="Y187" s="211" t="n">
        <v>55</v>
      </c>
      <c r="Z187" s="212" t="n">
        <v>0.0727</v>
      </c>
      <c r="AA187" s="220"/>
      <c r="AB187" s="221"/>
      <c r="AC187" s="220"/>
      <c r="AD187" s="221"/>
      <c r="AE187" s="17" t="n">
        <v>1</v>
      </c>
      <c r="AF187" s="17"/>
      <c r="AG187" s="192" t="n">
        <v>14.91307</v>
      </c>
      <c r="AH187" s="191"/>
      <c r="AI187" s="214" t="n">
        <f aca="false">+AC187</f>
        <v>0</v>
      </c>
      <c r="AJ187" s="207" t="n">
        <v>0.10699</v>
      </c>
      <c r="AK187" s="215" t="n">
        <v>0.168</v>
      </c>
      <c r="AM187" s="207"/>
      <c r="AN187" s="219"/>
      <c r="AQ187" s="175"/>
      <c r="AR187" s="216"/>
      <c r="AT187" s="198" t="n">
        <f aca="false">X187/12000*9600</f>
        <v>0</v>
      </c>
      <c r="AU187" s="216"/>
      <c r="AV187" s="170"/>
      <c r="BA187" s="174" t="n">
        <v>42064</v>
      </c>
      <c r="BB187" s="1" t="n">
        <v>27.275</v>
      </c>
      <c r="BC187" s="1" t="n">
        <v>50.5075862068966</v>
      </c>
      <c r="BD187" s="1" t="n">
        <v>2.05</v>
      </c>
      <c r="BE187" s="1" t="n">
        <v>0.073382037203088</v>
      </c>
      <c r="BJ187" s="1" t="n">
        <v>1.44519280248011</v>
      </c>
      <c r="BL187" s="1" t="n">
        <v>14.9130732375086</v>
      </c>
      <c r="BN187" s="1" t="n">
        <v>42064</v>
      </c>
      <c r="BO187" s="1" t="n">
        <v>0.118789104202309</v>
      </c>
      <c r="BP187" s="1" t="n">
        <v>0.179</v>
      </c>
    </row>
    <row r="188" customFormat="false" ht="12.75" hidden="false" customHeight="false" outlineLevel="0" collapsed="false">
      <c r="A188" s="199" t="n">
        <f aca="false">V188</f>
        <v>51440</v>
      </c>
      <c r="B188" s="175" t="n">
        <f aca="false">W188+PPadd</f>
        <v>28.15</v>
      </c>
      <c r="C188" s="200"/>
      <c r="D188" s="201" t="n">
        <f aca="false">Y188*AE188</f>
        <v>55</v>
      </c>
      <c r="E188" s="202" t="n">
        <f aca="false">Z188</f>
        <v>0.07271</v>
      </c>
      <c r="F188" s="220"/>
      <c r="G188" s="221"/>
      <c r="H188" s="220"/>
      <c r="I188" s="221"/>
      <c r="J188" s="82" t="n">
        <f aca="false">X188</f>
        <v>0</v>
      </c>
      <c r="K188" s="205" t="n">
        <f aca="false">J188-C188</f>
        <v>0</v>
      </c>
      <c r="L188" s="173" t="n">
        <f aca="false">(A188-Calculation!$C$5)/365.25</f>
        <v>15.0828199863107</v>
      </c>
      <c r="M188" s="1" t="n">
        <v>1</v>
      </c>
      <c r="N188" s="206" t="n">
        <f aca="false">A188</f>
        <v>51440</v>
      </c>
      <c r="O188" s="207" t="n">
        <f aca="false">AJ188</f>
        <v>0.10203</v>
      </c>
      <c r="P188" s="208"/>
      <c r="Q188" s="218"/>
      <c r="V188" s="210" t="n">
        <f aca="false">EOMONTH(V187,1)</f>
        <v>51440</v>
      </c>
      <c r="W188" s="175" t="n">
        <v>28.15</v>
      </c>
      <c r="X188" s="82" t="n">
        <v>0</v>
      </c>
      <c r="Y188" s="211" t="n">
        <v>55</v>
      </c>
      <c r="Z188" s="212" t="n">
        <v>0.07271</v>
      </c>
      <c r="AA188" s="220"/>
      <c r="AB188" s="221"/>
      <c r="AC188" s="220"/>
      <c r="AD188" s="221"/>
      <c r="AE188" s="17" t="n">
        <v>1</v>
      </c>
      <c r="AF188" s="17"/>
      <c r="AG188" s="192" t="n">
        <v>14.99795</v>
      </c>
      <c r="AH188" s="191"/>
      <c r="AI188" s="214" t="n">
        <f aca="false">+AC188</f>
        <v>0</v>
      </c>
      <c r="AJ188" s="207" t="n">
        <v>0.10203</v>
      </c>
      <c r="AK188" s="215" t="n">
        <v>0.168</v>
      </c>
      <c r="AM188" s="207"/>
      <c r="AN188" s="219"/>
      <c r="AQ188" s="175"/>
      <c r="AR188" s="216"/>
      <c r="AT188" s="198" t="n">
        <f aca="false">X188/12000*9600</f>
        <v>0</v>
      </c>
      <c r="AU188" s="216"/>
      <c r="AV188" s="170"/>
      <c r="BA188" s="174" t="n">
        <v>42095</v>
      </c>
      <c r="BB188" s="1" t="n">
        <v>28.15</v>
      </c>
      <c r="BC188" s="1" t="n">
        <v>49.7021379310345</v>
      </c>
      <c r="BD188" s="1" t="n">
        <v>2.05</v>
      </c>
      <c r="BE188" s="1" t="n">
        <v>0.073377349046181</v>
      </c>
      <c r="BJ188" s="1" t="n">
        <v>1.44822473454961</v>
      </c>
      <c r="BL188" s="1" t="n">
        <v>14.9979466119097</v>
      </c>
      <c r="BN188" s="1" t="n">
        <v>42095</v>
      </c>
      <c r="BO188" s="1" t="n">
        <v>0.0950312833618469</v>
      </c>
      <c r="BP188" s="1" t="n">
        <v>0.179</v>
      </c>
    </row>
    <row r="189" customFormat="false" ht="12.75" hidden="false" customHeight="false" outlineLevel="0" collapsed="false">
      <c r="A189" s="217" t="n">
        <f aca="false">V189</f>
        <v>51470</v>
      </c>
      <c r="B189" s="175" t="n">
        <f aca="false">W189+PPadd</f>
        <v>36.9</v>
      </c>
      <c r="C189" s="200"/>
      <c r="D189" s="201" t="n">
        <f aca="false">Y189*AE189</f>
        <v>55</v>
      </c>
      <c r="E189" s="202" t="n">
        <f aca="false">Z189</f>
        <v>0.07271</v>
      </c>
      <c r="F189" s="220"/>
      <c r="G189" s="221"/>
      <c r="H189" s="220"/>
      <c r="I189" s="221"/>
      <c r="J189" s="82" t="n">
        <f aca="false">X189</f>
        <v>0</v>
      </c>
      <c r="K189" s="205" t="n">
        <f aca="false">J189-C189</f>
        <v>0</v>
      </c>
      <c r="L189" s="173" t="n">
        <f aca="false">(A189-Calculation!$C$5)/365.25</f>
        <v>15.1649555099247</v>
      </c>
      <c r="M189" s="1" t="n">
        <v>2</v>
      </c>
      <c r="N189" s="206" t="n">
        <f aca="false">A189</f>
        <v>51470</v>
      </c>
      <c r="O189" s="207" t="n">
        <f aca="false">AJ189</f>
        <v>0.11912</v>
      </c>
      <c r="P189" s="208"/>
      <c r="Q189" s="218"/>
      <c r="V189" s="210" t="n">
        <f aca="false">EOMONTH(V188,1)</f>
        <v>51470</v>
      </c>
      <c r="W189" s="175" t="n">
        <v>36.9</v>
      </c>
      <c r="X189" s="82" t="n">
        <v>0</v>
      </c>
      <c r="Y189" s="211" t="n">
        <v>55</v>
      </c>
      <c r="Z189" s="212" t="n">
        <v>0.07271</v>
      </c>
      <c r="AA189" s="220"/>
      <c r="AB189" s="221"/>
      <c r="AC189" s="220"/>
      <c r="AD189" s="221"/>
      <c r="AE189" s="17" t="n">
        <v>1</v>
      </c>
      <c r="AF189" s="17"/>
      <c r="AG189" s="192" t="n">
        <v>15.08008</v>
      </c>
      <c r="AH189" s="191"/>
      <c r="AI189" s="214" t="n">
        <f aca="false">+AC189</f>
        <v>0</v>
      </c>
      <c r="AJ189" s="207" t="n">
        <v>0.11912</v>
      </c>
      <c r="AK189" s="215" t="n">
        <v>0.168</v>
      </c>
      <c r="AM189" s="207"/>
      <c r="AN189" s="219"/>
      <c r="AQ189" s="175"/>
      <c r="AR189" s="216"/>
      <c r="AT189" s="198" t="n">
        <f aca="false">X189/12000*9600</f>
        <v>0</v>
      </c>
      <c r="AU189" s="216"/>
      <c r="AV189" s="170"/>
      <c r="BA189" s="174" t="n">
        <v>42125</v>
      </c>
      <c r="BB189" s="1" t="n">
        <v>36.45</v>
      </c>
      <c r="BC189" s="1" t="n">
        <v>49.169275862069</v>
      </c>
      <c r="BD189" s="1" t="n">
        <v>2.05</v>
      </c>
      <c r="BE189" s="1" t="n">
        <v>0.073372812120149</v>
      </c>
      <c r="BJ189" s="1" t="n">
        <v>1.45116491857065</v>
      </c>
      <c r="BL189" s="1" t="n">
        <v>15.0800821355236</v>
      </c>
      <c r="BN189" s="1" t="n">
        <v>42125</v>
      </c>
      <c r="BO189" s="1" t="n">
        <v>0.0926555012778007</v>
      </c>
      <c r="BP189" s="1" t="n">
        <v>0.179</v>
      </c>
    </row>
    <row r="190" customFormat="false" ht="12.75" hidden="false" customHeight="false" outlineLevel="0" collapsed="false">
      <c r="A190" s="217" t="n">
        <f aca="false">V190</f>
        <v>51501</v>
      </c>
      <c r="B190" s="175" t="n">
        <f aca="false">W190+PPadd</f>
        <v>63</v>
      </c>
      <c r="C190" s="200"/>
      <c r="D190" s="201" t="n">
        <f aca="false">Y190*AE190</f>
        <v>55</v>
      </c>
      <c r="E190" s="202" t="n">
        <f aca="false">Z190</f>
        <v>0.07271</v>
      </c>
      <c r="F190" s="220"/>
      <c r="G190" s="221"/>
      <c r="H190" s="220"/>
      <c r="I190" s="221"/>
      <c r="J190" s="82" t="n">
        <f aca="false">X190</f>
        <v>0</v>
      </c>
      <c r="K190" s="205" t="n">
        <f aca="false">J190-C190</f>
        <v>0</v>
      </c>
      <c r="L190" s="173" t="n">
        <f aca="false">(A190-Calculation!$C$5)/365.25</f>
        <v>15.2498288843258</v>
      </c>
      <c r="M190" s="1" t="n">
        <v>3</v>
      </c>
      <c r="N190" s="206" t="n">
        <f aca="false">A190</f>
        <v>51501</v>
      </c>
      <c r="O190" s="207" t="n">
        <f aca="false">AJ190</f>
        <v>0.14637</v>
      </c>
      <c r="P190" s="208"/>
      <c r="Q190" s="218"/>
      <c r="V190" s="210" t="n">
        <f aca="false">EOMONTH(V189,1)</f>
        <v>51501</v>
      </c>
      <c r="W190" s="175" t="n">
        <v>63</v>
      </c>
      <c r="X190" s="82" t="n">
        <v>0</v>
      </c>
      <c r="Y190" s="211" t="n">
        <v>55</v>
      </c>
      <c r="Z190" s="212" t="n">
        <v>0.07271</v>
      </c>
      <c r="AA190" s="220"/>
      <c r="AB190" s="221"/>
      <c r="AC190" s="220"/>
      <c r="AD190" s="221"/>
      <c r="AE190" s="17" t="n">
        <v>1</v>
      </c>
      <c r="AF190" s="17"/>
      <c r="AG190" s="192" t="n">
        <v>15.16496</v>
      </c>
      <c r="AH190" s="191"/>
      <c r="AI190" s="214" t="n">
        <f aca="false">+AC190</f>
        <v>0</v>
      </c>
      <c r="AJ190" s="207" t="n">
        <v>0.14637</v>
      </c>
      <c r="AK190" s="215" t="n">
        <v>0.168</v>
      </c>
      <c r="AM190" s="207"/>
      <c r="AN190" s="219"/>
      <c r="AQ190" s="175"/>
      <c r="AR190" s="216"/>
      <c r="AT190" s="198" t="n">
        <f aca="false">X190/12000*9600</f>
        <v>0</v>
      </c>
      <c r="AU190" s="216"/>
      <c r="AV190" s="170"/>
      <c r="BA190" s="174" t="n">
        <v>42156</v>
      </c>
      <c r="BB190" s="1" t="n">
        <v>65.25</v>
      </c>
      <c r="BC190" s="1" t="n">
        <v>49.4066896551724</v>
      </c>
      <c r="BD190" s="1" t="n">
        <v>2.05</v>
      </c>
      <c r="BE190" s="1" t="n">
        <v>0.073368123963256</v>
      </c>
      <c r="BJ190" s="1" t="n">
        <v>1.45420937979907</v>
      </c>
      <c r="BL190" s="1" t="n">
        <v>15.1649555099247</v>
      </c>
      <c r="BN190" s="1" t="n">
        <v>42156</v>
      </c>
      <c r="BO190" s="1" t="n">
        <v>0.104534411698032</v>
      </c>
      <c r="BP190" s="1" t="n">
        <v>0.178</v>
      </c>
    </row>
    <row r="191" customFormat="false" ht="12.75" hidden="false" customHeight="false" outlineLevel="0" collapsed="false">
      <c r="A191" s="217" t="n">
        <f aca="false">V191</f>
        <v>51532</v>
      </c>
      <c r="B191" s="175" t="n">
        <f aca="false">W191+PPadd</f>
        <v>107.25</v>
      </c>
      <c r="C191" s="200"/>
      <c r="D191" s="201" t="n">
        <f aca="false">Y191*AE191</f>
        <v>55</v>
      </c>
      <c r="E191" s="202" t="n">
        <f aca="false">Z191</f>
        <v>0.07272</v>
      </c>
      <c r="F191" s="220"/>
      <c r="G191" s="221"/>
      <c r="H191" s="220"/>
      <c r="I191" s="221"/>
      <c r="J191" s="82" t="n">
        <f aca="false">X191</f>
        <v>0</v>
      </c>
      <c r="K191" s="205" t="n">
        <f aca="false">J191-C191</f>
        <v>0</v>
      </c>
      <c r="L191" s="173" t="n">
        <f aca="false">(A191-Calculation!$C$5)/365.25</f>
        <v>15.3347022587269</v>
      </c>
      <c r="M191" s="1" t="n">
        <v>4</v>
      </c>
      <c r="N191" s="206" t="n">
        <f aca="false">A191</f>
        <v>51532</v>
      </c>
      <c r="O191" s="207" t="n">
        <f aca="false">AJ191</f>
        <v>0.18104</v>
      </c>
      <c r="P191" s="208"/>
      <c r="Q191" s="218"/>
      <c r="V191" s="210" t="n">
        <f aca="false">EOMONTH(V190,1)</f>
        <v>51532</v>
      </c>
      <c r="W191" s="175" t="n">
        <v>107.25</v>
      </c>
      <c r="X191" s="82" t="n">
        <v>0</v>
      </c>
      <c r="Y191" s="211" t="n">
        <v>55</v>
      </c>
      <c r="Z191" s="212" t="n">
        <v>0.07272</v>
      </c>
      <c r="AA191" s="220"/>
      <c r="AB191" s="221"/>
      <c r="AC191" s="220"/>
      <c r="AD191" s="221"/>
      <c r="AE191" s="17" t="n">
        <v>1</v>
      </c>
      <c r="AF191" s="17"/>
      <c r="AG191" s="192" t="n">
        <v>15.24709</v>
      </c>
      <c r="AH191" s="191"/>
      <c r="AI191" s="214" t="n">
        <f aca="false">+AC191</f>
        <v>0</v>
      </c>
      <c r="AJ191" s="207" t="n">
        <v>0.18104</v>
      </c>
      <c r="AK191" s="215" t="n">
        <v>0.168</v>
      </c>
      <c r="AM191" s="207"/>
      <c r="AN191" s="219"/>
      <c r="AQ191" s="175"/>
      <c r="AR191" s="216"/>
      <c r="AT191" s="198" t="n">
        <f aca="false">X191/12000*9600</f>
        <v>0</v>
      </c>
      <c r="AU191" s="216"/>
      <c r="AV191" s="170"/>
      <c r="BA191" s="174" t="n">
        <v>42186</v>
      </c>
      <c r="BB191" s="1" t="n">
        <v>109.75</v>
      </c>
      <c r="BC191" s="1" t="n">
        <v>50.0186896551724</v>
      </c>
      <c r="BD191" s="1" t="n">
        <v>2.05</v>
      </c>
      <c r="BE191" s="1" t="n">
        <v>0.073363587037239</v>
      </c>
      <c r="BJ191" s="1" t="n">
        <v>1.45716171383931</v>
      </c>
      <c r="BL191" s="1" t="n">
        <v>15.2470910335387</v>
      </c>
      <c r="BN191" s="1" t="n">
        <v>42186</v>
      </c>
      <c r="BO191" s="1" t="n">
        <v>0.133043796706586</v>
      </c>
      <c r="BP191" s="1" t="n">
        <v>0.178</v>
      </c>
    </row>
    <row r="192" customFormat="false" ht="12.75" hidden="false" customHeight="false" outlineLevel="0" collapsed="false">
      <c r="A192" s="217" t="n">
        <f aca="false">V192</f>
        <v>51560</v>
      </c>
      <c r="B192" s="175" t="n">
        <f aca="false">W192+PPadd</f>
        <v>104.25</v>
      </c>
      <c r="C192" s="200"/>
      <c r="D192" s="201" t="n">
        <f aca="false">Y192*AE192</f>
        <v>55</v>
      </c>
      <c r="E192" s="202" t="n">
        <f aca="false">Z192</f>
        <v>0.07272</v>
      </c>
      <c r="F192" s="220"/>
      <c r="G192" s="221"/>
      <c r="H192" s="220"/>
      <c r="I192" s="221"/>
      <c r="J192" s="82" t="n">
        <f aca="false">X192</f>
        <v>0</v>
      </c>
      <c r="K192" s="205" t="n">
        <f aca="false">J192-C192</f>
        <v>0</v>
      </c>
      <c r="L192" s="173" t="n">
        <f aca="false">(A192-Calculation!$C$5)/365.25</f>
        <v>15.4113620807666</v>
      </c>
      <c r="M192" s="1" t="n">
        <v>5</v>
      </c>
      <c r="N192" s="206" t="n">
        <f aca="false">A192</f>
        <v>51560</v>
      </c>
      <c r="O192" s="207" t="n">
        <f aca="false">AJ192</f>
        <v>0.18104</v>
      </c>
      <c r="P192" s="208"/>
      <c r="Q192" s="218"/>
      <c r="V192" s="210" t="n">
        <f aca="false">EOMONTH(V191,1)</f>
        <v>51560</v>
      </c>
      <c r="W192" s="175" t="n">
        <v>104.25</v>
      </c>
      <c r="X192" s="82" t="n">
        <v>0</v>
      </c>
      <c r="Y192" s="211" t="n">
        <v>55</v>
      </c>
      <c r="Z192" s="212" t="n">
        <v>0.07272</v>
      </c>
      <c r="AA192" s="220"/>
      <c r="AB192" s="221"/>
      <c r="AC192" s="220"/>
      <c r="AD192" s="221"/>
      <c r="AE192" s="17" t="n">
        <v>1</v>
      </c>
      <c r="AF192" s="17"/>
      <c r="AG192" s="192" t="n">
        <v>15.33196</v>
      </c>
      <c r="AH192" s="191"/>
      <c r="AI192" s="214" t="n">
        <f aca="false">+AC192</f>
        <v>0</v>
      </c>
      <c r="AJ192" s="207" t="n">
        <v>0.18104</v>
      </c>
      <c r="AK192" s="215" t="n">
        <v>0.168</v>
      </c>
      <c r="AM192" s="207"/>
      <c r="AN192" s="219"/>
      <c r="AQ192" s="175"/>
      <c r="AR192" s="216"/>
      <c r="AT192" s="198" t="n">
        <f aca="false">X192/12000*9600</f>
        <v>0</v>
      </c>
      <c r="AU192" s="216"/>
      <c r="AV192" s="170"/>
      <c r="BA192" s="174" t="n">
        <v>42217</v>
      </c>
      <c r="BB192" s="1" t="n">
        <v>103.75</v>
      </c>
      <c r="BC192" s="1" t="n">
        <v>50.7731379310345</v>
      </c>
      <c r="BD192" s="1" t="n">
        <v>2.05</v>
      </c>
      <c r="BE192" s="1" t="n">
        <v>0.07335889888036</v>
      </c>
      <c r="BJ192" s="1" t="n">
        <v>1.46021875600217</v>
      </c>
      <c r="BL192" s="1" t="n">
        <v>15.3319644079398</v>
      </c>
      <c r="BN192" s="1" t="n">
        <v>42217</v>
      </c>
      <c r="BO192" s="1" t="n">
        <v>0.16155318171514</v>
      </c>
      <c r="BP192" s="1" t="n">
        <v>0.177</v>
      </c>
    </row>
    <row r="193" customFormat="false" ht="12.75" hidden="false" customHeight="false" outlineLevel="0" collapsed="false">
      <c r="A193" s="217" t="n">
        <f aca="false">V193</f>
        <v>51591</v>
      </c>
      <c r="B193" s="175" t="n">
        <f aca="false">W193+PPadd</f>
        <v>36.95</v>
      </c>
      <c r="C193" s="200"/>
      <c r="D193" s="201" t="n">
        <f aca="false">Y193*AE193</f>
        <v>55</v>
      </c>
      <c r="E193" s="202" t="n">
        <f aca="false">Z193</f>
        <v>0.07273</v>
      </c>
      <c r="F193" s="220"/>
      <c r="G193" s="221"/>
      <c r="H193" s="220"/>
      <c r="I193" s="221"/>
      <c r="J193" s="82" t="n">
        <f aca="false">X193</f>
        <v>0</v>
      </c>
      <c r="K193" s="205" t="n">
        <f aca="false">J193-C193</f>
        <v>0</v>
      </c>
      <c r="L193" s="173" t="n">
        <f aca="false">(A193-Calculation!$C$5)/365.25</f>
        <v>15.4962354551677</v>
      </c>
      <c r="M193" s="1" t="n">
        <v>6</v>
      </c>
      <c r="N193" s="206" t="n">
        <f aca="false">A193</f>
        <v>51591</v>
      </c>
      <c r="O193" s="207" t="n">
        <f aca="false">AJ193</f>
        <v>0.11912</v>
      </c>
      <c r="P193" s="208"/>
      <c r="Q193" s="218"/>
      <c r="V193" s="210" t="n">
        <f aca="false">EOMONTH(V192,1)</f>
        <v>51591</v>
      </c>
      <c r="W193" s="175" t="n">
        <v>36.95</v>
      </c>
      <c r="X193" s="82" t="n">
        <v>0</v>
      </c>
      <c r="Y193" s="211" t="n">
        <v>55</v>
      </c>
      <c r="Z193" s="212" t="n">
        <v>0.07273</v>
      </c>
      <c r="AA193" s="220"/>
      <c r="AB193" s="221"/>
      <c r="AC193" s="220"/>
      <c r="AD193" s="221"/>
      <c r="AE193" s="17" t="n">
        <v>1</v>
      </c>
      <c r="AF193" s="17"/>
      <c r="AG193" s="192" t="n">
        <v>15.41684</v>
      </c>
      <c r="AH193" s="191"/>
      <c r="AI193" s="214" t="n">
        <f aca="false">+AC193</f>
        <v>0</v>
      </c>
      <c r="AJ193" s="207" t="n">
        <v>0.11912</v>
      </c>
      <c r="AK193" s="215" t="n">
        <v>0.168</v>
      </c>
      <c r="AM193" s="207"/>
      <c r="AN193" s="219"/>
      <c r="AQ193" s="175"/>
      <c r="AR193" s="216"/>
      <c r="AT193" s="198" t="n">
        <f aca="false">X193/12000*9600</f>
        <v>0</v>
      </c>
      <c r="AU193" s="216"/>
      <c r="AV193" s="170"/>
      <c r="BA193" s="174" t="n">
        <v>42248</v>
      </c>
      <c r="BB193" s="1" t="n">
        <v>37</v>
      </c>
      <c r="BC193" s="1" t="n">
        <v>51.5697931034483</v>
      </c>
      <c r="BD193" s="1" t="n">
        <v>2.05</v>
      </c>
      <c r="BE193" s="1" t="n">
        <v>0.073354210723489</v>
      </c>
      <c r="BJ193" s="1" t="n">
        <v>1.46328221166512</v>
      </c>
      <c r="BL193" s="1" t="n">
        <v>15.4168377823409</v>
      </c>
      <c r="BN193" s="1" t="n">
        <v>42248</v>
      </c>
      <c r="BO193" s="1" t="n">
        <v>0.16155318171514</v>
      </c>
      <c r="BP193" s="1" t="n">
        <v>0.177</v>
      </c>
    </row>
    <row r="194" customFormat="false" ht="12.75" hidden="false" customHeight="false" outlineLevel="0" collapsed="false">
      <c r="A194" s="217" t="n">
        <f aca="false">V194</f>
        <v>51621</v>
      </c>
      <c r="B194" s="175" t="n">
        <f aca="false">W194+PPadd</f>
        <v>28.8</v>
      </c>
      <c r="C194" s="200"/>
      <c r="D194" s="201" t="n">
        <f aca="false">Y194*AE194</f>
        <v>55</v>
      </c>
      <c r="E194" s="202" t="n">
        <f aca="false">Z194</f>
        <v>0.07273</v>
      </c>
      <c r="F194" s="220"/>
      <c r="G194" s="221"/>
      <c r="H194" s="220"/>
      <c r="I194" s="221"/>
      <c r="J194" s="82" t="n">
        <f aca="false">X194</f>
        <v>0</v>
      </c>
      <c r="K194" s="205" t="n">
        <f aca="false">J194-C194</f>
        <v>0</v>
      </c>
      <c r="L194" s="173" t="n">
        <f aca="false">(A194-Calculation!$C$5)/365.25</f>
        <v>15.5783709787817</v>
      </c>
      <c r="M194" s="1" t="n">
        <v>1</v>
      </c>
      <c r="N194" s="206" t="n">
        <f aca="false">A194</f>
        <v>51621</v>
      </c>
      <c r="O194" s="207" t="n">
        <f aca="false">AJ194</f>
        <v>0.0956</v>
      </c>
      <c r="P194" s="208"/>
      <c r="Q194" s="218"/>
      <c r="V194" s="210" t="n">
        <f aca="false">EOMONTH(V193,1)</f>
        <v>51621</v>
      </c>
      <c r="W194" s="175" t="n">
        <v>28.8</v>
      </c>
      <c r="X194" s="82" t="n">
        <v>0</v>
      </c>
      <c r="Y194" s="211" t="n">
        <v>55</v>
      </c>
      <c r="Z194" s="212" t="n">
        <v>0.07273</v>
      </c>
      <c r="AA194" s="220"/>
      <c r="AB194" s="221"/>
      <c r="AC194" s="220"/>
      <c r="AD194" s="221"/>
      <c r="AE194" s="17" t="n">
        <v>1</v>
      </c>
      <c r="AF194" s="17"/>
      <c r="AG194" s="192" t="n">
        <v>15.49897</v>
      </c>
      <c r="AH194" s="191"/>
      <c r="AI194" s="214" t="n">
        <f aca="false">+AC194</f>
        <v>0</v>
      </c>
      <c r="AJ194" s="207" t="n">
        <v>0.0956</v>
      </c>
      <c r="AK194" s="215" t="n">
        <v>0.168</v>
      </c>
      <c r="AM194" s="207"/>
      <c r="AN194" s="219"/>
      <c r="AQ194" s="175"/>
      <c r="AR194" s="216"/>
      <c r="AT194" s="198" t="n">
        <f aca="false">X194/12000*9600</f>
        <v>0</v>
      </c>
      <c r="AU194" s="216"/>
      <c r="AV194" s="170"/>
      <c r="BA194" s="174" t="n">
        <v>42278</v>
      </c>
      <c r="BB194" s="1" t="n">
        <v>28</v>
      </c>
      <c r="BC194" s="1" t="n">
        <v>52.6126551724138</v>
      </c>
      <c r="BD194" s="1" t="n">
        <v>2.05</v>
      </c>
      <c r="BE194" s="1" t="n">
        <v>0.073349673797492</v>
      </c>
      <c r="BJ194" s="1" t="n">
        <v>1.46625296535712</v>
      </c>
      <c r="BL194" s="1" t="n">
        <v>15.4989733059548</v>
      </c>
      <c r="BN194" s="1" t="n">
        <v>42278</v>
      </c>
      <c r="BO194" s="1" t="n">
        <v>0.100790755080747</v>
      </c>
      <c r="BP194" s="1" t="n">
        <v>0.176</v>
      </c>
    </row>
    <row r="195" customFormat="false" ht="12.75" hidden="false" customHeight="false" outlineLevel="0" collapsed="false">
      <c r="A195" s="217" t="n">
        <f aca="false">V195</f>
        <v>51652</v>
      </c>
      <c r="B195" s="175" t="n">
        <f aca="false">W195+PPadd</f>
        <v>28.8</v>
      </c>
      <c r="C195" s="200"/>
      <c r="D195" s="201" t="n">
        <f aca="false">Y195*AE195</f>
        <v>55</v>
      </c>
      <c r="E195" s="202" t="n">
        <f aca="false">Z195</f>
        <v>0.07273</v>
      </c>
      <c r="F195" s="220"/>
      <c r="G195" s="221"/>
      <c r="H195" s="220"/>
      <c r="I195" s="221"/>
      <c r="J195" s="82" t="n">
        <f aca="false">X195</f>
        <v>0</v>
      </c>
      <c r="K195" s="205" t="n">
        <f aca="false">J195-C195</f>
        <v>0</v>
      </c>
      <c r="L195" s="173" t="n">
        <f aca="false">(A195-Calculation!$C$5)/365.25</f>
        <v>15.6632443531828</v>
      </c>
      <c r="M195" s="1" t="n">
        <v>2</v>
      </c>
      <c r="N195" s="206" t="n">
        <f aca="false">A195</f>
        <v>51652</v>
      </c>
      <c r="O195" s="207" t="n">
        <f aca="false">AJ195</f>
        <v>0.0956</v>
      </c>
      <c r="P195" s="208"/>
      <c r="Q195" s="218"/>
      <c r="V195" s="210" t="n">
        <f aca="false">EOMONTH(V194,1)</f>
        <v>51652</v>
      </c>
      <c r="W195" s="175" t="n">
        <v>28.8</v>
      </c>
      <c r="X195" s="82" t="n">
        <v>0</v>
      </c>
      <c r="Y195" s="211" t="n">
        <v>55</v>
      </c>
      <c r="Z195" s="212" t="n">
        <v>0.07273</v>
      </c>
      <c r="AA195" s="220"/>
      <c r="AB195" s="221"/>
      <c r="AC195" s="220"/>
      <c r="AD195" s="221"/>
      <c r="AE195" s="17" t="n">
        <v>1</v>
      </c>
      <c r="AF195" s="17"/>
      <c r="AG195" s="192" t="n">
        <v>15.58385</v>
      </c>
      <c r="AH195" s="191"/>
      <c r="AI195" s="214" t="n">
        <f aca="false">+AC195</f>
        <v>0</v>
      </c>
      <c r="AJ195" s="207" t="n">
        <v>0.0956</v>
      </c>
      <c r="AK195" s="222" t="n">
        <v>0.168</v>
      </c>
      <c r="AM195" s="207"/>
      <c r="AN195" s="219"/>
      <c r="AQ195" s="175"/>
      <c r="AR195" s="216"/>
      <c r="AT195" s="198" t="n">
        <f aca="false">X195/12000*9600</f>
        <v>0</v>
      </c>
      <c r="AU195" s="216"/>
      <c r="AV195" s="170"/>
      <c r="BA195" s="174" t="n">
        <v>42309</v>
      </c>
      <c r="BB195" s="1" t="n">
        <v>28</v>
      </c>
      <c r="BC195" s="1" t="n">
        <v>53.6097931034483</v>
      </c>
      <c r="BD195" s="1" t="n">
        <v>2.05</v>
      </c>
      <c r="BE195" s="1" t="n">
        <v>0.073344985640635</v>
      </c>
      <c r="BJ195" s="1" t="n">
        <v>1.46932908044712</v>
      </c>
      <c r="BL195" s="1" t="n">
        <v>15.5838466803559</v>
      </c>
      <c r="BN195" s="1" t="n">
        <v>42309</v>
      </c>
      <c r="BO195" s="1" t="n">
        <v>0.0760250266894775</v>
      </c>
      <c r="BP195" s="1" t="n">
        <v>0.176</v>
      </c>
    </row>
    <row r="196" customFormat="false" ht="12.75" hidden="false" customHeight="false" outlineLevel="0" collapsed="false">
      <c r="A196" s="217" t="n">
        <f aca="false">V196</f>
        <v>51682</v>
      </c>
      <c r="B196" s="175" t="n">
        <f aca="false">W196+PPadd</f>
        <v>28.8</v>
      </c>
      <c r="C196" s="200"/>
      <c r="D196" s="201" t="n">
        <f aca="false">Y196*AE196</f>
        <v>55</v>
      </c>
      <c r="E196" s="202" t="n">
        <f aca="false">Z196</f>
        <v>0.07274</v>
      </c>
      <c r="F196" s="220"/>
      <c r="G196" s="221"/>
      <c r="H196" s="220"/>
      <c r="I196" s="221"/>
      <c r="J196" s="82" t="n">
        <f aca="false">X196</f>
        <v>0</v>
      </c>
      <c r="K196" s="205" t="n">
        <f aca="false">J196-C196</f>
        <v>0</v>
      </c>
      <c r="L196" s="173" t="n">
        <f aca="false">(A196-Calculation!$C$5)/365.25</f>
        <v>15.7453798767967</v>
      </c>
      <c r="M196" s="1" t="n">
        <v>3</v>
      </c>
      <c r="N196" s="206" t="n">
        <f aca="false">A196</f>
        <v>51682</v>
      </c>
      <c r="O196" s="207" t="n">
        <f aca="false">AJ196</f>
        <v>0.09584</v>
      </c>
      <c r="P196" s="208"/>
      <c r="Q196" s="218"/>
      <c r="V196" s="210" t="n">
        <f aca="false">EOMONTH(V195,1)</f>
        <v>51682</v>
      </c>
      <c r="W196" s="175" t="n">
        <v>28.8</v>
      </c>
      <c r="X196" s="82" t="n">
        <v>0</v>
      </c>
      <c r="Y196" s="211" t="n">
        <v>55</v>
      </c>
      <c r="Z196" s="212" t="n">
        <v>0.07274</v>
      </c>
      <c r="AA196" s="220"/>
      <c r="AB196" s="221"/>
      <c r="AC196" s="220"/>
      <c r="AD196" s="221"/>
      <c r="AE196" s="17" t="n">
        <v>1</v>
      </c>
      <c r="AF196" s="17"/>
      <c r="AG196" s="192" t="n">
        <v>15.66598</v>
      </c>
      <c r="AH196" s="191"/>
      <c r="AI196" s="214" t="n">
        <f aca="false">+AC196</f>
        <v>0</v>
      </c>
      <c r="AJ196" s="207" t="n">
        <v>0.09584</v>
      </c>
      <c r="AK196" s="222" t="n">
        <v>0.168</v>
      </c>
      <c r="AM196" s="207"/>
      <c r="AN196" s="219"/>
      <c r="AQ196" s="175"/>
      <c r="AR196" s="216"/>
      <c r="AT196" s="198" t="n">
        <f aca="false">X196/12000*9600</f>
        <v>0</v>
      </c>
      <c r="AU196" s="216"/>
      <c r="AV196" s="170"/>
      <c r="BA196" s="174" t="n">
        <v>42339</v>
      </c>
      <c r="BB196" s="1" t="n">
        <v>28</v>
      </c>
      <c r="BC196" s="1" t="n">
        <v>54.2376206896552</v>
      </c>
      <c r="BD196" s="1" t="n">
        <v>2.05</v>
      </c>
      <c r="BE196" s="1" t="n">
        <v>0.073340448714652</v>
      </c>
      <c r="BJ196" s="1" t="n">
        <v>1.47231211048446</v>
      </c>
      <c r="BL196" s="1" t="n">
        <v>15.6659822039699</v>
      </c>
      <c r="BN196" s="1" t="n">
        <v>42339</v>
      </c>
      <c r="BO196" s="1" t="n">
        <v>0.0760250266894775</v>
      </c>
      <c r="BP196" s="1" t="n">
        <v>0.176</v>
      </c>
    </row>
    <row r="197" customFormat="false" ht="12.75" hidden="false" customHeight="false" outlineLevel="0" collapsed="false">
      <c r="A197" s="217" t="n">
        <f aca="false">V197</f>
        <v>51713</v>
      </c>
      <c r="B197" s="175" t="n">
        <f aca="false">W197+PPadd</f>
        <v>35.05</v>
      </c>
      <c r="C197" s="200"/>
      <c r="D197" s="201" t="n">
        <f aca="false">Y197*AE197</f>
        <v>55</v>
      </c>
      <c r="E197" s="202" t="n">
        <f aca="false">Z197</f>
        <v>0.07274</v>
      </c>
      <c r="F197" s="220"/>
      <c r="G197" s="221"/>
      <c r="H197" s="220"/>
      <c r="I197" s="221"/>
      <c r="J197" s="82" t="n">
        <f aca="false">X197</f>
        <v>0</v>
      </c>
      <c r="K197" s="205" t="n">
        <f aca="false">J197-C197</f>
        <v>0</v>
      </c>
      <c r="L197" s="173" t="n">
        <f aca="false">(A197-Calculation!$C$5)/365.25</f>
        <v>15.8302532511978</v>
      </c>
      <c r="M197" s="1" t="n">
        <v>4</v>
      </c>
      <c r="N197" s="206" t="n">
        <f aca="false">A197</f>
        <v>51713</v>
      </c>
      <c r="O197" s="207" t="n">
        <f aca="false">AJ197</f>
        <v>0.13574</v>
      </c>
      <c r="P197" s="208"/>
      <c r="Q197" s="218"/>
      <c r="V197" s="210" t="n">
        <f aca="false">EOMONTH(V196,1)</f>
        <v>51713</v>
      </c>
      <c r="W197" s="175" t="n">
        <v>35.05</v>
      </c>
      <c r="X197" s="82" t="n">
        <v>0</v>
      </c>
      <c r="Y197" s="211" t="n">
        <v>55</v>
      </c>
      <c r="Z197" s="212" t="n">
        <v>0.07274</v>
      </c>
      <c r="AA197" s="220"/>
      <c r="AB197" s="221"/>
      <c r="AC197" s="220"/>
      <c r="AD197" s="221"/>
      <c r="AE197" s="17" t="n">
        <v>1</v>
      </c>
      <c r="AF197" s="17"/>
      <c r="AG197" s="192" t="n">
        <v>15.75086</v>
      </c>
      <c r="AH197" s="191"/>
      <c r="AI197" s="214" t="n">
        <f aca="false">+AC197</f>
        <v>0</v>
      </c>
      <c r="AJ197" s="207" t="n">
        <v>0.13574</v>
      </c>
      <c r="AK197" s="215" t="n">
        <v>0.168</v>
      </c>
      <c r="AM197" s="207"/>
      <c r="AN197" s="219"/>
      <c r="AQ197" s="175"/>
      <c r="AR197" s="216"/>
      <c r="AT197" s="198" t="n">
        <f aca="false">X197/12000*9600</f>
        <v>0</v>
      </c>
      <c r="AU197" s="216"/>
      <c r="AV197" s="170"/>
      <c r="BA197" s="174" t="n">
        <v>42370</v>
      </c>
      <c r="BB197" s="1" t="n">
        <v>35.05</v>
      </c>
      <c r="BC197" s="1" t="n">
        <v>52.6337586206897</v>
      </c>
      <c r="BD197" s="1" t="n">
        <v>2.05</v>
      </c>
      <c r="BE197" s="1" t="n">
        <v>0.073335760557809</v>
      </c>
      <c r="BJ197" s="1" t="n">
        <v>1.47540093731534</v>
      </c>
      <c r="BL197" s="1" t="n">
        <v>15.750855578371</v>
      </c>
      <c r="BN197" s="1" t="n">
        <v>42370</v>
      </c>
      <c r="BO197" s="1" t="n">
        <v>0.0760250266894775</v>
      </c>
      <c r="BP197" s="1" t="n">
        <v>0.18</v>
      </c>
    </row>
    <row r="198" customFormat="false" ht="12.75" hidden="false" customHeight="false" outlineLevel="0" collapsed="false">
      <c r="A198" s="217" t="n">
        <f aca="false">V198</f>
        <v>51744</v>
      </c>
      <c r="B198" s="175" t="n">
        <f aca="false">W198+PPadd</f>
        <v>35.05</v>
      </c>
      <c r="C198" s="200"/>
      <c r="D198" s="201" t="n">
        <f aca="false">Y198*AE198</f>
        <v>55</v>
      </c>
      <c r="E198" s="202" t="n">
        <f aca="false">Z198</f>
        <v>0.07275</v>
      </c>
      <c r="F198" s="220"/>
      <c r="G198" s="221"/>
      <c r="H198" s="220"/>
      <c r="I198" s="221"/>
      <c r="J198" s="82" t="n">
        <f aca="false">X198</f>
        <v>0</v>
      </c>
      <c r="K198" s="205" t="n">
        <f aca="false">J198-C198</f>
        <v>0</v>
      </c>
      <c r="L198" s="173" t="n">
        <f aca="false">(A198-Calculation!$C$5)/365.25</f>
        <v>15.9151266255989</v>
      </c>
      <c r="M198" s="1" t="n">
        <v>5</v>
      </c>
      <c r="N198" s="206" t="n">
        <f aca="false">A198</f>
        <v>51744</v>
      </c>
      <c r="O198" s="207" t="n">
        <f aca="false">AJ198</f>
        <v>0.13574</v>
      </c>
      <c r="P198" s="208"/>
      <c r="Q198" s="218"/>
      <c r="V198" s="210" t="n">
        <f aca="false">EOMONTH(V197,1)</f>
        <v>51744</v>
      </c>
      <c r="W198" s="175" t="n">
        <v>35.05</v>
      </c>
      <c r="X198" s="82" t="n">
        <v>0</v>
      </c>
      <c r="Y198" s="211" t="n">
        <v>55</v>
      </c>
      <c r="Z198" s="212" t="n">
        <v>0.07275</v>
      </c>
      <c r="AA198" s="220"/>
      <c r="AB198" s="221"/>
      <c r="AC198" s="220"/>
      <c r="AD198" s="221"/>
      <c r="AE198" s="17" t="n">
        <v>1</v>
      </c>
      <c r="AF198" s="17"/>
      <c r="AG198" s="192" t="n">
        <v>15.83573</v>
      </c>
      <c r="AH198" s="191"/>
      <c r="AI198" s="214" t="n">
        <f aca="false">+AC198</f>
        <v>0</v>
      </c>
      <c r="AJ198" s="207" t="n">
        <v>0.13574</v>
      </c>
      <c r="AK198" s="215" t="n">
        <v>0.168</v>
      </c>
      <c r="AM198" s="207"/>
      <c r="AN198" s="219"/>
      <c r="AQ198" s="175"/>
      <c r="AR198" s="216"/>
      <c r="AT198" s="198" t="n">
        <f aca="false">X198/12000*9600</f>
        <v>0</v>
      </c>
      <c r="AU198" s="216"/>
      <c r="AV198" s="170"/>
      <c r="BA198" s="174" t="n">
        <v>42401</v>
      </c>
      <c r="BB198" s="1" t="n">
        <v>35.05</v>
      </c>
      <c r="BC198" s="1" t="n">
        <v>51.6436551724138</v>
      </c>
      <c r="BD198" s="1" t="n">
        <v>2.05</v>
      </c>
      <c r="BE198" s="1" t="n">
        <v>0.073331072400974</v>
      </c>
      <c r="BJ198" s="1" t="n">
        <v>1.47849624432873</v>
      </c>
      <c r="BL198" s="1" t="n">
        <v>15.8357289527721</v>
      </c>
      <c r="BN198" s="1" t="n">
        <v>42401</v>
      </c>
      <c r="BO198" s="1" t="n">
        <v>0.114037540034216</v>
      </c>
      <c r="BP198" s="1" t="n">
        <v>0.18</v>
      </c>
    </row>
    <row r="199" customFormat="false" ht="12.75" hidden="false" customHeight="false" outlineLevel="0" collapsed="false">
      <c r="A199" s="217" t="n">
        <f aca="false">V199</f>
        <v>51774</v>
      </c>
      <c r="B199" s="175" t="n">
        <f aca="false">W199+PPadd</f>
        <v>27.275</v>
      </c>
      <c r="C199" s="200"/>
      <c r="D199" s="201" t="n">
        <f aca="false">Y199*AE199</f>
        <v>55</v>
      </c>
      <c r="E199" s="202" t="n">
        <f aca="false">Z199</f>
        <v>0.07275</v>
      </c>
      <c r="F199" s="220"/>
      <c r="G199" s="221"/>
      <c r="H199" s="220"/>
      <c r="I199" s="221"/>
      <c r="J199" s="82" t="n">
        <f aca="false">X199</f>
        <v>0</v>
      </c>
      <c r="K199" s="205" t="n">
        <f aca="false">J199-C199</f>
        <v>0</v>
      </c>
      <c r="L199" s="173" t="n">
        <f aca="false">(A199-Calculation!$C$5)/365.25</f>
        <v>15.9972621492129</v>
      </c>
      <c r="M199" s="1" t="n">
        <v>6</v>
      </c>
      <c r="N199" s="206" t="n">
        <f aca="false">A199</f>
        <v>51774</v>
      </c>
      <c r="O199" s="207" t="n">
        <f aca="false">AJ199</f>
        <v>0.10271</v>
      </c>
      <c r="P199" s="208"/>
      <c r="Q199" s="218"/>
      <c r="V199" s="210" t="n">
        <f aca="false">EOMONTH(V198,1)</f>
        <v>51774</v>
      </c>
      <c r="W199" s="175" t="n">
        <v>27.275</v>
      </c>
      <c r="X199" s="82" t="n">
        <v>0</v>
      </c>
      <c r="Y199" s="211" t="n">
        <v>55</v>
      </c>
      <c r="Z199" s="212" t="n">
        <v>0.07275</v>
      </c>
      <c r="AA199" s="220"/>
      <c r="AB199" s="221"/>
      <c r="AC199" s="220"/>
      <c r="AD199" s="221"/>
      <c r="AE199" s="17" t="n">
        <v>1</v>
      </c>
      <c r="AF199" s="17"/>
      <c r="AG199" s="192" t="n">
        <v>15.91513</v>
      </c>
      <c r="AH199" s="191"/>
      <c r="AI199" s="214" t="n">
        <f aca="false">+AC199</f>
        <v>0</v>
      </c>
      <c r="AJ199" s="207" t="n">
        <v>0.10271</v>
      </c>
      <c r="AK199" s="215" t="n">
        <v>0.168</v>
      </c>
      <c r="AM199" s="207"/>
      <c r="AN199" s="219"/>
      <c r="AQ199" s="175"/>
      <c r="AR199" s="216"/>
      <c r="AT199" s="198" t="n">
        <f aca="false">X199/12000*9600</f>
        <v>0</v>
      </c>
      <c r="AU199" s="216"/>
      <c r="AV199" s="170"/>
      <c r="BA199" s="174" t="n">
        <v>42430</v>
      </c>
      <c r="BB199" s="1" t="n">
        <v>27.275</v>
      </c>
      <c r="BC199" s="1" t="n">
        <v>50.5075862068966</v>
      </c>
      <c r="BD199" s="1" t="n">
        <v>2.05</v>
      </c>
      <c r="BE199" s="1" t="n">
        <v>0.073326686705876</v>
      </c>
      <c r="BJ199" s="1" t="n">
        <v>1.48139773271247</v>
      </c>
      <c r="BL199" s="1" t="n">
        <v>15.9151266255989</v>
      </c>
      <c r="BN199" s="1" t="n">
        <v>42430</v>
      </c>
      <c r="BO199" s="1" t="n">
        <v>0.114037540034216</v>
      </c>
      <c r="BP199" s="1" t="n">
        <v>0.179</v>
      </c>
    </row>
    <row r="200" customFormat="false" ht="12.75" hidden="false" customHeight="false" outlineLevel="0" collapsed="false">
      <c r="A200" s="199" t="n">
        <f aca="false">V200</f>
        <v>51805</v>
      </c>
      <c r="B200" s="175" t="n">
        <f aca="false">W200+PPadd</f>
        <v>28.15</v>
      </c>
      <c r="C200" s="200"/>
      <c r="D200" s="201" t="n">
        <f aca="false">Y200*AE200</f>
        <v>55</v>
      </c>
      <c r="E200" s="202" t="n">
        <f aca="false">Z200</f>
        <v>0.07275</v>
      </c>
      <c r="F200" s="220"/>
      <c r="G200" s="221"/>
      <c r="H200" s="220"/>
      <c r="I200" s="221"/>
      <c r="J200" s="82" t="n">
        <f aca="false">X200</f>
        <v>0</v>
      </c>
      <c r="K200" s="205" t="n">
        <f aca="false">J200-C200</f>
        <v>0</v>
      </c>
      <c r="L200" s="173" t="n">
        <f aca="false">(A200-Calculation!$C$5)/365.25</f>
        <v>16.082135523614</v>
      </c>
      <c r="M200" s="1" t="n">
        <v>1</v>
      </c>
      <c r="N200" s="206" t="n">
        <f aca="false">A200</f>
        <v>51805</v>
      </c>
      <c r="O200" s="207" t="n">
        <f aca="false">AJ200</f>
        <v>0.09795</v>
      </c>
      <c r="P200" s="208"/>
      <c r="Q200" s="218"/>
      <c r="V200" s="210" t="n">
        <f aca="false">EOMONTH(V199,1)</f>
        <v>51805</v>
      </c>
      <c r="W200" s="175" t="n">
        <v>28.15</v>
      </c>
      <c r="X200" s="82" t="n">
        <v>0</v>
      </c>
      <c r="Y200" s="211" t="n">
        <v>55</v>
      </c>
      <c r="Z200" s="212" t="n">
        <v>0.07275</v>
      </c>
      <c r="AA200" s="220"/>
      <c r="AB200" s="221"/>
      <c r="AC200" s="220"/>
      <c r="AD200" s="221"/>
      <c r="AE200" s="17" t="n">
        <v>1</v>
      </c>
      <c r="AF200" s="17"/>
      <c r="AG200" s="192" t="n">
        <v>16</v>
      </c>
      <c r="AH200" s="191"/>
      <c r="AI200" s="214" t="n">
        <f aca="false">+AC200</f>
        <v>0</v>
      </c>
      <c r="AJ200" s="207" t="n">
        <v>0.09795</v>
      </c>
      <c r="AK200" s="215" t="n">
        <v>0.168</v>
      </c>
      <c r="AM200" s="207"/>
      <c r="AN200" s="219"/>
      <c r="AQ200" s="175"/>
      <c r="AR200" s="216"/>
      <c r="AT200" s="198" t="n">
        <f aca="false">X200/12000*9600</f>
        <v>0</v>
      </c>
      <c r="AU200" s="216"/>
      <c r="AV200" s="170"/>
      <c r="BA200" s="174" t="n">
        <v>42461</v>
      </c>
      <c r="BB200" s="1" t="n">
        <v>28.15</v>
      </c>
      <c r="BC200" s="1" t="n">
        <v>49.7021379310345</v>
      </c>
      <c r="BD200" s="1" t="n">
        <v>2.05</v>
      </c>
      <c r="BE200" s="1" t="n">
        <v>0.073321998549055</v>
      </c>
      <c r="BJ200" s="1" t="n">
        <v>1.48450562066056</v>
      </c>
      <c r="BL200" s="1" t="n">
        <v>16</v>
      </c>
      <c r="BN200" s="1" t="n">
        <v>42461</v>
      </c>
      <c r="BO200" s="1" t="n">
        <v>0.091230032027373</v>
      </c>
      <c r="BP200" s="1" t="n">
        <v>0.179</v>
      </c>
    </row>
    <row r="201" customFormat="false" ht="12.75" hidden="false" customHeight="false" outlineLevel="0" collapsed="false">
      <c r="A201" s="217" t="n">
        <f aca="false">V201</f>
        <v>51835</v>
      </c>
      <c r="B201" s="175" t="n">
        <f aca="false">W201+PPadd</f>
        <v>36.9</v>
      </c>
      <c r="C201" s="200"/>
      <c r="D201" s="201" t="n">
        <f aca="false">Y201*AE201</f>
        <v>55</v>
      </c>
      <c r="E201" s="202" t="n">
        <f aca="false">Z201</f>
        <v>0.07276</v>
      </c>
      <c r="F201" s="220"/>
      <c r="G201" s="221"/>
      <c r="H201" s="220"/>
      <c r="I201" s="221"/>
      <c r="J201" s="82" t="n">
        <f aca="false">X201</f>
        <v>0</v>
      </c>
      <c r="K201" s="205" t="n">
        <f aca="false">J201-C201</f>
        <v>0</v>
      </c>
      <c r="L201" s="173" t="n">
        <f aca="false">(A201-Calculation!$C$5)/365.25</f>
        <v>16.1642710472279</v>
      </c>
      <c r="M201" s="1" t="n">
        <v>2</v>
      </c>
      <c r="N201" s="206" t="n">
        <f aca="false">A201</f>
        <v>51835</v>
      </c>
      <c r="O201" s="207" t="n">
        <f aca="false">AJ201</f>
        <v>0.11436</v>
      </c>
      <c r="P201" s="208"/>
      <c r="Q201" s="218"/>
      <c r="V201" s="210" t="n">
        <f aca="false">EOMONTH(V200,1)</f>
        <v>51835</v>
      </c>
      <c r="W201" s="175" t="n">
        <v>36.9</v>
      </c>
      <c r="X201" s="82" t="n">
        <v>0</v>
      </c>
      <c r="Y201" s="211" t="n">
        <v>55</v>
      </c>
      <c r="Z201" s="212" t="n">
        <v>0.07276</v>
      </c>
      <c r="AA201" s="220"/>
      <c r="AB201" s="221"/>
      <c r="AC201" s="220"/>
      <c r="AD201" s="221"/>
      <c r="AE201" s="17" t="n">
        <v>1</v>
      </c>
      <c r="AF201" s="17"/>
      <c r="AG201" s="192" t="n">
        <v>16.08214</v>
      </c>
      <c r="AH201" s="191"/>
      <c r="AI201" s="214" t="n">
        <f aca="false">+AC201</f>
        <v>0</v>
      </c>
      <c r="AJ201" s="207" t="n">
        <v>0.11436</v>
      </c>
      <c r="AK201" s="215" t="n">
        <v>0.168</v>
      </c>
      <c r="AM201" s="207"/>
      <c r="AN201" s="219"/>
      <c r="AQ201" s="175"/>
      <c r="AR201" s="216"/>
      <c r="AT201" s="198" t="n">
        <f aca="false">X201/12000*9600</f>
        <v>0</v>
      </c>
      <c r="AU201" s="216"/>
      <c r="AV201" s="170"/>
      <c r="BA201" s="174" t="n">
        <v>42491</v>
      </c>
      <c r="BB201" s="1" t="n">
        <v>36.45</v>
      </c>
      <c r="BC201" s="1" t="n">
        <v>49.169275862069</v>
      </c>
      <c r="BD201" s="1" t="n">
        <v>2.05</v>
      </c>
      <c r="BE201" s="1" t="n">
        <v>0.073317461623106</v>
      </c>
      <c r="BJ201" s="1" t="n">
        <v>1.48751946209061</v>
      </c>
      <c r="BL201" s="1" t="n">
        <v>16.082135523614</v>
      </c>
      <c r="BN201" s="1" t="n">
        <v>42491</v>
      </c>
      <c r="BO201" s="1" t="n">
        <v>0.0889492812266887</v>
      </c>
      <c r="BP201" s="1" t="n">
        <v>0.179</v>
      </c>
    </row>
    <row r="202" customFormat="false" ht="12.75" hidden="false" customHeight="false" outlineLevel="0" collapsed="false">
      <c r="A202" s="217" t="n">
        <f aca="false">V202</f>
        <v>51866</v>
      </c>
      <c r="B202" s="175" t="n">
        <f aca="false">W202+PPadd</f>
        <v>63.5</v>
      </c>
      <c r="C202" s="200"/>
      <c r="D202" s="201" t="n">
        <f aca="false">Y202*AE202</f>
        <v>55</v>
      </c>
      <c r="E202" s="202" t="n">
        <f aca="false">Z202</f>
        <v>0.07276</v>
      </c>
      <c r="F202" s="220"/>
      <c r="G202" s="221"/>
      <c r="H202" s="220"/>
      <c r="I202" s="221"/>
      <c r="J202" s="82" t="n">
        <f aca="false">X202</f>
        <v>0</v>
      </c>
      <c r="K202" s="205" t="n">
        <f aca="false">J202-C202</f>
        <v>0</v>
      </c>
      <c r="L202" s="173" t="n">
        <f aca="false">(A202-Calculation!$C$5)/365.25</f>
        <v>16.249144421629</v>
      </c>
      <c r="M202" s="1" t="n">
        <v>3</v>
      </c>
      <c r="N202" s="206" t="n">
        <f aca="false">A202</f>
        <v>51866</v>
      </c>
      <c r="O202" s="207" t="n">
        <f aca="false">AJ202</f>
        <v>0.14051</v>
      </c>
      <c r="P202" s="208"/>
      <c r="Q202" s="218"/>
      <c r="V202" s="210" t="n">
        <f aca="false">EOMONTH(V201,1)</f>
        <v>51866</v>
      </c>
      <c r="W202" s="175" t="n">
        <v>63.5</v>
      </c>
      <c r="X202" s="82" t="n">
        <v>0</v>
      </c>
      <c r="Y202" s="211" t="n">
        <v>55</v>
      </c>
      <c r="Z202" s="212" t="n">
        <v>0.07276</v>
      </c>
      <c r="AA202" s="220"/>
      <c r="AB202" s="221"/>
      <c r="AC202" s="220"/>
      <c r="AD202" s="221"/>
      <c r="AE202" s="17" t="n">
        <v>1</v>
      </c>
      <c r="AF202" s="17"/>
      <c r="AG202" s="192" t="n">
        <v>16.16701</v>
      </c>
      <c r="AH202" s="191"/>
      <c r="AI202" s="214" t="n">
        <f aca="false">+AC202</f>
        <v>0</v>
      </c>
      <c r="AJ202" s="207" t="n">
        <v>0.14051</v>
      </c>
      <c r="AK202" s="215" t="n">
        <v>0.168</v>
      </c>
      <c r="AM202" s="207"/>
      <c r="AN202" s="219"/>
      <c r="AQ202" s="175"/>
      <c r="AR202" s="216"/>
      <c r="AT202" s="198" t="n">
        <f aca="false">X202/12000*9600</f>
        <v>0</v>
      </c>
      <c r="AU202" s="216"/>
      <c r="AV202" s="170"/>
      <c r="BA202" s="174" t="n">
        <v>42522</v>
      </c>
      <c r="BB202" s="1" t="n">
        <v>65.75</v>
      </c>
      <c r="BC202" s="1" t="n">
        <v>49.4066896551724</v>
      </c>
      <c r="BD202" s="1" t="n">
        <v>2.05</v>
      </c>
      <c r="BE202" s="1" t="n">
        <v>0.073312773466299</v>
      </c>
      <c r="BJ202" s="1" t="n">
        <v>1.49064019307777</v>
      </c>
      <c r="BL202" s="1" t="n">
        <v>16.1670088980151</v>
      </c>
      <c r="BN202" s="1" t="n">
        <v>42522</v>
      </c>
      <c r="BO202" s="1" t="n">
        <v>0.10035303523011</v>
      </c>
      <c r="BP202" s="1" t="n">
        <v>0.178</v>
      </c>
    </row>
    <row r="203" customFormat="false" ht="12.75" hidden="false" customHeight="false" outlineLevel="0" collapsed="false">
      <c r="A203" s="217" t="n">
        <f aca="false">V203</f>
        <v>51897</v>
      </c>
      <c r="B203" s="175" t="n">
        <f aca="false">W203+PPadd</f>
        <v>109.25</v>
      </c>
      <c r="C203" s="200"/>
      <c r="D203" s="201" t="n">
        <f aca="false">Y203*AE203</f>
        <v>55</v>
      </c>
      <c r="E203" s="202" t="n">
        <f aca="false">Z203</f>
        <v>0.07277</v>
      </c>
      <c r="F203" s="220"/>
      <c r="G203" s="221"/>
      <c r="H203" s="220"/>
      <c r="I203" s="221"/>
      <c r="J203" s="82" t="n">
        <f aca="false">X203</f>
        <v>0</v>
      </c>
      <c r="K203" s="205" t="n">
        <f aca="false">J203-C203</f>
        <v>0</v>
      </c>
      <c r="L203" s="173" t="n">
        <f aca="false">(A203-Calculation!$C$5)/365.25</f>
        <v>16.3340177960301</v>
      </c>
      <c r="M203" s="1" t="n">
        <v>4</v>
      </c>
      <c r="N203" s="206" t="n">
        <f aca="false">A203</f>
        <v>51897</v>
      </c>
      <c r="O203" s="207" t="n">
        <f aca="false">AJ203</f>
        <v>0.1738</v>
      </c>
      <c r="P203" s="208"/>
      <c r="Q203" s="218"/>
      <c r="V203" s="210" t="n">
        <f aca="false">EOMONTH(V202,1)</f>
        <v>51897</v>
      </c>
      <c r="W203" s="175" t="n">
        <v>109.25</v>
      </c>
      <c r="X203" s="82" t="n">
        <v>0</v>
      </c>
      <c r="Y203" s="211" t="n">
        <v>55</v>
      </c>
      <c r="Z203" s="212" t="n">
        <v>0.07277</v>
      </c>
      <c r="AA203" s="220"/>
      <c r="AB203" s="221"/>
      <c r="AC203" s="220"/>
      <c r="AD203" s="221"/>
      <c r="AE203" s="17" t="n">
        <v>1</v>
      </c>
      <c r="AF203" s="17"/>
      <c r="AG203" s="192" t="n">
        <v>16.24914</v>
      </c>
      <c r="AH203" s="191"/>
      <c r="AI203" s="214" t="n">
        <f aca="false">+AC203</f>
        <v>0</v>
      </c>
      <c r="AJ203" s="207" t="n">
        <v>0.1738</v>
      </c>
      <c r="AK203" s="215" t="n">
        <v>0.168</v>
      </c>
      <c r="AM203" s="207"/>
      <c r="AN203" s="219"/>
      <c r="AQ203" s="175"/>
      <c r="AR203" s="216"/>
      <c r="AT203" s="198" t="n">
        <f aca="false">X203/12000*9600</f>
        <v>0</v>
      </c>
      <c r="AU203" s="216"/>
      <c r="AV203" s="170"/>
      <c r="BA203" s="174" t="n">
        <v>42552</v>
      </c>
      <c r="BB203" s="1" t="n">
        <v>111.75</v>
      </c>
      <c r="BC203" s="1" t="n">
        <v>50.0186896551724</v>
      </c>
      <c r="BD203" s="1" t="n">
        <v>2.05</v>
      </c>
      <c r="BE203" s="1" t="n">
        <v>0.073308236540364</v>
      </c>
      <c r="BJ203" s="1" t="n">
        <v>1.49366648890897</v>
      </c>
      <c r="BL203" s="1" t="n">
        <v>16.249144421629</v>
      </c>
      <c r="BN203" s="1" t="n">
        <v>42552</v>
      </c>
      <c r="BO203" s="1" t="n">
        <v>0.127722044838322</v>
      </c>
      <c r="BP203" s="1" t="n">
        <v>0.178</v>
      </c>
    </row>
    <row r="204" customFormat="false" ht="12.75" hidden="false" customHeight="false" outlineLevel="0" collapsed="false">
      <c r="A204" s="217" t="n">
        <f aca="false">V204</f>
        <v>51925</v>
      </c>
      <c r="B204" s="175" t="n">
        <f aca="false">W204+PPadd</f>
        <v>106.25</v>
      </c>
      <c r="C204" s="200"/>
      <c r="D204" s="201" t="n">
        <f aca="false">Y204*AE204</f>
        <v>55</v>
      </c>
      <c r="E204" s="202" t="n">
        <f aca="false">Z204</f>
        <v>0.07277</v>
      </c>
      <c r="F204" s="220"/>
      <c r="G204" s="221"/>
      <c r="H204" s="220"/>
      <c r="I204" s="221"/>
      <c r="J204" s="82" t="n">
        <f aca="false">X204</f>
        <v>0</v>
      </c>
      <c r="K204" s="205" t="n">
        <f aca="false">J204-C204</f>
        <v>0</v>
      </c>
      <c r="L204" s="173" t="n">
        <f aca="false">(A204-Calculation!$C$5)/365.25</f>
        <v>16.4106776180698</v>
      </c>
      <c r="M204" s="1" t="n">
        <v>5</v>
      </c>
      <c r="N204" s="206" t="n">
        <f aca="false">A204</f>
        <v>51925</v>
      </c>
      <c r="O204" s="207" t="n">
        <f aca="false">AJ204</f>
        <v>0.1738</v>
      </c>
      <c r="P204" s="208"/>
      <c r="Q204" s="218"/>
      <c r="V204" s="210" t="n">
        <f aca="false">EOMONTH(V203,1)</f>
        <v>51925</v>
      </c>
      <c r="W204" s="175" t="n">
        <v>106.25</v>
      </c>
      <c r="X204" s="82" t="n">
        <v>0</v>
      </c>
      <c r="Y204" s="211" t="n">
        <v>55</v>
      </c>
      <c r="Z204" s="212" t="n">
        <v>0.07277</v>
      </c>
      <c r="AA204" s="220"/>
      <c r="AB204" s="221"/>
      <c r="AC204" s="220"/>
      <c r="AD204" s="221"/>
      <c r="AE204" s="17" t="n">
        <v>1</v>
      </c>
      <c r="AF204" s="17"/>
      <c r="AG204" s="192" t="n">
        <v>16.33402</v>
      </c>
      <c r="AH204" s="191"/>
      <c r="AI204" s="214" t="n">
        <f aca="false">+AC204</f>
        <v>0</v>
      </c>
      <c r="AJ204" s="207" t="n">
        <v>0.1738</v>
      </c>
      <c r="AK204" s="215" t="n">
        <v>0.168</v>
      </c>
      <c r="AM204" s="207"/>
      <c r="AN204" s="219"/>
      <c r="AQ204" s="175"/>
      <c r="AR204" s="216"/>
      <c r="AT204" s="198" t="n">
        <f aca="false">X204/12000*9600</f>
        <v>0</v>
      </c>
      <c r="AU204" s="216"/>
      <c r="AV204" s="170"/>
      <c r="BA204" s="174" t="n">
        <v>42583</v>
      </c>
      <c r="BB204" s="1" t="n">
        <v>105.75</v>
      </c>
      <c r="BC204" s="1" t="n">
        <v>50.7731379310345</v>
      </c>
      <c r="BD204" s="1" t="n">
        <v>2.05</v>
      </c>
      <c r="BE204" s="1" t="n">
        <v>0.073303548383571</v>
      </c>
      <c r="BJ204" s="1" t="n">
        <v>1.49680011600778</v>
      </c>
      <c r="BL204" s="1" t="n">
        <v>16.3340177960301</v>
      </c>
      <c r="BN204" s="1" t="n">
        <v>42583</v>
      </c>
      <c r="BO204" s="1" t="n">
        <v>0.155091054446534</v>
      </c>
      <c r="BP204" s="1" t="n">
        <v>0.177</v>
      </c>
    </row>
    <row r="205" customFormat="false" ht="12.75" hidden="false" customHeight="false" outlineLevel="0" collapsed="false">
      <c r="A205" s="217" t="n">
        <f aca="false">V205</f>
        <v>51956</v>
      </c>
      <c r="B205" s="175" t="n">
        <f aca="false">W205+PPadd</f>
        <v>37.2</v>
      </c>
      <c r="C205" s="200"/>
      <c r="D205" s="201" t="n">
        <f aca="false">Y205*AE205</f>
        <v>55</v>
      </c>
      <c r="E205" s="202" t="n">
        <f aca="false">Z205</f>
        <v>0.07277</v>
      </c>
      <c r="F205" s="220"/>
      <c r="G205" s="221"/>
      <c r="H205" s="220"/>
      <c r="I205" s="221"/>
      <c r="J205" s="82" t="n">
        <f aca="false">X205</f>
        <v>0</v>
      </c>
      <c r="K205" s="205" t="n">
        <f aca="false">J205-C205</f>
        <v>0</v>
      </c>
      <c r="L205" s="173" t="n">
        <f aca="false">(A205-Calculation!$C$5)/365.25</f>
        <v>16.4955509924709</v>
      </c>
      <c r="M205" s="1" t="n">
        <v>6</v>
      </c>
      <c r="N205" s="206" t="n">
        <f aca="false">A205</f>
        <v>51956</v>
      </c>
      <c r="O205" s="207" t="n">
        <f aca="false">AJ205</f>
        <v>0.11436</v>
      </c>
      <c r="P205" s="208"/>
      <c r="Q205" s="218"/>
      <c r="V205" s="210" t="n">
        <f aca="false">EOMONTH(V204,1)</f>
        <v>51956</v>
      </c>
      <c r="W205" s="175" t="n">
        <v>37.2</v>
      </c>
      <c r="X205" s="82" t="n">
        <v>0</v>
      </c>
      <c r="Y205" s="211" t="n">
        <v>55</v>
      </c>
      <c r="Z205" s="212" t="n">
        <v>0.07277</v>
      </c>
      <c r="AA205" s="220"/>
      <c r="AB205" s="221"/>
      <c r="AC205" s="220"/>
      <c r="AD205" s="221"/>
      <c r="AE205" s="17" t="n">
        <v>1</v>
      </c>
      <c r="AF205" s="17"/>
      <c r="AG205" s="192" t="n">
        <v>16.41889</v>
      </c>
      <c r="AH205" s="191"/>
      <c r="AI205" s="214" t="n">
        <f aca="false">+AC205</f>
        <v>0</v>
      </c>
      <c r="AJ205" s="207" t="n">
        <v>0.11436</v>
      </c>
      <c r="AK205" s="215" t="n">
        <v>0.168</v>
      </c>
      <c r="AM205" s="207"/>
      <c r="AN205" s="219"/>
      <c r="AQ205" s="175"/>
      <c r="AR205" s="216"/>
      <c r="AT205" s="198" t="n">
        <f aca="false">X205/12000*9600</f>
        <v>0</v>
      </c>
      <c r="AU205" s="216"/>
      <c r="AV205" s="170"/>
      <c r="BA205" s="174" t="n">
        <v>42614</v>
      </c>
      <c r="BB205" s="1" t="n">
        <v>37.25</v>
      </c>
      <c r="BC205" s="1" t="n">
        <v>51.5697931034483</v>
      </c>
      <c r="BD205" s="1" t="n">
        <v>2.05</v>
      </c>
      <c r="BE205" s="1" t="n">
        <v>0.073298860226786</v>
      </c>
      <c r="BJ205" s="1" t="n">
        <v>1.49994031727752</v>
      </c>
      <c r="BL205" s="1" t="n">
        <v>16.4188911704312</v>
      </c>
      <c r="BN205" s="1" t="n">
        <v>42614</v>
      </c>
      <c r="BO205" s="1" t="n">
        <v>0.155091054446534</v>
      </c>
      <c r="BP205" s="1" t="n">
        <v>0.177</v>
      </c>
    </row>
    <row r="206" customFormat="false" ht="12.75" hidden="false" customHeight="false" outlineLevel="0" collapsed="false">
      <c r="A206" s="217" t="n">
        <f aca="false">V206</f>
        <v>51986</v>
      </c>
      <c r="B206" s="175" t="n">
        <f aca="false">W206+PPadd</f>
        <v>28.8</v>
      </c>
      <c r="C206" s="200"/>
      <c r="D206" s="201" t="n">
        <f aca="false">Y206*AE206</f>
        <v>55</v>
      </c>
      <c r="E206" s="202" t="n">
        <f aca="false">Z206</f>
        <v>0.07278</v>
      </c>
      <c r="F206" s="220"/>
      <c r="G206" s="221"/>
      <c r="H206" s="220"/>
      <c r="I206" s="221"/>
      <c r="J206" s="82" t="n">
        <f aca="false">X206</f>
        <v>0</v>
      </c>
      <c r="K206" s="205" t="n">
        <f aca="false">J206-C206</f>
        <v>0</v>
      </c>
      <c r="L206" s="173" t="n">
        <f aca="false">(A206-Calculation!$C$5)/365.25</f>
        <v>16.5776865160849</v>
      </c>
      <c r="M206" s="1" t="n">
        <v>1</v>
      </c>
      <c r="N206" s="206" t="n">
        <f aca="false">A206</f>
        <v>51986</v>
      </c>
      <c r="O206" s="207" t="n">
        <f aca="false">AJ206</f>
        <v>0.09177</v>
      </c>
      <c r="P206" s="208"/>
      <c r="Q206" s="218"/>
      <c r="V206" s="210" t="n">
        <f aca="false">EOMONTH(V205,1)</f>
        <v>51986</v>
      </c>
      <c r="W206" s="175" t="n">
        <v>28.8</v>
      </c>
      <c r="X206" s="82" t="n">
        <v>0</v>
      </c>
      <c r="Y206" s="211" t="n">
        <v>55</v>
      </c>
      <c r="Z206" s="212" t="n">
        <v>0.07278</v>
      </c>
      <c r="AA206" s="220"/>
      <c r="AB206" s="221"/>
      <c r="AC206" s="220"/>
      <c r="AD206" s="221"/>
      <c r="AE206" s="17" t="n">
        <v>1</v>
      </c>
      <c r="AF206" s="17"/>
      <c r="AG206" s="192" t="n">
        <v>16.50103</v>
      </c>
      <c r="AH206" s="191"/>
      <c r="AI206" s="214" t="n">
        <f aca="false">+AC206</f>
        <v>0</v>
      </c>
      <c r="AJ206" s="207" t="n">
        <v>0.09177</v>
      </c>
      <c r="AK206" s="215" t="n">
        <v>0.168</v>
      </c>
      <c r="AM206" s="207"/>
      <c r="AN206" s="219"/>
      <c r="AQ206" s="175"/>
      <c r="AR206" s="216"/>
      <c r="AT206" s="198" t="n">
        <f aca="false">X206/12000*9600</f>
        <v>0</v>
      </c>
      <c r="AU206" s="216"/>
      <c r="AV206" s="170"/>
      <c r="BA206" s="174" t="n">
        <v>42644</v>
      </c>
      <c r="BB206" s="1" t="n">
        <v>28</v>
      </c>
      <c r="BC206" s="1" t="n">
        <v>52.6126551724138</v>
      </c>
      <c r="BD206" s="1" t="n">
        <v>2.05</v>
      </c>
      <c r="BE206" s="1" t="n">
        <v>0.073294323300872</v>
      </c>
      <c r="BJ206" s="1" t="n">
        <v>1.50298549420908</v>
      </c>
      <c r="BL206" s="1" t="n">
        <v>16.5010266940452</v>
      </c>
      <c r="BN206" s="1" t="n">
        <v>42644</v>
      </c>
      <c r="BO206" s="1" t="n">
        <v>0.0967591248775168</v>
      </c>
      <c r="BP206" s="1" t="n">
        <v>0.176</v>
      </c>
    </row>
    <row r="207" customFormat="false" ht="12.75" hidden="false" customHeight="false" outlineLevel="0" collapsed="false">
      <c r="A207" s="217" t="n">
        <f aca="false">V207</f>
        <v>52017</v>
      </c>
      <c r="B207" s="175" t="n">
        <f aca="false">W207+PPadd</f>
        <v>28.8</v>
      </c>
      <c r="C207" s="200"/>
      <c r="D207" s="201" t="n">
        <f aca="false">Y207*AE207</f>
        <v>55</v>
      </c>
      <c r="E207" s="202" t="n">
        <f aca="false">Z207</f>
        <v>0.07278</v>
      </c>
      <c r="F207" s="220"/>
      <c r="G207" s="221"/>
      <c r="H207" s="220"/>
      <c r="I207" s="221"/>
      <c r="J207" s="82" t="n">
        <f aca="false">X207</f>
        <v>0</v>
      </c>
      <c r="K207" s="205" t="n">
        <f aca="false">J207-C207</f>
        <v>0</v>
      </c>
      <c r="L207" s="173" t="n">
        <f aca="false">(A207-Calculation!$C$5)/365.25</f>
        <v>16.662559890486</v>
      </c>
      <c r="M207" s="1" t="n">
        <v>2</v>
      </c>
      <c r="N207" s="206" t="n">
        <f aca="false">A207</f>
        <v>52017</v>
      </c>
      <c r="O207" s="207" t="n">
        <f aca="false">AJ207</f>
        <v>0.09177</v>
      </c>
      <c r="P207" s="208"/>
      <c r="Q207" s="218"/>
      <c r="V207" s="210" t="n">
        <f aca="false">EOMONTH(V206,1)</f>
        <v>52017</v>
      </c>
      <c r="W207" s="175" t="n">
        <v>28.8</v>
      </c>
      <c r="X207" s="82" t="n">
        <v>0</v>
      </c>
      <c r="Y207" s="211" t="n">
        <v>55</v>
      </c>
      <c r="Z207" s="212" t="n">
        <v>0.07278</v>
      </c>
      <c r="AA207" s="220"/>
      <c r="AB207" s="221"/>
      <c r="AC207" s="220"/>
      <c r="AD207" s="221"/>
      <c r="AE207" s="17" t="n">
        <v>1</v>
      </c>
      <c r="AF207" s="17"/>
      <c r="AG207" s="192" t="n">
        <v>16.5859</v>
      </c>
      <c r="AH207" s="191"/>
      <c r="AI207" s="214" t="n">
        <f aca="false">+AC207</f>
        <v>0</v>
      </c>
      <c r="AJ207" s="207" t="n">
        <v>0.09177</v>
      </c>
      <c r="AK207" s="222" t="n">
        <v>0.168</v>
      </c>
      <c r="AM207" s="207"/>
      <c r="AN207" s="219"/>
      <c r="AQ207" s="175"/>
      <c r="AR207" s="216"/>
      <c r="AT207" s="198" t="n">
        <f aca="false">X207/12000*9600</f>
        <v>0</v>
      </c>
      <c r="AU207" s="216"/>
      <c r="AV207" s="170"/>
      <c r="BA207" s="174" t="n">
        <v>42675</v>
      </c>
      <c r="BB207" s="1" t="n">
        <v>28</v>
      </c>
      <c r="BC207" s="1" t="n">
        <v>53.6097931034483</v>
      </c>
      <c r="BD207" s="1" t="n">
        <v>2.05</v>
      </c>
      <c r="BE207" s="1" t="n">
        <v>0.0732896351441</v>
      </c>
      <c r="BJ207" s="1" t="n">
        <v>1.50613867204948</v>
      </c>
      <c r="BL207" s="1" t="n">
        <v>16.5859000684463</v>
      </c>
      <c r="BN207" s="1" t="n">
        <v>42675</v>
      </c>
      <c r="BO207" s="1" t="n">
        <v>0.0729840256218984</v>
      </c>
      <c r="BP207" s="1" t="n">
        <v>0.176</v>
      </c>
    </row>
    <row r="208" customFormat="false" ht="12.75" hidden="false" customHeight="false" outlineLevel="0" collapsed="false">
      <c r="A208" s="217" t="n">
        <f aca="false">V208</f>
        <v>52047</v>
      </c>
      <c r="B208" s="175" t="n">
        <f aca="false">W208+PPadd</f>
        <v>28.8</v>
      </c>
      <c r="C208" s="200"/>
      <c r="D208" s="201" t="n">
        <f aca="false">Y208*AE208</f>
        <v>55</v>
      </c>
      <c r="E208" s="202" t="n">
        <f aca="false">Z208</f>
        <v>0.07279</v>
      </c>
      <c r="F208" s="220"/>
      <c r="G208" s="221"/>
      <c r="H208" s="220"/>
      <c r="I208" s="221"/>
      <c r="J208" s="82" t="n">
        <f aca="false">X208</f>
        <v>0</v>
      </c>
      <c r="K208" s="205" t="n">
        <f aca="false">J208-C208</f>
        <v>0</v>
      </c>
      <c r="L208" s="173" t="n">
        <f aca="false">(A208-Calculation!$C$5)/365.25</f>
        <v>16.7446954140999</v>
      </c>
      <c r="M208" s="1" t="n">
        <v>3</v>
      </c>
      <c r="N208" s="206" t="n">
        <f aca="false">A208</f>
        <v>52047</v>
      </c>
      <c r="O208" s="207" t="n">
        <f aca="false">AJ208</f>
        <v>0.09201</v>
      </c>
      <c r="P208" s="208"/>
      <c r="Q208" s="218"/>
      <c r="V208" s="210" t="n">
        <f aca="false">EOMONTH(V207,1)</f>
        <v>52047</v>
      </c>
      <c r="W208" s="175" t="n">
        <v>28.8</v>
      </c>
      <c r="X208" s="82" t="n">
        <v>0</v>
      </c>
      <c r="Y208" s="211" t="n">
        <v>55</v>
      </c>
      <c r="Z208" s="212" t="n">
        <v>0.07279</v>
      </c>
      <c r="AA208" s="220"/>
      <c r="AB208" s="221"/>
      <c r="AC208" s="220"/>
      <c r="AD208" s="221"/>
      <c r="AE208" s="17" t="n">
        <v>1</v>
      </c>
      <c r="AF208" s="17"/>
      <c r="AG208" s="192" t="n">
        <v>16.66804</v>
      </c>
      <c r="AH208" s="191"/>
      <c r="AI208" s="214" t="n">
        <f aca="false">+AC208</f>
        <v>0</v>
      </c>
      <c r="AJ208" s="207" t="n">
        <v>0.09201</v>
      </c>
      <c r="AK208" s="222" t="n">
        <v>0.168</v>
      </c>
      <c r="AM208" s="207"/>
      <c r="AN208" s="219"/>
      <c r="AQ208" s="175"/>
      <c r="AR208" s="216"/>
      <c r="AT208" s="198" t="n">
        <f aca="false">X208/12000*9600</f>
        <v>0</v>
      </c>
      <c r="AU208" s="216"/>
      <c r="AV208" s="170"/>
      <c r="BA208" s="174" t="n">
        <v>42705</v>
      </c>
      <c r="BB208" s="1" t="n">
        <v>28</v>
      </c>
      <c r="BC208" s="1" t="n">
        <v>54.2376206896552</v>
      </c>
      <c r="BD208" s="1" t="n">
        <v>2.05</v>
      </c>
      <c r="BE208" s="1" t="n">
        <v>0.0732850982182</v>
      </c>
      <c r="BJ208" s="1" t="n">
        <v>1.50919643287305</v>
      </c>
      <c r="BL208" s="1" t="n">
        <v>16.6680355920602</v>
      </c>
      <c r="BN208" s="1" t="n">
        <v>42705</v>
      </c>
      <c r="BO208" s="1" t="n">
        <v>0.0729840256218984</v>
      </c>
      <c r="BP208" s="1" t="n">
        <v>0.176</v>
      </c>
    </row>
    <row r="209" customFormat="false" ht="12.75" hidden="false" customHeight="false" outlineLevel="0" collapsed="false">
      <c r="A209" s="217" t="n">
        <f aca="false">V209</f>
        <v>52078</v>
      </c>
      <c r="B209" s="175" t="n">
        <f aca="false">W209+PPadd</f>
        <v>35.05</v>
      </c>
      <c r="C209" s="200"/>
      <c r="D209" s="201" t="n">
        <f aca="false">Y209*AE209</f>
        <v>55</v>
      </c>
      <c r="E209" s="202" t="n">
        <f aca="false">Z209</f>
        <v>0.07279</v>
      </c>
      <c r="F209" s="220"/>
      <c r="G209" s="221"/>
      <c r="H209" s="220"/>
      <c r="I209" s="221"/>
      <c r="J209" s="82" t="n">
        <f aca="false">X209</f>
        <v>0</v>
      </c>
      <c r="K209" s="205" t="n">
        <f aca="false">J209-C209</f>
        <v>0</v>
      </c>
      <c r="L209" s="173" t="n">
        <f aca="false">(A209-Calculation!$C$5)/365.25</f>
        <v>16.829568788501</v>
      </c>
      <c r="M209" s="1" t="n">
        <v>4</v>
      </c>
      <c r="N209" s="206" t="n">
        <f aca="false">A209</f>
        <v>52078</v>
      </c>
      <c r="O209" s="207" t="n">
        <f aca="false">AJ209</f>
        <v>0.13031</v>
      </c>
      <c r="P209" s="208"/>
      <c r="Q209" s="218"/>
      <c r="V209" s="210" t="n">
        <f aca="false">EOMONTH(V208,1)</f>
        <v>52078</v>
      </c>
      <c r="W209" s="175" t="n">
        <v>35.05</v>
      </c>
      <c r="X209" s="82" t="n">
        <v>0</v>
      </c>
      <c r="Y209" s="211" t="n">
        <v>55</v>
      </c>
      <c r="Z209" s="212" t="n">
        <v>0.07279</v>
      </c>
      <c r="AA209" s="220"/>
      <c r="AB209" s="221"/>
      <c r="AC209" s="220"/>
      <c r="AD209" s="221"/>
      <c r="AE209" s="17" t="n">
        <v>1</v>
      </c>
      <c r="AF209" s="17"/>
      <c r="AG209" s="192" t="n">
        <v>16.75291</v>
      </c>
      <c r="AH209" s="191"/>
      <c r="AI209" s="214" t="n">
        <f aca="false">+AC209</f>
        <v>0</v>
      </c>
      <c r="AJ209" s="207" t="n">
        <v>0.13031</v>
      </c>
      <c r="AK209" s="215" t="n">
        <v>0.168</v>
      </c>
      <c r="AM209" s="207"/>
      <c r="AN209" s="219"/>
      <c r="AQ209" s="175"/>
      <c r="AR209" s="216"/>
      <c r="AT209" s="198" t="n">
        <f aca="false">X209/12000*9600</f>
        <v>0</v>
      </c>
      <c r="AU209" s="216"/>
      <c r="AV209" s="170"/>
      <c r="BA209" s="174" t="n">
        <v>42736</v>
      </c>
      <c r="BB209" s="1" t="n">
        <v>35.05</v>
      </c>
      <c r="BC209" s="1" t="n">
        <v>52.6337586206897</v>
      </c>
      <c r="BD209" s="1" t="n">
        <v>2.05</v>
      </c>
      <c r="BE209" s="1" t="n">
        <v>0.073280410061442</v>
      </c>
      <c r="BJ209" s="1" t="n">
        <v>1.51236264090852</v>
      </c>
      <c r="BL209" s="1" t="n">
        <v>16.7529089664613</v>
      </c>
      <c r="BN209" s="1" t="n">
        <v>42736</v>
      </c>
      <c r="BO209" s="1" t="n">
        <v>0.0729840256218984</v>
      </c>
      <c r="BP209" s="1" t="n">
        <v>0.18</v>
      </c>
    </row>
    <row r="210" customFormat="false" ht="12.75" hidden="false" customHeight="false" outlineLevel="0" collapsed="false">
      <c r="A210" s="217" t="n">
        <f aca="false">V210</f>
        <v>52109</v>
      </c>
      <c r="B210" s="175" t="n">
        <f aca="false">W210+PPadd</f>
        <v>35.05</v>
      </c>
      <c r="C210" s="200"/>
      <c r="D210" s="201" t="n">
        <f aca="false">Y210*AE210</f>
        <v>55</v>
      </c>
      <c r="E210" s="202" t="n">
        <f aca="false">Z210</f>
        <v>0.07279</v>
      </c>
      <c r="F210" s="220"/>
      <c r="G210" s="221"/>
      <c r="H210" s="220"/>
      <c r="I210" s="221"/>
      <c r="J210" s="82" t="n">
        <f aca="false">X210</f>
        <v>0</v>
      </c>
      <c r="K210" s="205" t="n">
        <f aca="false">J210-C210</f>
        <v>0</v>
      </c>
      <c r="L210" s="173" t="n">
        <f aca="false">(A210-Calculation!$C$5)/365.25</f>
        <v>16.9144421629021</v>
      </c>
      <c r="M210" s="1" t="n">
        <v>5</v>
      </c>
      <c r="N210" s="206" t="n">
        <f aca="false">A210</f>
        <v>52109</v>
      </c>
      <c r="O210" s="207" t="n">
        <f aca="false">AJ210</f>
        <v>0.13031</v>
      </c>
      <c r="P210" s="208"/>
      <c r="Q210" s="218"/>
      <c r="V210" s="210" t="n">
        <f aca="false">EOMONTH(V209,1)</f>
        <v>52109</v>
      </c>
      <c r="W210" s="175" t="n">
        <v>35.05</v>
      </c>
      <c r="X210" s="82" t="n">
        <v>0</v>
      </c>
      <c r="Y210" s="211" t="n">
        <v>55</v>
      </c>
      <c r="Z210" s="212" t="n">
        <v>0.07279</v>
      </c>
      <c r="AA210" s="220"/>
      <c r="AB210" s="221"/>
      <c r="AC210" s="220"/>
      <c r="AD210" s="221"/>
      <c r="AE210" s="17" t="n">
        <v>1</v>
      </c>
      <c r="AF210" s="17"/>
      <c r="AG210" s="192" t="n">
        <v>16.83778</v>
      </c>
      <c r="AH210" s="191"/>
      <c r="AI210" s="214" t="n">
        <f aca="false">+AC210</f>
        <v>0</v>
      </c>
      <c r="AJ210" s="207" t="n">
        <v>0.13031</v>
      </c>
      <c r="AK210" s="215" t="n">
        <v>0.168</v>
      </c>
      <c r="AM210" s="207"/>
      <c r="AN210" s="219"/>
      <c r="AQ210" s="175"/>
      <c r="AR210" s="216"/>
      <c r="AT210" s="198" t="n">
        <f aca="false">X210/12000*9600</f>
        <v>0</v>
      </c>
      <c r="AU210" s="216"/>
      <c r="AV210" s="170"/>
      <c r="BA210" s="174" t="n">
        <v>42767</v>
      </c>
      <c r="BB210" s="1" t="n">
        <v>35.05</v>
      </c>
      <c r="BC210" s="1" t="n">
        <v>51.6436551724138</v>
      </c>
      <c r="BD210" s="1" t="n">
        <v>2.05</v>
      </c>
      <c r="BE210" s="1" t="n">
        <v>0.073275721904693</v>
      </c>
      <c r="BJ210" s="1" t="n">
        <v>1.51553549146785</v>
      </c>
      <c r="BL210" s="1" t="n">
        <v>16.8377823408624</v>
      </c>
      <c r="BN210" s="1" t="n">
        <v>42767</v>
      </c>
      <c r="BO210" s="1" t="n">
        <v>0.109476038432848</v>
      </c>
      <c r="BP210" s="1" t="n">
        <v>0.18</v>
      </c>
    </row>
    <row r="211" customFormat="false" ht="12.75" hidden="false" customHeight="false" outlineLevel="0" collapsed="false">
      <c r="A211" s="217" t="n">
        <f aca="false">V211</f>
        <v>52139</v>
      </c>
      <c r="B211" s="175" t="n">
        <f aca="false">W211+PPadd</f>
        <v>27.275</v>
      </c>
      <c r="C211" s="200"/>
      <c r="D211" s="201" t="n">
        <f aca="false">Y211*AE211</f>
        <v>55</v>
      </c>
      <c r="E211" s="202" t="n">
        <f aca="false">Z211</f>
        <v>0.0728</v>
      </c>
      <c r="F211" s="220"/>
      <c r="G211" s="221"/>
      <c r="H211" s="220"/>
      <c r="I211" s="221"/>
      <c r="J211" s="82" t="n">
        <f aca="false">X211</f>
        <v>0</v>
      </c>
      <c r="K211" s="205" t="n">
        <f aca="false">J211-C211</f>
        <v>0</v>
      </c>
      <c r="L211" s="173" t="n">
        <f aca="false">(A211-Calculation!$C$5)/365.25</f>
        <v>16.9965776865161</v>
      </c>
      <c r="M211" s="1" t="n">
        <v>6</v>
      </c>
      <c r="N211" s="206" t="n">
        <f aca="false">A211</f>
        <v>52139</v>
      </c>
      <c r="O211" s="207" t="n">
        <f aca="false">AJ211</f>
        <v>0.0986</v>
      </c>
      <c r="P211" s="208"/>
      <c r="Q211" s="218"/>
      <c r="V211" s="210" t="n">
        <f aca="false">EOMONTH(V210,1)</f>
        <v>52139</v>
      </c>
      <c r="W211" s="175" t="n">
        <v>27.275</v>
      </c>
      <c r="X211" s="82" t="n">
        <v>0</v>
      </c>
      <c r="Y211" s="211" t="n">
        <v>55</v>
      </c>
      <c r="Z211" s="212" t="n">
        <v>0.0728</v>
      </c>
      <c r="AA211" s="220"/>
      <c r="AB211" s="221"/>
      <c r="AC211" s="220"/>
      <c r="AD211" s="221"/>
      <c r="AE211" s="17" t="n">
        <v>1</v>
      </c>
      <c r="AF211" s="17"/>
      <c r="AG211" s="192" t="n">
        <v>16.91444</v>
      </c>
      <c r="AH211" s="191"/>
      <c r="AI211" s="214" t="n">
        <f aca="false">+AC211</f>
        <v>0</v>
      </c>
      <c r="AJ211" s="207" t="n">
        <v>0.0986</v>
      </c>
      <c r="AK211" s="215" t="n">
        <v>0.168</v>
      </c>
      <c r="AM211" s="207"/>
      <c r="AN211" s="219"/>
      <c r="AQ211" s="175"/>
      <c r="AR211" s="216"/>
      <c r="AT211" s="198" t="n">
        <f aca="false">X211/12000*9600</f>
        <v>0</v>
      </c>
      <c r="AU211" s="216"/>
      <c r="AV211" s="170"/>
      <c r="BA211" s="174" t="n">
        <v>42795</v>
      </c>
      <c r="BB211" s="1" t="n">
        <v>27.275</v>
      </c>
      <c r="BC211" s="1" t="n">
        <v>50.5075862068966</v>
      </c>
      <c r="BD211" s="1" t="n">
        <v>2.05</v>
      </c>
      <c r="BE211" s="1" t="n">
        <v>0.073271487440539</v>
      </c>
      <c r="BJ211" s="1" t="n">
        <v>1.51840701295501</v>
      </c>
      <c r="BL211" s="1" t="n">
        <v>16.9144421629021</v>
      </c>
      <c r="BN211" s="1" t="n">
        <v>42795</v>
      </c>
      <c r="BO211" s="1" t="n">
        <v>0.109476038432848</v>
      </c>
      <c r="BP211" s="1" t="n">
        <v>0.179</v>
      </c>
    </row>
    <row r="212" customFormat="false" ht="12.75" hidden="false" customHeight="false" outlineLevel="0" collapsed="false">
      <c r="A212" s="199" t="n">
        <f aca="false">V212</f>
        <v>52170</v>
      </c>
      <c r="B212" s="175" t="n">
        <f aca="false">W212+PPadd</f>
        <v>28.15</v>
      </c>
      <c r="C212" s="200"/>
      <c r="D212" s="201" t="n">
        <f aca="false">Y212*AE212</f>
        <v>55</v>
      </c>
      <c r="E212" s="202" t="n">
        <f aca="false">Z212</f>
        <v>0.0728</v>
      </c>
      <c r="F212" s="220"/>
      <c r="G212" s="221"/>
      <c r="H212" s="220"/>
      <c r="I212" s="221"/>
      <c r="J212" s="82" t="n">
        <f aca="false">X212</f>
        <v>0</v>
      </c>
      <c r="K212" s="205" t="n">
        <f aca="false">J212-C212</f>
        <v>0</v>
      </c>
      <c r="L212" s="173" t="n">
        <f aca="false">(A212-Calculation!$C$5)/365.25</f>
        <v>17.0814510609172</v>
      </c>
      <c r="M212" s="1" t="n">
        <v>1</v>
      </c>
      <c r="N212" s="206" t="n">
        <f aca="false">A212</f>
        <v>52170</v>
      </c>
      <c r="O212" s="207" t="n">
        <f aca="false">AJ212</f>
        <v>0.09404</v>
      </c>
      <c r="P212" s="208"/>
      <c r="Q212" s="218"/>
      <c r="V212" s="210" t="n">
        <f aca="false">EOMONTH(V211,1)</f>
        <v>52170</v>
      </c>
      <c r="W212" s="175" t="n">
        <v>28.15</v>
      </c>
      <c r="X212" s="82" t="n">
        <v>0</v>
      </c>
      <c r="Y212" s="211" t="n">
        <v>55</v>
      </c>
      <c r="Z212" s="212" t="n">
        <v>0.0728</v>
      </c>
      <c r="AA212" s="220"/>
      <c r="AB212" s="221"/>
      <c r="AC212" s="220"/>
      <c r="AD212" s="221"/>
      <c r="AE212" s="17" t="n">
        <v>1</v>
      </c>
      <c r="AF212" s="17"/>
      <c r="AG212" s="192" t="n">
        <v>16.99932</v>
      </c>
      <c r="AH212" s="191"/>
      <c r="AI212" s="214" t="n">
        <f aca="false">+AC212</f>
        <v>0</v>
      </c>
      <c r="AJ212" s="207" t="n">
        <v>0.09404</v>
      </c>
      <c r="AK212" s="215" t="n">
        <v>0.168</v>
      </c>
      <c r="AM212" s="207"/>
      <c r="AN212" s="219"/>
      <c r="AQ212" s="175"/>
      <c r="AR212" s="216"/>
      <c r="AT212" s="198" t="n">
        <f aca="false">X212/12000*9600</f>
        <v>0</v>
      </c>
      <c r="AU212" s="216"/>
      <c r="AV212" s="170"/>
      <c r="BA212" s="174" t="n">
        <v>42826</v>
      </c>
      <c r="BB212" s="1" t="n">
        <v>28.15</v>
      </c>
      <c r="BC212" s="1" t="n">
        <v>49.7021379310345</v>
      </c>
      <c r="BD212" s="1" t="n">
        <v>2.05</v>
      </c>
      <c r="BE212" s="1" t="n">
        <v>0.073266799283803</v>
      </c>
      <c r="BJ212" s="1" t="n">
        <v>1.52159254426214</v>
      </c>
      <c r="BL212" s="1" t="n">
        <v>16.9993155373032</v>
      </c>
      <c r="BN212" s="1" t="n">
        <v>42826</v>
      </c>
      <c r="BO212" s="1" t="n">
        <v>0.0875808307462781</v>
      </c>
      <c r="BP212" s="1" t="n">
        <v>0.179</v>
      </c>
    </row>
    <row r="213" customFormat="false" ht="12.75" hidden="false" customHeight="false" outlineLevel="0" collapsed="false">
      <c r="A213" s="217" t="n">
        <f aca="false">V213</f>
        <v>52200</v>
      </c>
      <c r="B213" s="175" t="n">
        <f aca="false">W213+PPadd</f>
        <v>36.9</v>
      </c>
      <c r="C213" s="200"/>
      <c r="D213" s="201" t="n">
        <f aca="false">Y213*AE213</f>
        <v>55</v>
      </c>
      <c r="E213" s="202" t="n">
        <f aca="false">Z213</f>
        <v>0.07281</v>
      </c>
      <c r="F213" s="220"/>
      <c r="G213" s="221"/>
      <c r="H213" s="220"/>
      <c r="I213" s="221"/>
      <c r="J213" s="82" t="n">
        <f aca="false">X213</f>
        <v>0</v>
      </c>
      <c r="K213" s="205" t="n">
        <f aca="false">J213-C213</f>
        <v>0</v>
      </c>
      <c r="L213" s="173" t="n">
        <f aca="false">(A213-Calculation!$C$5)/365.25</f>
        <v>17.1635865845311</v>
      </c>
      <c r="M213" s="1" t="n">
        <v>2</v>
      </c>
      <c r="N213" s="206" t="n">
        <f aca="false">A213</f>
        <v>52200</v>
      </c>
      <c r="O213" s="207" t="n">
        <f aca="false">AJ213</f>
        <v>0.10978</v>
      </c>
      <c r="P213" s="208"/>
      <c r="Q213" s="218"/>
      <c r="V213" s="210" t="n">
        <f aca="false">EOMONTH(V212,1)</f>
        <v>52200</v>
      </c>
      <c r="W213" s="175" t="n">
        <v>36.9</v>
      </c>
      <c r="X213" s="82" t="n">
        <v>0</v>
      </c>
      <c r="Y213" s="211" t="n">
        <v>55</v>
      </c>
      <c r="Z213" s="212" t="n">
        <v>0.07281</v>
      </c>
      <c r="AA213" s="220"/>
      <c r="AB213" s="221"/>
      <c r="AC213" s="220"/>
      <c r="AD213" s="221"/>
      <c r="AE213" s="17" t="n">
        <v>1</v>
      </c>
      <c r="AF213" s="17"/>
      <c r="AG213" s="192" t="n">
        <v>17.08145</v>
      </c>
      <c r="AH213" s="191"/>
      <c r="AI213" s="214" t="n">
        <f aca="false">+AC213</f>
        <v>0</v>
      </c>
      <c r="AJ213" s="207" t="n">
        <v>0.10978</v>
      </c>
      <c r="AK213" s="215" t="n">
        <v>0.168</v>
      </c>
      <c r="AM213" s="207"/>
      <c r="AN213" s="219"/>
      <c r="AQ213" s="175"/>
      <c r="AR213" s="216"/>
      <c r="AT213" s="198" t="n">
        <f aca="false">X213/12000*9600</f>
        <v>0</v>
      </c>
      <c r="AU213" s="216"/>
      <c r="AV213" s="170"/>
      <c r="BA213" s="174" t="n">
        <v>42856</v>
      </c>
      <c r="BB213" s="1" t="n">
        <v>36.45</v>
      </c>
      <c r="BC213" s="1" t="n">
        <v>49.169275862069</v>
      </c>
      <c r="BD213" s="1" t="n">
        <v>2.05</v>
      </c>
      <c r="BE213" s="1" t="n">
        <v>0.073262262357936</v>
      </c>
      <c r="BJ213" s="1" t="n">
        <v>1.52468167951749</v>
      </c>
      <c r="BL213" s="1" t="n">
        <v>17.0814510609172</v>
      </c>
      <c r="BN213" s="1" t="n">
        <v>42856</v>
      </c>
      <c r="BO213" s="1" t="n">
        <v>0.0853913099776211</v>
      </c>
      <c r="BP213" s="1" t="n">
        <v>0.179</v>
      </c>
    </row>
    <row r="214" customFormat="false" ht="12.75" hidden="false" customHeight="false" outlineLevel="0" collapsed="false">
      <c r="A214" s="217" t="n">
        <f aca="false">V214</f>
        <v>52231</v>
      </c>
      <c r="B214" s="175" t="n">
        <f aca="false">W214+PPadd</f>
        <v>64</v>
      </c>
      <c r="C214" s="200"/>
      <c r="D214" s="201" t="n">
        <f aca="false">Y214*AE214</f>
        <v>55</v>
      </c>
      <c r="E214" s="202" t="n">
        <f aca="false">Z214</f>
        <v>0.07281</v>
      </c>
      <c r="F214" s="220"/>
      <c r="G214" s="221"/>
      <c r="H214" s="220"/>
      <c r="I214" s="221"/>
      <c r="J214" s="82" t="n">
        <f aca="false">X214</f>
        <v>0</v>
      </c>
      <c r="K214" s="205" t="n">
        <f aca="false">J214-C214</f>
        <v>0</v>
      </c>
      <c r="L214" s="173" t="n">
        <f aca="false">(A214-Calculation!$C$5)/365.25</f>
        <v>17.2484599589322</v>
      </c>
      <c r="M214" s="1" t="n">
        <v>3</v>
      </c>
      <c r="N214" s="206" t="n">
        <f aca="false">A214</f>
        <v>52231</v>
      </c>
      <c r="O214" s="207" t="n">
        <f aca="false">AJ214</f>
        <v>0.13489</v>
      </c>
      <c r="P214" s="208"/>
      <c r="Q214" s="218"/>
      <c r="V214" s="210" t="n">
        <f aca="false">EOMONTH(V213,1)</f>
        <v>52231</v>
      </c>
      <c r="W214" s="175" t="n">
        <v>64</v>
      </c>
      <c r="X214" s="82" t="n">
        <v>0</v>
      </c>
      <c r="Y214" s="211" t="n">
        <v>55</v>
      </c>
      <c r="Z214" s="212" t="n">
        <v>0.07281</v>
      </c>
      <c r="AA214" s="220"/>
      <c r="AB214" s="221"/>
      <c r="AC214" s="220"/>
      <c r="AD214" s="221"/>
      <c r="AE214" s="17" t="n">
        <v>1</v>
      </c>
      <c r="AF214" s="17"/>
      <c r="AG214" s="192" t="n">
        <v>17.16632</v>
      </c>
      <c r="AH214" s="191"/>
      <c r="AI214" s="214" t="n">
        <f aca="false">+AC214</f>
        <v>0</v>
      </c>
      <c r="AJ214" s="207" t="n">
        <v>0.13489</v>
      </c>
      <c r="AK214" s="215" t="n">
        <v>0.168</v>
      </c>
      <c r="AM214" s="207"/>
      <c r="AN214" s="219"/>
      <c r="AQ214" s="175"/>
      <c r="AR214" s="216"/>
      <c r="AT214" s="198" t="n">
        <f aca="false">X214/12000*9600</f>
        <v>0</v>
      </c>
      <c r="AU214" s="216"/>
      <c r="AV214" s="170"/>
      <c r="BA214" s="174" t="n">
        <v>42887</v>
      </c>
      <c r="BB214" s="1" t="n">
        <v>66.25</v>
      </c>
      <c r="BC214" s="1" t="n">
        <v>49.4066896551724</v>
      </c>
      <c r="BD214" s="1" t="n">
        <v>2.05</v>
      </c>
      <c r="BE214" s="1" t="n">
        <v>0.073257574201215</v>
      </c>
      <c r="BJ214" s="1" t="n">
        <v>1.52788037471718</v>
      </c>
      <c r="BL214" s="1" t="n">
        <v>17.1663244353183</v>
      </c>
      <c r="BN214" s="1" t="n">
        <v>42887</v>
      </c>
      <c r="BO214" s="1" t="n">
        <v>0.0963389138209059</v>
      </c>
      <c r="BP214" s="1" t="n">
        <v>0.178</v>
      </c>
    </row>
    <row r="215" customFormat="false" ht="12.75" hidden="false" customHeight="false" outlineLevel="0" collapsed="false">
      <c r="A215" s="217" t="n">
        <f aca="false">V215</f>
        <v>52262</v>
      </c>
      <c r="B215" s="175" t="n">
        <f aca="false">W215+PPadd</f>
        <v>111.25</v>
      </c>
      <c r="C215" s="200"/>
      <c r="D215" s="201" t="n">
        <f aca="false">Y215*AE215</f>
        <v>55</v>
      </c>
      <c r="E215" s="202" t="n">
        <f aca="false">Z215</f>
        <v>0.07281</v>
      </c>
      <c r="F215" s="220"/>
      <c r="G215" s="221"/>
      <c r="H215" s="220"/>
      <c r="I215" s="221"/>
      <c r="J215" s="82" t="n">
        <f aca="false">X215</f>
        <v>0</v>
      </c>
      <c r="K215" s="205" t="n">
        <f aca="false">J215-C215</f>
        <v>0</v>
      </c>
      <c r="L215" s="173" t="n">
        <f aca="false">(A215-Calculation!$C$5)/365.25</f>
        <v>17.3333333333333</v>
      </c>
      <c r="M215" s="1" t="n">
        <v>4</v>
      </c>
      <c r="N215" s="206" t="n">
        <f aca="false">A215</f>
        <v>52262</v>
      </c>
      <c r="O215" s="207" t="n">
        <f aca="false">AJ215</f>
        <v>0.16684</v>
      </c>
      <c r="P215" s="208"/>
      <c r="Q215" s="218"/>
      <c r="V215" s="210" t="n">
        <f aca="false">EOMONTH(V214,1)</f>
        <v>52262</v>
      </c>
      <c r="W215" s="175" t="n">
        <v>111.25</v>
      </c>
      <c r="X215" s="82" t="n">
        <v>0</v>
      </c>
      <c r="Y215" s="211" t="n">
        <v>55</v>
      </c>
      <c r="Z215" s="212" t="n">
        <v>0.07281</v>
      </c>
      <c r="AA215" s="220"/>
      <c r="AB215" s="221"/>
      <c r="AC215" s="220"/>
      <c r="AD215" s="221"/>
      <c r="AE215" s="17" t="n">
        <v>1</v>
      </c>
      <c r="AF215" s="17"/>
      <c r="AG215" s="192" t="n">
        <v>17.24846</v>
      </c>
      <c r="AH215" s="191"/>
      <c r="AI215" s="214" t="n">
        <f aca="false">+AC215</f>
        <v>0</v>
      </c>
      <c r="AJ215" s="207" t="n">
        <v>0.16684</v>
      </c>
      <c r="AK215" s="215" t="n">
        <v>0.168</v>
      </c>
      <c r="AM215" s="207"/>
      <c r="AN215" s="219"/>
      <c r="AQ215" s="175"/>
      <c r="AR215" s="216"/>
      <c r="AT215" s="198" t="n">
        <f aca="false">X215/12000*9600</f>
        <v>0</v>
      </c>
      <c r="AU215" s="216"/>
      <c r="AV215" s="170"/>
      <c r="BA215" s="174" t="n">
        <v>42917</v>
      </c>
      <c r="BB215" s="1" t="n">
        <v>113.75</v>
      </c>
      <c r="BC215" s="1" t="n">
        <v>50.0186896551724</v>
      </c>
      <c r="BD215" s="1" t="n">
        <v>2.05</v>
      </c>
      <c r="BE215" s="1" t="n">
        <v>0.073253037275363</v>
      </c>
      <c r="BJ215" s="1" t="n">
        <v>1.53098227551795</v>
      </c>
      <c r="BL215" s="1" t="n">
        <v>17.2484599589322</v>
      </c>
      <c r="BN215" s="1" t="n">
        <v>42917</v>
      </c>
      <c r="BO215" s="1" t="n">
        <v>0.122613163044789</v>
      </c>
      <c r="BP215" s="1" t="n">
        <v>0.178</v>
      </c>
    </row>
    <row r="216" customFormat="false" ht="12.75" hidden="false" customHeight="false" outlineLevel="0" collapsed="false">
      <c r="A216" s="217" t="n">
        <f aca="false">V216</f>
        <v>52290</v>
      </c>
      <c r="B216" s="175" t="n">
        <f aca="false">W216+PPadd</f>
        <v>108.25</v>
      </c>
      <c r="C216" s="200"/>
      <c r="D216" s="201" t="n">
        <f aca="false">Y216*AE216</f>
        <v>55</v>
      </c>
      <c r="E216" s="202" t="n">
        <f aca="false">Z216</f>
        <v>0.07282</v>
      </c>
      <c r="F216" s="220"/>
      <c r="G216" s="221"/>
      <c r="H216" s="220"/>
      <c r="I216" s="221"/>
      <c r="J216" s="82" t="n">
        <f aca="false">X216</f>
        <v>0</v>
      </c>
      <c r="K216" s="205" t="n">
        <f aca="false">J216-C216</f>
        <v>0</v>
      </c>
      <c r="L216" s="173" t="n">
        <f aca="false">(A216-Calculation!$C$5)/365.25</f>
        <v>17.409993155373</v>
      </c>
      <c r="M216" s="1" t="n">
        <v>5</v>
      </c>
      <c r="N216" s="206" t="n">
        <f aca="false">A216</f>
        <v>52290</v>
      </c>
      <c r="O216" s="207" t="n">
        <f aca="false">AJ216</f>
        <v>0.16684</v>
      </c>
      <c r="P216" s="208"/>
      <c r="Q216" s="218"/>
      <c r="V216" s="210" t="n">
        <f aca="false">EOMONTH(V215,1)</f>
        <v>52290</v>
      </c>
      <c r="W216" s="175" t="n">
        <v>108.25</v>
      </c>
      <c r="X216" s="82" t="n">
        <v>0</v>
      </c>
      <c r="Y216" s="211" t="n">
        <v>55</v>
      </c>
      <c r="Z216" s="212" t="n">
        <v>0.07282</v>
      </c>
      <c r="AA216" s="220"/>
      <c r="AB216" s="221"/>
      <c r="AC216" s="220"/>
      <c r="AD216" s="221"/>
      <c r="AE216" s="17" t="n">
        <v>1</v>
      </c>
      <c r="AF216" s="17"/>
      <c r="AG216" s="192" t="n">
        <v>17.33333</v>
      </c>
      <c r="AH216" s="191"/>
      <c r="AI216" s="214" t="n">
        <f aca="false">+AC216</f>
        <v>0</v>
      </c>
      <c r="AJ216" s="207" t="n">
        <v>0.16684</v>
      </c>
      <c r="AK216" s="215" t="n">
        <v>0.168</v>
      </c>
      <c r="AM216" s="207"/>
      <c r="AN216" s="219"/>
      <c r="AQ216" s="175"/>
      <c r="AR216" s="216"/>
      <c r="AT216" s="198" t="n">
        <f aca="false">X216/12000*9600</f>
        <v>0</v>
      </c>
      <c r="AU216" s="216"/>
      <c r="AV216" s="170"/>
      <c r="BA216" s="174" t="n">
        <v>42948</v>
      </c>
      <c r="BB216" s="1" t="n">
        <v>107.75</v>
      </c>
      <c r="BC216" s="1" t="n">
        <v>50.7731379310345</v>
      </c>
      <c r="BD216" s="1" t="n">
        <v>2.05</v>
      </c>
      <c r="BE216" s="1" t="n">
        <v>0.073248349118655</v>
      </c>
      <c r="BJ216" s="1" t="n">
        <v>1.53419418900867</v>
      </c>
      <c r="BL216" s="1" t="n">
        <v>17.3333333333333</v>
      </c>
      <c r="BN216" s="1" t="n">
        <v>42948</v>
      </c>
      <c r="BO216" s="1" t="n">
        <v>0.148887412268673</v>
      </c>
      <c r="BP216" s="1" t="n">
        <v>0.177</v>
      </c>
    </row>
    <row r="217" customFormat="false" ht="12.75" hidden="false" customHeight="false" outlineLevel="0" collapsed="false">
      <c r="A217" s="217" t="n">
        <f aca="false">V217</f>
        <v>52321</v>
      </c>
      <c r="B217" s="175" t="n">
        <f aca="false">W217+PPadd</f>
        <v>37.45</v>
      </c>
      <c r="C217" s="200"/>
      <c r="D217" s="201" t="n">
        <f aca="false">Y217*AE217</f>
        <v>55</v>
      </c>
      <c r="E217" s="202" t="n">
        <f aca="false">Z217</f>
        <v>0.07282</v>
      </c>
      <c r="F217" s="220"/>
      <c r="G217" s="221"/>
      <c r="H217" s="220"/>
      <c r="I217" s="221"/>
      <c r="J217" s="82" t="n">
        <f aca="false">X217</f>
        <v>0</v>
      </c>
      <c r="K217" s="205" t="n">
        <f aca="false">J217-C217</f>
        <v>0</v>
      </c>
      <c r="L217" s="173" t="n">
        <f aca="false">(A217-Calculation!$C$5)/365.25</f>
        <v>17.4948665297741</v>
      </c>
      <c r="M217" s="1" t="n">
        <v>6</v>
      </c>
      <c r="N217" s="206" t="n">
        <f aca="false">A217</f>
        <v>52321</v>
      </c>
      <c r="O217" s="207" t="n">
        <f aca="false">AJ217</f>
        <v>0.10978</v>
      </c>
      <c r="P217" s="208"/>
      <c r="Q217" s="218"/>
      <c r="V217" s="210" t="n">
        <f aca="false">EOMONTH(V216,1)</f>
        <v>52321</v>
      </c>
      <c r="W217" s="175" t="n">
        <v>37.45</v>
      </c>
      <c r="X217" s="82" t="n">
        <v>0</v>
      </c>
      <c r="Y217" s="211" t="n">
        <v>55</v>
      </c>
      <c r="Z217" s="212" t="n">
        <v>0.07282</v>
      </c>
      <c r="AA217" s="220"/>
      <c r="AB217" s="221"/>
      <c r="AC217" s="220"/>
      <c r="AD217" s="221"/>
      <c r="AE217" s="17" t="n">
        <v>1</v>
      </c>
      <c r="AF217" s="17"/>
      <c r="AG217" s="192" t="n">
        <v>17.41821</v>
      </c>
      <c r="AH217" s="191"/>
      <c r="AI217" s="214" t="n">
        <f aca="false">+AC217</f>
        <v>0</v>
      </c>
      <c r="AJ217" s="207" t="n">
        <v>0.10978</v>
      </c>
      <c r="AK217" s="215" t="n">
        <v>0.168</v>
      </c>
      <c r="AM217" s="207"/>
      <c r="AN217" s="219"/>
      <c r="AQ217" s="175"/>
      <c r="AR217" s="216"/>
      <c r="AT217" s="198" t="n">
        <f aca="false">X217/12000*9600</f>
        <v>0</v>
      </c>
      <c r="AU217" s="216"/>
      <c r="AV217" s="170"/>
      <c r="BA217" s="174" t="n">
        <v>42979</v>
      </c>
      <c r="BB217" s="1" t="n">
        <v>37.5</v>
      </c>
      <c r="BC217" s="1" t="n">
        <v>51.5697931034483</v>
      </c>
      <c r="BD217" s="1" t="n">
        <v>2.05</v>
      </c>
      <c r="BE217" s="1" t="n">
        <v>0.073243660961955</v>
      </c>
      <c r="BJ217" s="1" t="n">
        <v>1.5374128409107</v>
      </c>
      <c r="BL217" s="1" t="n">
        <v>17.4182067077344</v>
      </c>
      <c r="BN217" s="1" t="n">
        <v>42979</v>
      </c>
      <c r="BO217" s="1" t="n">
        <v>0.148887412268673</v>
      </c>
      <c r="BP217" s="1" t="n">
        <v>0.177</v>
      </c>
    </row>
    <row r="218" customFormat="false" ht="12.75" hidden="false" customHeight="false" outlineLevel="0" collapsed="false">
      <c r="A218" s="217" t="n">
        <f aca="false">V218</f>
        <v>52351</v>
      </c>
      <c r="B218" s="175" t="n">
        <f aca="false">W218+PPadd</f>
        <v>28.8</v>
      </c>
      <c r="C218" s="200"/>
      <c r="D218" s="201" t="n">
        <f aca="false">Y218*AE218</f>
        <v>55</v>
      </c>
      <c r="E218" s="202" t="n">
        <f aca="false">Z218</f>
        <v>0.07282</v>
      </c>
      <c r="F218" s="220"/>
      <c r="G218" s="221"/>
      <c r="H218" s="220"/>
      <c r="I218" s="221"/>
      <c r="J218" s="82" t="n">
        <f aca="false">X218</f>
        <v>0</v>
      </c>
      <c r="K218" s="205" t="n">
        <f aca="false">J218-C218</f>
        <v>0</v>
      </c>
      <c r="L218" s="173" t="n">
        <f aca="false">(A218-Calculation!$C$5)/365.25</f>
        <v>17.5770020533881</v>
      </c>
      <c r="M218" s="1" t="n">
        <v>1</v>
      </c>
      <c r="N218" s="206" t="n">
        <f aca="false">A218</f>
        <v>52351</v>
      </c>
      <c r="O218" s="207" t="n">
        <f aca="false">AJ218</f>
        <v>0.0881</v>
      </c>
      <c r="P218" s="208"/>
      <c r="Q218" s="218"/>
      <c r="V218" s="210" t="n">
        <f aca="false">EOMONTH(V217,1)</f>
        <v>52351</v>
      </c>
      <c r="W218" s="175" t="n">
        <v>28.8</v>
      </c>
      <c r="X218" s="82" t="n">
        <v>0</v>
      </c>
      <c r="Y218" s="211" t="n">
        <v>55</v>
      </c>
      <c r="Z218" s="212" t="n">
        <v>0.07282</v>
      </c>
      <c r="AA218" s="220"/>
      <c r="AB218" s="221"/>
      <c r="AC218" s="220"/>
      <c r="AD218" s="221"/>
      <c r="AE218" s="17" t="n">
        <v>1</v>
      </c>
      <c r="AF218" s="17"/>
      <c r="AG218" s="192" t="n">
        <v>17.50034</v>
      </c>
      <c r="AH218" s="191"/>
      <c r="AI218" s="214" t="n">
        <f aca="false">+AC218</f>
        <v>0</v>
      </c>
      <c r="AJ218" s="207" t="n">
        <v>0.0881</v>
      </c>
      <c r="AK218" s="215" t="n">
        <v>0.168</v>
      </c>
      <c r="AM218" s="207"/>
      <c r="AN218" s="219"/>
      <c r="AQ218" s="175"/>
      <c r="AR218" s="216"/>
      <c r="AT218" s="198" t="n">
        <f aca="false">X218/12000*9600</f>
        <v>0</v>
      </c>
      <c r="AU218" s="216"/>
      <c r="AV218" s="170"/>
      <c r="BA218" s="174" t="n">
        <v>43009</v>
      </c>
      <c r="BB218" s="1" t="n">
        <v>28</v>
      </c>
      <c r="BC218" s="1" t="n">
        <v>52.6126551724138</v>
      </c>
      <c r="BD218" s="1" t="n">
        <v>2.05</v>
      </c>
      <c r="BE218" s="1" t="n">
        <v>0.073239124036124</v>
      </c>
      <c r="BJ218" s="1" t="n">
        <v>1.54053409451226</v>
      </c>
      <c r="BL218" s="1" t="n">
        <v>17.5003422313484</v>
      </c>
      <c r="BN218" s="1" t="n">
        <v>43009</v>
      </c>
      <c r="BO218" s="1" t="n">
        <v>0.0928887598824161</v>
      </c>
      <c r="BP218" s="1" t="n">
        <v>0.176</v>
      </c>
    </row>
    <row r="219" customFormat="false" ht="12.75" hidden="false" customHeight="false" outlineLevel="0" collapsed="false">
      <c r="A219" s="217" t="n">
        <f aca="false">V219</f>
        <v>52382</v>
      </c>
      <c r="B219" s="175" t="n">
        <f aca="false">W219+PPadd</f>
        <v>28.8</v>
      </c>
      <c r="C219" s="200"/>
      <c r="D219" s="201" t="n">
        <f aca="false">Y219*AE219</f>
        <v>55</v>
      </c>
      <c r="E219" s="202" t="n">
        <f aca="false">Z219</f>
        <v>0.07283</v>
      </c>
      <c r="F219" s="220"/>
      <c r="G219" s="221"/>
      <c r="H219" s="220"/>
      <c r="I219" s="221"/>
      <c r="J219" s="82" t="n">
        <f aca="false">X219</f>
        <v>0</v>
      </c>
      <c r="K219" s="205" t="n">
        <f aca="false">J219-C219</f>
        <v>0</v>
      </c>
      <c r="L219" s="173" t="n">
        <f aca="false">(A219-Calculation!$C$5)/365.25</f>
        <v>17.6618754277892</v>
      </c>
      <c r="M219" s="1" t="n">
        <v>2</v>
      </c>
      <c r="N219" s="206" t="n">
        <f aca="false">A219</f>
        <v>52382</v>
      </c>
      <c r="O219" s="207" t="n">
        <f aca="false">AJ219</f>
        <v>0.0881</v>
      </c>
      <c r="P219" s="208"/>
      <c r="Q219" s="218"/>
      <c r="V219" s="210" t="n">
        <f aca="false">EOMONTH(V218,1)</f>
        <v>52382</v>
      </c>
      <c r="W219" s="175" t="n">
        <v>28.8</v>
      </c>
      <c r="X219" s="82" t="n">
        <v>0</v>
      </c>
      <c r="Y219" s="211" t="n">
        <v>55</v>
      </c>
      <c r="Z219" s="212" t="n">
        <v>0.07283</v>
      </c>
      <c r="AA219" s="220"/>
      <c r="AB219" s="221"/>
      <c r="AC219" s="220"/>
      <c r="AD219" s="221"/>
      <c r="AE219" s="17" t="n">
        <v>1</v>
      </c>
      <c r="AF219" s="17"/>
      <c r="AG219" s="192" t="n">
        <v>17.58522</v>
      </c>
      <c r="AH219" s="191"/>
      <c r="AI219" s="214" t="n">
        <f aca="false">+AC219</f>
        <v>0</v>
      </c>
      <c r="AJ219" s="207" t="n">
        <v>0.0881</v>
      </c>
      <c r="AK219" s="222" t="n">
        <v>0.168</v>
      </c>
      <c r="AM219" s="207"/>
      <c r="AN219" s="219"/>
      <c r="AQ219" s="175"/>
      <c r="AR219" s="216"/>
      <c r="AT219" s="198" t="n">
        <f aca="false">X219/12000*9600</f>
        <v>0</v>
      </c>
      <c r="AU219" s="216"/>
      <c r="AV219" s="170"/>
      <c r="BA219" s="174" t="n">
        <v>43040</v>
      </c>
      <c r="BB219" s="1" t="n">
        <v>28</v>
      </c>
      <c r="BC219" s="1" t="n">
        <v>53.6097931034483</v>
      </c>
      <c r="BD219" s="1" t="n">
        <v>2.05</v>
      </c>
      <c r="BE219" s="1" t="n">
        <v>0.073234435879438</v>
      </c>
      <c r="BJ219" s="1" t="n">
        <v>1.54376604717443</v>
      </c>
      <c r="BL219" s="1" t="n">
        <v>17.5852156057495</v>
      </c>
      <c r="BN219" s="1" t="n">
        <v>43040</v>
      </c>
      <c r="BO219" s="1" t="n">
        <v>0.0700646645970225</v>
      </c>
      <c r="BP219" s="1" t="n">
        <v>0.176</v>
      </c>
    </row>
    <row r="220" customFormat="false" ht="12.75" hidden="false" customHeight="false" outlineLevel="0" collapsed="false">
      <c r="A220" s="217" t="n">
        <f aca="false">V220</f>
        <v>52412</v>
      </c>
      <c r="B220" s="175" t="n">
        <f aca="false">W220+PPadd</f>
        <v>28.8</v>
      </c>
      <c r="C220" s="200"/>
      <c r="D220" s="201" t="n">
        <f aca="false">Y220*AE220</f>
        <v>55</v>
      </c>
      <c r="E220" s="202" t="n">
        <f aca="false">Z220</f>
        <v>0.07283</v>
      </c>
      <c r="F220" s="220"/>
      <c r="G220" s="221"/>
      <c r="H220" s="220"/>
      <c r="I220" s="221"/>
      <c r="J220" s="82" t="n">
        <f aca="false">X220</f>
        <v>0</v>
      </c>
      <c r="K220" s="205" t="n">
        <f aca="false">J220-C220</f>
        <v>0</v>
      </c>
      <c r="L220" s="173" t="n">
        <f aca="false">(A220-Calculation!$C$5)/365.25</f>
        <v>17.7440109514031</v>
      </c>
      <c r="M220" s="1" t="n">
        <v>3</v>
      </c>
      <c r="N220" s="206" t="n">
        <f aca="false">A220</f>
        <v>52412</v>
      </c>
      <c r="O220" s="207" t="n">
        <f aca="false">AJ220</f>
        <v>0.08833</v>
      </c>
      <c r="P220" s="208"/>
      <c r="Q220" s="218"/>
      <c r="V220" s="210" t="n">
        <f aca="false">EOMONTH(V219,1)</f>
        <v>52412</v>
      </c>
      <c r="W220" s="175" t="n">
        <v>28.8</v>
      </c>
      <c r="X220" s="82" t="n">
        <v>0</v>
      </c>
      <c r="Y220" s="211" t="n">
        <v>55</v>
      </c>
      <c r="Z220" s="212" t="n">
        <v>0.07283</v>
      </c>
      <c r="AA220" s="220"/>
      <c r="AB220" s="221"/>
      <c r="AC220" s="220"/>
      <c r="AD220" s="221"/>
      <c r="AE220" s="17" t="n">
        <v>1</v>
      </c>
      <c r="AF220" s="17"/>
      <c r="AG220" s="192" t="n">
        <v>17.66735</v>
      </c>
      <c r="AH220" s="191"/>
      <c r="AI220" s="214" t="n">
        <f aca="false">+AC220</f>
        <v>0</v>
      </c>
      <c r="AJ220" s="207" t="n">
        <v>0.08833</v>
      </c>
      <c r="AK220" s="222" t="n">
        <v>0.168</v>
      </c>
      <c r="AM220" s="207"/>
      <c r="AN220" s="219"/>
      <c r="AQ220" s="175"/>
      <c r="AR220" s="216"/>
      <c r="AT220" s="198" t="n">
        <f aca="false">X220/12000*9600</f>
        <v>0</v>
      </c>
      <c r="AU220" s="216"/>
      <c r="AV220" s="170"/>
      <c r="BA220" s="174" t="n">
        <v>43070</v>
      </c>
      <c r="BB220" s="1" t="n">
        <v>28</v>
      </c>
      <c r="BC220" s="1" t="n">
        <v>54.2376206896552</v>
      </c>
      <c r="BD220" s="1" t="n">
        <v>2.05</v>
      </c>
      <c r="BE220" s="1" t="n">
        <v>0.07322989895362</v>
      </c>
      <c r="BJ220" s="1" t="n">
        <v>1.54690019904729</v>
      </c>
      <c r="BL220" s="1" t="n">
        <v>17.6673511293635</v>
      </c>
      <c r="BN220" s="1" t="n">
        <v>43070</v>
      </c>
      <c r="BO220" s="1" t="n">
        <v>0.0700646645970225</v>
      </c>
      <c r="BP220" s="1" t="n">
        <v>0.176</v>
      </c>
    </row>
    <row r="221" customFormat="false" ht="12.75" hidden="false" customHeight="false" outlineLevel="0" collapsed="false">
      <c r="A221" s="217" t="n">
        <f aca="false">V221</f>
        <v>52443</v>
      </c>
      <c r="B221" s="175" t="n">
        <f aca="false">W221+PPadd</f>
        <v>35.05</v>
      </c>
      <c r="C221" s="200"/>
      <c r="D221" s="201" t="n">
        <f aca="false">Y221*AE221</f>
        <v>55</v>
      </c>
      <c r="E221" s="202" t="n">
        <f aca="false">Z221</f>
        <v>0.07284</v>
      </c>
      <c r="F221" s="220"/>
      <c r="G221" s="221"/>
      <c r="H221" s="220"/>
      <c r="I221" s="221"/>
      <c r="J221" s="82" t="n">
        <f aca="false">X221</f>
        <v>0</v>
      </c>
      <c r="K221" s="205" t="n">
        <f aca="false">J221-C221</f>
        <v>0</v>
      </c>
      <c r="L221" s="173" t="n">
        <f aca="false">(A221-Calculation!$C$5)/365.25</f>
        <v>17.8288843258042</v>
      </c>
      <c r="M221" s="1" t="n">
        <v>4</v>
      </c>
      <c r="N221" s="206" t="n">
        <f aca="false">A221</f>
        <v>52443</v>
      </c>
      <c r="O221" s="207" t="n">
        <f aca="false">AJ221</f>
        <v>0.1251</v>
      </c>
      <c r="P221" s="208"/>
      <c r="Q221" s="218"/>
      <c r="V221" s="210" t="n">
        <f aca="false">EOMONTH(V220,1)</f>
        <v>52443</v>
      </c>
      <c r="W221" s="175" t="n">
        <v>35.05</v>
      </c>
      <c r="X221" s="82" t="n">
        <v>0</v>
      </c>
      <c r="Y221" s="211" t="n">
        <v>55</v>
      </c>
      <c r="Z221" s="212" t="n">
        <v>0.07284</v>
      </c>
      <c r="AA221" s="220"/>
      <c r="AB221" s="221"/>
      <c r="AC221" s="220"/>
      <c r="AD221" s="221"/>
      <c r="AE221" s="17" t="n">
        <v>1</v>
      </c>
      <c r="AF221" s="17"/>
      <c r="AG221" s="192" t="n">
        <v>17.75222</v>
      </c>
      <c r="AH221" s="191"/>
      <c r="AI221" s="214" t="n">
        <f aca="false">+AC221</f>
        <v>0</v>
      </c>
      <c r="AJ221" s="207" t="n">
        <v>0.1251</v>
      </c>
      <c r="AK221" s="215" t="n">
        <v>0.168</v>
      </c>
      <c r="AM221" s="207"/>
      <c r="AN221" s="219"/>
      <c r="AQ221" s="175"/>
      <c r="AR221" s="216"/>
      <c r="AT221" s="198" t="n">
        <f aca="false">X221/12000*9600</f>
        <v>0</v>
      </c>
      <c r="AU221" s="216"/>
      <c r="AV221" s="170"/>
      <c r="BA221" s="174" t="n">
        <v>43101</v>
      </c>
      <c r="BB221" s="1" t="n">
        <v>35.05</v>
      </c>
      <c r="BC221" s="1" t="n">
        <v>52.6337586206897</v>
      </c>
      <c r="BD221" s="1" t="n">
        <v>2.05</v>
      </c>
      <c r="BE221" s="1" t="n">
        <v>0.073225210796949</v>
      </c>
      <c r="BJ221" s="1" t="n">
        <v>1.55014550743367</v>
      </c>
      <c r="BL221" s="1" t="n">
        <v>17.7522245037645</v>
      </c>
      <c r="BN221" s="1" t="n">
        <v>43101</v>
      </c>
      <c r="BO221" s="1" t="n">
        <v>0.0700646645970225</v>
      </c>
      <c r="BP221" s="1" t="n">
        <v>0.18</v>
      </c>
    </row>
    <row r="222" customFormat="false" ht="12.75" hidden="false" customHeight="false" outlineLevel="0" collapsed="false">
      <c r="A222" s="217" t="n">
        <f aca="false">V222</f>
        <v>52474</v>
      </c>
      <c r="B222" s="175" t="n">
        <f aca="false">W222+PPadd</f>
        <v>35.05</v>
      </c>
      <c r="C222" s="200"/>
      <c r="D222" s="201" t="n">
        <f aca="false">Y222*AE222</f>
        <v>55</v>
      </c>
      <c r="E222" s="202" t="n">
        <f aca="false">Z222</f>
        <v>0.07284</v>
      </c>
      <c r="F222" s="220"/>
      <c r="G222" s="221"/>
      <c r="H222" s="220"/>
      <c r="I222" s="221"/>
      <c r="J222" s="82" t="n">
        <f aca="false">X222</f>
        <v>0</v>
      </c>
      <c r="K222" s="205" t="n">
        <f aca="false">J222-C222</f>
        <v>0</v>
      </c>
      <c r="L222" s="173" t="n">
        <f aca="false">(A222-Calculation!$C$5)/365.25</f>
        <v>17.9137577002053</v>
      </c>
      <c r="M222" s="1" t="n">
        <v>5</v>
      </c>
      <c r="N222" s="206" t="n">
        <f aca="false">A222</f>
        <v>52474</v>
      </c>
      <c r="O222" s="207" t="n">
        <f aca="false">AJ222</f>
        <v>0.1251</v>
      </c>
      <c r="P222" s="208"/>
      <c r="Q222" s="218"/>
      <c r="V222" s="210" t="n">
        <f aca="false">EOMONTH(V221,1)</f>
        <v>52474</v>
      </c>
      <c r="W222" s="175" t="n">
        <v>35.05</v>
      </c>
      <c r="X222" s="82" t="n">
        <v>0</v>
      </c>
      <c r="Y222" s="211" t="n">
        <v>55</v>
      </c>
      <c r="Z222" s="212" t="n">
        <v>0.07284</v>
      </c>
      <c r="AA222" s="220"/>
      <c r="AB222" s="221"/>
      <c r="AC222" s="220"/>
      <c r="AD222" s="221"/>
      <c r="AE222" s="17" t="n">
        <v>1</v>
      </c>
      <c r="AF222" s="17"/>
      <c r="AG222" s="192" t="n">
        <v>17.8371</v>
      </c>
      <c r="AH222" s="191"/>
      <c r="AI222" s="214" t="n">
        <f aca="false">+AC222</f>
        <v>0</v>
      </c>
      <c r="AJ222" s="207" t="n">
        <v>0.1251</v>
      </c>
      <c r="AK222" s="215" t="n">
        <v>0.168</v>
      </c>
      <c r="AM222" s="207"/>
      <c r="AN222" s="219"/>
      <c r="AQ222" s="175"/>
      <c r="AR222" s="216"/>
      <c r="AT222" s="198" t="n">
        <f aca="false">X222/12000*9600</f>
        <v>0</v>
      </c>
      <c r="AU222" s="216"/>
      <c r="AV222" s="170"/>
      <c r="BA222" s="174" t="n">
        <v>43132</v>
      </c>
      <c r="BB222" s="1" t="n">
        <v>35.05</v>
      </c>
      <c r="BC222" s="1" t="n">
        <v>51.6436551724138</v>
      </c>
      <c r="BD222" s="1" t="n">
        <v>2.05</v>
      </c>
      <c r="BE222" s="1" t="n">
        <v>0.073220522640284</v>
      </c>
      <c r="BJ222" s="1" t="n">
        <v>1.55339762429193</v>
      </c>
      <c r="BL222" s="1" t="n">
        <v>17.8370978781656</v>
      </c>
      <c r="BN222" s="1" t="n">
        <v>43132</v>
      </c>
      <c r="BO222" s="1" t="n">
        <v>0.105096996895534</v>
      </c>
      <c r="BP222" s="1" t="n">
        <v>0.18</v>
      </c>
    </row>
    <row r="223" customFormat="false" ht="12.75" hidden="false" customHeight="false" outlineLevel="0" collapsed="false">
      <c r="A223" s="217" t="n">
        <f aca="false">V223</f>
        <v>52504</v>
      </c>
      <c r="B223" s="175" t="n">
        <f aca="false">W223+PPadd</f>
        <v>27.275</v>
      </c>
      <c r="C223" s="200"/>
      <c r="D223" s="201" t="n">
        <f aca="false">Y223*AE223</f>
        <v>55</v>
      </c>
      <c r="E223" s="202" t="n">
        <f aca="false">Z223</f>
        <v>0.07284</v>
      </c>
      <c r="F223" s="220"/>
      <c r="G223" s="221"/>
      <c r="H223" s="220"/>
      <c r="I223" s="221"/>
      <c r="J223" s="82" t="n">
        <f aca="false">X223</f>
        <v>0</v>
      </c>
      <c r="K223" s="205" t="n">
        <f aca="false">J223-C223</f>
        <v>0</v>
      </c>
      <c r="L223" s="173" t="n">
        <f aca="false">(A223-Calculation!$C$5)/365.25</f>
        <v>17.9958932238193</v>
      </c>
      <c r="M223" s="1" t="n">
        <v>6</v>
      </c>
      <c r="N223" s="206" t="n">
        <f aca="false">A223</f>
        <v>52504</v>
      </c>
      <c r="O223" s="207" t="n">
        <f aca="false">AJ223</f>
        <v>0.09466</v>
      </c>
      <c r="P223" s="208"/>
      <c r="Q223" s="218"/>
      <c r="V223" s="210" t="n">
        <f aca="false">EOMONTH(V222,1)</f>
        <v>52504</v>
      </c>
      <c r="W223" s="175" t="n">
        <v>27.275</v>
      </c>
      <c r="X223" s="82" t="n">
        <v>0</v>
      </c>
      <c r="Y223" s="211" t="n">
        <v>55</v>
      </c>
      <c r="Z223" s="212" t="n">
        <v>0.07284</v>
      </c>
      <c r="AA223" s="220"/>
      <c r="AB223" s="221"/>
      <c r="AC223" s="220"/>
      <c r="AD223" s="221"/>
      <c r="AE223" s="17" t="n">
        <v>1</v>
      </c>
      <c r="AF223" s="17"/>
      <c r="AG223" s="192" t="n">
        <v>17.91376</v>
      </c>
      <c r="AH223" s="191"/>
      <c r="AI223" s="214" t="n">
        <f aca="false">+AC223</f>
        <v>0</v>
      </c>
      <c r="AJ223" s="207" t="n">
        <v>0.09466</v>
      </c>
      <c r="AK223" s="215" t="n">
        <v>0.168</v>
      </c>
      <c r="AM223" s="207"/>
      <c r="AN223" s="219"/>
      <c r="AQ223" s="175"/>
      <c r="AR223" s="216"/>
      <c r="AT223" s="198" t="n">
        <f aca="false">X223/12000*9600</f>
        <v>0</v>
      </c>
      <c r="AU223" s="216"/>
      <c r="AV223" s="170"/>
      <c r="BA223" s="174" t="n">
        <v>43160</v>
      </c>
      <c r="BB223" s="1" t="n">
        <v>27.275</v>
      </c>
      <c r="BC223" s="1" t="n">
        <v>50.5075862068966</v>
      </c>
      <c r="BD223" s="1" t="n">
        <v>2.05</v>
      </c>
      <c r="BE223" s="1" t="n">
        <v>0.073216288176207</v>
      </c>
      <c r="BJ223" s="1" t="n">
        <v>1.55634088407131</v>
      </c>
      <c r="BL223" s="1" t="n">
        <v>17.9137577002053</v>
      </c>
      <c r="BN223" s="1" t="n">
        <v>43160</v>
      </c>
      <c r="BO223" s="1" t="n">
        <v>0.105096996895534</v>
      </c>
      <c r="BP223" s="1" t="n">
        <v>0.179</v>
      </c>
    </row>
    <row r="224" customFormat="false" ht="12.75" hidden="false" customHeight="false" outlineLevel="0" collapsed="false">
      <c r="A224" s="199" t="n">
        <f aca="false">V224</f>
        <v>52535</v>
      </c>
      <c r="B224" s="175" t="n">
        <f aca="false">W224+PPadd</f>
        <v>28.15</v>
      </c>
      <c r="C224" s="200"/>
      <c r="D224" s="201" t="n">
        <f aca="false">Y224*AE224</f>
        <v>55</v>
      </c>
      <c r="E224" s="202" t="n">
        <f aca="false">Z224</f>
        <v>0.07285</v>
      </c>
      <c r="F224" s="220"/>
      <c r="G224" s="221"/>
      <c r="H224" s="220"/>
      <c r="I224" s="221"/>
      <c r="J224" s="82" t="n">
        <f aca="false">X224</f>
        <v>0</v>
      </c>
      <c r="K224" s="205" t="n">
        <f aca="false">J224-C224</f>
        <v>0</v>
      </c>
      <c r="L224" s="173" t="n">
        <f aca="false">(A224-Calculation!$C$5)/365.25</f>
        <v>18.0807665982204</v>
      </c>
      <c r="M224" s="1" t="n">
        <v>1</v>
      </c>
      <c r="N224" s="206" t="n">
        <f aca="false">A224</f>
        <v>52535</v>
      </c>
      <c r="O224" s="207" t="n">
        <f aca="false">AJ224</f>
        <v>0.09027</v>
      </c>
      <c r="P224" s="208"/>
      <c r="Q224" s="218"/>
      <c r="V224" s="210" t="n">
        <f aca="false">EOMONTH(V223,1)</f>
        <v>52535</v>
      </c>
      <c r="W224" s="175" t="n">
        <v>28.15</v>
      </c>
      <c r="X224" s="82" t="n">
        <v>0</v>
      </c>
      <c r="Y224" s="211" t="n">
        <v>55</v>
      </c>
      <c r="Z224" s="212" t="n">
        <v>0.07285</v>
      </c>
      <c r="AA224" s="220"/>
      <c r="AB224" s="221"/>
      <c r="AC224" s="220"/>
      <c r="AD224" s="221"/>
      <c r="AE224" s="17" t="n">
        <v>1</v>
      </c>
      <c r="AF224" s="17"/>
      <c r="AG224" s="192" t="n">
        <v>17.99863</v>
      </c>
      <c r="AH224" s="191"/>
      <c r="AI224" s="214" t="n">
        <f aca="false">+AC224</f>
        <v>0</v>
      </c>
      <c r="AJ224" s="207" t="n">
        <v>0.09027</v>
      </c>
      <c r="AK224" s="215" t="n">
        <v>0.168</v>
      </c>
      <c r="AM224" s="207"/>
      <c r="AN224" s="219"/>
      <c r="AQ224" s="175"/>
      <c r="AR224" s="216"/>
      <c r="AT224" s="198" t="n">
        <f aca="false">X224/12000*9600</f>
        <v>0</v>
      </c>
      <c r="AU224" s="216"/>
      <c r="AV224" s="170"/>
      <c r="BA224" s="174" t="n">
        <v>43191</v>
      </c>
      <c r="BB224" s="1" t="n">
        <v>28.15</v>
      </c>
      <c r="BC224" s="1" t="n">
        <v>49.7021379310345</v>
      </c>
      <c r="BD224" s="1" t="n">
        <v>2.05</v>
      </c>
      <c r="BE224" s="1" t="n">
        <v>0.073211600019557</v>
      </c>
      <c r="BJ224" s="1" t="n">
        <v>1.55960599847639</v>
      </c>
      <c r="BL224" s="1" t="n">
        <v>17.9986310746064</v>
      </c>
      <c r="BN224" s="1" t="n">
        <v>43191</v>
      </c>
      <c r="BO224" s="1" t="n">
        <v>0.0840775975164269</v>
      </c>
      <c r="BP224" s="1" t="n">
        <v>0.179</v>
      </c>
    </row>
    <row r="225" customFormat="false" ht="12.75" hidden="false" customHeight="false" outlineLevel="0" collapsed="false">
      <c r="A225" s="217" t="n">
        <f aca="false">V225</f>
        <v>52565</v>
      </c>
      <c r="B225" s="175" t="n">
        <f aca="false">W225+PPadd</f>
        <v>36.9</v>
      </c>
      <c r="C225" s="200"/>
      <c r="D225" s="201" t="n">
        <f aca="false">Y225*AE225</f>
        <v>55</v>
      </c>
      <c r="E225" s="202" t="n">
        <f aca="false">Z225</f>
        <v>0.07285</v>
      </c>
      <c r="F225" s="220"/>
      <c r="G225" s="221"/>
      <c r="H225" s="220"/>
      <c r="I225" s="221"/>
      <c r="J225" s="82" t="n">
        <f aca="false">X225</f>
        <v>0</v>
      </c>
      <c r="K225" s="205" t="n">
        <f aca="false">J225-C225</f>
        <v>0</v>
      </c>
      <c r="L225" s="173" t="n">
        <f aca="false">(A225-Calculation!$C$5)/365.25</f>
        <v>18.1629021218344</v>
      </c>
      <c r="M225" s="1" t="n">
        <v>2</v>
      </c>
      <c r="N225" s="206" t="n">
        <f aca="false">A225</f>
        <v>52565</v>
      </c>
      <c r="O225" s="207" t="n">
        <f aca="false">AJ225</f>
        <v>0.10539</v>
      </c>
      <c r="P225" s="208"/>
      <c r="Q225" s="218"/>
      <c r="V225" s="210" t="n">
        <f aca="false">EOMONTH(V224,1)</f>
        <v>52565</v>
      </c>
      <c r="W225" s="175" t="n">
        <v>36.9</v>
      </c>
      <c r="X225" s="82" t="n">
        <v>0</v>
      </c>
      <c r="Y225" s="211" t="n">
        <v>55</v>
      </c>
      <c r="Z225" s="212" t="n">
        <v>0.07285</v>
      </c>
      <c r="AA225" s="220"/>
      <c r="AB225" s="221"/>
      <c r="AC225" s="220"/>
      <c r="AD225" s="221"/>
      <c r="AE225" s="17" t="n">
        <v>1</v>
      </c>
      <c r="AF225" s="17"/>
      <c r="AG225" s="192" t="n">
        <v>18.08077</v>
      </c>
      <c r="AH225" s="191"/>
      <c r="AI225" s="214" t="n">
        <f aca="false">+AC225</f>
        <v>0</v>
      </c>
      <c r="AJ225" s="207" t="n">
        <v>0.10539</v>
      </c>
      <c r="AK225" s="215" t="n">
        <v>0.168</v>
      </c>
      <c r="AM225" s="207"/>
      <c r="AN225" s="219"/>
      <c r="AQ225" s="175"/>
      <c r="AR225" s="216"/>
      <c r="AT225" s="198" t="n">
        <f aca="false">X225/12000*9600</f>
        <v>0</v>
      </c>
      <c r="AU225" s="216"/>
      <c r="AV225" s="170"/>
      <c r="BA225" s="174" t="n">
        <v>43221</v>
      </c>
      <c r="BB225" s="1" t="n">
        <v>36.45</v>
      </c>
      <c r="BC225" s="1" t="n">
        <v>49.169275862069</v>
      </c>
      <c r="BD225" s="1" t="n">
        <v>2.05</v>
      </c>
      <c r="BE225" s="1" t="n">
        <v>0.073207063093773</v>
      </c>
      <c r="BJ225" s="1" t="n">
        <v>1.56277230859832</v>
      </c>
      <c r="BL225" s="1" t="n">
        <v>18.0807665982204</v>
      </c>
      <c r="BN225" s="1" t="n">
        <v>43221</v>
      </c>
      <c r="BO225" s="1" t="n">
        <v>0.0819756575785163</v>
      </c>
      <c r="BP225" s="1" t="n">
        <v>0.179</v>
      </c>
    </row>
    <row r="226" customFormat="false" ht="12.75" hidden="false" customHeight="false" outlineLevel="0" collapsed="false">
      <c r="A226" s="217" t="n">
        <f aca="false">V226</f>
        <v>52596</v>
      </c>
      <c r="B226" s="175" t="n">
        <f aca="false">W226+PPadd</f>
        <v>64.5</v>
      </c>
      <c r="C226" s="200"/>
      <c r="D226" s="201" t="n">
        <f aca="false">Y226*AE226</f>
        <v>55</v>
      </c>
      <c r="E226" s="202" t="n">
        <f aca="false">Z226</f>
        <v>0.07286</v>
      </c>
      <c r="F226" s="220"/>
      <c r="G226" s="221"/>
      <c r="H226" s="220"/>
      <c r="I226" s="221"/>
      <c r="J226" s="82" t="n">
        <f aca="false">X226</f>
        <v>0</v>
      </c>
      <c r="K226" s="205" t="n">
        <f aca="false">J226-C226</f>
        <v>0</v>
      </c>
      <c r="L226" s="173" t="n">
        <f aca="false">(A226-Calculation!$C$5)/365.25</f>
        <v>18.2477754962355</v>
      </c>
      <c r="M226" s="1" t="n">
        <v>3</v>
      </c>
      <c r="N226" s="206" t="n">
        <f aca="false">A226</f>
        <v>52596</v>
      </c>
      <c r="O226" s="207" t="n">
        <f aca="false">AJ226</f>
        <v>0.12949</v>
      </c>
      <c r="P226" s="208"/>
      <c r="Q226" s="218"/>
      <c r="V226" s="210" t="n">
        <f aca="false">EOMONTH(V225,1)</f>
        <v>52596</v>
      </c>
      <c r="W226" s="175" t="n">
        <v>64.5</v>
      </c>
      <c r="X226" s="82" t="n">
        <v>0</v>
      </c>
      <c r="Y226" s="211" t="n">
        <v>55</v>
      </c>
      <c r="Z226" s="212" t="n">
        <v>0.07286</v>
      </c>
      <c r="AA226" s="220"/>
      <c r="AB226" s="221"/>
      <c r="AC226" s="220"/>
      <c r="AD226" s="221"/>
      <c r="AE226" s="17" t="n">
        <v>1</v>
      </c>
      <c r="AF226" s="17"/>
      <c r="AG226" s="192" t="n">
        <v>18.16564</v>
      </c>
      <c r="AH226" s="191"/>
      <c r="AI226" s="214" t="n">
        <f aca="false">+AC226</f>
        <v>0</v>
      </c>
      <c r="AJ226" s="207" t="n">
        <v>0.12949</v>
      </c>
      <c r="AK226" s="215" t="n">
        <v>0.168</v>
      </c>
      <c r="AM226" s="207"/>
      <c r="AN226" s="219"/>
      <c r="AQ226" s="175"/>
      <c r="AR226" s="216"/>
      <c r="AT226" s="198" t="n">
        <f aca="false">X226/12000*9600</f>
        <v>0</v>
      </c>
      <c r="AU226" s="216"/>
      <c r="AV226" s="170"/>
      <c r="BA226" s="174" t="n">
        <v>43252</v>
      </c>
      <c r="BB226" s="1" t="n">
        <v>66.75</v>
      </c>
      <c r="BC226" s="1" t="n">
        <v>49.4066896551724</v>
      </c>
      <c r="BD226" s="1" t="n">
        <v>2.05</v>
      </c>
      <c r="BE226" s="1" t="n">
        <v>0.073202374937137</v>
      </c>
      <c r="BJ226" s="1" t="n">
        <v>1.56605091576522</v>
      </c>
      <c r="BL226" s="1" t="n">
        <v>18.1656399726215</v>
      </c>
      <c r="BN226" s="1" t="n">
        <v>43252</v>
      </c>
      <c r="BO226" s="1" t="n">
        <v>0.0924853572680696</v>
      </c>
      <c r="BP226" s="1" t="n">
        <v>0.178</v>
      </c>
    </row>
    <row r="227" customFormat="false" ht="12.75" hidden="false" customHeight="false" outlineLevel="0" collapsed="false">
      <c r="A227" s="217" t="n">
        <f aca="false">V227</f>
        <v>52627</v>
      </c>
      <c r="B227" s="175" t="n">
        <f aca="false">W227+PPadd</f>
        <v>113.25</v>
      </c>
      <c r="C227" s="200"/>
      <c r="D227" s="201" t="n">
        <f aca="false">Y227*AE227</f>
        <v>55</v>
      </c>
      <c r="E227" s="202" t="n">
        <f aca="false">Z227</f>
        <v>0.07286</v>
      </c>
      <c r="F227" s="220"/>
      <c r="G227" s="221"/>
      <c r="H227" s="220"/>
      <c r="I227" s="221"/>
      <c r="J227" s="82" t="n">
        <f aca="false">X227</f>
        <v>0</v>
      </c>
      <c r="K227" s="205" t="n">
        <f aca="false">J227-C227</f>
        <v>0</v>
      </c>
      <c r="L227" s="173" t="n">
        <f aca="false">(A227-Calculation!$C$5)/365.25</f>
        <v>18.3326488706366</v>
      </c>
      <c r="M227" s="1" t="n">
        <v>4</v>
      </c>
      <c r="N227" s="206" t="n">
        <f aca="false">A227</f>
        <v>52627</v>
      </c>
      <c r="O227" s="207" t="n">
        <f aca="false">AJ227</f>
        <v>0.16017</v>
      </c>
      <c r="P227" s="208"/>
      <c r="Q227" s="218"/>
      <c r="V227" s="210" t="n">
        <f aca="false">EOMONTH(V226,1)</f>
        <v>52627</v>
      </c>
      <c r="W227" s="175" t="n">
        <v>113.25</v>
      </c>
      <c r="X227" s="82" t="n">
        <v>0</v>
      </c>
      <c r="Y227" s="211" t="n">
        <v>55</v>
      </c>
      <c r="Z227" s="212" t="n">
        <v>0.07286</v>
      </c>
      <c r="AA227" s="220"/>
      <c r="AB227" s="221"/>
      <c r="AC227" s="220"/>
      <c r="AD227" s="221"/>
      <c r="AE227" s="17" t="n">
        <v>1</v>
      </c>
      <c r="AF227" s="17"/>
      <c r="AG227" s="192" t="n">
        <v>18.24778</v>
      </c>
      <c r="AH227" s="191"/>
      <c r="AI227" s="214" t="n">
        <f aca="false">+AC227</f>
        <v>0</v>
      </c>
      <c r="AJ227" s="207" t="n">
        <v>0.16017</v>
      </c>
      <c r="AK227" s="215" t="n">
        <v>0.168</v>
      </c>
      <c r="AM227" s="207"/>
      <c r="AN227" s="219"/>
      <c r="AQ227" s="175"/>
      <c r="AR227" s="216"/>
      <c r="AT227" s="198" t="n">
        <f aca="false">X227/12000*9600</f>
        <v>0</v>
      </c>
      <c r="AU227" s="216"/>
      <c r="AV227" s="170"/>
      <c r="BA227" s="174" t="n">
        <v>43282</v>
      </c>
      <c r="BB227" s="1" t="n">
        <v>115.75</v>
      </c>
      <c r="BC227" s="1" t="n">
        <v>50.0186896551724</v>
      </c>
      <c r="BD227" s="1" t="n">
        <v>2.05</v>
      </c>
      <c r="BE227" s="1" t="n">
        <v>0.073197838011367</v>
      </c>
      <c r="BJ227" s="1" t="n">
        <v>1.56923031035007</v>
      </c>
      <c r="BL227" s="1" t="n">
        <v>18.2477754962355</v>
      </c>
      <c r="BN227" s="1" t="n">
        <v>43282</v>
      </c>
      <c r="BO227" s="1" t="n">
        <v>0.117708636522998</v>
      </c>
      <c r="BP227" s="1" t="n">
        <v>0.178</v>
      </c>
    </row>
    <row r="228" customFormat="false" ht="12.75" hidden="false" customHeight="false" outlineLevel="0" collapsed="false">
      <c r="A228" s="217" t="n">
        <f aca="false">V228</f>
        <v>52656</v>
      </c>
      <c r="B228" s="175" t="n">
        <f aca="false">W228+PPadd</f>
        <v>110.25</v>
      </c>
      <c r="C228" s="200"/>
      <c r="D228" s="201" t="n">
        <f aca="false">Y228*AE228</f>
        <v>55</v>
      </c>
      <c r="E228" s="202" t="n">
        <f aca="false">Z228</f>
        <v>0.07286</v>
      </c>
      <c r="F228" s="220"/>
      <c r="G228" s="221"/>
      <c r="H228" s="220"/>
      <c r="I228" s="221"/>
      <c r="J228" s="82" t="n">
        <f aca="false">X228</f>
        <v>0</v>
      </c>
      <c r="K228" s="205" t="n">
        <f aca="false">J228-C228</f>
        <v>0</v>
      </c>
      <c r="L228" s="173" t="n">
        <f aca="false">(A228-Calculation!$C$5)/365.25</f>
        <v>18.4120465434634</v>
      </c>
      <c r="M228" s="1" t="n">
        <v>5</v>
      </c>
      <c r="N228" s="206" t="n">
        <f aca="false">A228</f>
        <v>52656</v>
      </c>
      <c r="O228" s="207" t="n">
        <f aca="false">AJ228</f>
        <v>0.16017</v>
      </c>
      <c r="P228" s="208"/>
      <c r="Q228" s="218"/>
      <c r="V228" s="210" t="n">
        <f aca="false">EOMONTH(V227,1)</f>
        <v>52656</v>
      </c>
      <c r="W228" s="175" t="n">
        <v>110.25</v>
      </c>
      <c r="X228" s="82" t="n">
        <v>0</v>
      </c>
      <c r="Y228" s="211" t="n">
        <v>55</v>
      </c>
      <c r="Z228" s="212" t="n">
        <v>0.07286</v>
      </c>
      <c r="AA228" s="220"/>
      <c r="AB228" s="221"/>
      <c r="AC228" s="220"/>
      <c r="AD228" s="221"/>
      <c r="AE228" s="17" t="n">
        <v>1</v>
      </c>
      <c r="AF228" s="17"/>
      <c r="AG228" s="192" t="n">
        <v>18.33265</v>
      </c>
      <c r="AH228" s="191"/>
      <c r="AI228" s="214" t="n">
        <f aca="false">+AC228</f>
        <v>0</v>
      </c>
      <c r="AJ228" s="207" t="n">
        <v>0.16017</v>
      </c>
      <c r="AK228" s="215" t="n">
        <v>0.168</v>
      </c>
      <c r="AM228" s="207"/>
      <c r="AN228" s="219"/>
      <c r="AQ228" s="175"/>
      <c r="AR228" s="216"/>
      <c r="AT228" s="198" t="n">
        <f aca="false">X228/12000*9600</f>
        <v>0</v>
      </c>
      <c r="AU228" s="216"/>
      <c r="AV228" s="170"/>
      <c r="BA228" s="174" t="n">
        <v>43313</v>
      </c>
      <c r="BB228" s="1" t="n">
        <v>109.75</v>
      </c>
      <c r="BC228" s="1" t="n">
        <v>50.7731379310345</v>
      </c>
      <c r="BD228" s="1" t="n">
        <v>2.05</v>
      </c>
      <c r="BE228" s="1" t="n">
        <v>0.073193149854745</v>
      </c>
      <c r="BJ228" s="1" t="n">
        <v>1.5725224660363</v>
      </c>
      <c r="BL228" s="1" t="n">
        <v>18.3326488706366</v>
      </c>
      <c r="BN228" s="1" t="n">
        <v>43313</v>
      </c>
      <c r="BO228" s="1" t="n">
        <v>0.142931915777926</v>
      </c>
      <c r="BP228" s="1" t="n">
        <v>0.177</v>
      </c>
    </row>
    <row r="229" customFormat="false" ht="12.75" hidden="false" customHeight="false" outlineLevel="0" collapsed="false">
      <c r="A229" s="217" t="n">
        <f aca="false">V229</f>
        <v>52687</v>
      </c>
      <c r="B229" s="175" t="n">
        <f aca="false">W229+PPadd</f>
        <v>37.7</v>
      </c>
      <c r="C229" s="200"/>
      <c r="D229" s="201" t="n">
        <f aca="false">Y229*AE229</f>
        <v>55</v>
      </c>
      <c r="E229" s="202" t="n">
        <f aca="false">Z229</f>
        <v>0.07287</v>
      </c>
      <c r="F229" s="220"/>
      <c r="G229" s="221"/>
      <c r="H229" s="220"/>
      <c r="I229" s="221"/>
      <c r="J229" s="82" t="n">
        <f aca="false">X229</f>
        <v>0</v>
      </c>
      <c r="K229" s="205" t="n">
        <f aca="false">J229-C229</f>
        <v>0</v>
      </c>
      <c r="L229" s="173" t="n">
        <f aca="false">(A229-Calculation!$C$5)/365.25</f>
        <v>18.4969199178645</v>
      </c>
      <c r="M229" s="1" t="n">
        <v>6</v>
      </c>
      <c r="N229" s="206" t="n">
        <f aca="false">A229</f>
        <v>52687</v>
      </c>
      <c r="O229" s="207" t="n">
        <f aca="false">AJ229</f>
        <v>0.10539</v>
      </c>
      <c r="P229" s="208"/>
      <c r="Q229" s="218"/>
      <c r="V229" s="210" t="n">
        <f aca="false">EOMONTH(V228,1)</f>
        <v>52687</v>
      </c>
      <c r="W229" s="223" t="n">
        <v>37.7</v>
      </c>
      <c r="X229" s="82" t="n">
        <v>0</v>
      </c>
      <c r="Y229" s="211" t="n">
        <v>55</v>
      </c>
      <c r="Z229" s="212" t="n">
        <v>0.07287</v>
      </c>
      <c r="AA229" s="220"/>
      <c r="AB229" s="221"/>
      <c r="AC229" s="220"/>
      <c r="AD229" s="221"/>
      <c r="AE229" s="17" t="n">
        <v>1</v>
      </c>
      <c r="AF229" s="17"/>
      <c r="AG229" s="192" t="n">
        <v>18.41752</v>
      </c>
      <c r="AH229" s="191"/>
      <c r="AI229" s="214" t="n">
        <f aca="false">+AC229</f>
        <v>0</v>
      </c>
      <c r="AJ229" s="207" t="n">
        <v>0.10539</v>
      </c>
      <c r="AK229" s="215" t="n">
        <v>0.168</v>
      </c>
      <c r="AM229" s="207"/>
      <c r="AN229" s="219"/>
      <c r="AQ229" s="175"/>
      <c r="AR229" s="216"/>
      <c r="AT229" s="198" t="n">
        <f aca="false">X229/12000*9600</f>
        <v>0</v>
      </c>
      <c r="AU229" s="216"/>
      <c r="AV229" s="170"/>
      <c r="BA229" s="174" t="n">
        <v>43344</v>
      </c>
      <c r="BB229" s="1" t="n">
        <v>37.75</v>
      </c>
      <c r="BC229" s="1" t="n">
        <v>51.5697931034483</v>
      </c>
      <c r="BD229" s="1" t="n">
        <v>2.05</v>
      </c>
      <c r="BE229" s="1" t="n">
        <v>0.07318846169813</v>
      </c>
      <c r="BJ229" s="1" t="n">
        <v>1.57582152847739</v>
      </c>
      <c r="BL229" s="1" t="n">
        <v>18.4175222450376</v>
      </c>
      <c r="BN229" s="1" t="n">
        <v>43344</v>
      </c>
      <c r="BO229" s="1" t="n">
        <v>0.142931915777926</v>
      </c>
      <c r="BP229" s="1" t="n">
        <v>0.177</v>
      </c>
    </row>
    <row r="230" customFormat="false" ht="12.75" hidden="false" customHeight="false" outlineLevel="0" collapsed="false">
      <c r="A230" s="217" t="n">
        <f aca="false">V230</f>
        <v>52717</v>
      </c>
      <c r="B230" s="175" t="n">
        <f aca="false">W230+PPadd</f>
        <v>28.8</v>
      </c>
      <c r="C230" s="200"/>
      <c r="D230" s="201" t="n">
        <f aca="false">Y230*AE230</f>
        <v>55</v>
      </c>
      <c r="E230" s="202" t="n">
        <f aca="false">Z230</f>
        <v>0.07287</v>
      </c>
      <c r="F230" s="220"/>
      <c r="G230" s="221"/>
      <c r="H230" s="220"/>
      <c r="I230" s="221"/>
      <c r="J230" s="82" t="n">
        <f aca="false">X230</f>
        <v>0</v>
      </c>
      <c r="K230" s="205" t="n">
        <f aca="false">J230-C230</f>
        <v>0</v>
      </c>
      <c r="L230" s="173" t="n">
        <f aca="false">(A230-Calculation!$C$5)/365.25</f>
        <v>18.5790554414784</v>
      </c>
      <c r="M230" s="1" t="n">
        <v>1</v>
      </c>
      <c r="N230" s="206" t="n">
        <f aca="false">A230</f>
        <v>52717</v>
      </c>
      <c r="O230" s="207" t="n">
        <f aca="false">AJ230</f>
        <v>0.08458</v>
      </c>
      <c r="P230" s="208"/>
      <c r="V230" s="210" t="n">
        <f aca="false">EOMONTH(V229,1)</f>
        <v>52717</v>
      </c>
      <c r="W230" s="175" t="n">
        <v>28.8</v>
      </c>
      <c r="X230" s="82" t="n">
        <v>0</v>
      </c>
      <c r="Y230" s="211" t="n">
        <v>55</v>
      </c>
      <c r="Z230" s="212" t="n">
        <v>0.07287</v>
      </c>
      <c r="AA230" s="220"/>
      <c r="AB230" s="221"/>
      <c r="AC230" s="220"/>
      <c r="AD230" s="221"/>
      <c r="AE230" s="17" t="n">
        <v>1</v>
      </c>
      <c r="AF230" s="17"/>
      <c r="AG230" s="192" t="n">
        <v>18.49966</v>
      </c>
      <c r="AH230" s="191"/>
      <c r="AI230" s="214" t="n">
        <f aca="false">+AC230</f>
        <v>0</v>
      </c>
      <c r="AJ230" s="207" t="n">
        <v>0.08458</v>
      </c>
      <c r="AK230" s="215" t="n">
        <v>0.168</v>
      </c>
      <c r="AM230" s="207"/>
      <c r="AN230" s="219"/>
      <c r="AT230" s="198" t="n">
        <f aca="false">X230/12000*9600</f>
        <v>0</v>
      </c>
      <c r="AU230" s="216"/>
      <c r="AV230" s="170"/>
      <c r="BA230" s="174" t="n">
        <v>43374</v>
      </c>
      <c r="BB230" s="1" t="n">
        <v>28</v>
      </c>
      <c r="BC230" s="1" t="n">
        <v>52.6126551724138</v>
      </c>
      <c r="BD230" s="1" t="n">
        <v>2.05</v>
      </c>
      <c r="BE230" s="1" t="n">
        <v>0.073183924772381</v>
      </c>
      <c r="BJ230" s="1" t="n">
        <v>1.57902075934778</v>
      </c>
      <c r="BL230" s="1" t="n">
        <v>18.4996577686516</v>
      </c>
      <c r="BN230" s="1" t="n">
        <v>43374</v>
      </c>
      <c r="BO230" s="1" t="n">
        <v>0.0891732094871195</v>
      </c>
      <c r="BP230" s="1" t="n">
        <v>0.176</v>
      </c>
    </row>
    <row r="231" customFormat="false" ht="12.75" hidden="false" customHeight="false" outlineLevel="0" collapsed="false">
      <c r="A231" s="217" t="n">
        <f aca="false">V231</f>
        <v>52748</v>
      </c>
      <c r="B231" s="175" t="n">
        <f aca="false">W231+PPadd</f>
        <v>28.8</v>
      </c>
      <c r="C231" s="200"/>
      <c r="D231" s="201" t="n">
        <f aca="false">Y231*AE231</f>
        <v>55</v>
      </c>
      <c r="E231" s="202" t="n">
        <f aca="false">Z231</f>
        <v>0.07288</v>
      </c>
      <c r="F231" s="220"/>
      <c r="G231" s="221"/>
      <c r="H231" s="220"/>
      <c r="I231" s="221"/>
      <c r="J231" s="82" t="n">
        <f aca="false">X231</f>
        <v>0</v>
      </c>
      <c r="K231" s="205" t="n">
        <f aca="false">J231-C231</f>
        <v>0</v>
      </c>
      <c r="L231" s="173" t="n">
        <f aca="false">(A231-Calculation!$C$5)/365.25</f>
        <v>18.6639288158795</v>
      </c>
      <c r="M231" s="1" t="n">
        <v>2</v>
      </c>
      <c r="N231" s="206" t="n">
        <f aca="false">A231</f>
        <v>52748</v>
      </c>
      <c r="O231" s="207" t="n">
        <f aca="false">AJ231</f>
        <v>0.0881</v>
      </c>
      <c r="P231" s="208"/>
      <c r="V231" s="210" t="n">
        <f aca="false">EOMONTH(V230,1)</f>
        <v>52748</v>
      </c>
      <c r="W231" s="175" t="n">
        <v>28.8</v>
      </c>
      <c r="X231" s="82" t="n">
        <v>0</v>
      </c>
      <c r="Y231" s="211" t="n">
        <v>55</v>
      </c>
      <c r="Z231" s="212" t="n">
        <v>0.07288</v>
      </c>
      <c r="AA231" s="220"/>
      <c r="AB231" s="221"/>
      <c r="AC231" s="220"/>
      <c r="AD231" s="221"/>
      <c r="AE231" s="17" t="n">
        <v>1</v>
      </c>
      <c r="AF231" s="17"/>
      <c r="AG231" s="192" t="n">
        <v>18.58453</v>
      </c>
      <c r="AH231" s="191"/>
      <c r="AI231" s="214" t="n">
        <f aca="false">+AC231</f>
        <v>0</v>
      </c>
      <c r="AJ231" s="207" t="n">
        <v>0.0881</v>
      </c>
      <c r="AK231" s="222" t="n">
        <v>0.168</v>
      </c>
      <c r="AM231" s="207"/>
      <c r="AN231" s="219"/>
      <c r="AT231" s="198" t="n">
        <f aca="false">X231/12000*9600</f>
        <v>0</v>
      </c>
      <c r="AU231" s="216"/>
      <c r="AV231" s="170"/>
      <c r="BA231" s="174" t="n">
        <v>43405</v>
      </c>
      <c r="BB231" s="1" t="n">
        <v>28</v>
      </c>
      <c r="BC231" s="1" t="n">
        <v>53.6097931034483</v>
      </c>
      <c r="BD231" s="1" t="n">
        <v>2.05</v>
      </c>
      <c r="BE231" s="1" t="n">
        <v>0.073179236615781</v>
      </c>
      <c r="BJ231" s="1" t="n">
        <v>1.58233345483758</v>
      </c>
      <c r="BL231" s="1" t="n">
        <v>18.5845311430527</v>
      </c>
      <c r="BN231" s="1" t="n">
        <v>43405</v>
      </c>
      <c r="BO231" s="1" t="n">
        <v>0.0700646645970225</v>
      </c>
      <c r="BP231" s="1" t="n">
        <v>0.176</v>
      </c>
    </row>
    <row r="232" customFormat="false" ht="12.75" hidden="false" customHeight="false" outlineLevel="0" collapsed="false">
      <c r="A232" s="217" t="n">
        <f aca="false">V232</f>
        <v>52778</v>
      </c>
      <c r="B232" s="175" t="n">
        <f aca="false">W232+PPadd</f>
        <v>28.8</v>
      </c>
      <c r="C232" s="200"/>
      <c r="D232" s="201" t="n">
        <f aca="false">Y232*AE232</f>
        <v>55</v>
      </c>
      <c r="E232" s="202" t="n">
        <f aca="false">Z232</f>
        <v>0.07288</v>
      </c>
      <c r="F232" s="220"/>
      <c r="G232" s="221"/>
      <c r="H232" s="220"/>
      <c r="I232" s="221"/>
      <c r="J232" s="82" t="n">
        <f aca="false">X232</f>
        <v>0</v>
      </c>
      <c r="K232" s="205" t="n">
        <f aca="false">J232-C232</f>
        <v>0</v>
      </c>
      <c r="L232" s="173" t="n">
        <f aca="false">(A232-Calculation!$C$5)/365.25</f>
        <v>18.7460643394935</v>
      </c>
      <c r="M232" s="1" t="n">
        <v>3</v>
      </c>
      <c r="N232" s="206" t="n">
        <f aca="false">A232</f>
        <v>52778</v>
      </c>
      <c r="O232" s="207" t="n">
        <f aca="false">AJ232</f>
        <v>0.08833</v>
      </c>
      <c r="P232" s="208"/>
      <c r="V232" s="210" t="n">
        <f aca="false">EOMONTH(V231,1)</f>
        <v>52778</v>
      </c>
      <c r="W232" s="175" t="n">
        <v>28.8</v>
      </c>
      <c r="X232" s="82" t="n">
        <v>0</v>
      </c>
      <c r="Y232" s="211" t="n">
        <v>55</v>
      </c>
      <c r="Z232" s="212" t="n">
        <v>0.07288</v>
      </c>
      <c r="AA232" s="220"/>
      <c r="AB232" s="221"/>
      <c r="AC232" s="220"/>
      <c r="AD232" s="221"/>
      <c r="AE232" s="17" t="n">
        <v>1</v>
      </c>
      <c r="AF232" s="17"/>
      <c r="AG232" s="192" t="n">
        <v>18.66667</v>
      </c>
      <c r="AH232" s="191"/>
      <c r="AI232" s="214" t="n">
        <f aca="false">+AC232</f>
        <v>0</v>
      </c>
      <c r="AJ232" s="207" t="n">
        <v>0.08833</v>
      </c>
      <c r="AK232" s="222" t="n">
        <v>0.168</v>
      </c>
      <c r="AM232" s="207"/>
      <c r="AN232" s="219"/>
      <c r="AT232" s="198" t="n">
        <f aca="false">X232/12000*9600</f>
        <v>0</v>
      </c>
      <c r="AU232" s="216"/>
      <c r="AV232" s="170"/>
      <c r="BA232" s="174" t="n">
        <v>43435</v>
      </c>
      <c r="BB232" s="1" t="n">
        <v>28</v>
      </c>
      <c r="BC232" s="1" t="n">
        <v>54.2376206896552</v>
      </c>
      <c r="BD232" s="1" t="n">
        <v>2.05</v>
      </c>
      <c r="BE232" s="1" t="n">
        <v>0.073174699690046</v>
      </c>
      <c r="BJ232" s="1" t="n">
        <v>1.58554590621262</v>
      </c>
      <c r="BL232" s="1" t="n">
        <v>18.6666666666667</v>
      </c>
      <c r="BN232" s="1" t="n">
        <v>43435</v>
      </c>
      <c r="BO232" s="1" t="n">
        <v>0.0700646645970225</v>
      </c>
      <c r="BP232" s="1" t="n">
        <v>0.176</v>
      </c>
    </row>
    <row r="233" customFormat="false" ht="12.75" hidden="false" customHeight="false" outlineLevel="0" collapsed="false">
      <c r="A233" s="217" t="n">
        <f aca="false">V233</f>
        <v>52809</v>
      </c>
      <c r="B233" s="175" t="n">
        <f aca="false">W233+PPadd</f>
        <v>35.05</v>
      </c>
      <c r="C233" s="200"/>
      <c r="D233" s="201" t="n">
        <f aca="false">Y233*AE233</f>
        <v>55</v>
      </c>
      <c r="E233" s="202" t="n">
        <f aca="false">Z233</f>
        <v>0.07288</v>
      </c>
      <c r="F233" s="220"/>
      <c r="G233" s="221"/>
      <c r="H233" s="220"/>
      <c r="I233" s="221"/>
      <c r="J233" s="82" t="n">
        <f aca="false">X233</f>
        <v>0</v>
      </c>
      <c r="K233" s="205" t="n">
        <f aca="false">J233-C233</f>
        <v>0</v>
      </c>
      <c r="L233" s="173" t="n">
        <f aca="false">(A233-Calculation!$C$5)/365.25</f>
        <v>18.8309377138946</v>
      </c>
      <c r="M233" s="1" t="n">
        <v>4</v>
      </c>
      <c r="N233" s="206" t="n">
        <f aca="false">A233</f>
        <v>52809</v>
      </c>
      <c r="O233" s="207" t="n">
        <f aca="false">AJ233</f>
        <v>0.1251</v>
      </c>
      <c r="P233" s="208"/>
      <c r="V233" s="210" t="n">
        <f aca="false">EOMONTH(V232,1)</f>
        <v>52809</v>
      </c>
      <c r="W233" s="175" t="n">
        <v>35.05</v>
      </c>
      <c r="X233" s="82" t="n">
        <v>0</v>
      </c>
      <c r="Y233" s="211" t="n">
        <v>55</v>
      </c>
      <c r="Z233" s="212" t="n">
        <v>0.07288</v>
      </c>
      <c r="AA233" s="220"/>
      <c r="AB233" s="221"/>
      <c r="AC233" s="220"/>
      <c r="AD233" s="221"/>
      <c r="AE233" s="17" t="n">
        <v>1</v>
      </c>
      <c r="AF233" s="17"/>
      <c r="AG233" s="192" t="n">
        <v>18.75154</v>
      </c>
      <c r="AH233" s="191"/>
      <c r="AI233" s="214" t="n">
        <f aca="false">+AC233</f>
        <v>0</v>
      </c>
      <c r="AJ233" s="207" t="n">
        <v>0.1251</v>
      </c>
      <c r="AK233" s="215" t="n">
        <v>0.168</v>
      </c>
      <c r="AM233" s="207"/>
      <c r="AN233" s="219"/>
      <c r="AT233" s="198" t="n">
        <f aca="false">X233/12000*9600</f>
        <v>0</v>
      </c>
      <c r="AU233" s="216"/>
      <c r="AV233" s="170"/>
      <c r="BA233" s="174" t="n">
        <v>43466</v>
      </c>
      <c r="BB233" s="1" t="n">
        <v>35.05</v>
      </c>
      <c r="BC233" s="1" t="n">
        <v>52.6337586206897</v>
      </c>
      <c r="BD233" s="1" t="n">
        <v>2.05</v>
      </c>
      <c r="BE233" s="1" t="n">
        <v>0.07317001153346</v>
      </c>
      <c r="BJ233" s="1" t="n">
        <v>1.58887229108837</v>
      </c>
      <c r="BL233" s="1" t="n">
        <v>18.7515400410678</v>
      </c>
      <c r="BN233" s="1" t="n">
        <v>43466</v>
      </c>
      <c r="BO233" s="1" t="n">
        <v>0.0700646645970225</v>
      </c>
      <c r="BP233" s="1" t="n">
        <v>0.18</v>
      </c>
    </row>
    <row r="234" customFormat="false" ht="12.75" hidden="false" customHeight="false" outlineLevel="0" collapsed="false">
      <c r="A234" s="217" t="n">
        <f aca="false">V234</f>
        <v>52840</v>
      </c>
      <c r="B234" s="175" t="n">
        <f aca="false">W234+PPadd</f>
        <v>35.05</v>
      </c>
      <c r="C234" s="200"/>
      <c r="D234" s="201" t="n">
        <f aca="false">Y234*AE234</f>
        <v>55</v>
      </c>
      <c r="E234" s="202" t="n">
        <f aca="false">Z234</f>
        <v>0.07289</v>
      </c>
      <c r="F234" s="220"/>
      <c r="G234" s="221"/>
      <c r="H234" s="220"/>
      <c r="I234" s="221"/>
      <c r="J234" s="82" t="n">
        <f aca="false">X234</f>
        <v>0</v>
      </c>
      <c r="K234" s="205" t="n">
        <f aca="false">J234-C234</f>
        <v>0</v>
      </c>
      <c r="L234" s="173" t="n">
        <f aca="false">(A234-Calculation!$C$5)/365.25</f>
        <v>18.9158110882957</v>
      </c>
      <c r="M234" s="1" t="n">
        <v>5</v>
      </c>
      <c r="N234" s="206" t="n">
        <f aca="false">A234</f>
        <v>52840</v>
      </c>
      <c r="O234" s="207" t="n">
        <f aca="false">AJ234</f>
        <v>0.1251</v>
      </c>
      <c r="P234" s="208"/>
      <c r="V234" s="210" t="n">
        <f aca="false">EOMONTH(V233,1)</f>
        <v>52840</v>
      </c>
      <c r="W234" s="175" t="n">
        <v>35.05</v>
      </c>
      <c r="X234" s="82" t="n">
        <v>0</v>
      </c>
      <c r="Y234" s="211" t="n">
        <v>55</v>
      </c>
      <c r="Z234" s="212" t="n">
        <v>0.07289</v>
      </c>
      <c r="AA234" s="220"/>
      <c r="AB234" s="221"/>
      <c r="AC234" s="220"/>
      <c r="AD234" s="221"/>
      <c r="AE234" s="17" t="n">
        <v>1</v>
      </c>
      <c r="AF234" s="17"/>
      <c r="AG234" s="192" t="n">
        <v>18.83641</v>
      </c>
      <c r="AH234" s="191"/>
      <c r="AI234" s="214" t="n">
        <f aca="false">+AC234</f>
        <v>0</v>
      </c>
      <c r="AJ234" s="207" t="n">
        <v>0.1251</v>
      </c>
      <c r="AK234" s="215" t="n">
        <v>0.168</v>
      </c>
      <c r="AM234" s="207"/>
      <c r="AN234" s="219"/>
      <c r="AT234" s="198" t="n">
        <f aca="false">X234/12000*9600</f>
        <v>0</v>
      </c>
      <c r="AU234" s="216"/>
      <c r="AV234" s="170"/>
      <c r="BA234" s="174" t="n">
        <v>43497</v>
      </c>
      <c r="BB234" s="1" t="n">
        <v>35.05</v>
      </c>
      <c r="BC234" s="1" t="n">
        <v>51.6436551724138</v>
      </c>
      <c r="BD234" s="1" t="n">
        <v>2.05</v>
      </c>
      <c r="BE234" s="1" t="n">
        <v>0.073165323376881</v>
      </c>
      <c r="BJ234" s="1" t="n">
        <v>1.59220565452987</v>
      </c>
      <c r="BL234" s="1" t="n">
        <v>18.8364134154689</v>
      </c>
      <c r="BN234" s="1" t="n">
        <v>43497</v>
      </c>
      <c r="BO234" s="1" t="n">
        <v>0.105096996895534</v>
      </c>
      <c r="BP234" s="1" t="n">
        <v>0.18</v>
      </c>
    </row>
    <row r="235" customFormat="false" ht="12.75" hidden="false" customHeight="false" outlineLevel="0" collapsed="false">
      <c r="A235" s="217" t="n">
        <f aca="false">V235</f>
        <v>52870</v>
      </c>
      <c r="B235" s="175" t="n">
        <f aca="false">W235+PPadd</f>
        <v>27.275</v>
      </c>
      <c r="C235" s="200"/>
      <c r="D235" s="201" t="n">
        <f aca="false">Y235*AE235</f>
        <v>55</v>
      </c>
      <c r="E235" s="202" t="n">
        <f aca="false">Z235</f>
        <v>0.07289</v>
      </c>
      <c r="F235" s="220"/>
      <c r="G235" s="221"/>
      <c r="H235" s="220"/>
      <c r="I235" s="221"/>
      <c r="J235" s="82" t="n">
        <f aca="false">X235</f>
        <v>0</v>
      </c>
      <c r="K235" s="205" t="n">
        <f aca="false">J235-C235</f>
        <v>0</v>
      </c>
      <c r="L235" s="173" t="n">
        <f aca="false">(A235-Calculation!$C$5)/365.25</f>
        <v>18.9979466119097</v>
      </c>
      <c r="M235" s="1" t="n">
        <v>6</v>
      </c>
      <c r="N235" s="206" t="n">
        <f aca="false">A235</f>
        <v>52870</v>
      </c>
      <c r="O235" s="207" t="n">
        <f aca="false">AJ235</f>
        <v>0.09466</v>
      </c>
      <c r="P235" s="208"/>
      <c r="V235" s="210" t="n">
        <f aca="false">EOMONTH(V234,1)</f>
        <v>52870</v>
      </c>
      <c r="W235" s="175" t="n">
        <v>27.275</v>
      </c>
      <c r="X235" s="82" t="n">
        <v>0</v>
      </c>
      <c r="Y235" s="211" t="n">
        <v>55</v>
      </c>
      <c r="Z235" s="212" t="n">
        <v>0.07289</v>
      </c>
      <c r="AA235" s="220"/>
      <c r="AB235" s="221"/>
      <c r="AC235" s="220"/>
      <c r="AD235" s="221"/>
      <c r="AE235" s="17" t="n">
        <v>1</v>
      </c>
      <c r="AF235" s="17"/>
      <c r="AG235" s="192" t="n">
        <v>18.91307</v>
      </c>
      <c r="AH235" s="191"/>
      <c r="AI235" s="214" t="n">
        <f aca="false">+AC235</f>
        <v>0</v>
      </c>
      <c r="AJ235" s="207" t="n">
        <v>0.09466</v>
      </c>
      <c r="AK235" s="215" t="n">
        <v>0.168</v>
      </c>
      <c r="AM235" s="207"/>
      <c r="AN235" s="219"/>
      <c r="AT235" s="198" t="n">
        <f aca="false">X235/12000*9600</f>
        <v>0</v>
      </c>
      <c r="AU235" s="216"/>
      <c r="AV235" s="170"/>
      <c r="BA235" s="174" t="n">
        <v>43525</v>
      </c>
      <c r="BB235" s="1" t="n">
        <v>27.275</v>
      </c>
      <c r="BC235" s="1" t="n">
        <v>50.5075862068966</v>
      </c>
      <c r="BD235" s="1" t="n">
        <v>2.05</v>
      </c>
      <c r="BE235" s="1" t="n">
        <v>0.073161088912881</v>
      </c>
      <c r="BJ235" s="1" t="n">
        <v>1.59522244481601</v>
      </c>
      <c r="BL235" s="1" t="n">
        <v>18.9130732375086</v>
      </c>
      <c r="BN235" s="1" t="n">
        <v>43525</v>
      </c>
      <c r="BO235" s="1" t="n">
        <v>0.105096996895534</v>
      </c>
      <c r="BP235" s="1" t="n">
        <v>0.179</v>
      </c>
    </row>
    <row r="236" customFormat="false" ht="12.75" hidden="false" customHeight="false" outlineLevel="0" collapsed="false">
      <c r="A236" s="199" t="n">
        <f aca="false">V236</f>
        <v>52901</v>
      </c>
      <c r="B236" s="175" t="n">
        <f aca="false">W236+PPadd</f>
        <v>28.15</v>
      </c>
      <c r="C236" s="200"/>
      <c r="D236" s="201" t="n">
        <f aca="false">Y236*AE236</f>
        <v>55</v>
      </c>
      <c r="E236" s="202" t="n">
        <f aca="false">Z236</f>
        <v>0.0729</v>
      </c>
      <c r="F236" s="220"/>
      <c r="G236" s="221"/>
      <c r="H236" s="220"/>
      <c r="I236" s="221"/>
      <c r="J236" s="82" t="n">
        <f aca="false">X236</f>
        <v>0</v>
      </c>
      <c r="K236" s="205" t="n">
        <f aca="false">J236-C236</f>
        <v>0</v>
      </c>
      <c r="L236" s="173" t="n">
        <f aca="false">(A236-Calculation!$C$5)/365.25</f>
        <v>19.0828199863107</v>
      </c>
      <c r="M236" s="1" t="n">
        <v>1</v>
      </c>
      <c r="N236" s="206" t="n">
        <f aca="false">A236</f>
        <v>52901</v>
      </c>
      <c r="O236" s="207" t="n">
        <f aca="false">AJ236</f>
        <v>0.09027</v>
      </c>
      <c r="P236" s="208"/>
      <c r="V236" s="210" t="n">
        <f aca="false">EOMONTH(V235,1)</f>
        <v>52901</v>
      </c>
      <c r="W236" s="175" t="n">
        <v>28.15</v>
      </c>
      <c r="X236" s="82" t="n">
        <v>0</v>
      </c>
      <c r="Y236" s="211" t="n">
        <v>55</v>
      </c>
      <c r="Z236" s="212" t="n">
        <v>0.0729</v>
      </c>
      <c r="AA236" s="220"/>
      <c r="AB236" s="221"/>
      <c r="AC236" s="220"/>
      <c r="AD236" s="221"/>
      <c r="AE236" s="17" t="n">
        <v>1</v>
      </c>
      <c r="AF236" s="17"/>
      <c r="AG236" s="192" t="n">
        <v>18.99795</v>
      </c>
      <c r="AH236" s="191"/>
      <c r="AI236" s="214" t="n">
        <f aca="false">+AC236</f>
        <v>0</v>
      </c>
      <c r="AJ236" s="207" t="n">
        <v>0.09027</v>
      </c>
      <c r="AK236" s="215" t="n">
        <v>0.168</v>
      </c>
      <c r="AM236" s="207"/>
      <c r="AN236" s="219"/>
      <c r="AT236" s="198" t="n">
        <f aca="false">X236/12000*9600</f>
        <v>0</v>
      </c>
      <c r="AU236" s="216"/>
      <c r="AV236" s="170"/>
      <c r="BA236" s="174" t="n">
        <v>43556</v>
      </c>
      <c r="BB236" s="1" t="n">
        <v>28.15</v>
      </c>
      <c r="BC236" s="1" t="n">
        <v>49.7021379310345</v>
      </c>
      <c r="BD236" s="1" t="n">
        <v>2.05</v>
      </c>
      <c r="BE236" s="1" t="n">
        <v>0.073156400756316</v>
      </c>
      <c r="BJ236" s="1" t="n">
        <v>1.59856913051783</v>
      </c>
      <c r="BL236" s="1" t="n">
        <v>18.9979466119097</v>
      </c>
      <c r="BN236" s="1" t="n">
        <v>43556</v>
      </c>
      <c r="BO236" s="1" t="n">
        <v>0.0840775975164269</v>
      </c>
      <c r="BP236" s="1" t="n">
        <v>0.179</v>
      </c>
    </row>
    <row r="237" customFormat="false" ht="12.75" hidden="false" customHeight="false" outlineLevel="0" collapsed="false">
      <c r="A237" s="217" t="n">
        <f aca="false">V237</f>
        <v>52931</v>
      </c>
      <c r="B237" s="175" t="n">
        <f aca="false">W237+PPadd</f>
        <v>36.9</v>
      </c>
      <c r="C237" s="200"/>
      <c r="D237" s="201" t="n">
        <f aca="false">Y237*AE237</f>
        <v>55</v>
      </c>
      <c r="E237" s="202" t="n">
        <f aca="false">Z237</f>
        <v>0.0729</v>
      </c>
      <c r="F237" s="220"/>
      <c r="G237" s="221"/>
      <c r="H237" s="220"/>
      <c r="I237" s="221"/>
      <c r="J237" s="82" t="n">
        <f aca="false">X237</f>
        <v>0</v>
      </c>
      <c r="K237" s="205" t="n">
        <f aca="false">J237-C237</f>
        <v>0</v>
      </c>
      <c r="L237" s="173" t="n">
        <f aca="false">(A237-Calculation!$C$5)/365.25</f>
        <v>19.1649555099247</v>
      </c>
      <c r="M237" s="1" t="n">
        <v>2</v>
      </c>
      <c r="N237" s="206" t="n">
        <f aca="false">A237</f>
        <v>52931</v>
      </c>
      <c r="O237" s="207" t="n">
        <f aca="false">AJ237</f>
        <v>0.10539</v>
      </c>
      <c r="P237" s="208"/>
      <c r="V237" s="210" t="n">
        <f aca="false">EOMONTH(V236,1)</f>
        <v>52931</v>
      </c>
      <c r="W237" s="175" t="n">
        <v>36.9</v>
      </c>
      <c r="X237" s="82" t="n">
        <v>0</v>
      </c>
      <c r="Y237" s="211" t="n">
        <v>55</v>
      </c>
      <c r="Z237" s="212" t="n">
        <v>0.0729</v>
      </c>
      <c r="AA237" s="220"/>
      <c r="AB237" s="221"/>
      <c r="AC237" s="220"/>
      <c r="AD237" s="221"/>
      <c r="AE237" s="17" t="n">
        <v>1</v>
      </c>
      <c r="AF237" s="17"/>
      <c r="AG237" s="192" t="n">
        <v>19.08008</v>
      </c>
      <c r="AH237" s="191"/>
      <c r="AI237" s="214" t="n">
        <f aca="false">+AC237</f>
        <v>0</v>
      </c>
      <c r="AJ237" s="207" t="n">
        <v>0.10539</v>
      </c>
      <c r="AK237" s="215" t="n">
        <v>0.168</v>
      </c>
      <c r="AM237" s="207"/>
      <c r="AN237" s="219"/>
      <c r="AT237" s="198" t="n">
        <f aca="false">X237/12000*9600</f>
        <v>0</v>
      </c>
      <c r="AU237" s="216"/>
      <c r="AV237" s="170"/>
      <c r="BA237" s="174" t="n">
        <v>43586</v>
      </c>
      <c r="BB237" s="1" t="n">
        <v>36.45</v>
      </c>
      <c r="BC237" s="1" t="n">
        <v>49.169275862069</v>
      </c>
      <c r="BD237" s="1" t="n">
        <v>2.05</v>
      </c>
      <c r="BE237" s="1" t="n">
        <v>0.073151863830615</v>
      </c>
      <c r="BJ237" s="1" t="n">
        <v>1.60181454354106</v>
      </c>
      <c r="BL237" s="1" t="n">
        <v>19.0800821355236</v>
      </c>
      <c r="BN237" s="1" t="n">
        <v>43586</v>
      </c>
      <c r="BO237" s="1" t="n">
        <v>0.0819756575785163</v>
      </c>
      <c r="BP237" s="1" t="n">
        <v>0.179</v>
      </c>
    </row>
    <row r="238" customFormat="false" ht="12.75" hidden="false" customHeight="false" outlineLevel="0" collapsed="false">
      <c r="A238" s="217" t="n">
        <f aca="false">V238</f>
        <v>52962</v>
      </c>
      <c r="B238" s="175" t="n">
        <f aca="false">W238+PPadd</f>
        <v>64.5</v>
      </c>
      <c r="C238" s="200"/>
      <c r="D238" s="201" t="n">
        <f aca="false">Y238*AE238</f>
        <v>55</v>
      </c>
      <c r="E238" s="202" t="n">
        <f aca="false">Z238</f>
        <v>0.0729</v>
      </c>
      <c r="F238" s="220"/>
      <c r="G238" s="221"/>
      <c r="H238" s="220"/>
      <c r="I238" s="221"/>
      <c r="J238" s="82" t="n">
        <f aca="false">X238</f>
        <v>0</v>
      </c>
      <c r="K238" s="205" t="n">
        <f aca="false">J238-C238</f>
        <v>0</v>
      </c>
      <c r="L238" s="173" t="n">
        <f aca="false">(A238-Calculation!$C$5)/365.25</f>
        <v>19.2498288843258</v>
      </c>
      <c r="M238" s="1" t="n">
        <v>3</v>
      </c>
      <c r="N238" s="206" t="n">
        <f aca="false">A238</f>
        <v>52962</v>
      </c>
      <c r="O238" s="207" t="n">
        <f aca="false">AJ238</f>
        <v>0.12949</v>
      </c>
      <c r="P238" s="208"/>
      <c r="V238" s="210" t="n">
        <f aca="false">EOMONTH(V237,1)</f>
        <v>52962</v>
      </c>
      <c r="W238" s="175" t="n">
        <v>64.5</v>
      </c>
      <c r="X238" s="82" t="n">
        <v>0</v>
      </c>
      <c r="Y238" s="211" t="n">
        <v>55</v>
      </c>
      <c r="Z238" s="212" t="n">
        <v>0.0729</v>
      </c>
      <c r="AA238" s="220"/>
      <c r="AB238" s="221"/>
      <c r="AC238" s="220"/>
      <c r="AD238" s="221"/>
      <c r="AE238" s="17" t="n">
        <v>1</v>
      </c>
      <c r="AF238" s="17"/>
      <c r="AG238" s="192" t="n">
        <v>19.16496</v>
      </c>
      <c r="AH238" s="191"/>
      <c r="AI238" s="214" t="n">
        <f aca="false">+AC238</f>
        <v>0</v>
      </c>
      <c r="AJ238" s="207" t="n">
        <v>0.12949</v>
      </c>
      <c r="AK238" s="215" t="n">
        <v>0.168</v>
      </c>
      <c r="AM238" s="207"/>
      <c r="AN238" s="219"/>
      <c r="AT238" s="198" t="n">
        <f aca="false">X238/12000*9600</f>
        <v>0</v>
      </c>
      <c r="AU238" s="216"/>
      <c r="AV238" s="170"/>
      <c r="BA238" s="174" t="n">
        <v>43617</v>
      </c>
      <c r="BB238" s="1" t="n">
        <v>66.75</v>
      </c>
      <c r="BC238" s="1" t="n">
        <v>49.4066896551724</v>
      </c>
      <c r="BD238" s="1" t="n">
        <v>2.05</v>
      </c>
      <c r="BE238" s="1" t="n">
        <v>0.073147175674065</v>
      </c>
      <c r="BJ238" s="1" t="n">
        <v>1.60517505909</v>
      </c>
      <c r="BL238" s="1" t="n">
        <v>19.1649555099247</v>
      </c>
      <c r="BN238" s="1" t="n">
        <v>43617</v>
      </c>
      <c r="BO238" s="1" t="n">
        <v>0.0924853572680696</v>
      </c>
      <c r="BP238" s="1" t="n">
        <v>0.178</v>
      </c>
    </row>
    <row r="239" customFormat="false" ht="12.75" hidden="false" customHeight="false" outlineLevel="0" collapsed="false">
      <c r="A239" s="217" t="n">
        <f aca="false">V239</f>
        <v>52993</v>
      </c>
      <c r="B239" s="175" t="n">
        <f aca="false">W239+PPadd</f>
        <v>113.25</v>
      </c>
      <c r="C239" s="200"/>
      <c r="D239" s="201" t="n">
        <f aca="false">Y239*AE239</f>
        <v>55</v>
      </c>
      <c r="E239" s="202" t="n">
        <f aca="false">Z239</f>
        <v>0.07291</v>
      </c>
      <c r="F239" s="220"/>
      <c r="G239" s="221"/>
      <c r="H239" s="220"/>
      <c r="I239" s="221"/>
      <c r="J239" s="82" t="n">
        <f aca="false">X239</f>
        <v>0</v>
      </c>
      <c r="K239" s="205" t="n">
        <f aca="false">J239-C239</f>
        <v>0</v>
      </c>
      <c r="L239" s="173" t="n">
        <f aca="false">(A239-Calculation!$C$5)/365.25</f>
        <v>19.3347022587269</v>
      </c>
      <c r="M239" s="1" t="n">
        <v>4</v>
      </c>
      <c r="N239" s="206" t="n">
        <f aca="false">A239</f>
        <v>52993</v>
      </c>
      <c r="O239" s="207" t="n">
        <f aca="false">AJ239</f>
        <v>0.16017</v>
      </c>
      <c r="P239" s="208"/>
      <c r="V239" s="210" t="n">
        <f aca="false">EOMONTH(V238,1)</f>
        <v>52993</v>
      </c>
      <c r="W239" s="175" t="n">
        <v>113.25</v>
      </c>
      <c r="X239" s="82" t="n">
        <v>0</v>
      </c>
      <c r="Y239" s="211" t="n">
        <v>55</v>
      </c>
      <c r="Z239" s="212" t="n">
        <v>0.07291</v>
      </c>
      <c r="AA239" s="220"/>
      <c r="AB239" s="221"/>
      <c r="AC239" s="220"/>
      <c r="AD239" s="221"/>
      <c r="AE239" s="17" t="n">
        <v>1</v>
      </c>
      <c r="AF239" s="17"/>
      <c r="AG239" s="192" t="n">
        <v>19.24709</v>
      </c>
      <c r="AH239" s="191"/>
      <c r="AI239" s="214" t="n">
        <f aca="false">+AC239</f>
        <v>0</v>
      </c>
      <c r="AJ239" s="207" t="n">
        <v>0.16017</v>
      </c>
      <c r="AK239" s="215" t="n">
        <v>0.168</v>
      </c>
      <c r="AM239" s="207"/>
      <c r="AN239" s="219"/>
      <c r="AT239" s="198" t="n">
        <f aca="false">X239/12000*9600</f>
        <v>0</v>
      </c>
      <c r="AU239" s="216"/>
      <c r="AV239" s="170"/>
      <c r="BA239" s="174" t="n">
        <v>43647</v>
      </c>
      <c r="BB239" s="1" t="n">
        <v>115.75</v>
      </c>
      <c r="BC239" s="1" t="n">
        <v>50.0186896551724</v>
      </c>
      <c r="BD239" s="1" t="n">
        <v>2.05</v>
      </c>
      <c r="BE239" s="1" t="n">
        <v>0.073142638748377</v>
      </c>
      <c r="BJ239" s="1" t="n">
        <v>1.60843388346105</v>
      </c>
      <c r="BL239" s="1" t="n">
        <v>19.2470910335387</v>
      </c>
      <c r="BN239" s="1" t="n">
        <v>43647</v>
      </c>
      <c r="BO239" s="1" t="n">
        <v>0.117708636522998</v>
      </c>
      <c r="BP239" s="1" t="n">
        <v>0.178</v>
      </c>
    </row>
    <row r="240" customFormat="false" ht="12.75" hidden="false" customHeight="false" outlineLevel="0" collapsed="false">
      <c r="A240" s="217" t="n">
        <f aca="false">V240</f>
        <v>53021</v>
      </c>
      <c r="B240" s="175" t="n">
        <f aca="false">W240+PPadd</f>
        <v>110.25</v>
      </c>
      <c r="C240" s="200"/>
      <c r="D240" s="201" t="n">
        <f aca="false">Y240*AE240</f>
        <v>55</v>
      </c>
      <c r="E240" s="202" t="n">
        <f aca="false">Z240</f>
        <v>0.07291</v>
      </c>
      <c r="F240" s="220"/>
      <c r="G240" s="221"/>
      <c r="H240" s="220"/>
      <c r="I240" s="221"/>
      <c r="J240" s="82" t="n">
        <f aca="false">X240</f>
        <v>0</v>
      </c>
      <c r="K240" s="205" t="n">
        <f aca="false">J240-C240</f>
        <v>0</v>
      </c>
      <c r="L240" s="173" t="n">
        <f aca="false">(A240-Calculation!$C$5)/365.25</f>
        <v>19.4113620807666</v>
      </c>
      <c r="M240" s="1" t="n">
        <v>5</v>
      </c>
      <c r="N240" s="206" t="n">
        <f aca="false">A240</f>
        <v>53021</v>
      </c>
      <c r="O240" s="207" t="n">
        <f aca="false">AJ240</f>
        <v>0.16017</v>
      </c>
      <c r="P240" s="208"/>
      <c r="V240" s="210" t="n">
        <f aca="false">EOMONTH(V239,1)</f>
        <v>53021</v>
      </c>
      <c r="W240" s="175" t="n">
        <v>110.25</v>
      </c>
      <c r="X240" s="82" t="n">
        <v>0</v>
      </c>
      <c r="Y240" s="211" t="n">
        <v>55</v>
      </c>
      <c r="Z240" s="212" t="n">
        <v>0.07291</v>
      </c>
      <c r="AA240" s="220"/>
      <c r="AB240" s="221"/>
      <c r="AC240" s="220"/>
      <c r="AD240" s="221"/>
      <c r="AE240" s="17" t="n">
        <v>1</v>
      </c>
      <c r="AF240" s="17"/>
      <c r="AG240" s="192" t="n">
        <v>19.33196</v>
      </c>
      <c r="AH240" s="191"/>
      <c r="AI240" s="214" t="n">
        <f aca="false">+AC240</f>
        <v>0</v>
      </c>
      <c r="AJ240" s="207" t="n">
        <v>0.16017</v>
      </c>
      <c r="AK240" s="215" t="n">
        <v>0.168</v>
      </c>
      <c r="AM240" s="207"/>
      <c r="AN240" s="219"/>
      <c r="AT240" s="198" t="n">
        <f aca="false">X240/12000*9600</f>
        <v>0</v>
      </c>
      <c r="AU240" s="216"/>
      <c r="AV240" s="170"/>
      <c r="BA240" s="174" t="n">
        <v>43678</v>
      </c>
      <c r="BB240" s="1" t="n">
        <v>109.75</v>
      </c>
      <c r="BC240" s="1" t="n">
        <v>50.7731379310345</v>
      </c>
      <c r="BD240" s="1" t="n">
        <v>2.05</v>
      </c>
      <c r="BE240" s="1" t="n">
        <v>0.073137950591841</v>
      </c>
      <c r="BJ240" s="1" t="n">
        <v>1.6118082860076</v>
      </c>
      <c r="BL240" s="1" t="n">
        <v>19.3319644079398</v>
      </c>
      <c r="BN240" s="1" t="n">
        <v>43678</v>
      </c>
      <c r="BO240" s="1" t="n">
        <v>0.142931915777926</v>
      </c>
      <c r="BP240" s="1" t="n">
        <v>0.177</v>
      </c>
    </row>
    <row r="241" customFormat="false" ht="12.75" hidden="false" customHeight="false" outlineLevel="0" collapsed="false">
      <c r="A241" s="217" t="n">
        <f aca="false">V241</f>
        <v>53052</v>
      </c>
      <c r="B241" s="175" t="n">
        <f aca="false">W241+PPadd</f>
        <v>37.7</v>
      </c>
      <c r="C241" s="200"/>
      <c r="D241" s="201" t="n">
        <f aca="false">Y241*AE241</f>
        <v>55</v>
      </c>
      <c r="E241" s="202" t="n">
        <f aca="false">Z241</f>
        <v>0.07292</v>
      </c>
      <c r="F241" s="220"/>
      <c r="G241" s="221"/>
      <c r="H241" s="220"/>
      <c r="I241" s="221"/>
      <c r="J241" s="82" t="n">
        <f aca="false">X241</f>
        <v>0</v>
      </c>
      <c r="K241" s="205" t="n">
        <f aca="false">J241-C241</f>
        <v>0</v>
      </c>
      <c r="L241" s="173" t="n">
        <f aca="false">(A241-Calculation!$C$5)/365.25</f>
        <v>19.4962354551677</v>
      </c>
      <c r="M241" s="1" t="n">
        <v>6</v>
      </c>
      <c r="N241" s="206" t="n">
        <f aca="false">A241</f>
        <v>53052</v>
      </c>
      <c r="O241" s="207" t="n">
        <f aca="false">AJ241</f>
        <v>0.10539</v>
      </c>
      <c r="P241" s="208"/>
      <c r="V241" s="210" t="n">
        <f aca="false">EOMONTH(V240,1)</f>
        <v>53052</v>
      </c>
      <c r="W241" s="175" t="n">
        <v>37.7</v>
      </c>
      <c r="X241" s="82" t="n">
        <v>0</v>
      </c>
      <c r="Y241" s="211" t="n">
        <v>55</v>
      </c>
      <c r="Z241" s="212" t="n">
        <v>0.07292</v>
      </c>
      <c r="AA241" s="220"/>
      <c r="AB241" s="221"/>
      <c r="AC241" s="220"/>
      <c r="AD241" s="221"/>
      <c r="AE241" s="17" t="n">
        <v>1</v>
      </c>
      <c r="AF241" s="17"/>
      <c r="AG241" s="192" t="n">
        <v>19.41684</v>
      </c>
      <c r="AH241" s="191"/>
      <c r="AI241" s="214" t="n">
        <f aca="false">+AC241</f>
        <v>0</v>
      </c>
      <c r="AJ241" s="207" t="n">
        <v>0.10539</v>
      </c>
      <c r="AK241" s="215" t="n">
        <v>0.168</v>
      </c>
      <c r="AM241" s="207"/>
      <c r="AN241" s="219"/>
      <c r="AT241" s="198" t="n">
        <f aca="false">X241/12000*9600</f>
        <v>0</v>
      </c>
      <c r="AU241" s="216"/>
      <c r="AV241" s="170"/>
      <c r="BA241" s="174" t="n">
        <v>43709</v>
      </c>
      <c r="BB241" s="1" t="n">
        <v>37.75</v>
      </c>
      <c r="BC241" s="1" t="n">
        <v>51.5697931034483</v>
      </c>
      <c r="BD241" s="1" t="n">
        <v>2.05</v>
      </c>
      <c r="BE241" s="1" t="n">
        <v>0.073133262435312</v>
      </c>
      <c r="BJ241" s="1" t="n">
        <v>1.61518976785822</v>
      </c>
      <c r="BL241" s="1" t="n">
        <v>19.4168377823409</v>
      </c>
      <c r="BN241" s="1" t="n">
        <v>43709</v>
      </c>
      <c r="BO241" s="1" t="n">
        <v>0.142931915777926</v>
      </c>
      <c r="BP241" s="1" t="n">
        <v>0.177</v>
      </c>
    </row>
    <row r="242" customFormat="false" ht="12.75" hidden="false" customHeight="false" outlineLevel="0" collapsed="false">
      <c r="A242" s="217" t="n">
        <f aca="false">V242</f>
        <v>53082</v>
      </c>
      <c r="B242" s="175" t="n">
        <f aca="false">W242+PPadd</f>
        <v>28.8</v>
      </c>
      <c r="C242" s="200"/>
      <c r="D242" s="201" t="n">
        <f aca="false">Y242*AE242</f>
        <v>55</v>
      </c>
      <c r="E242" s="202" t="n">
        <f aca="false">Z242</f>
        <v>0.07292</v>
      </c>
      <c r="F242" s="220"/>
      <c r="G242" s="221"/>
      <c r="H242" s="220"/>
      <c r="I242" s="221"/>
      <c r="J242" s="82" t="n">
        <f aca="false">X242</f>
        <v>0</v>
      </c>
      <c r="K242" s="205" t="n">
        <f aca="false">J242-C242</f>
        <v>0</v>
      </c>
      <c r="L242" s="173" t="n">
        <f aca="false">(A242-Calculation!$C$5)/365.25</f>
        <v>19.5783709787817</v>
      </c>
      <c r="M242" s="1" t="n">
        <v>1</v>
      </c>
      <c r="N242" s="206" t="n">
        <f aca="false">A242</f>
        <v>53082</v>
      </c>
      <c r="O242" s="207" t="n">
        <f aca="false">AJ242</f>
        <v>0.08458</v>
      </c>
      <c r="P242" s="208"/>
      <c r="V242" s="210" t="n">
        <f aca="false">EOMONTH(V241,1)</f>
        <v>53082</v>
      </c>
      <c r="W242" s="175" t="n">
        <v>28.8</v>
      </c>
      <c r="X242" s="82" t="n">
        <v>0</v>
      </c>
      <c r="Y242" s="211" t="n">
        <v>55</v>
      </c>
      <c r="Z242" s="212" t="n">
        <v>0.07292</v>
      </c>
      <c r="AA242" s="220"/>
      <c r="AB242" s="221"/>
      <c r="AC242" s="220"/>
      <c r="AD242" s="221"/>
      <c r="AE242" s="17" t="n">
        <v>1</v>
      </c>
      <c r="AF242" s="17"/>
      <c r="AG242" s="192" t="n">
        <v>19.49897</v>
      </c>
      <c r="AH242" s="191"/>
      <c r="AI242" s="214" t="n">
        <f aca="false">+AC242</f>
        <v>0</v>
      </c>
      <c r="AJ242" s="207" t="n">
        <v>0.08458</v>
      </c>
      <c r="AK242" s="215" t="n">
        <v>0.168</v>
      </c>
      <c r="AM242" s="207"/>
      <c r="AN242" s="219"/>
      <c r="AT242" s="198" t="n">
        <f aca="false">X242/12000*9600</f>
        <v>0</v>
      </c>
      <c r="AU242" s="216"/>
      <c r="AV242" s="170"/>
      <c r="BA242" s="174" t="n">
        <v>43739</v>
      </c>
      <c r="BB242" s="1" t="n">
        <v>28</v>
      </c>
      <c r="BC242" s="1" t="n">
        <v>52.6126551724138</v>
      </c>
      <c r="BD242" s="1" t="n">
        <v>2.05</v>
      </c>
      <c r="BE242" s="1" t="n">
        <v>0.073128725509645</v>
      </c>
      <c r="BJ242" s="1" t="n">
        <v>1.61846892407832</v>
      </c>
      <c r="BL242" s="1" t="n">
        <v>19.4989733059548</v>
      </c>
      <c r="BN242" s="1" t="n">
        <v>43739</v>
      </c>
      <c r="BO242" s="1" t="n">
        <v>0.0891732094871195</v>
      </c>
      <c r="BP242" s="1" t="n">
        <v>0.176</v>
      </c>
    </row>
    <row r="243" customFormat="false" ht="12.75" hidden="false" customHeight="false" outlineLevel="0" collapsed="false">
      <c r="A243" s="217" t="n">
        <f aca="false">V243</f>
        <v>53113</v>
      </c>
      <c r="B243" s="175" t="n">
        <f aca="false">W243+PPadd</f>
        <v>28.8</v>
      </c>
      <c r="C243" s="200"/>
      <c r="D243" s="201" t="n">
        <f aca="false">Y243*AE243</f>
        <v>55</v>
      </c>
      <c r="E243" s="202" t="n">
        <f aca="false">Z243</f>
        <v>0.07292</v>
      </c>
      <c r="F243" s="220"/>
      <c r="G243" s="221"/>
      <c r="H243" s="220"/>
      <c r="I243" s="221"/>
      <c r="J243" s="82" t="n">
        <f aca="false">X243</f>
        <v>0</v>
      </c>
      <c r="K243" s="205" t="n">
        <f aca="false">J243-C243</f>
        <v>0</v>
      </c>
      <c r="L243" s="173" t="n">
        <f aca="false">(A243-Calculation!$C$5)/365.25</f>
        <v>19.6632443531828</v>
      </c>
      <c r="M243" s="1" t="n">
        <v>2</v>
      </c>
      <c r="N243" s="206" t="n">
        <f aca="false">A243</f>
        <v>53113</v>
      </c>
      <c r="O243" s="207" t="n">
        <f aca="false">AJ243</f>
        <v>0.0881</v>
      </c>
      <c r="P243" s="208"/>
      <c r="V243" s="210" t="n">
        <f aca="false">EOMONTH(V242,1)</f>
        <v>53113</v>
      </c>
      <c r="W243" s="175" t="n">
        <v>28.8</v>
      </c>
      <c r="X243" s="82" t="n">
        <v>0</v>
      </c>
      <c r="Y243" s="211" t="n">
        <v>55</v>
      </c>
      <c r="Z243" s="212" t="n">
        <v>0.07292</v>
      </c>
      <c r="AA243" s="220"/>
      <c r="AB243" s="221"/>
      <c r="AC243" s="220"/>
      <c r="AD243" s="221"/>
      <c r="AE243" s="17" t="n">
        <v>1</v>
      </c>
      <c r="AF243" s="17"/>
      <c r="AG243" s="192" t="n">
        <v>19.58385</v>
      </c>
      <c r="AH243" s="191"/>
      <c r="AI243" s="214" t="n">
        <f aca="false">+AC243</f>
        <v>0</v>
      </c>
      <c r="AJ243" s="207" t="n">
        <v>0.0881</v>
      </c>
      <c r="AK243" s="222" t="n">
        <v>0.168</v>
      </c>
      <c r="AM243" s="207"/>
      <c r="AN243" s="219"/>
      <c r="AT243" s="198" t="n">
        <f aca="false">X243/12000*9600</f>
        <v>0</v>
      </c>
      <c r="AU243" s="216"/>
      <c r="AV243" s="170"/>
      <c r="BA243" s="174" t="n">
        <v>43770</v>
      </c>
      <c r="BB243" s="1" t="n">
        <v>28</v>
      </c>
      <c r="BC243" s="1" t="n">
        <v>53.6097931034483</v>
      </c>
      <c r="BD243" s="1" t="n">
        <v>2.05</v>
      </c>
      <c r="BE243" s="1" t="n">
        <v>0.073124037353131</v>
      </c>
      <c r="BJ243" s="1" t="n">
        <v>1.62186437956771</v>
      </c>
      <c r="BL243" s="1" t="n">
        <v>19.5838466803559</v>
      </c>
      <c r="BN243" s="1" t="n">
        <v>43770</v>
      </c>
      <c r="BO243" s="1" t="n">
        <v>0.0700646645970225</v>
      </c>
      <c r="BP243" s="1" t="n">
        <v>0.176</v>
      </c>
    </row>
    <row r="244" customFormat="false" ht="12.75" hidden="false" customHeight="false" outlineLevel="0" collapsed="false">
      <c r="A244" s="217" t="n">
        <f aca="false">V244</f>
        <v>53143</v>
      </c>
      <c r="B244" s="175" t="n">
        <f aca="false">W244+PPadd</f>
        <v>28.8</v>
      </c>
      <c r="C244" s="200"/>
      <c r="D244" s="201" t="n">
        <f aca="false">Y244*AE244</f>
        <v>55</v>
      </c>
      <c r="E244" s="202" t="n">
        <f aca="false">Z244</f>
        <v>0.07293</v>
      </c>
      <c r="F244" s="220"/>
      <c r="G244" s="221"/>
      <c r="H244" s="220"/>
      <c r="I244" s="221"/>
      <c r="J244" s="82" t="n">
        <f aca="false">X244</f>
        <v>0</v>
      </c>
      <c r="K244" s="205" t="n">
        <f aca="false">J244-C244</f>
        <v>0</v>
      </c>
      <c r="L244" s="173" t="n">
        <f aca="false">(A244-Calculation!$C$5)/365.25</f>
        <v>19.7453798767967</v>
      </c>
      <c r="M244" s="1" t="n">
        <v>3</v>
      </c>
      <c r="N244" s="206" t="n">
        <f aca="false">A244</f>
        <v>53143</v>
      </c>
      <c r="O244" s="207" t="n">
        <f aca="false">AJ244</f>
        <v>0.08833</v>
      </c>
      <c r="P244" s="208"/>
      <c r="V244" s="210" t="n">
        <f aca="false">EOMONTH(V243,1)</f>
        <v>53143</v>
      </c>
      <c r="W244" s="175" t="n">
        <v>28.8</v>
      </c>
      <c r="X244" s="82" t="n">
        <v>0</v>
      </c>
      <c r="Y244" s="211" t="n">
        <v>55</v>
      </c>
      <c r="Z244" s="212" t="n">
        <v>0.07293</v>
      </c>
      <c r="AA244" s="220"/>
      <c r="AB244" s="221"/>
      <c r="AC244" s="220"/>
      <c r="AD244" s="221"/>
      <c r="AE244" s="17" t="n">
        <v>1</v>
      </c>
      <c r="AF244" s="17"/>
      <c r="AG244" s="192" t="n">
        <v>19.66598</v>
      </c>
      <c r="AH244" s="191"/>
      <c r="AI244" s="214" t="n">
        <f aca="false">+AC244</f>
        <v>0</v>
      </c>
      <c r="AJ244" s="207" t="n">
        <v>0.08833</v>
      </c>
      <c r="AK244" s="222" t="n">
        <v>0.168</v>
      </c>
      <c r="AM244" s="207"/>
      <c r="AN244" s="219"/>
      <c r="AT244" s="198" t="n">
        <f aca="false">X244/12000*9600</f>
        <v>0</v>
      </c>
      <c r="AU244" s="216"/>
      <c r="AV244" s="170"/>
      <c r="BA244" s="174" t="n">
        <v>43800</v>
      </c>
      <c r="BB244" s="1" t="n">
        <v>28</v>
      </c>
      <c r="BC244" s="1" t="n">
        <v>54.2376206896552</v>
      </c>
      <c r="BD244" s="1" t="n">
        <v>2.05</v>
      </c>
      <c r="BE244" s="1" t="n">
        <v>0.073119500427478</v>
      </c>
      <c r="BJ244" s="1" t="n">
        <v>1.62515708657604</v>
      </c>
      <c r="BL244" s="1" t="n">
        <v>19.6659822039699</v>
      </c>
      <c r="BN244" s="1" t="n">
        <v>43800</v>
      </c>
      <c r="BO244" s="1" t="n">
        <v>0.0700646645970225</v>
      </c>
      <c r="BP244" s="1" t="n">
        <v>0.176</v>
      </c>
    </row>
    <row r="245" customFormat="false" ht="12.75" hidden="false" customHeight="false" outlineLevel="0" collapsed="false">
      <c r="A245" s="217" t="n">
        <f aca="false">V245</f>
        <v>53174</v>
      </c>
      <c r="B245" s="175" t="n">
        <f aca="false">W245+PPadd</f>
        <v>35.05</v>
      </c>
      <c r="C245" s="200"/>
      <c r="D245" s="201" t="n">
        <f aca="false">Y245*AE245</f>
        <v>55</v>
      </c>
      <c r="E245" s="202" t="n">
        <f aca="false">Z245</f>
        <v>0.07293</v>
      </c>
      <c r="F245" s="220"/>
      <c r="G245" s="221"/>
      <c r="H245" s="220"/>
      <c r="I245" s="221"/>
      <c r="J245" s="82" t="n">
        <f aca="false">X245</f>
        <v>0</v>
      </c>
      <c r="K245" s="205" t="n">
        <f aca="false">J245-C245</f>
        <v>0</v>
      </c>
      <c r="L245" s="173" t="n">
        <f aca="false">(A245-Calculation!$C$5)/365.25</f>
        <v>19.8302532511978</v>
      </c>
      <c r="M245" s="1" t="n">
        <v>4</v>
      </c>
      <c r="N245" s="206" t="n">
        <f aca="false">A245</f>
        <v>53174</v>
      </c>
      <c r="O245" s="207" t="n">
        <f aca="false">AJ245</f>
        <v>0.1251</v>
      </c>
      <c r="P245" s="208"/>
      <c r="V245" s="210" t="n">
        <f aca="false">EOMONTH(V244,1)</f>
        <v>53174</v>
      </c>
      <c r="W245" s="175" t="n">
        <v>35.05</v>
      </c>
      <c r="X245" s="82" t="n">
        <v>0</v>
      </c>
      <c r="Y245" s="211" t="n">
        <v>55</v>
      </c>
      <c r="Z245" s="212" t="n">
        <v>0.07293</v>
      </c>
      <c r="AA245" s="220"/>
      <c r="AB245" s="221"/>
      <c r="AC245" s="220"/>
      <c r="AD245" s="221"/>
      <c r="AE245" s="17" t="n">
        <v>1</v>
      </c>
      <c r="AF245" s="17"/>
      <c r="AG245" s="192" t="n">
        <v>19.75086</v>
      </c>
      <c r="AH245" s="191"/>
      <c r="AI245" s="214" t="n">
        <f aca="false">+AC245</f>
        <v>0</v>
      </c>
      <c r="AJ245" s="207" t="n">
        <v>0.1251</v>
      </c>
      <c r="AK245" s="215" t="n">
        <v>0.168</v>
      </c>
      <c r="AM245" s="207"/>
      <c r="AN245" s="219"/>
      <c r="AT245" s="198" t="n">
        <f aca="false">X245/12000*9600</f>
        <v>0</v>
      </c>
      <c r="AU245" s="216"/>
      <c r="AV245" s="170"/>
      <c r="BA245" s="174" t="n">
        <v>43831</v>
      </c>
      <c r="BB245" s="1" t="n">
        <v>35.05</v>
      </c>
      <c r="BC245" s="1" t="n">
        <v>52.6337586206897</v>
      </c>
      <c r="BD245" s="1" t="n">
        <v>2.05</v>
      </c>
      <c r="BE245" s="1" t="n">
        <v>0.073114812270977</v>
      </c>
      <c r="BJ245" s="1" t="n">
        <v>1.62856657344888</v>
      </c>
      <c r="BL245" s="1" t="n">
        <v>19.750855578371</v>
      </c>
      <c r="BN245" s="1" t="n">
        <v>43831</v>
      </c>
      <c r="BO245" s="1" t="n">
        <v>0.0700646645970225</v>
      </c>
      <c r="BP245" s="1" t="n">
        <v>0.18</v>
      </c>
    </row>
    <row r="246" customFormat="false" ht="12.75" hidden="false" customHeight="false" outlineLevel="0" collapsed="false">
      <c r="A246" s="217" t="n">
        <f aca="false">V246</f>
        <v>53205</v>
      </c>
      <c r="B246" s="175" t="n">
        <f aca="false">W246+PPadd</f>
        <v>35.05</v>
      </c>
      <c r="C246" s="200"/>
      <c r="D246" s="201" t="n">
        <f aca="false">Y246*AE246</f>
        <v>55</v>
      </c>
      <c r="E246" s="202" t="n">
        <f aca="false">Z246</f>
        <v>0.07293</v>
      </c>
      <c r="F246" s="220"/>
      <c r="G246" s="221"/>
      <c r="H246" s="220"/>
      <c r="I246" s="221"/>
      <c r="J246" s="82" t="n">
        <f aca="false">X246</f>
        <v>0</v>
      </c>
      <c r="K246" s="205" t="n">
        <f aca="false">J246-C246</f>
        <v>0</v>
      </c>
      <c r="L246" s="173" t="n">
        <f aca="false">(A246-Calculation!$C$5)/365.25</f>
        <v>19.9151266255989</v>
      </c>
      <c r="M246" s="1" t="n">
        <v>5</v>
      </c>
      <c r="N246" s="206" t="n">
        <f aca="false">A246</f>
        <v>53205</v>
      </c>
      <c r="O246" s="207" t="n">
        <f aca="false">AJ246</f>
        <v>0.1251</v>
      </c>
      <c r="P246" s="208"/>
      <c r="V246" s="210" t="n">
        <f aca="false">EOMONTH(V245,1)</f>
        <v>53205</v>
      </c>
      <c r="W246" s="175" t="n">
        <v>35.05</v>
      </c>
      <c r="X246" s="82" t="n">
        <v>0</v>
      </c>
      <c r="Y246" s="211" t="n">
        <v>55</v>
      </c>
      <c r="Z246" s="212" t="n">
        <v>0.07293</v>
      </c>
      <c r="AA246" s="220"/>
      <c r="AB246" s="221"/>
      <c r="AC246" s="220"/>
      <c r="AD246" s="221"/>
      <c r="AE246" s="17" t="n">
        <v>1</v>
      </c>
      <c r="AF246" s="17"/>
      <c r="AG246" s="192" t="n">
        <v>19.83573</v>
      </c>
      <c r="AH246" s="191"/>
      <c r="AI246" s="214" t="n">
        <f aca="false">+AC246</f>
        <v>0</v>
      </c>
      <c r="AJ246" s="207" t="n">
        <v>0.1251</v>
      </c>
      <c r="AK246" s="215" t="n">
        <v>0.168</v>
      </c>
      <c r="AM246" s="207"/>
      <c r="AN246" s="219"/>
      <c r="AT246" s="198" t="n">
        <f aca="false">X246/12000*9600</f>
        <v>0</v>
      </c>
      <c r="AU246" s="216"/>
      <c r="AV246" s="170"/>
      <c r="BA246" s="174" t="n">
        <v>43862</v>
      </c>
      <c r="BB246" s="1" t="n">
        <v>35.05</v>
      </c>
      <c r="BC246" s="1" t="n">
        <v>51.6436551724138</v>
      </c>
      <c r="BD246" s="1" t="n">
        <v>2.05</v>
      </c>
      <c r="BE246" s="1" t="n">
        <v>0.073110124114484</v>
      </c>
      <c r="BJ246" s="1" t="n">
        <v>1.6319832132307</v>
      </c>
      <c r="BL246" s="1" t="n">
        <v>19.8357289527721</v>
      </c>
      <c r="BN246" s="1" t="n">
        <v>43862</v>
      </c>
      <c r="BO246" s="1" t="n">
        <v>0.105096996895534</v>
      </c>
      <c r="BP246" s="1" t="n">
        <v>0.18</v>
      </c>
    </row>
    <row r="247" customFormat="false" ht="12.75" hidden="false" customHeight="false" outlineLevel="0" collapsed="false">
      <c r="A247" s="217" t="n">
        <f aca="false">V247</f>
        <v>53235</v>
      </c>
      <c r="B247" s="175" t="n">
        <f aca="false">W247+PPadd</f>
        <v>27.275</v>
      </c>
      <c r="C247" s="200"/>
      <c r="D247" s="201" t="n">
        <f aca="false">Y247*AE247</f>
        <v>55</v>
      </c>
      <c r="E247" s="202" t="n">
        <f aca="false">Z247</f>
        <v>0.07294</v>
      </c>
      <c r="F247" s="220"/>
      <c r="G247" s="221"/>
      <c r="H247" s="220"/>
      <c r="I247" s="221"/>
      <c r="J247" s="82" t="n">
        <f aca="false">X247</f>
        <v>0</v>
      </c>
      <c r="K247" s="205" t="n">
        <f aca="false">J247-C247</f>
        <v>0</v>
      </c>
      <c r="L247" s="173" t="n">
        <f aca="false">(A247-Calculation!$C$5)/365.25</f>
        <v>19.9972621492129</v>
      </c>
      <c r="M247" s="1" t="n">
        <v>6</v>
      </c>
      <c r="N247" s="206" t="n">
        <f aca="false">A247</f>
        <v>53235</v>
      </c>
      <c r="O247" s="207" t="n">
        <f aca="false">AJ247</f>
        <v>0.09466</v>
      </c>
      <c r="P247" s="208"/>
      <c r="V247" s="210" t="n">
        <f aca="false">EOMONTH(V246,1)</f>
        <v>53235</v>
      </c>
      <c r="W247" s="175" t="n">
        <v>27.275</v>
      </c>
      <c r="X247" s="82" t="n">
        <v>0</v>
      </c>
      <c r="Y247" s="211" t="n">
        <v>55</v>
      </c>
      <c r="Z247" s="212" t="n">
        <v>0.07294</v>
      </c>
      <c r="AA247" s="220"/>
      <c r="AB247" s="221"/>
      <c r="AC247" s="220"/>
      <c r="AD247" s="221"/>
      <c r="AE247" s="17" t="n">
        <v>1</v>
      </c>
      <c r="AF247" s="17"/>
      <c r="AG247" s="192" t="n">
        <v>19.91513</v>
      </c>
      <c r="AH247" s="191"/>
      <c r="AI247" s="214" t="n">
        <f aca="false">+AC247</f>
        <v>0</v>
      </c>
      <c r="AJ247" s="207" t="n">
        <v>0.09466</v>
      </c>
      <c r="AK247" s="215" t="n">
        <v>0.168</v>
      </c>
      <c r="AM247" s="207"/>
      <c r="AN247" s="219"/>
      <c r="AT247" s="198" t="n">
        <f aca="false">X247/12000*9600</f>
        <v>0</v>
      </c>
      <c r="AU247" s="216"/>
      <c r="AV247" s="170"/>
      <c r="BA247" s="174" t="n">
        <v>43891</v>
      </c>
      <c r="BB247" s="1" t="n">
        <v>27.275</v>
      </c>
      <c r="BC247" s="1" t="n">
        <v>50.5075862068966</v>
      </c>
      <c r="BD247" s="1" t="n">
        <v>2.05</v>
      </c>
      <c r="BE247" s="1" t="n">
        <v>0.073105738419707</v>
      </c>
      <c r="BJ247" s="1" t="n">
        <v>1.63518591351067</v>
      </c>
      <c r="BL247" s="1" t="n">
        <v>19.9151266255989</v>
      </c>
      <c r="BN247" s="1" t="n">
        <v>43891</v>
      </c>
      <c r="BO247" s="1" t="n">
        <v>0.105096996895534</v>
      </c>
      <c r="BP247" s="1" t="n">
        <v>0.179</v>
      </c>
    </row>
    <row r="248" customFormat="false" ht="12.75" hidden="false" customHeight="false" outlineLevel="0" collapsed="false">
      <c r="A248" s="199" t="n">
        <f aca="false">V248</f>
        <v>53266</v>
      </c>
      <c r="B248" s="175" t="n">
        <f aca="false">W248+PPadd</f>
        <v>28.15</v>
      </c>
      <c r="C248" s="200"/>
      <c r="D248" s="201" t="n">
        <f aca="false">Y248*AE248</f>
        <v>55</v>
      </c>
      <c r="E248" s="202" t="n">
        <f aca="false">Z248</f>
        <v>0.07294</v>
      </c>
      <c r="F248" s="220"/>
      <c r="G248" s="221"/>
      <c r="H248" s="220"/>
      <c r="I248" s="221"/>
      <c r="J248" s="82" t="n">
        <f aca="false">X248</f>
        <v>0</v>
      </c>
      <c r="K248" s="205" t="n">
        <f aca="false">J248-C248</f>
        <v>0</v>
      </c>
      <c r="L248" s="173" t="n">
        <f aca="false">(A248-Calculation!$C$5)/365.25</f>
        <v>20.082135523614</v>
      </c>
      <c r="M248" s="1" t="n">
        <v>1</v>
      </c>
      <c r="N248" s="206" t="n">
        <f aca="false">A248</f>
        <v>53266</v>
      </c>
      <c r="O248" s="207" t="n">
        <f aca="false">AJ248</f>
        <v>0.09027</v>
      </c>
      <c r="P248" s="208"/>
      <c r="V248" s="210" t="n">
        <f aca="false">EOMONTH(V247,1)</f>
        <v>53266</v>
      </c>
      <c r="W248" s="175" t="n">
        <v>28.15</v>
      </c>
      <c r="X248" s="82" t="n">
        <v>0</v>
      </c>
      <c r="Y248" s="211" t="n">
        <v>55</v>
      </c>
      <c r="Z248" s="212" t="n">
        <v>0.07294</v>
      </c>
      <c r="AA248" s="220"/>
      <c r="AB248" s="221"/>
      <c r="AC248" s="220"/>
      <c r="AD248" s="221"/>
      <c r="AE248" s="17" t="n">
        <v>1</v>
      </c>
      <c r="AF248" s="17"/>
      <c r="AG248" s="192" t="n">
        <v>20</v>
      </c>
      <c r="AH248" s="191"/>
      <c r="AI248" s="214" t="n">
        <f aca="false">+AC248</f>
        <v>0</v>
      </c>
      <c r="AJ248" s="207" t="n">
        <v>0.09027</v>
      </c>
      <c r="AK248" s="215" t="n">
        <v>0.168</v>
      </c>
      <c r="AM248" s="207"/>
      <c r="AN248" s="219"/>
      <c r="AT248" s="198" t="n">
        <f aca="false">X248/12000*9600</f>
        <v>0</v>
      </c>
      <c r="AU248" s="216"/>
      <c r="AV248" s="170"/>
      <c r="BA248" s="174" t="n">
        <v>43922</v>
      </c>
      <c r="BB248" s="1" t="n">
        <v>28.15</v>
      </c>
      <c r="BC248" s="1" t="n">
        <v>49.7021379310345</v>
      </c>
      <c r="BD248" s="1" t="n">
        <v>2.05</v>
      </c>
      <c r="BE248" s="1" t="n">
        <v>0.073101050263228</v>
      </c>
      <c r="BJ248" s="1" t="n">
        <v>1.6386164402904</v>
      </c>
      <c r="BL248" s="1" t="n">
        <v>20</v>
      </c>
      <c r="BN248" s="1" t="n">
        <v>43922</v>
      </c>
      <c r="BO248" s="1" t="n">
        <v>0.0840775975164269</v>
      </c>
      <c r="BP248" s="1" t="n">
        <v>0.179</v>
      </c>
    </row>
    <row r="249" customFormat="false" ht="12.75" hidden="false" customHeight="false" outlineLevel="0" collapsed="false">
      <c r="A249" s="217" t="n">
        <f aca="false">V249</f>
        <v>53296</v>
      </c>
      <c r="B249" s="175" t="n">
        <f aca="false">W249+PPadd</f>
        <v>36.9</v>
      </c>
      <c r="C249" s="200"/>
      <c r="D249" s="201" t="n">
        <f aca="false">Y249*AE249</f>
        <v>55</v>
      </c>
      <c r="E249" s="202" t="n">
        <f aca="false">Z249</f>
        <v>0.07295</v>
      </c>
      <c r="F249" s="220"/>
      <c r="G249" s="221"/>
      <c r="H249" s="220"/>
      <c r="I249" s="221"/>
      <c r="J249" s="82" t="n">
        <f aca="false">X249</f>
        <v>0</v>
      </c>
      <c r="K249" s="205" t="n">
        <f aca="false">J249-C249</f>
        <v>0</v>
      </c>
      <c r="L249" s="173" t="n">
        <f aca="false">(A249-Calculation!$C$5)/365.25</f>
        <v>20.1642710472279</v>
      </c>
      <c r="M249" s="1" t="n">
        <v>2</v>
      </c>
      <c r="N249" s="206" t="n">
        <f aca="false">A249</f>
        <v>53296</v>
      </c>
      <c r="O249" s="207" t="n">
        <f aca="false">AJ249</f>
        <v>0.10539</v>
      </c>
      <c r="P249" s="208"/>
      <c r="V249" s="210" t="n">
        <f aca="false">EOMONTH(V248,1)</f>
        <v>53296</v>
      </c>
      <c r="W249" s="175" t="n">
        <v>36.9</v>
      </c>
      <c r="X249" s="82" t="n">
        <v>0</v>
      </c>
      <c r="Y249" s="211" t="n">
        <v>55</v>
      </c>
      <c r="Z249" s="212" t="n">
        <v>0.07295</v>
      </c>
      <c r="AA249" s="220"/>
      <c r="AB249" s="221"/>
      <c r="AC249" s="220"/>
      <c r="AD249" s="221"/>
      <c r="AE249" s="17" t="n">
        <v>1</v>
      </c>
      <c r="AF249" s="17"/>
      <c r="AG249" s="192" t="n">
        <v>20.08214</v>
      </c>
      <c r="AH249" s="191"/>
      <c r="AI249" s="214" t="n">
        <f aca="false">+AC249</f>
        <v>0</v>
      </c>
      <c r="AJ249" s="207" t="n">
        <v>0.10539</v>
      </c>
      <c r="AK249" s="215" t="n">
        <v>0.168</v>
      </c>
      <c r="AM249" s="207"/>
      <c r="AN249" s="219"/>
      <c r="AT249" s="198" t="n">
        <f aca="false">X249/12000*9600</f>
        <v>0</v>
      </c>
      <c r="AU249" s="216"/>
      <c r="AV249" s="170"/>
      <c r="BA249" s="174" t="n">
        <v>43952</v>
      </c>
      <c r="BB249" s="1" t="n">
        <v>36.45</v>
      </c>
      <c r="BC249" s="1" t="n">
        <v>49.169275862069</v>
      </c>
      <c r="BD249" s="1" t="n">
        <v>2.05</v>
      </c>
      <c r="BE249" s="1" t="n">
        <v>0.073095083773441</v>
      </c>
      <c r="BJ249" s="1" t="n">
        <v>1.64194315731118</v>
      </c>
      <c r="BL249" s="1" t="n">
        <v>20.082135523614</v>
      </c>
      <c r="BN249" s="1" t="n">
        <v>43952</v>
      </c>
      <c r="BO249" s="1" t="n">
        <v>0.0819756575785163</v>
      </c>
      <c r="BP249" s="1" t="n">
        <v>0.179</v>
      </c>
    </row>
    <row r="250" customFormat="false" ht="12.75" hidden="false" customHeight="false" outlineLevel="0" collapsed="false">
      <c r="A250" s="217" t="n">
        <f aca="false">V250</f>
        <v>53327</v>
      </c>
      <c r="B250" s="175" t="n">
        <f aca="false">W250+PPadd</f>
        <v>64.5</v>
      </c>
      <c r="C250" s="200"/>
      <c r="D250" s="201" t="n">
        <f aca="false">Y250*AE250</f>
        <v>55</v>
      </c>
      <c r="E250" s="202" t="n">
        <f aca="false">Z250</f>
        <v>0.07295</v>
      </c>
      <c r="F250" s="220"/>
      <c r="G250" s="221"/>
      <c r="H250" s="220"/>
      <c r="I250" s="221"/>
      <c r="J250" s="82" t="n">
        <f aca="false">X250</f>
        <v>0</v>
      </c>
      <c r="K250" s="205" t="n">
        <f aca="false">J250-C250</f>
        <v>0</v>
      </c>
      <c r="L250" s="173" t="n">
        <f aca="false">(A250-Calculation!$C$5)/365.25</f>
        <v>20.249144421629</v>
      </c>
      <c r="M250" s="1" t="n">
        <v>3</v>
      </c>
      <c r="N250" s="206" t="n">
        <f aca="false">A250</f>
        <v>53327</v>
      </c>
      <c r="O250" s="207" t="n">
        <f aca="false">AJ250</f>
        <v>0.12949</v>
      </c>
      <c r="P250" s="208"/>
      <c r="V250" s="210" t="n">
        <f aca="false">EOMONTH(V249,1)</f>
        <v>53327</v>
      </c>
      <c r="W250" s="175" t="n">
        <v>64.5</v>
      </c>
      <c r="X250" s="82" t="n">
        <v>0</v>
      </c>
      <c r="Y250" s="211" t="n">
        <v>55</v>
      </c>
      <c r="Z250" s="212" t="n">
        <v>0.07295</v>
      </c>
      <c r="AA250" s="220"/>
      <c r="AB250" s="221"/>
      <c r="AC250" s="220"/>
      <c r="AD250" s="221"/>
      <c r="AE250" s="17" t="n">
        <v>1</v>
      </c>
      <c r="AF250" s="17"/>
      <c r="AG250" s="192" t="n">
        <v>20.16701</v>
      </c>
      <c r="AH250" s="191"/>
      <c r="AI250" s="214" t="n">
        <f aca="false">+AC250</f>
        <v>0</v>
      </c>
      <c r="AJ250" s="207" t="n">
        <v>0.12949</v>
      </c>
      <c r="AK250" s="215" t="n">
        <v>0.168</v>
      </c>
      <c r="AM250" s="207"/>
      <c r="AN250" s="219"/>
      <c r="AT250" s="198" t="n">
        <f aca="false">X250/12000*9600</f>
        <v>0</v>
      </c>
      <c r="AU250" s="216"/>
      <c r="AV250" s="170"/>
      <c r="BA250" s="174" t="n">
        <v>43983</v>
      </c>
      <c r="BB250" s="1" t="n">
        <v>66.75</v>
      </c>
      <c r="BC250" s="1" t="n">
        <v>49.4066896551724</v>
      </c>
      <c r="BD250" s="1" t="n">
        <v>2.05</v>
      </c>
      <c r="BE250" s="1" t="n">
        <v>0.073088812885224</v>
      </c>
      <c r="BJ250" s="1" t="n">
        <v>1.64538786040298</v>
      </c>
      <c r="BL250" s="1" t="n">
        <v>20.1670088980151</v>
      </c>
      <c r="BN250" s="1" t="n">
        <v>43983</v>
      </c>
      <c r="BO250" s="1" t="n">
        <v>0.0924853572680696</v>
      </c>
      <c r="BP250" s="1" t="n">
        <v>0.178</v>
      </c>
    </row>
    <row r="251" customFormat="false" ht="12.75" hidden="false" customHeight="false" outlineLevel="0" collapsed="false">
      <c r="A251" s="217" t="n">
        <f aca="false">V251</f>
        <v>53358</v>
      </c>
      <c r="B251" s="175" t="n">
        <f aca="false">W251+PPadd</f>
        <v>113.25</v>
      </c>
      <c r="C251" s="200"/>
      <c r="D251" s="201" t="n">
        <f aca="false">Y251*AE251</f>
        <v>55</v>
      </c>
      <c r="E251" s="202" t="n">
        <f aca="false">Z251</f>
        <v>0.07295</v>
      </c>
      <c r="F251" s="220"/>
      <c r="G251" s="221"/>
      <c r="H251" s="220"/>
      <c r="I251" s="221"/>
      <c r="J251" s="82" t="n">
        <f aca="false">X251</f>
        <v>0</v>
      </c>
      <c r="K251" s="205" t="n">
        <f aca="false">J251-C251</f>
        <v>0</v>
      </c>
      <c r="L251" s="173" t="n">
        <f aca="false">(A251-Calculation!$C$5)/365.25</f>
        <v>20.3340177960301</v>
      </c>
      <c r="M251" s="1" t="n">
        <v>4</v>
      </c>
      <c r="N251" s="206" t="n">
        <f aca="false">A251</f>
        <v>53358</v>
      </c>
      <c r="O251" s="207" t="n">
        <f aca="false">AJ251</f>
        <v>0.16017</v>
      </c>
      <c r="P251" s="208"/>
      <c r="V251" s="210" t="n">
        <f aca="false">EOMONTH(V250,1)</f>
        <v>53358</v>
      </c>
      <c r="W251" s="175" t="n">
        <v>113.25</v>
      </c>
      <c r="X251" s="82" t="n">
        <v>0</v>
      </c>
      <c r="Y251" s="211" t="n">
        <v>55</v>
      </c>
      <c r="Z251" s="212" t="n">
        <v>0.07295</v>
      </c>
      <c r="AA251" s="220"/>
      <c r="AB251" s="221"/>
      <c r="AC251" s="220"/>
      <c r="AD251" s="221"/>
      <c r="AE251" s="17" t="n">
        <v>1</v>
      </c>
      <c r="AF251" s="17"/>
      <c r="AG251" s="192" t="n">
        <v>20.24914</v>
      </c>
      <c r="AH251" s="191"/>
      <c r="AI251" s="214" t="n">
        <f aca="false">+AC251</f>
        <v>0</v>
      </c>
      <c r="AJ251" s="207" t="n">
        <v>0.16017</v>
      </c>
      <c r="AK251" s="215" t="n">
        <v>0.168</v>
      </c>
      <c r="AM251" s="207"/>
      <c r="AN251" s="219"/>
      <c r="AT251" s="198" t="n">
        <f aca="false">X251/12000*9600</f>
        <v>0</v>
      </c>
      <c r="AU251" s="216"/>
      <c r="AV251" s="170"/>
      <c r="BA251" s="174" t="n">
        <v>44013</v>
      </c>
      <c r="BB251" s="1" t="n">
        <v>115.75</v>
      </c>
      <c r="BC251" s="1" t="n">
        <v>50.0186896551724</v>
      </c>
      <c r="BD251" s="1" t="n">
        <v>2.05</v>
      </c>
      <c r="BE251" s="1" t="n">
        <v>0.073082744283736</v>
      </c>
      <c r="BJ251" s="1" t="n">
        <v>1.6487283247523</v>
      </c>
      <c r="BL251" s="1" t="n">
        <v>20.249144421629</v>
      </c>
      <c r="BN251" s="1" t="n">
        <v>44013</v>
      </c>
      <c r="BO251" s="1" t="n">
        <v>0.117708636522998</v>
      </c>
      <c r="BP251" s="1" t="n">
        <v>0.178</v>
      </c>
    </row>
    <row r="252" customFormat="false" ht="12.75" hidden="false" customHeight="false" outlineLevel="0" collapsed="false">
      <c r="A252" s="217" t="n">
        <f aca="false">V252</f>
        <v>53386</v>
      </c>
      <c r="B252" s="175" t="n">
        <f aca="false">W252+PPadd</f>
        <v>110.25</v>
      </c>
      <c r="C252" s="200"/>
      <c r="D252" s="201" t="n">
        <f aca="false">Y252*AE252</f>
        <v>55</v>
      </c>
      <c r="E252" s="202" t="n">
        <f aca="false">Z252</f>
        <v>0.07295</v>
      </c>
      <c r="F252" s="220"/>
      <c r="G252" s="221"/>
      <c r="H252" s="220"/>
      <c r="I252" s="221"/>
      <c r="J252" s="82" t="n">
        <f aca="false">X252</f>
        <v>0</v>
      </c>
      <c r="K252" s="205" t="n">
        <f aca="false">J252-C252</f>
        <v>0</v>
      </c>
      <c r="L252" s="173" t="n">
        <f aca="false">(A252-Calculation!$C$5)/365.25</f>
        <v>20.4106776180698</v>
      </c>
      <c r="M252" s="1" t="n">
        <v>5</v>
      </c>
      <c r="N252" s="206" t="n">
        <f aca="false">A252</f>
        <v>53386</v>
      </c>
      <c r="O252" s="207" t="n">
        <f aca="false">AJ252</f>
        <v>0.16017</v>
      </c>
      <c r="P252" s="208"/>
      <c r="V252" s="210" t="n">
        <f aca="false">EOMONTH(V251,1)</f>
        <v>53386</v>
      </c>
      <c r="W252" s="175" t="n">
        <v>110.25</v>
      </c>
      <c r="X252" s="82" t="n">
        <v>0</v>
      </c>
      <c r="Y252" s="211" t="n">
        <v>55</v>
      </c>
      <c r="Z252" s="212" t="n">
        <v>0.07295</v>
      </c>
      <c r="AA252" s="220"/>
      <c r="AB252" s="221"/>
      <c r="AC252" s="220"/>
      <c r="AD252" s="221"/>
      <c r="AE252" s="17" t="n">
        <v>1</v>
      </c>
      <c r="AF252" s="17"/>
      <c r="AG252" s="192" t="n">
        <v>20.33402</v>
      </c>
      <c r="AH252" s="191"/>
      <c r="AI252" s="214" t="n">
        <f aca="false">+AC252</f>
        <v>0</v>
      </c>
      <c r="AJ252" s="207" t="n">
        <v>0.16017</v>
      </c>
      <c r="AK252" s="215" t="n">
        <v>0.168</v>
      </c>
      <c r="AM252" s="207"/>
      <c r="AN252" s="219"/>
      <c r="AT252" s="198" t="n">
        <f aca="false">X252/12000*9600</f>
        <v>0</v>
      </c>
      <c r="AU252" s="216"/>
      <c r="AV252" s="170"/>
      <c r="BA252" s="174" t="n">
        <v>44044</v>
      </c>
      <c r="BB252" s="1" t="n">
        <v>109.75</v>
      </c>
      <c r="BC252" s="1" t="n">
        <v>50.7731379310345</v>
      </c>
      <c r="BD252" s="1" t="n">
        <v>2.05</v>
      </c>
      <c r="BE252" s="1" t="n">
        <v>0.073076473395545</v>
      </c>
      <c r="BJ252" s="1" t="n">
        <v>1.65218726273839</v>
      </c>
      <c r="BL252" s="1" t="n">
        <v>20.3340177960301</v>
      </c>
      <c r="BN252" s="1" t="n">
        <v>44044</v>
      </c>
      <c r="BO252" s="1" t="n">
        <v>0.142931915777926</v>
      </c>
      <c r="BP252" s="1" t="n">
        <v>0.177</v>
      </c>
    </row>
    <row r="253" customFormat="false" ht="12.75" hidden="false" customHeight="false" outlineLevel="0" collapsed="false">
      <c r="A253" s="217" t="n">
        <f aca="false">V253</f>
        <v>53417</v>
      </c>
      <c r="B253" s="175" t="n">
        <f aca="false">W253+PPadd</f>
        <v>37.7</v>
      </c>
      <c r="C253" s="200"/>
      <c r="D253" s="201" t="n">
        <f aca="false">Y253*AE253</f>
        <v>55</v>
      </c>
      <c r="E253" s="202" t="n">
        <f aca="false">Z253</f>
        <v>0.07295</v>
      </c>
      <c r="F253" s="220"/>
      <c r="G253" s="221"/>
      <c r="H253" s="220"/>
      <c r="I253" s="221"/>
      <c r="J253" s="82" t="n">
        <f aca="false">X253</f>
        <v>0</v>
      </c>
      <c r="K253" s="205" t="n">
        <f aca="false">J253-C253</f>
        <v>0</v>
      </c>
      <c r="L253" s="173" t="n">
        <f aca="false">(A253-Calculation!$C$5)/365.25</f>
        <v>20.4955509924709</v>
      </c>
      <c r="M253" s="1" t="n">
        <v>6</v>
      </c>
      <c r="N253" s="206" t="n">
        <f aca="false">A253</f>
        <v>53417</v>
      </c>
      <c r="O253" s="207" t="n">
        <f aca="false">AJ253</f>
        <v>0.10539</v>
      </c>
      <c r="P253" s="208"/>
      <c r="V253" s="210" t="n">
        <f aca="false">EOMONTH(V252,1)</f>
        <v>53417</v>
      </c>
      <c r="W253" s="175" t="n">
        <v>37.7</v>
      </c>
      <c r="X253" s="82" t="n">
        <v>0</v>
      </c>
      <c r="Y253" s="211" t="n">
        <v>55</v>
      </c>
      <c r="Z253" s="212" t="n">
        <v>0.07295</v>
      </c>
      <c r="AA253" s="220"/>
      <c r="AB253" s="221"/>
      <c r="AC253" s="220"/>
      <c r="AD253" s="221"/>
      <c r="AE253" s="17" t="n">
        <v>1</v>
      </c>
      <c r="AF253" s="17"/>
      <c r="AG253" s="192" t="n">
        <v>20.41889</v>
      </c>
      <c r="AH253" s="191"/>
      <c r="AI253" s="214" t="n">
        <f aca="false">+AC253</f>
        <v>0</v>
      </c>
      <c r="AJ253" s="207" t="n">
        <v>0.10539</v>
      </c>
      <c r="AK253" s="215" t="n">
        <v>0.168</v>
      </c>
      <c r="AM253" s="207"/>
      <c r="AN253" s="219"/>
      <c r="AT253" s="198" t="n">
        <f aca="false">X253/12000*9600</f>
        <v>0</v>
      </c>
      <c r="AU253" s="216"/>
      <c r="AV253" s="170"/>
      <c r="BA253" s="174" t="n">
        <v>44075</v>
      </c>
      <c r="BB253" s="1" t="n">
        <v>37.75</v>
      </c>
      <c r="BC253" s="1" t="n">
        <v>51.5697931034483</v>
      </c>
      <c r="BD253" s="1" t="n">
        <v>2.05</v>
      </c>
      <c r="BE253" s="1" t="n">
        <v>0.073070202507366</v>
      </c>
      <c r="BJ253" s="1" t="n">
        <v>1.65565345737908</v>
      </c>
      <c r="BL253" s="1" t="n">
        <v>20.4188911704312</v>
      </c>
      <c r="BN253" s="1" t="n">
        <v>44075</v>
      </c>
      <c r="BO253" s="1" t="n">
        <v>0.142931915777926</v>
      </c>
      <c r="BP253" s="1" t="n">
        <v>0.177</v>
      </c>
    </row>
    <row r="254" customFormat="false" ht="12.75" hidden="false" customHeight="false" outlineLevel="0" collapsed="false">
      <c r="A254" s="217" t="n">
        <f aca="false">V254</f>
        <v>53447</v>
      </c>
      <c r="B254" s="175" t="n">
        <f aca="false">W254+PPadd</f>
        <v>28.8</v>
      </c>
      <c r="C254" s="200"/>
      <c r="D254" s="201" t="n">
        <f aca="false">Y254*AE254</f>
        <v>55</v>
      </c>
      <c r="E254" s="202" t="n">
        <f aca="false">Z254</f>
        <v>0.07295</v>
      </c>
      <c r="F254" s="224"/>
      <c r="G254" s="221"/>
      <c r="H254" s="220"/>
      <c r="I254" s="221"/>
      <c r="J254" s="82" t="n">
        <f aca="false">X254</f>
        <v>0</v>
      </c>
      <c r="K254" s="205" t="n">
        <f aca="false">J254-C254</f>
        <v>0</v>
      </c>
      <c r="L254" s="173" t="n">
        <f aca="false">(A254-Calculation!$C$5)/365.25</f>
        <v>20.5776865160849</v>
      </c>
      <c r="M254" s="1" t="n">
        <v>1</v>
      </c>
      <c r="N254" s="206" t="n">
        <f aca="false">A254</f>
        <v>53447</v>
      </c>
      <c r="O254" s="207" t="n">
        <f aca="false">AJ254</f>
        <v>0.08458</v>
      </c>
      <c r="P254" s="208"/>
      <c r="V254" s="210" t="n">
        <f aca="false">EOMONTH(V253,1)</f>
        <v>53447</v>
      </c>
      <c r="W254" s="175" t="n">
        <v>28.8</v>
      </c>
      <c r="X254" s="82" t="n">
        <v>0</v>
      </c>
      <c r="Y254" s="211" t="n">
        <v>55</v>
      </c>
      <c r="Z254" s="212" t="n">
        <v>0.07295</v>
      </c>
      <c r="AA254" s="224"/>
      <c r="AB254" s="221"/>
      <c r="AC254" s="220"/>
      <c r="AD254" s="221"/>
      <c r="AE254" s="17" t="n">
        <v>1</v>
      </c>
      <c r="AF254" s="17"/>
      <c r="AG254" s="192" t="n">
        <v>20.50103</v>
      </c>
      <c r="AH254" s="191"/>
      <c r="AI254" s="214" t="n">
        <f aca="false">+AC254</f>
        <v>0</v>
      </c>
      <c r="AJ254" s="207" t="n">
        <v>0.08458</v>
      </c>
      <c r="AK254" s="215" t="n">
        <v>0.168</v>
      </c>
      <c r="AM254" s="207"/>
      <c r="AN254" s="219"/>
      <c r="AT254" s="198" t="n">
        <f aca="false">X254/12000*9600</f>
        <v>0</v>
      </c>
      <c r="AU254" s="216"/>
      <c r="AV254" s="170"/>
      <c r="BA254" s="174" t="n">
        <v>44105</v>
      </c>
      <c r="BB254" s="1" t="n">
        <v>28</v>
      </c>
      <c r="BC254" s="1" t="n">
        <v>52.6126551724138</v>
      </c>
      <c r="BD254" s="1" t="n">
        <v>2.05</v>
      </c>
      <c r="BE254" s="1" t="n">
        <v>0.073064133905916</v>
      </c>
      <c r="BJ254" s="1" t="n">
        <v>1.65901476293037</v>
      </c>
      <c r="BL254" s="1" t="n">
        <v>20.5010266940452</v>
      </c>
      <c r="BN254" s="1" t="n">
        <v>44105</v>
      </c>
      <c r="BO254" s="1" t="n">
        <v>0.0891732094871195</v>
      </c>
      <c r="BP254" s="1" t="n">
        <v>0.176</v>
      </c>
    </row>
    <row r="255" customFormat="false" ht="12.75" hidden="false" customHeight="false" outlineLevel="0" collapsed="false">
      <c r="A255" s="217" t="n">
        <f aca="false">V255</f>
        <v>53478</v>
      </c>
      <c r="B255" s="175" t="n">
        <f aca="false">W255+PPadd</f>
        <v>28.8</v>
      </c>
      <c r="C255" s="200"/>
      <c r="D255" s="201" t="n">
        <f aca="false">Y255*AE255</f>
        <v>55</v>
      </c>
      <c r="E255" s="202" t="n">
        <f aca="false">Z255</f>
        <v>0.07296</v>
      </c>
      <c r="F255" s="220"/>
      <c r="G255" s="221"/>
      <c r="H255" s="220"/>
      <c r="I255" s="221"/>
      <c r="J255" s="82" t="n">
        <f aca="false">X255</f>
        <v>0</v>
      </c>
      <c r="K255" s="205" t="n">
        <f aca="false">J255-C255</f>
        <v>0</v>
      </c>
      <c r="L255" s="173" t="n">
        <f aca="false">(A255-Calculation!$C$5)/365.25</f>
        <v>20.662559890486</v>
      </c>
      <c r="M255" s="1" t="n">
        <v>2</v>
      </c>
      <c r="N255" s="206" t="n">
        <f aca="false">A255</f>
        <v>53478</v>
      </c>
      <c r="O255" s="207" t="n">
        <f aca="false">AJ255</f>
        <v>0.0881</v>
      </c>
      <c r="P255" s="208"/>
      <c r="V255" s="210" t="n">
        <f aca="false">EOMONTH(V254,1)</f>
        <v>53478</v>
      </c>
      <c r="W255" s="175" t="n">
        <v>28.8</v>
      </c>
      <c r="X255" s="82" t="n">
        <v>0</v>
      </c>
      <c r="Y255" s="211" t="n">
        <v>55</v>
      </c>
      <c r="Z255" s="212" t="n">
        <v>0.07296</v>
      </c>
      <c r="AA255" s="220"/>
      <c r="AB255" s="221"/>
      <c r="AC255" s="220"/>
      <c r="AD255" s="221"/>
      <c r="AE255" s="17" t="n">
        <v>1</v>
      </c>
      <c r="AF255" s="17"/>
      <c r="AG255" s="192" t="n">
        <v>20.5859</v>
      </c>
      <c r="AH255" s="191"/>
      <c r="AI255" s="214" t="n">
        <f aca="false">+AC255</f>
        <v>0</v>
      </c>
      <c r="AJ255" s="207" t="n">
        <v>0.0881</v>
      </c>
      <c r="AK255" s="222" t="n">
        <v>0.168</v>
      </c>
      <c r="AM255" s="207"/>
      <c r="AN255" s="219"/>
      <c r="AT255" s="198" t="n">
        <f aca="false">X255/12000*9600</f>
        <v>0</v>
      </c>
      <c r="AU255" s="216"/>
      <c r="AV255" s="170"/>
      <c r="BA255" s="174" t="n">
        <v>44136</v>
      </c>
      <c r="BB255" s="1" t="n">
        <v>28</v>
      </c>
      <c r="BC255" s="1" t="n">
        <v>53.6097931034483</v>
      </c>
      <c r="BD255" s="1" t="n">
        <v>2.05</v>
      </c>
      <c r="BE255" s="1" t="n">
        <v>0.073057863017763</v>
      </c>
      <c r="BJ255" s="1" t="n">
        <v>1.66249528127704</v>
      </c>
      <c r="BL255" s="1" t="n">
        <v>20.5859000684463</v>
      </c>
      <c r="BN255" s="1" t="n">
        <v>44136</v>
      </c>
      <c r="BO255" s="1" t="n">
        <v>0.0700646645970225</v>
      </c>
      <c r="BP255" s="1" t="n">
        <v>0.176</v>
      </c>
    </row>
    <row r="256" customFormat="false" ht="13.5" hidden="false" customHeight="false" outlineLevel="0" collapsed="false">
      <c r="A256" s="217" t="n">
        <f aca="false">V256</f>
        <v>53508</v>
      </c>
      <c r="B256" s="175" t="n">
        <f aca="false">W256+PPadd</f>
        <v>28.8</v>
      </c>
      <c r="C256" s="200"/>
      <c r="D256" s="201" t="n">
        <f aca="false">Y256*AE256</f>
        <v>55</v>
      </c>
      <c r="E256" s="202" t="n">
        <f aca="false">Z256</f>
        <v>0.07296</v>
      </c>
      <c r="F256" s="225"/>
      <c r="G256" s="226"/>
      <c r="H256" s="225"/>
      <c r="I256" s="226"/>
      <c r="J256" s="82" t="n">
        <f aca="false">X256</f>
        <v>0</v>
      </c>
      <c r="K256" s="205" t="n">
        <f aca="false">J256-C256</f>
        <v>0</v>
      </c>
      <c r="L256" s="173" t="n">
        <f aca="false">(A256-Calculation!$C$5)/365.25</f>
        <v>20.7446954140999</v>
      </c>
      <c r="M256" s="1" t="n">
        <v>3</v>
      </c>
      <c r="N256" s="206" t="n">
        <f aca="false">A256</f>
        <v>53508</v>
      </c>
      <c r="O256" s="207" t="n">
        <f aca="false">AJ256</f>
        <v>0.08833</v>
      </c>
      <c r="P256" s="208"/>
      <c r="V256" s="210" t="n">
        <f aca="false">EOMONTH(V255,1)</f>
        <v>53508</v>
      </c>
      <c r="W256" s="175" t="n">
        <v>28.8</v>
      </c>
      <c r="X256" s="82" t="n">
        <v>0</v>
      </c>
      <c r="Y256" s="211" t="n">
        <v>55</v>
      </c>
      <c r="Z256" s="212" t="n">
        <v>0.07296</v>
      </c>
      <c r="AA256" s="220"/>
      <c r="AB256" s="221"/>
      <c r="AC256" s="220"/>
      <c r="AD256" s="221"/>
      <c r="AE256" s="17" t="n">
        <v>1</v>
      </c>
      <c r="AF256" s="17"/>
      <c r="AG256" s="192" t="n">
        <v>20.66804</v>
      </c>
      <c r="AH256" s="191"/>
      <c r="AI256" s="214" t="n">
        <f aca="false">+AC256</f>
        <v>0</v>
      </c>
      <c r="AJ256" s="207" t="n">
        <v>0.08833</v>
      </c>
      <c r="AK256" s="222" t="n">
        <v>0.168</v>
      </c>
      <c r="AM256" s="207"/>
      <c r="AN256" s="219"/>
      <c r="AT256" s="198" t="n">
        <f aca="false">X256/12000*9600</f>
        <v>0</v>
      </c>
      <c r="AU256" s="216"/>
      <c r="AV256" s="170"/>
      <c r="BA256" s="174" t="n">
        <v>44166</v>
      </c>
      <c r="BB256" s="1" t="n">
        <v>28</v>
      </c>
      <c r="BC256" s="1" t="n">
        <v>54.2376206896552</v>
      </c>
      <c r="BD256" s="1" t="n">
        <v>2.05</v>
      </c>
      <c r="BE256" s="1" t="n">
        <v>0.073051794416337</v>
      </c>
      <c r="BJ256" s="1" t="n">
        <v>1.66587047709054</v>
      </c>
      <c r="BL256" s="1" t="n">
        <v>20.6680355920602</v>
      </c>
      <c r="BN256" s="1" t="n">
        <v>44166</v>
      </c>
      <c r="BO256" s="1" t="n">
        <v>0.0700646645970225</v>
      </c>
      <c r="BP256" s="1" t="n">
        <v>0.176</v>
      </c>
    </row>
    <row r="257" customFormat="false" ht="12.75" hidden="false" customHeight="false" outlineLevel="0" collapsed="false">
      <c r="A257" s="217" t="n">
        <f aca="false">V257</f>
        <v>53539</v>
      </c>
      <c r="B257" s="175" t="n">
        <f aca="false">W257+PPadd</f>
        <v>35.05</v>
      </c>
      <c r="C257" s="200"/>
      <c r="D257" s="201" t="n">
        <f aca="false">Y257*AE257</f>
        <v>55</v>
      </c>
      <c r="E257" s="202" t="n">
        <f aca="false">Z257</f>
        <v>0.07296</v>
      </c>
      <c r="F257" s="227"/>
      <c r="G257" s="227"/>
      <c r="H257" s="227"/>
      <c r="I257" s="227"/>
      <c r="J257" s="82" t="n">
        <f aca="false">X257</f>
        <v>0</v>
      </c>
      <c r="K257" s="205" t="n">
        <f aca="false">J257-C257</f>
        <v>0</v>
      </c>
      <c r="L257" s="173" t="n">
        <f aca="false">(A257-Calculation!$C$5)/365.25</f>
        <v>20.829568788501</v>
      </c>
      <c r="M257" s="1" t="n">
        <v>4</v>
      </c>
      <c r="N257" s="206" t="n">
        <f aca="false">A257</f>
        <v>53539</v>
      </c>
      <c r="O257" s="207" t="n">
        <f aca="false">AJ257</f>
        <v>0.1251</v>
      </c>
      <c r="P257" s="208"/>
      <c r="V257" s="210" t="n">
        <f aca="false">EOMONTH(V256,1)</f>
        <v>53539</v>
      </c>
      <c r="W257" s="175" t="n">
        <v>35.05</v>
      </c>
      <c r="X257" s="82" t="n">
        <v>0</v>
      </c>
      <c r="Y257" s="211" t="n">
        <v>55</v>
      </c>
      <c r="Z257" s="212" t="n">
        <v>0.07296</v>
      </c>
      <c r="AA257" s="227"/>
      <c r="AB257" s="227"/>
      <c r="AC257" s="227"/>
      <c r="AD257" s="227"/>
      <c r="AE257" s="17" t="n">
        <v>1</v>
      </c>
      <c r="AF257" s="17"/>
      <c r="AG257" s="192" t="n">
        <v>20.75291</v>
      </c>
      <c r="AH257" s="191"/>
      <c r="AI257" s="214" t="n">
        <f aca="false">+AC257</f>
        <v>0</v>
      </c>
      <c r="AJ257" s="207" t="n">
        <v>0.1251</v>
      </c>
      <c r="AK257" s="215" t="n">
        <v>0.168</v>
      </c>
      <c r="AM257" s="207"/>
      <c r="AN257" s="219"/>
      <c r="AT257" s="198" t="n">
        <f aca="false">X257/12000*9600</f>
        <v>0</v>
      </c>
      <c r="AU257" s="216"/>
      <c r="AV257" s="170"/>
      <c r="BA257" s="174" t="n">
        <v>44197</v>
      </c>
      <c r="BB257" s="1" t="n">
        <v>35.05</v>
      </c>
      <c r="BC257" s="1" t="n">
        <v>52.6337586206897</v>
      </c>
      <c r="BD257" s="1" t="n">
        <v>2.05</v>
      </c>
      <c r="BE257" s="1" t="n">
        <v>0.073045523528209</v>
      </c>
      <c r="BJ257" s="1" t="n">
        <v>1.66936537833449</v>
      </c>
      <c r="BL257" s="1" t="n">
        <v>20.7529089664613</v>
      </c>
      <c r="BN257" s="1" t="n">
        <v>44197</v>
      </c>
      <c r="BO257" s="1" t="n">
        <v>0.0700646645970225</v>
      </c>
      <c r="BP257" s="1" t="n">
        <v>0.18</v>
      </c>
    </row>
    <row r="258" customFormat="false" ht="13.5" hidden="false" customHeight="false" outlineLevel="0" collapsed="false">
      <c r="A258" s="217" t="n">
        <f aca="false">V258</f>
        <v>53570</v>
      </c>
      <c r="B258" s="175" t="n">
        <f aca="false">W258+PPadd</f>
        <v>35.05</v>
      </c>
      <c r="C258" s="200"/>
      <c r="D258" s="201" t="n">
        <f aca="false">Y258*AE258</f>
        <v>55</v>
      </c>
      <c r="E258" s="202" t="n">
        <f aca="false">Z258</f>
        <v>0.07296</v>
      </c>
      <c r="F258" s="228"/>
      <c r="G258" s="229"/>
      <c r="H258" s="228"/>
      <c r="I258" s="229"/>
      <c r="J258" s="82" t="n">
        <f aca="false">X258</f>
        <v>0</v>
      </c>
      <c r="K258" s="205" t="n">
        <f aca="false">J258-C258</f>
        <v>0</v>
      </c>
      <c r="L258" s="173" t="n">
        <f aca="false">(A258-Calculation!$C$5)/365.25</f>
        <v>20.9144421629021</v>
      </c>
      <c r="M258" s="1" t="n">
        <v>5</v>
      </c>
      <c r="N258" s="206" t="n">
        <f aca="false">A258</f>
        <v>53570</v>
      </c>
      <c r="O258" s="207" t="n">
        <f aca="false">AJ258</f>
        <v>0.1251</v>
      </c>
      <c r="P258" s="208"/>
      <c r="V258" s="210" t="n">
        <f aca="false">EOMONTH(V257,1)</f>
        <v>53570</v>
      </c>
      <c r="W258" s="230" t="n">
        <v>35.05</v>
      </c>
      <c r="X258" s="82" t="n">
        <v>0</v>
      </c>
      <c r="Y258" s="211" t="n">
        <v>55</v>
      </c>
      <c r="Z258" s="231" t="n">
        <v>0.07296</v>
      </c>
      <c r="AA258" s="225"/>
      <c r="AB258" s="226"/>
      <c r="AC258" s="225"/>
      <c r="AD258" s="226"/>
      <c r="AE258" s="17" t="n">
        <v>1</v>
      </c>
      <c r="AF258" s="232"/>
      <c r="AG258" s="233" t="n">
        <v>20.83778</v>
      </c>
      <c r="AH258" s="234"/>
      <c r="AI258" s="214" t="n">
        <f aca="false">+AC258</f>
        <v>0</v>
      </c>
      <c r="AJ258" s="207" t="n">
        <v>0.1251</v>
      </c>
      <c r="AK258" s="215" t="n">
        <v>0.168</v>
      </c>
      <c r="AM258" s="235"/>
      <c r="AN258" s="219"/>
      <c r="AT258" s="198" t="n">
        <f aca="false">X258/12000*9600</f>
        <v>0</v>
      </c>
      <c r="AU258" s="216"/>
      <c r="AV258" s="170"/>
      <c r="BA258" s="174" t="n">
        <v>44228</v>
      </c>
      <c r="BB258" s="1" t="n">
        <v>35.05</v>
      </c>
      <c r="BC258" s="1" t="n">
        <v>51.6436551724138</v>
      </c>
      <c r="BD258" s="1" t="n">
        <v>2.05</v>
      </c>
      <c r="BE258" s="1" t="n">
        <v>0.073039252640095</v>
      </c>
      <c r="BJ258" s="1" t="n">
        <v>1.6728676116819</v>
      </c>
      <c r="BL258" s="1" t="n">
        <v>20.8377823408624</v>
      </c>
      <c r="BN258" s="1" t="n">
        <v>44228</v>
      </c>
      <c r="BO258" s="1" t="n">
        <v>0.105096996895534</v>
      </c>
      <c r="BP258" s="1" t="n">
        <v>0.18</v>
      </c>
    </row>
    <row r="259" customFormat="false" ht="12.75" hidden="false" customHeight="false" outlineLevel="0" collapsed="false">
      <c r="B259" s="175"/>
      <c r="C259" s="200"/>
      <c r="E259" s="202" t="n">
        <f aca="false">Z259</f>
        <v>0</v>
      </c>
      <c r="J259" s="82" t="n">
        <v>50.5075862068966</v>
      </c>
      <c r="K259" s="205" t="n">
        <f aca="false">J259-C259</f>
        <v>50.5075862068966</v>
      </c>
      <c r="L259" s="173" t="n">
        <f aca="false">(A259-Calculation!$C$5)/365.25</f>
        <v>-125.752224503765</v>
      </c>
      <c r="M259" s="1" t="n">
        <v>6</v>
      </c>
      <c r="O259" s="218"/>
      <c r="P259" s="215"/>
      <c r="X259" s="82" t="n">
        <v>0</v>
      </c>
      <c r="AK259" s="215" t="n">
        <v>0.179</v>
      </c>
      <c r="AU259" s="236"/>
      <c r="BC259" s="1" t="n">
        <v>50.5075862068966</v>
      </c>
      <c r="BP259" s="1" t="n">
        <v>0.179</v>
      </c>
    </row>
    <row r="260" customFormat="false" ht="12.75" hidden="false" customHeight="false" outlineLevel="0" collapsed="false">
      <c r="B260" s="175"/>
      <c r="C260" s="200"/>
      <c r="E260" s="202" t="n">
        <f aca="false">Z260</f>
        <v>0</v>
      </c>
      <c r="J260" s="82" t="n">
        <v>49.7021379310345</v>
      </c>
      <c r="K260" s="205" t="n">
        <f aca="false">J260-C260</f>
        <v>49.7021379310345</v>
      </c>
      <c r="L260" s="173" t="n">
        <f aca="false">(A260-Calculation!$C$5)/365.25</f>
        <v>-125.752224503765</v>
      </c>
      <c r="M260" s="1" t="n">
        <v>1</v>
      </c>
      <c r="O260" s="218"/>
      <c r="P260" s="215"/>
      <c r="X260" s="82" t="n">
        <v>0</v>
      </c>
      <c r="AK260" s="215" t="n">
        <v>0.179</v>
      </c>
      <c r="AU260" s="236"/>
      <c r="BC260" s="1" t="n">
        <v>49.7021379310345</v>
      </c>
      <c r="BP260" s="1" t="n">
        <v>0.179</v>
      </c>
    </row>
    <row r="261" customFormat="false" ht="12.75" hidden="false" customHeight="false" outlineLevel="0" collapsed="false">
      <c r="B261" s="175"/>
      <c r="C261" s="200"/>
      <c r="E261" s="202" t="n">
        <f aca="false">Z261</f>
        <v>0</v>
      </c>
      <c r="J261" s="82" t="n">
        <v>49.169275862069</v>
      </c>
      <c r="K261" s="205" t="n">
        <f aca="false">J261-C261</f>
        <v>49.169275862069</v>
      </c>
      <c r="L261" s="173" t="n">
        <f aca="false">(A261-Calculation!$C$5)/365.25</f>
        <v>-125.752224503765</v>
      </c>
      <c r="M261" s="1" t="n">
        <v>2</v>
      </c>
      <c r="O261" s="218"/>
      <c r="P261" s="215"/>
      <c r="X261" s="82" t="n">
        <v>0</v>
      </c>
      <c r="AK261" s="215" t="n">
        <v>0.179</v>
      </c>
      <c r="AU261" s="236"/>
      <c r="BC261" s="1" t="n">
        <v>49.169275862069</v>
      </c>
      <c r="BP261" s="1" t="n">
        <v>0.179</v>
      </c>
    </row>
    <row r="262" customFormat="false" ht="12.75" hidden="false" customHeight="false" outlineLevel="0" collapsed="false">
      <c r="B262" s="175"/>
      <c r="C262" s="200"/>
      <c r="E262" s="202" t="n">
        <f aca="false">Z262</f>
        <v>0</v>
      </c>
      <c r="J262" s="82" t="n">
        <v>49.4066896551724</v>
      </c>
      <c r="K262" s="205" t="n">
        <f aca="false">J262-C262</f>
        <v>49.4066896551724</v>
      </c>
      <c r="L262" s="173" t="n">
        <f aca="false">(A262-Calculation!$C$5)/365.25</f>
        <v>-125.752224503765</v>
      </c>
      <c r="M262" s="1" t="n">
        <v>3</v>
      </c>
      <c r="O262" s="218"/>
      <c r="P262" s="215"/>
      <c r="X262" s="82" t="n">
        <v>0</v>
      </c>
      <c r="AK262" s="215" t="n">
        <v>0.178</v>
      </c>
      <c r="AU262" s="236"/>
      <c r="BC262" s="1" t="n">
        <v>49.4066896551724</v>
      </c>
      <c r="BP262" s="1" t="n">
        <v>0.178</v>
      </c>
    </row>
    <row r="263" customFormat="false" ht="12.75" hidden="false" customHeight="false" outlineLevel="0" collapsed="false">
      <c r="B263" s="175"/>
      <c r="C263" s="200"/>
      <c r="E263" s="202" t="n">
        <f aca="false">Z263</f>
        <v>0</v>
      </c>
      <c r="J263" s="82" t="n">
        <v>50.0186896551724</v>
      </c>
      <c r="K263" s="205" t="n">
        <f aca="false">J263-C263</f>
        <v>50.0186896551724</v>
      </c>
      <c r="L263" s="173" t="n">
        <f aca="false">(A263-Calculation!$C$5)/365.25</f>
        <v>-125.752224503765</v>
      </c>
      <c r="M263" s="1" t="n">
        <v>4</v>
      </c>
      <c r="O263" s="218"/>
      <c r="P263" s="215"/>
      <c r="X263" s="82" t="n">
        <v>0</v>
      </c>
      <c r="AK263" s="215" t="n">
        <v>0.178</v>
      </c>
      <c r="AU263" s="236"/>
      <c r="BC263" s="1" t="n">
        <v>50.0186896551724</v>
      </c>
      <c r="BP263" s="1" t="n">
        <v>0.178</v>
      </c>
    </row>
    <row r="264" customFormat="false" ht="12.75" hidden="false" customHeight="false" outlineLevel="0" collapsed="false">
      <c r="B264" s="175"/>
      <c r="C264" s="200"/>
      <c r="E264" s="202" t="n">
        <f aca="false">Z264</f>
        <v>0</v>
      </c>
      <c r="J264" s="82" t="n">
        <v>50.7731379310345</v>
      </c>
      <c r="K264" s="205" t="n">
        <f aca="false">J264-C264</f>
        <v>50.7731379310345</v>
      </c>
      <c r="L264" s="173" t="n">
        <f aca="false">(A264-Calculation!$C$5)/365.25</f>
        <v>-125.752224503765</v>
      </c>
      <c r="M264" s="1" t="n">
        <v>5</v>
      </c>
      <c r="O264" s="218"/>
      <c r="P264" s="215"/>
      <c r="X264" s="82" t="n">
        <v>0</v>
      </c>
      <c r="AK264" s="215" t="n">
        <v>0.177</v>
      </c>
      <c r="AU264" s="236"/>
      <c r="BC264" s="1" t="n">
        <v>50.7731379310345</v>
      </c>
      <c r="BP264" s="1" t="n">
        <v>0.177</v>
      </c>
    </row>
    <row r="265" customFormat="false" ht="12.75" hidden="false" customHeight="false" outlineLevel="0" collapsed="false">
      <c r="B265" s="175"/>
      <c r="C265" s="200"/>
      <c r="E265" s="202" t="n">
        <f aca="false">Z265</f>
        <v>0</v>
      </c>
      <c r="J265" s="82" t="n">
        <v>51.5697931034483</v>
      </c>
      <c r="K265" s="205" t="n">
        <f aca="false">J265-C265</f>
        <v>51.5697931034483</v>
      </c>
      <c r="L265" s="173" t="n">
        <f aca="false">(A265-Calculation!$C$5)/365.25</f>
        <v>-125.752224503765</v>
      </c>
      <c r="M265" s="1" t="n">
        <v>6</v>
      </c>
      <c r="O265" s="218"/>
      <c r="P265" s="215"/>
      <c r="X265" s="82" t="n">
        <v>0</v>
      </c>
      <c r="AK265" s="215" t="n">
        <v>0.177</v>
      </c>
      <c r="AU265" s="236"/>
      <c r="BC265" s="1" t="n">
        <v>51.5697931034483</v>
      </c>
      <c r="BP265" s="1" t="n">
        <v>0.177</v>
      </c>
    </row>
    <row r="266" customFormat="false" ht="12.75" hidden="false" customHeight="false" outlineLevel="0" collapsed="false">
      <c r="C266" s="200"/>
      <c r="E266" s="202" t="n">
        <f aca="false">Z266</f>
        <v>0</v>
      </c>
      <c r="J266" s="82" t="n">
        <v>52.6126551724138</v>
      </c>
      <c r="K266" s="205" t="n">
        <f aca="false">J266-C266</f>
        <v>52.6126551724138</v>
      </c>
      <c r="L266" s="173" t="n">
        <f aca="false">(A266-Calculation!$C$5)/365.25</f>
        <v>-125.752224503765</v>
      </c>
      <c r="M266" s="1" t="n">
        <v>1</v>
      </c>
      <c r="P266" s="215"/>
      <c r="X266" s="82" t="n">
        <v>0</v>
      </c>
      <c r="AK266" s="215" t="n">
        <v>0.176</v>
      </c>
      <c r="AU266" s="236"/>
      <c r="BC266" s="1" t="n">
        <v>52.6126551724138</v>
      </c>
      <c r="BP266" s="1" t="n">
        <v>0.176</v>
      </c>
    </row>
    <row r="267" customFormat="false" ht="12.75" hidden="false" customHeight="false" outlineLevel="0" collapsed="false">
      <c r="C267" s="200"/>
      <c r="E267" s="202" t="n">
        <f aca="false">Z267</f>
        <v>0</v>
      </c>
      <c r="L267" s="173" t="n">
        <f aca="false">(A267-Calculation!$C$5)/365.25</f>
        <v>-125.752224503765</v>
      </c>
      <c r="M267" s="1" t="n">
        <v>2</v>
      </c>
      <c r="P267" s="215"/>
      <c r="X267" s="33"/>
      <c r="AK267" s="222" t="n">
        <v>0.176</v>
      </c>
      <c r="BP267" s="1" t="n">
        <v>0.176</v>
      </c>
    </row>
    <row r="268" customFormat="false" ht="12.75" hidden="false" customHeight="false" outlineLevel="0" collapsed="false">
      <c r="C268" s="200"/>
      <c r="E268" s="202" t="n">
        <f aca="false">Z268</f>
        <v>0</v>
      </c>
      <c r="L268" s="173" t="n">
        <f aca="false">(A268-Calculation!$C$5)/365.25</f>
        <v>-125.752224503765</v>
      </c>
      <c r="M268" s="1" t="n">
        <v>3</v>
      </c>
      <c r="P268" s="215"/>
      <c r="AK268" s="222" t="n">
        <v>0.176</v>
      </c>
      <c r="BP268" s="1" t="n">
        <v>0.176</v>
      </c>
    </row>
    <row r="269" customFormat="false" ht="12.75" hidden="false" customHeight="false" outlineLevel="0" collapsed="false">
      <c r="C269" s="62"/>
      <c r="E269" s="202" t="n">
        <f aca="false">Z269</f>
        <v>0</v>
      </c>
      <c r="L269" s="173" t="n">
        <f aca="false">(A269-Calculation!$C$5)/365.25</f>
        <v>-125.752224503765</v>
      </c>
      <c r="M269" s="1" t="n">
        <v>4</v>
      </c>
      <c r="P269" s="215"/>
    </row>
    <row r="270" customFormat="false" ht="12.75" hidden="false" customHeight="false" outlineLevel="0" collapsed="false">
      <c r="C270" s="62"/>
      <c r="E270" s="202" t="n">
        <f aca="false">Z270</f>
        <v>0</v>
      </c>
      <c r="L270" s="173" t="n">
        <f aca="false">(A270-Calculation!$C$5)/365.25</f>
        <v>-125.752224503765</v>
      </c>
      <c r="M270" s="1" t="n">
        <v>5</v>
      </c>
    </row>
    <row r="271" customFormat="false" ht="12.75" hidden="false" customHeight="false" outlineLevel="0" collapsed="false">
      <c r="E271" s="202" t="n">
        <f aca="false">Z271</f>
        <v>0</v>
      </c>
      <c r="L271" s="173" t="n">
        <f aca="false">(A271-Calculation!$C$5)/365.25</f>
        <v>-125.752224503765</v>
      </c>
      <c r="M271" s="1" t="n">
        <v>6</v>
      </c>
    </row>
    <row r="272" customFormat="false" ht="12.75" hidden="false" customHeight="false" outlineLevel="0" collapsed="false">
      <c r="E272" s="202" t="n">
        <f aca="false">Z272</f>
        <v>0</v>
      </c>
      <c r="L272" s="173" t="n">
        <f aca="false">(A272-Calculation!$C$5)/365.25</f>
        <v>-125.752224503765</v>
      </c>
      <c r="M272" s="1" t="n">
        <v>1</v>
      </c>
    </row>
    <row r="273" customFormat="false" ht="12.75" hidden="false" customHeight="false" outlineLevel="0" collapsed="false">
      <c r="E273" s="202" t="n">
        <f aca="false">Z273</f>
        <v>0</v>
      </c>
      <c r="L273" s="173" t="n">
        <f aca="false">(A273-Calculation!$C$5)/365.25</f>
        <v>-125.752224503765</v>
      </c>
      <c r="M273" s="1" t="n">
        <v>2</v>
      </c>
    </row>
    <row r="274" customFormat="false" ht="12.75" hidden="false" customHeight="false" outlineLevel="0" collapsed="false">
      <c r="E274" s="202" t="n">
        <f aca="false">Z274</f>
        <v>0</v>
      </c>
      <c r="L274" s="173" t="n">
        <f aca="false">(A274-Calculation!$C$5)/365.25</f>
        <v>-125.752224503765</v>
      </c>
      <c r="M274" s="1" t="n">
        <v>3</v>
      </c>
    </row>
    <row r="275" customFormat="false" ht="12.75" hidden="false" customHeight="false" outlineLevel="0" collapsed="false">
      <c r="E275" s="202" t="n">
        <f aca="false">Z275</f>
        <v>0</v>
      </c>
      <c r="L275" s="173" t="n">
        <f aca="false">(A275-Calculation!$C$5)/365.25</f>
        <v>-125.752224503765</v>
      </c>
      <c r="M275" s="1" t="n">
        <v>4</v>
      </c>
    </row>
    <row r="276" customFormat="false" ht="12.75" hidden="false" customHeight="false" outlineLevel="0" collapsed="false">
      <c r="E276" s="202" t="n">
        <f aca="false">Z276</f>
        <v>0</v>
      </c>
      <c r="L276" s="173" t="n">
        <f aca="false">(A276-Calculation!$C$5)/365.25</f>
        <v>-125.752224503765</v>
      </c>
      <c r="M276" s="1" t="n">
        <v>5</v>
      </c>
    </row>
    <row r="277" customFormat="false" ht="12.75" hidden="false" customHeight="false" outlineLevel="0" collapsed="false">
      <c r="E277" s="202" t="n">
        <f aca="false">Z277</f>
        <v>0</v>
      </c>
      <c r="L277" s="173" t="n">
        <f aca="false">(A277-Calculation!$C$5)/365.25</f>
        <v>-125.752224503765</v>
      </c>
      <c r="M277" s="1" t="n">
        <v>6</v>
      </c>
    </row>
    <row r="278" customFormat="false" ht="11.25" hidden="false" customHeight="false" outlineLevel="0" collapsed="false">
      <c r="L278" s="173" t="n">
        <f aca="false">(A278-Calculation!$C$5)/365.25</f>
        <v>-125.752224503765</v>
      </c>
    </row>
    <row r="279" customFormat="false" ht="11.25" hidden="false" customHeight="false" outlineLevel="0" collapsed="false">
      <c r="L279" s="173" t="n">
        <f aca="false">(A279-Calculation!$C$5)/365.25</f>
        <v>-125.752224503765</v>
      </c>
    </row>
    <row r="280" customFormat="false" ht="11.25" hidden="false" customHeight="false" outlineLevel="0" collapsed="false">
      <c r="L280" s="173" t="n">
        <f aca="false">(A280-Calculation!$C$5)/365.25</f>
        <v>-125.752224503765</v>
      </c>
    </row>
    <row r="281" customFormat="false" ht="11.25" hidden="false" customHeight="false" outlineLevel="0" collapsed="false">
      <c r="L281" s="173" t="n">
        <f aca="false">(A281-Calculation!$C$5)/365.25</f>
        <v>-125.752224503765</v>
      </c>
    </row>
    <row r="282" customFormat="false" ht="11.25" hidden="false" customHeight="false" outlineLevel="0" collapsed="false">
      <c r="L282" s="173" t="n">
        <f aca="false">(A282-Calculation!$C$5)/365.25</f>
        <v>-125.752224503765</v>
      </c>
    </row>
    <row r="283" customFormat="false" ht="11.25" hidden="false" customHeight="false" outlineLevel="0" collapsed="false">
      <c r="L283" s="173" t="n">
        <f aca="false">(A283-Calculation!$C$5)/365.25</f>
        <v>-125.752224503765</v>
      </c>
    </row>
    <row r="284" customFormat="false" ht="11.25" hidden="false" customHeight="false" outlineLevel="0" collapsed="false">
      <c r="L284" s="173" t="n">
        <f aca="false">(A284-Calculation!$C$5)/365.25</f>
        <v>-125.752224503765</v>
      </c>
    </row>
    <row r="285" customFormat="false" ht="11.25" hidden="false" customHeight="false" outlineLevel="0" collapsed="false">
      <c r="L285" s="173" t="n">
        <f aca="false">(A285-Calculation!$C$5)/365.25</f>
        <v>-125.752224503765</v>
      </c>
    </row>
    <row r="286" customFormat="false" ht="11.25" hidden="false" customHeight="false" outlineLevel="0" collapsed="false">
      <c r="L286" s="173" t="n">
        <f aca="false">(A286-Calculation!$C$5)/365.25</f>
        <v>-125.752224503765</v>
      </c>
    </row>
    <row r="287" customFormat="false" ht="11.25" hidden="false" customHeight="false" outlineLevel="0" collapsed="false">
      <c r="L287" s="173" t="n">
        <f aca="false">(A287-Calculation!$C$5)/365.25</f>
        <v>-125.752224503765</v>
      </c>
    </row>
    <row r="288" customFormat="false" ht="11.25" hidden="false" customHeight="false" outlineLevel="0" collapsed="false">
      <c r="L288" s="173" t="n">
        <f aca="false">(A288-Calculation!$C$5)/365.25</f>
        <v>-125.752224503765</v>
      </c>
    </row>
    <row r="289" customFormat="false" ht="11.25" hidden="false" customHeight="false" outlineLevel="0" collapsed="false">
      <c r="L289" s="173" t="n">
        <f aca="false">(A289-Calculation!$C$5)/365.25</f>
        <v>-125.752224503765</v>
      </c>
    </row>
    <row r="290" customFormat="false" ht="11.25" hidden="false" customHeight="false" outlineLevel="0" collapsed="false">
      <c r="L290" s="173" t="n">
        <f aca="false">(A290-Calculation!$C$5)/365.25</f>
        <v>-125.752224503765</v>
      </c>
    </row>
    <row r="291" customFormat="false" ht="11.25" hidden="false" customHeight="false" outlineLevel="0" collapsed="false">
      <c r="L291" s="173" t="n">
        <f aca="false">(A291-Calculation!$C$5)/365.25</f>
        <v>-125.752224503765</v>
      </c>
    </row>
    <row r="292" customFormat="false" ht="11.25" hidden="false" customHeight="false" outlineLevel="0" collapsed="false">
      <c r="L292" s="173" t="n">
        <f aca="false">(A292-Calculation!$C$5)/365.25</f>
        <v>-125.752224503765</v>
      </c>
    </row>
    <row r="293" customFormat="false" ht="11.25" hidden="false" customHeight="false" outlineLevel="0" collapsed="false">
      <c r="L293" s="173" t="n">
        <f aca="false">(A293-Calculation!$C$5)/365.25</f>
        <v>-125.752224503765</v>
      </c>
    </row>
    <row r="294" customFormat="false" ht="11.25" hidden="false" customHeight="false" outlineLevel="0" collapsed="false">
      <c r="L294" s="173" t="n">
        <f aca="false">(A294-Calculation!$C$5)/365.25</f>
        <v>-125.752224503765</v>
      </c>
    </row>
    <row r="295" customFormat="false" ht="11.25" hidden="false" customHeight="false" outlineLevel="0" collapsed="false">
      <c r="L295" s="173" t="n">
        <f aca="false">(A295-Calculation!$C$5)/365.25</f>
        <v>-125.752224503765</v>
      </c>
    </row>
    <row r="296" customFormat="false" ht="11.25" hidden="false" customHeight="false" outlineLevel="0" collapsed="false">
      <c r="L296" s="173" t="n">
        <f aca="false">(A296-Calculation!$C$5)/365.25</f>
        <v>-125.752224503765</v>
      </c>
    </row>
    <row r="297" customFormat="false" ht="11.25" hidden="false" customHeight="false" outlineLevel="0" collapsed="false">
      <c r="L297" s="173" t="n">
        <f aca="false">(A297-Calculation!$C$5)/365.25</f>
        <v>-125.752224503765</v>
      </c>
    </row>
    <row r="298" customFormat="false" ht="11.25" hidden="false" customHeight="false" outlineLevel="0" collapsed="false">
      <c r="L298" s="173" t="n">
        <f aca="false">(A298-Calculation!$C$5)/365.25</f>
        <v>-125.752224503765</v>
      </c>
    </row>
    <row r="299" customFormat="false" ht="11.25" hidden="false" customHeight="false" outlineLevel="0" collapsed="false">
      <c r="L299" s="173" t="n">
        <f aca="false">(A299-Calculation!$C$5)/365.25</f>
        <v>-125.752224503765</v>
      </c>
    </row>
    <row r="300" customFormat="false" ht="11.25" hidden="false" customHeight="false" outlineLevel="0" collapsed="false">
      <c r="L300" s="173" t="n">
        <f aca="false">(A300-Calculation!$C$5)/365.25</f>
        <v>-125.752224503765</v>
      </c>
    </row>
    <row r="301" customFormat="false" ht="11.25" hidden="false" customHeight="false" outlineLevel="0" collapsed="false">
      <c r="L301" s="173" t="n">
        <f aca="false">(A301-Calculation!$C$5)/365.25</f>
        <v>-125.752224503765</v>
      </c>
    </row>
    <row r="302" customFormat="false" ht="11.25" hidden="false" customHeight="false" outlineLevel="0" collapsed="false">
      <c r="L302" s="173" t="n">
        <f aca="false">(A302-Calculation!$C$5)/365.25</f>
        <v>-125.752224503765</v>
      </c>
    </row>
    <row r="303" customFormat="false" ht="11.25" hidden="false" customHeight="false" outlineLevel="0" collapsed="false">
      <c r="L303" s="173" t="n">
        <f aca="false">(A303-Calculation!$C$5)/365.25</f>
        <v>-125.752224503765</v>
      </c>
    </row>
    <row r="304" customFormat="false" ht="11.25" hidden="false" customHeight="false" outlineLevel="0" collapsed="false">
      <c r="L304" s="173" t="n">
        <f aca="false">(A304-Calculation!$C$5)/365.25</f>
        <v>-125.752224503765</v>
      </c>
    </row>
    <row r="305" customFormat="false" ht="11.25" hidden="false" customHeight="false" outlineLevel="0" collapsed="false">
      <c r="L305" s="173" t="n">
        <f aca="false">(A305-Calculation!$C$5)/365.25</f>
        <v>-125.752224503765</v>
      </c>
    </row>
    <row r="306" customFormat="false" ht="11.25" hidden="false" customHeight="false" outlineLevel="0" collapsed="false">
      <c r="L306" s="173" t="n">
        <f aca="false">(A306-Calculation!$C$5)/365.25</f>
        <v>-125.752224503765</v>
      </c>
    </row>
    <row r="307" customFormat="false" ht="11.25" hidden="false" customHeight="false" outlineLevel="0" collapsed="false">
      <c r="L307" s="173" t="n">
        <f aca="false">(A307-Calculation!$C$5)/365.25</f>
        <v>-125.752224503765</v>
      </c>
    </row>
    <row r="308" customFormat="false" ht="11.25" hidden="false" customHeight="false" outlineLevel="0" collapsed="false">
      <c r="L308" s="173" t="n">
        <f aca="false">(A308-Calculation!$C$5)/365.25</f>
        <v>-125.752224503765</v>
      </c>
    </row>
    <row r="309" customFormat="false" ht="11.25" hidden="false" customHeight="false" outlineLevel="0" collapsed="false">
      <c r="L309" s="173" t="n">
        <f aca="false">(A309-Calculation!$C$5)/365.25</f>
        <v>-125.752224503765</v>
      </c>
    </row>
    <row r="310" customFormat="false" ht="11.25" hidden="false" customHeight="false" outlineLevel="0" collapsed="false">
      <c r="L310" s="173" t="n">
        <f aca="false">(A310-Calculation!$C$5)/365.25</f>
        <v>-125.752224503765</v>
      </c>
    </row>
    <row r="311" customFormat="false" ht="11.25" hidden="false" customHeight="false" outlineLevel="0" collapsed="false">
      <c r="L311" s="173" t="n">
        <f aca="false">(A311-Calculation!$C$5)/365.25</f>
        <v>-125.752224503765</v>
      </c>
    </row>
    <row r="312" customFormat="false" ht="11.25" hidden="false" customHeight="false" outlineLevel="0" collapsed="false">
      <c r="L312" s="173" t="n">
        <f aca="false">(A312-Calculation!$C$5)/365.25</f>
        <v>-125.752224503765</v>
      </c>
    </row>
    <row r="313" customFormat="false" ht="11.25" hidden="false" customHeight="false" outlineLevel="0" collapsed="false">
      <c r="L313" s="173" t="n">
        <f aca="false">(A313-Calculation!$C$5)/365.25</f>
        <v>-125.752224503765</v>
      </c>
    </row>
    <row r="314" customFormat="false" ht="11.25" hidden="false" customHeight="false" outlineLevel="0" collapsed="false">
      <c r="L314" s="173" t="n">
        <f aca="false">(A314-Calculation!$C$5)/365.25</f>
        <v>-125.752224503765</v>
      </c>
    </row>
    <row r="315" customFormat="false" ht="11.25" hidden="false" customHeight="false" outlineLevel="0" collapsed="false">
      <c r="L315" s="173" t="n">
        <f aca="false">(A315-Calculation!$C$5)/365.25</f>
        <v>-125.752224503765</v>
      </c>
    </row>
    <row r="316" customFormat="false" ht="11.25" hidden="false" customHeight="false" outlineLevel="0" collapsed="false">
      <c r="L316" s="173" t="n">
        <f aca="false">(A316-Calculation!$C$5)/365.25</f>
        <v>-125.752224503765</v>
      </c>
    </row>
    <row r="317" customFormat="false" ht="11.25" hidden="false" customHeight="false" outlineLevel="0" collapsed="false">
      <c r="L317" s="173" t="n">
        <f aca="false">(A317-Calculation!$C$5)/365.25</f>
        <v>-125.752224503765</v>
      </c>
    </row>
    <row r="318" customFormat="false" ht="11.25" hidden="false" customHeight="false" outlineLevel="0" collapsed="false">
      <c r="L318" s="173" t="n">
        <f aca="false">(A318-Calculation!$C$5)/365.25</f>
        <v>-125.752224503765</v>
      </c>
    </row>
    <row r="319" customFormat="false" ht="11.25" hidden="false" customHeight="false" outlineLevel="0" collapsed="false">
      <c r="L319" s="173" t="n">
        <f aca="false">(A319-Calculation!$C$5)/365.25</f>
        <v>-125.752224503765</v>
      </c>
    </row>
    <row r="320" customFormat="false" ht="11.25" hidden="false" customHeight="false" outlineLevel="0" collapsed="false">
      <c r="L320" s="173" t="n">
        <f aca="false">(A320-Calculation!$C$5)/365.25</f>
        <v>-125.752224503765</v>
      </c>
    </row>
    <row r="321" customFormat="false" ht="11.25" hidden="false" customHeight="false" outlineLevel="0" collapsed="false">
      <c r="L321" s="173" t="n">
        <f aca="false">(A321-Calculation!$C$5)/365.25</f>
        <v>-125.752224503765</v>
      </c>
    </row>
    <row r="322" customFormat="false" ht="11.25" hidden="false" customHeight="false" outlineLevel="0" collapsed="false">
      <c r="L322" s="173" t="n">
        <f aca="false">(A322-Calculation!$C$5)/365.25</f>
        <v>-125.752224503765</v>
      </c>
    </row>
    <row r="323" customFormat="false" ht="11.25" hidden="false" customHeight="false" outlineLevel="0" collapsed="false">
      <c r="L323" s="173" t="n">
        <f aca="false">(A323-Calculation!$C$5)/365.25</f>
        <v>-125.752224503765</v>
      </c>
    </row>
    <row r="324" customFormat="false" ht="11.25" hidden="false" customHeight="false" outlineLevel="0" collapsed="false">
      <c r="L324" s="173" t="n">
        <f aca="false">(A324-Calculation!$C$5)/365.25</f>
        <v>-125.752224503765</v>
      </c>
    </row>
    <row r="325" customFormat="false" ht="11.25" hidden="false" customHeight="false" outlineLevel="0" collapsed="false">
      <c r="L325" s="173" t="n">
        <f aca="false">(A325-Calculation!$C$5)/365.25</f>
        <v>-125.752224503765</v>
      </c>
    </row>
    <row r="326" customFormat="false" ht="11.25" hidden="false" customHeight="false" outlineLevel="0" collapsed="false">
      <c r="L326" s="173" t="n">
        <f aca="false">(A326-Calculation!$C$5)/365.25</f>
        <v>-125.752224503765</v>
      </c>
    </row>
    <row r="327" customFormat="false" ht="11.25" hidden="false" customHeight="false" outlineLevel="0" collapsed="false">
      <c r="L327" s="173" t="n">
        <f aca="false">(A327-Calculation!$C$5)/365.25</f>
        <v>-125.752224503765</v>
      </c>
    </row>
    <row r="328" customFormat="false" ht="11.25" hidden="false" customHeight="false" outlineLevel="0" collapsed="false">
      <c r="L328" s="173" t="n">
        <f aca="false">(A328-Calculation!$C$5)/365.25</f>
        <v>-125.752224503765</v>
      </c>
    </row>
    <row r="329" customFormat="false" ht="11.25" hidden="false" customHeight="false" outlineLevel="0" collapsed="false">
      <c r="L329" s="173" t="n">
        <f aca="false">(A329-Calculation!$C$5)/365.25</f>
        <v>-125.752224503765</v>
      </c>
    </row>
    <row r="330" customFormat="false" ht="11.25" hidden="false" customHeight="false" outlineLevel="0" collapsed="false">
      <c r="L330" s="173" t="n">
        <f aca="false">(A330-Calculation!$C$5)/365.25</f>
        <v>-125.752224503765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B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6.70703125" defaultRowHeight="11.25" customHeight="true" zeroHeight="false" outlineLevelRow="0" outlineLevelCol="0"/>
  <cols>
    <col collapsed="false" customWidth="true" hidden="false" outlineLevel="0" max="1" min="1" style="1" width="7.7"/>
    <col collapsed="false" customWidth="false" hidden="false" outlineLevel="0" max="8" min="2" style="1" width="6.7"/>
    <col collapsed="false" customWidth="true" hidden="false" outlineLevel="0" max="9" min="9" style="1" width="6.41"/>
    <col collapsed="false" customWidth="false" hidden="false" outlineLevel="0" max="11" min="10" style="1" width="6.7"/>
    <col collapsed="false" customWidth="true" hidden="false" outlineLevel="0" max="12" min="12" style="1" width="7.99"/>
    <col collapsed="false" customWidth="true" hidden="false" outlineLevel="0" max="13" min="13" style="1" width="7.7"/>
    <col collapsed="false" customWidth="true" hidden="false" outlineLevel="0" max="14" min="14" style="1" width="6.99"/>
    <col collapsed="false" customWidth="false" hidden="false" outlineLevel="0" max="257" min="15" style="1" width="6.7"/>
  </cols>
  <sheetData>
    <row r="2" customFormat="false" ht="11.25" hidden="false" customHeight="false" outlineLevel="0" collapsed="false">
      <c r="E2" s="237" t="n">
        <f aca="false">Curves!AS3</f>
        <v>0</v>
      </c>
    </row>
    <row r="3" customFormat="false" ht="11.25" hidden="false" customHeight="false" outlineLevel="0" collapsed="false">
      <c r="B3" s="238"/>
      <c r="C3" s="239" t="s">
        <v>197</v>
      </c>
      <c r="D3" s="239" t="s">
        <v>198</v>
      </c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</row>
    <row r="4" customFormat="false" ht="11.25" hidden="false" customHeight="false" outlineLevel="0" collapsed="false">
      <c r="B4" s="239" t="s">
        <v>199</v>
      </c>
      <c r="C4" s="240" t="n">
        <v>800</v>
      </c>
      <c r="D4" s="240" t="n">
        <v>2300</v>
      </c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</row>
    <row r="5" customFormat="false" ht="11.25" hidden="false" customHeight="false" outlineLevel="0" collapsed="false">
      <c r="B5" s="241" t="s">
        <v>200</v>
      </c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</row>
    <row r="6" customFormat="false" ht="11.25" hidden="false" customHeight="false" outlineLevel="0" collapsed="false">
      <c r="B6" s="242"/>
      <c r="C6" s="242" t="s">
        <v>201</v>
      </c>
      <c r="D6" s="242" t="s">
        <v>202</v>
      </c>
      <c r="E6" s="242" t="s">
        <v>203</v>
      </c>
      <c r="F6" s="242" t="s">
        <v>204</v>
      </c>
      <c r="G6" s="242" t="s">
        <v>134</v>
      </c>
      <c r="H6" s="242" t="s">
        <v>205</v>
      </c>
      <c r="I6" s="242" t="s">
        <v>206</v>
      </c>
      <c r="J6" s="242" t="s">
        <v>207</v>
      </c>
      <c r="K6" s="242" t="s">
        <v>208</v>
      </c>
      <c r="L6" s="242" t="s">
        <v>209</v>
      </c>
      <c r="M6" s="242" t="s">
        <v>210</v>
      </c>
      <c r="N6" s="242" t="s">
        <v>211</v>
      </c>
      <c r="O6" s="242"/>
    </row>
    <row r="7" customFormat="false" ht="11.25" hidden="false" customHeight="false" outlineLevel="0" collapsed="false">
      <c r="B7" s="239" t="s">
        <v>212</v>
      </c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  <c r="O7" s="239" t="s">
        <v>213</v>
      </c>
    </row>
    <row r="8" customFormat="false" ht="11.25" hidden="false" customHeight="false" outlineLevel="0" collapsed="false">
      <c r="B8" s="238" t="n">
        <v>100</v>
      </c>
      <c r="C8" s="243" t="n">
        <v>0.840091403608595</v>
      </c>
      <c r="D8" s="243" t="n">
        <v>0.840091403608595</v>
      </c>
      <c r="E8" s="243" t="n">
        <v>0.880091403608595</v>
      </c>
      <c r="F8" s="243" t="n">
        <v>0.930091403608595</v>
      </c>
      <c r="G8" s="243" t="n">
        <v>0.994874138887982</v>
      </c>
      <c r="H8" s="243" t="n">
        <v>1.15660153937241</v>
      </c>
      <c r="I8" s="243" t="n">
        <v>1.11512120882705</v>
      </c>
      <c r="J8" s="243" t="n">
        <v>1.09161161660227</v>
      </c>
      <c r="K8" s="243" t="n">
        <v>0.996645781912536</v>
      </c>
      <c r="L8" s="243" t="n">
        <v>0.9495</v>
      </c>
      <c r="M8" s="243" t="n">
        <v>0.9295</v>
      </c>
      <c r="N8" s="243" t="n">
        <v>0.9295</v>
      </c>
      <c r="O8" s="243" t="str">
        <f aca="false">Curves!BC9</f>
        <v>2</v>
      </c>
      <c r="Q8" s="243" t="n">
        <v>0.840091403608595</v>
      </c>
      <c r="R8" s="243" t="n">
        <v>0.840091403608595</v>
      </c>
      <c r="S8" s="243" t="n">
        <v>0.880091403608595</v>
      </c>
      <c r="T8" s="243" t="n">
        <v>0.930091403608595</v>
      </c>
      <c r="U8" s="243" t="n">
        <v>0.994874138887982</v>
      </c>
      <c r="V8" s="243" t="n">
        <v>1.15660153937241</v>
      </c>
      <c r="W8" s="243" t="n">
        <v>1.11512120882705</v>
      </c>
      <c r="X8" s="243" t="n">
        <v>1.09161161660227</v>
      </c>
      <c r="Y8" s="243" t="n">
        <v>0.996645781912536</v>
      </c>
      <c r="Z8" s="243" t="n">
        <v>0.9495</v>
      </c>
      <c r="AA8" s="243" t="n">
        <v>0.9295</v>
      </c>
      <c r="AB8" s="243" t="n">
        <v>0.9295</v>
      </c>
    </row>
    <row r="9" customFormat="false" ht="11.25" hidden="false" customHeight="false" outlineLevel="0" collapsed="false">
      <c r="B9" s="238" t="n">
        <v>200</v>
      </c>
      <c r="C9" s="243" t="n">
        <v>0.822165459676005</v>
      </c>
      <c r="D9" s="243" t="n">
        <v>0.822165459676005</v>
      </c>
      <c r="E9" s="243" t="n">
        <v>0.832165459676005</v>
      </c>
      <c r="F9" s="243" t="n">
        <v>0.882165459676005</v>
      </c>
      <c r="G9" s="243" t="n">
        <v>0.896144177087074</v>
      </c>
      <c r="H9" s="243" t="n">
        <v>0.958259325044405</v>
      </c>
      <c r="I9" s="243" t="n">
        <v>1.01858897706272</v>
      </c>
      <c r="J9" s="243" t="n">
        <v>0.985416926336782</v>
      </c>
      <c r="K9" s="243" t="n">
        <v>0.874375039554458</v>
      </c>
      <c r="L9" s="243" t="n">
        <v>0.9012</v>
      </c>
      <c r="M9" s="243" t="n">
        <v>0.8812</v>
      </c>
      <c r="N9" s="243" t="n">
        <v>0.8812</v>
      </c>
      <c r="O9" s="243" t="str">
        <f aca="false">Curves!BC10</f>
        <v>2</v>
      </c>
      <c r="Q9" s="243" t="n">
        <v>0.822165459676005</v>
      </c>
      <c r="R9" s="243" t="n">
        <v>0.822165459676005</v>
      </c>
      <c r="S9" s="243" t="n">
        <v>0.832165459676005</v>
      </c>
      <c r="T9" s="243" t="n">
        <v>0.882165459676005</v>
      </c>
      <c r="U9" s="243" t="n">
        <v>0.896144177087074</v>
      </c>
      <c r="V9" s="243" t="n">
        <v>0.958259325044405</v>
      </c>
      <c r="W9" s="243" t="n">
        <v>1.01858897706272</v>
      </c>
      <c r="X9" s="243" t="n">
        <v>0.985416926336782</v>
      </c>
      <c r="Y9" s="243" t="n">
        <v>0.874375039554458</v>
      </c>
      <c r="Z9" s="243" t="n">
        <v>0.9012</v>
      </c>
      <c r="AA9" s="243" t="n">
        <v>0.8812</v>
      </c>
      <c r="AB9" s="243" t="n">
        <v>0.8812</v>
      </c>
    </row>
    <row r="10" customFormat="false" ht="11.25" hidden="false" customHeight="false" outlineLevel="0" collapsed="false">
      <c r="B10" s="238" t="n">
        <v>300</v>
      </c>
      <c r="C10" s="243" t="n">
        <v>0.746699835535835</v>
      </c>
      <c r="D10" s="243" t="n">
        <v>0.746699835535835</v>
      </c>
      <c r="E10" s="243" t="n">
        <v>0.796699835535835</v>
      </c>
      <c r="F10" s="243" t="n">
        <v>0.846699835535835</v>
      </c>
      <c r="G10" s="243" t="n">
        <v>0.848085148062294</v>
      </c>
      <c r="H10" s="243" t="n">
        <v>0.80550621669627</v>
      </c>
      <c r="I10" s="243" t="n">
        <v>0.970540276116969</v>
      </c>
      <c r="J10" s="243" t="n">
        <v>0.884955752212389</v>
      </c>
      <c r="K10" s="243" t="n">
        <v>0.819948104550344</v>
      </c>
      <c r="L10" s="243" t="n">
        <v>0.8657</v>
      </c>
      <c r="M10" s="243" t="n">
        <v>0.8457</v>
      </c>
      <c r="N10" s="243" t="n">
        <v>0.8457</v>
      </c>
      <c r="O10" s="243" t="str">
        <f aca="false">Curves!BC11</f>
        <v>2</v>
      </c>
      <c r="Q10" s="243" t="n">
        <v>0.746699835535835</v>
      </c>
      <c r="R10" s="243" t="n">
        <v>0.746699835535835</v>
      </c>
      <c r="S10" s="243" t="n">
        <v>0.796699835535835</v>
      </c>
      <c r="T10" s="243" t="n">
        <v>0.846699835535835</v>
      </c>
      <c r="U10" s="243" t="n">
        <v>0.848085148062294</v>
      </c>
      <c r="V10" s="243" t="n">
        <v>0.80550621669627</v>
      </c>
      <c r="W10" s="243" t="n">
        <v>0.970540276116969</v>
      </c>
      <c r="X10" s="243" t="n">
        <v>0.884955752212389</v>
      </c>
      <c r="Y10" s="243" t="n">
        <v>0.819948104550344</v>
      </c>
      <c r="Z10" s="243" t="n">
        <v>0.8657</v>
      </c>
      <c r="AA10" s="243" t="n">
        <v>0.8457</v>
      </c>
      <c r="AB10" s="243" t="n">
        <v>0.8457</v>
      </c>
    </row>
    <row r="11" customFormat="false" ht="11.25" hidden="false" customHeight="false" outlineLevel="0" collapsed="false">
      <c r="B11" s="238" t="n">
        <v>400</v>
      </c>
      <c r="C11" s="243" t="n">
        <v>0.7462</v>
      </c>
      <c r="D11" s="243" t="n">
        <v>0.7462</v>
      </c>
      <c r="E11" s="243" t="n">
        <v>0.797199950847743</v>
      </c>
      <c r="F11" s="243" t="n">
        <v>0.847199950847743</v>
      </c>
      <c r="G11" s="243" t="n">
        <v>0.822227300923961</v>
      </c>
      <c r="H11" s="243" t="n">
        <v>0.747779751332149</v>
      </c>
      <c r="I11" s="243" t="n">
        <v>0.874008044352647</v>
      </c>
      <c r="J11" s="243" t="n">
        <v>0.832606257011093</v>
      </c>
      <c r="K11" s="243" t="n">
        <v>0.832099234225682</v>
      </c>
      <c r="L11" s="243" t="n">
        <v>0.8662</v>
      </c>
      <c r="M11" s="243" t="n">
        <v>0.8462</v>
      </c>
      <c r="N11" s="243" t="n">
        <v>0.8462</v>
      </c>
      <c r="O11" s="243" t="str">
        <f aca="false">Curves!BC12</f>
        <v>2</v>
      </c>
      <c r="Q11" s="243" t="n">
        <v>0.7462</v>
      </c>
      <c r="R11" s="243" t="n">
        <v>0.7462</v>
      </c>
      <c r="S11" s="243" t="n">
        <v>0.797199950847743</v>
      </c>
      <c r="T11" s="243" t="n">
        <v>0.847199950847743</v>
      </c>
      <c r="U11" s="243" t="n">
        <v>0.822227300923961</v>
      </c>
      <c r="V11" s="243" t="n">
        <v>0.747779751332149</v>
      </c>
      <c r="W11" s="243" t="n">
        <v>0.874008044352647</v>
      </c>
      <c r="X11" s="243" t="n">
        <v>0.832606257011093</v>
      </c>
      <c r="Y11" s="243" t="n">
        <v>0.832099234225682</v>
      </c>
      <c r="Z11" s="243" t="n">
        <v>0.8662</v>
      </c>
      <c r="AA11" s="243" t="n">
        <v>0.8462</v>
      </c>
      <c r="AB11" s="243" t="n">
        <v>0.8462</v>
      </c>
    </row>
    <row r="12" customFormat="false" ht="11.25" hidden="false" customHeight="false" outlineLevel="0" collapsed="false">
      <c r="B12" s="238" t="n">
        <v>500</v>
      </c>
      <c r="C12" s="243" t="n">
        <v>0.7665</v>
      </c>
      <c r="D12" s="243" t="n">
        <v>0.7665</v>
      </c>
      <c r="E12" s="243" t="n">
        <v>0.857490447810899</v>
      </c>
      <c r="F12" s="243" t="n">
        <v>0.907490447810899</v>
      </c>
      <c r="G12" s="243" t="n">
        <v>0.890136798458977</v>
      </c>
      <c r="H12" s="243" t="n">
        <v>0.811130846654825</v>
      </c>
      <c r="I12" s="243" t="n">
        <v>0.829655397325796</v>
      </c>
      <c r="J12" s="243" t="n">
        <v>0.864265237442353</v>
      </c>
      <c r="K12" s="243" t="n">
        <v>0.898424150370229</v>
      </c>
      <c r="L12" s="243" t="n">
        <v>0.9265</v>
      </c>
      <c r="M12" s="243" t="n">
        <v>0.9065</v>
      </c>
      <c r="N12" s="243" t="n">
        <v>0.9065</v>
      </c>
      <c r="O12" s="243" t="str">
        <f aca="false">Curves!BC13</f>
        <v>2</v>
      </c>
      <c r="Q12" s="243" t="n">
        <v>0.7665</v>
      </c>
      <c r="R12" s="243" t="n">
        <v>0.7665</v>
      </c>
      <c r="S12" s="243" t="n">
        <v>0.857490447810899</v>
      </c>
      <c r="T12" s="243" t="n">
        <v>0.907490447810899</v>
      </c>
      <c r="U12" s="243" t="n">
        <v>0.890136798458977</v>
      </c>
      <c r="V12" s="243" t="n">
        <v>0.811130846654825</v>
      </c>
      <c r="W12" s="243" t="n">
        <v>0.829655397325796</v>
      </c>
      <c r="X12" s="243" t="n">
        <v>0.864265237442353</v>
      </c>
      <c r="Y12" s="243" t="n">
        <v>0.898424150370229</v>
      </c>
      <c r="Z12" s="243" t="n">
        <v>0.9265</v>
      </c>
      <c r="AA12" s="243" t="n">
        <v>0.9065</v>
      </c>
      <c r="AB12" s="243" t="n">
        <v>0.9065</v>
      </c>
    </row>
    <row r="13" customFormat="false" ht="11.25" hidden="false" customHeight="false" outlineLevel="0" collapsed="false">
      <c r="B13" s="238" t="n">
        <v>600</v>
      </c>
      <c r="C13" s="243" t="n">
        <v>0.8234</v>
      </c>
      <c r="D13" s="243" t="n">
        <v>0.8234</v>
      </c>
      <c r="E13" s="243" t="n">
        <v>0.99535202187632</v>
      </c>
      <c r="F13" s="243" t="n">
        <v>1.04535202187632</v>
      </c>
      <c r="G13" s="243" t="n">
        <v>1.07923863005648</v>
      </c>
      <c r="H13" s="243" t="n">
        <v>0.98963883955003</v>
      </c>
      <c r="I13" s="243" t="n">
        <v>0.914664637460593</v>
      </c>
      <c r="J13" s="243" t="n">
        <v>0.960239311978063</v>
      </c>
      <c r="K13" s="243" t="n">
        <v>1.03968103284602</v>
      </c>
      <c r="L13" s="243" t="n">
        <v>1.0644</v>
      </c>
      <c r="M13" s="243" t="n">
        <v>1.0444</v>
      </c>
      <c r="N13" s="243" t="n">
        <v>1.0444</v>
      </c>
      <c r="O13" s="243" t="str">
        <f aca="false">Curves!BC14</f>
        <v>2</v>
      </c>
      <c r="Q13" s="243" t="n">
        <v>0.8234</v>
      </c>
      <c r="R13" s="243" t="n">
        <v>0.8234</v>
      </c>
      <c r="S13" s="243" t="n">
        <v>0.99535202187632</v>
      </c>
      <c r="T13" s="243" t="n">
        <v>1.04535202187632</v>
      </c>
      <c r="U13" s="243" t="n">
        <v>1.07923863005648</v>
      </c>
      <c r="V13" s="243" t="n">
        <v>0.98963883955003</v>
      </c>
      <c r="W13" s="243" t="n">
        <v>0.914664637460593</v>
      </c>
      <c r="X13" s="243" t="n">
        <v>0.960239311978063</v>
      </c>
      <c r="Y13" s="243" t="n">
        <v>1.03968103284602</v>
      </c>
      <c r="Z13" s="243" t="n">
        <v>1.0644</v>
      </c>
      <c r="AA13" s="243" t="n">
        <v>1.0444</v>
      </c>
      <c r="AB13" s="243" t="n">
        <v>1.0444</v>
      </c>
    </row>
    <row r="14" customFormat="false" ht="11.25" hidden="false" customHeight="false" outlineLevel="0" collapsed="false">
      <c r="B14" s="238" t="n">
        <v>700</v>
      </c>
      <c r="C14" s="243" t="n">
        <v>2.03</v>
      </c>
      <c r="D14" s="243" t="n">
        <v>2.03</v>
      </c>
      <c r="E14" s="243" t="n">
        <v>1.796</v>
      </c>
      <c r="F14" s="243" t="n">
        <v>1.49097568120843</v>
      </c>
      <c r="G14" s="243" t="n">
        <v>1.29132521466584</v>
      </c>
      <c r="H14" s="243" t="n">
        <v>1.13469508584962</v>
      </c>
      <c r="I14" s="243" t="n">
        <v>1.01576258288944</v>
      </c>
      <c r="J14" s="243" t="n">
        <v>1.11728779758195</v>
      </c>
      <c r="K14" s="243" t="n">
        <v>1.41383456743244</v>
      </c>
      <c r="L14" s="243" t="n">
        <v>1.376</v>
      </c>
      <c r="M14" s="243" t="n">
        <v>1.496</v>
      </c>
      <c r="N14" s="243" t="n">
        <v>1.496</v>
      </c>
      <c r="O14" s="243" t="str">
        <f aca="false">Curves!BC15</f>
        <v>2</v>
      </c>
      <c r="Q14" s="243" t="n">
        <v>2.03</v>
      </c>
      <c r="R14" s="243" t="n">
        <v>2.03</v>
      </c>
      <c r="S14" s="243" t="n">
        <v>1.796</v>
      </c>
      <c r="T14" s="243" t="n">
        <v>1.49097568120843</v>
      </c>
      <c r="U14" s="243" t="n">
        <v>1.29132521466584</v>
      </c>
      <c r="V14" s="243" t="n">
        <v>1.13469508584962</v>
      </c>
      <c r="W14" s="243" t="n">
        <v>1.01576258288944</v>
      </c>
      <c r="X14" s="243" t="n">
        <v>1.11728779758195</v>
      </c>
      <c r="Y14" s="243" t="n">
        <v>1.41383456743244</v>
      </c>
      <c r="Z14" s="243" t="n">
        <v>1.376</v>
      </c>
      <c r="AA14" s="243" t="n">
        <v>1.496</v>
      </c>
      <c r="AB14" s="243" t="n">
        <v>1.496</v>
      </c>
    </row>
    <row r="15" customFormat="false" ht="11.25" hidden="false" customHeight="false" outlineLevel="0" collapsed="false">
      <c r="B15" s="238" t="n">
        <v>800</v>
      </c>
      <c r="C15" s="243" t="n">
        <v>1.1</v>
      </c>
      <c r="D15" s="243" t="n">
        <v>1.1</v>
      </c>
      <c r="E15" s="243" t="n">
        <v>1.1359</v>
      </c>
      <c r="F15" s="243" t="n">
        <v>1.1232726508202</v>
      </c>
      <c r="G15" s="243" t="n">
        <v>0.75</v>
      </c>
      <c r="H15" s="243" t="n">
        <v>0.55</v>
      </c>
      <c r="I15" s="243" t="n">
        <v>0.4</v>
      </c>
      <c r="J15" s="243" t="n">
        <v>0.4</v>
      </c>
      <c r="K15" s="243" t="n">
        <v>0.65</v>
      </c>
      <c r="L15" s="243" t="n">
        <v>1.0615</v>
      </c>
      <c r="M15" s="243" t="n">
        <v>1.0715</v>
      </c>
      <c r="N15" s="243" t="n">
        <v>1.0875</v>
      </c>
      <c r="O15" s="243" t="str">
        <f aca="false">Curves!BC16</f>
        <v>1</v>
      </c>
      <c r="Q15" s="243" t="n">
        <v>1.1</v>
      </c>
      <c r="R15" s="243" t="n">
        <v>1.1</v>
      </c>
      <c r="S15" s="243" t="n">
        <v>1.1359</v>
      </c>
      <c r="T15" s="243" t="n">
        <v>1.1232726508202</v>
      </c>
      <c r="U15" s="243" t="n">
        <v>0.75</v>
      </c>
      <c r="V15" s="243" t="n">
        <v>0.55</v>
      </c>
      <c r="W15" s="243" t="n">
        <v>0.4</v>
      </c>
      <c r="X15" s="243" t="n">
        <v>0.4</v>
      </c>
      <c r="Y15" s="243" t="n">
        <v>0.65</v>
      </c>
      <c r="Z15" s="243" t="n">
        <v>1.0615</v>
      </c>
      <c r="AA15" s="243" t="n">
        <v>1.0715</v>
      </c>
      <c r="AB15" s="243" t="n">
        <v>1.0875</v>
      </c>
    </row>
    <row r="16" customFormat="false" ht="11.25" hidden="false" customHeight="false" outlineLevel="0" collapsed="false">
      <c r="B16" s="238" t="n">
        <v>900</v>
      </c>
      <c r="C16" s="243" t="n">
        <v>1.3</v>
      </c>
      <c r="D16" s="243" t="n">
        <v>1.3</v>
      </c>
      <c r="E16" s="243" t="n">
        <v>1.1898</v>
      </c>
      <c r="F16" s="243" t="n">
        <v>1.14131544612562</v>
      </c>
      <c r="G16" s="243" t="n">
        <v>0.75</v>
      </c>
      <c r="H16" s="243" t="n">
        <v>0.55</v>
      </c>
      <c r="I16" s="243" t="n">
        <v>0.4</v>
      </c>
      <c r="J16" s="243" t="n">
        <v>0.4</v>
      </c>
      <c r="K16" s="243" t="n">
        <v>0.65</v>
      </c>
      <c r="L16" s="243" t="n">
        <v>1.1326</v>
      </c>
      <c r="M16" s="243" t="n">
        <v>1.1426</v>
      </c>
      <c r="N16" s="243" t="n">
        <v>1.1638</v>
      </c>
      <c r="O16" s="243" t="str">
        <f aca="false">Curves!BC17</f>
        <v>1</v>
      </c>
      <c r="Q16" s="243" t="n">
        <v>1.3</v>
      </c>
      <c r="R16" s="243" t="n">
        <v>1.3</v>
      </c>
      <c r="S16" s="243" t="n">
        <v>1.1898</v>
      </c>
      <c r="T16" s="243" t="n">
        <v>1.14131544612562</v>
      </c>
      <c r="U16" s="243" t="n">
        <v>0.75</v>
      </c>
      <c r="V16" s="243" t="n">
        <v>0.55</v>
      </c>
      <c r="W16" s="243" t="n">
        <v>0.4</v>
      </c>
      <c r="X16" s="243" t="n">
        <v>0.4</v>
      </c>
      <c r="Y16" s="243" t="n">
        <v>0.65</v>
      </c>
      <c r="Z16" s="243" t="n">
        <v>1.1326</v>
      </c>
      <c r="AA16" s="243" t="n">
        <v>1.1426</v>
      </c>
      <c r="AB16" s="243" t="n">
        <v>1.1638</v>
      </c>
    </row>
    <row r="17" customFormat="false" ht="11.25" hidden="false" customHeight="false" outlineLevel="0" collapsed="false">
      <c r="B17" s="238" t="n">
        <v>1000</v>
      </c>
      <c r="C17" s="243" t="n">
        <v>1.3</v>
      </c>
      <c r="D17" s="243" t="n">
        <v>1.3</v>
      </c>
      <c r="E17" s="243" t="n">
        <v>1.1862</v>
      </c>
      <c r="F17" s="243" t="n">
        <v>1.09378612004454</v>
      </c>
      <c r="G17" s="243" t="n">
        <v>0.75</v>
      </c>
      <c r="H17" s="243" t="n">
        <v>0.55</v>
      </c>
      <c r="I17" s="243" t="n">
        <v>0.4</v>
      </c>
      <c r="J17" s="243" t="n">
        <v>0.4</v>
      </c>
      <c r="K17" s="243" t="n">
        <v>0.65</v>
      </c>
      <c r="L17" s="243" t="n">
        <v>1.1291</v>
      </c>
      <c r="M17" s="243" t="n">
        <v>1.1352</v>
      </c>
      <c r="N17" s="243" t="n">
        <v>1.1579</v>
      </c>
      <c r="O17" s="243" t="str">
        <f aca="false">Curves!BC18</f>
        <v>1</v>
      </c>
      <c r="Q17" s="243" t="n">
        <v>1.3</v>
      </c>
      <c r="R17" s="243" t="n">
        <v>1.3</v>
      </c>
      <c r="S17" s="243" t="n">
        <v>1.1862</v>
      </c>
      <c r="T17" s="243" t="n">
        <v>1.09378612004454</v>
      </c>
      <c r="U17" s="243" t="n">
        <v>0.75</v>
      </c>
      <c r="V17" s="243" t="n">
        <v>0.55</v>
      </c>
      <c r="W17" s="243" t="n">
        <v>0.4</v>
      </c>
      <c r="X17" s="243" t="n">
        <v>0.4</v>
      </c>
      <c r="Y17" s="243" t="n">
        <v>0.65</v>
      </c>
      <c r="Z17" s="243" t="n">
        <v>1.1291</v>
      </c>
      <c r="AA17" s="243" t="n">
        <v>1.1352</v>
      </c>
      <c r="AB17" s="243" t="n">
        <v>1.1579</v>
      </c>
    </row>
    <row r="18" customFormat="false" ht="11.25" hidden="false" customHeight="false" outlineLevel="0" collapsed="false">
      <c r="B18" s="238" t="n">
        <v>1100</v>
      </c>
      <c r="C18" s="243" t="n">
        <v>0.8</v>
      </c>
      <c r="D18" s="243" t="n">
        <v>0.8</v>
      </c>
      <c r="E18" s="243" t="n">
        <v>1.1653</v>
      </c>
      <c r="F18" s="243" t="n">
        <v>1.11633559035934</v>
      </c>
      <c r="G18" s="243" t="n">
        <v>0.75</v>
      </c>
      <c r="H18" s="243" t="n">
        <v>0.55</v>
      </c>
      <c r="I18" s="243" t="n">
        <v>0.4</v>
      </c>
      <c r="J18" s="243" t="n">
        <v>0.4</v>
      </c>
      <c r="K18" s="243" t="n">
        <v>0.65</v>
      </c>
      <c r="L18" s="243" t="n">
        <v>1.1227</v>
      </c>
      <c r="M18" s="243" t="n">
        <v>1.1133</v>
      </c>
      <c r="N18" s="243" t="n">
        <v>1.1327</v>
      </c>
      <c r="O18" s="243" t="str">
        <f aca="false">Curves!BC19</f>
        <v>1</v>
      </c>
      <c r="Q18" s="243" t="n">
        <v>0.8</v>
      </c>
      <c r="R18" s="243" t="n">
        <v>0.8</v>
      </c>
      <c r="S18" s="243" t="n">
        <v>1.1653</v>
      </c>
      <c r="T18" s="243" t="n">
        <v>1.11633559035934</v>
      </c>
      <c r="U18" s="243" t="n">
        <v>0.75</v>
      </c>
      <c r="V18" s="243" t="n">
        <v>0.55</v>
      </c>
      <c r="W18" s="243" t="n">
        <v>0.4</v>
      </c>
      <c r="X18" s="243" t="n">
        <v>0.4</v>
      </c>
      <c r="Y18" s="243" t="n">
        <v>0.65</v>
      </c>
      <c r="Z18" s="243" t="n">
        <v>1.1227</v>
      </c>
      <c r="AA18" s="243" t="n">
        <v>1.1133</v>
      </c>
      <c r="AB18" s="243" t="n">
        <v>1.1327</v>
      </c>
    </row>
    <row r="19" customFormat="false" ht="11.25" hidden="false" customHeight="false" outlineLevel="0" collapsed="false">
      <c r="B19" s="238" t="n">
        <v>1200</v>
      </c>
      <c r="C19" s="243" t="n">
        <v>0.8</v>
      </c>
      <c r="D19" s="243" t="n">
        <v>0.8</v>
      </c>
      <c r="E19" s="243" t="n">
        <v>0.8904</v>
      </c>
      <c r="F19" s="243" t="n">
        <v>1.11852454679246</v>
      </c>
      <c r="G19" s="243" t="n">
        <v>1</v>
      </c>
      <c r="H19" s="243" t="n">
        <v>1.2</v>
      </c>
      <c r="I19" s="243" t="n">
        <v>1.3</v>
      </c>
      <c r="J19" s="243" t="n">
        <v>1.3</v>
      </c>
      <c r="K19" s="243" t="n">
        <v>1.3</v>
      </c>
      <c r="L19" s="243" t="n">
        <v>0.9474</v>
      </c>
      <c r="M19" s="243" t="n">
        <v>0.9374</v>
      </c>
      <c r="N19" s="243" t="n">
        <v>0.9204</v>
      </c>
      <c r="O19" s="243" t="str">
        <f aca="false">Curves!BC20</f>
        <v>1</v>
      </c>
      <c r="Q19" s="243" t="n">
        <v>0.8</v>
      </c>
      <c r="R19" s="243" t="n">
        <v>0.8</v>
      </c>
      <c r="S19" s="243" t="n">
        <v>0.8904</v>
      </c>
      <c r="T19" s="243" t="n">
        <v>1.11852454679246</v>
      </c>
      <c r="U19" s="243" t="n">
        <v>1</v>
      </c>
      <c r="V19" s="243" t="n">
        <v>1.2</v>
      </c>
      <c r="W19" s="243" t="n">
        <v>1.3</v>
      </c>
      <c r="X19" s="243" t="n">
        <v>1.3</v>
      </c>
      <c r="Y19" s="243" t="n">
        <v>1.3</v>
      </c>
      <c r="Z19" s="243" t="n">
        <v>0.9474</v>
      </c>
      <c r="AA19" s="243" t="n">
        <v>0.9374</v>
      </c>
      <c r="AB19" s="243" t="n">
        <v>0.9204</v>
      </c>
    </row>
    <row r="20" customFormat="false" ht="11.25" hidden="false" customHeight="false" outlineLevel="0" collapsed="false">
      <c r="B20" s="238" t="n">
        <v>1300</v>
      </c>
      <c r="C20" s="243" t="n">
        <v>0.8</v>
      </c>
      <c r="D20" s="243" t="n">
        <v>0.8</v>
      </c>
      <c r="E20" s="243" t="n">
        <v>0.8648</v>
      </c>
      <c r="F20" s="243" t="n">
        <v>1.01643226256211</v>
      </c>
      <c r="G20" s="243" t="n">
        <v>1</v>
      </c>
      <c r="H20" s="243" t="n">
        <v>1.2</v>
      </c>
      <c r="I20" s="243" t="n">
        <v>1.3</v>
      </c>
      <c r="J20" s="243" t="n">
        <v>1.3</v>
      </c>
      <c r="K20" s="243" t="n">
        <v>1.3</v>
      </c>
      <c r="L20" s="243" t="n">
        <v>0.8899</v>
      </c>
      <c r="M20" s="243" t="n">
        <v>0.8829</v>
      </c>
      <c r="N20" s="243" t="n">
        <v>0.8749</v>
      </c>
      <c r="O20" s="243" t="str">
        <f aca="false">Curves!BC21</f>
        <v>1</v>
      </c>
      <c r="Q20" s="243" t="n">
        <v>0.8</v>
      </c>
      <c r="R20" s="243" t="n">
        <v>0.8</v>
      </c>
      <c r="S20" s="243" t="n">
        <v>0.8648</v>
      </c>
      <c r="T20" s="243" t="n">
        <v>1.01643226256211</v>
      </c>
      <c r="U20" s="243" t="n">
        <v>1</v>
      </c>
      <c r="V20" s="243" t="n">
        <v>1.2</v>
      </c>
      <c r="W20" s="243" t="n">
        <v>1.3</v>
      </c>
      <c r="X20" s="243" t="n">
        <v>1.3</v>
      </c>
      <c r="Y20" s="243" t="n">
        <v>1.3</v>
      </c>
      <c r="Z20" s="243" t="n">
        <v>0.8899</v>
      </c>
      <c r="AA20" s="243" t="n">
        <v>0.8829</v>
      </c>
      <c r="AB20" s="243" t="n">
        <v>0.8749</v>
      </c>
    </row>
    <row r="21" customFormat="false" ht="11.25" hidden="false" customHeight="false" outlineLevel="0" collapsed="false">
      <c r="B21" s="238" t="n">
        <v>1400</v>
      </c>
      <c r="C21" s="243" t="n">
        <v>0.8</v>
      </c>
      <c r="D21" s="243" t="n">
        <v>0.8</v>
      </c>
      <c r="E21" s="243" t="n">
        <v>0.8372</v>
      </c>
      <c r="F21" s="243" t="n">
        <v>1.01752674077867</v>
      </c>
      <c r="G21" s="243" t="n">
        <v>1.5</v>
      </c>
      <c r="H21" s="243" t="n">
        <v>1.7</v>
      </c>
      <c r="I21" s="243" t="n">
        <v>1.9</v>
      </c>
      <c r="J21" s="243" t="n">
        <v>1.9</v>
      </c>
      <c r="K21" s="243" t="n">
        <v>1.4</v>
      </c>
      <c r="L21" s="243" t="n">
        <v>0.8652</v>
      </c>
      <c r="M21" s="243" t="n">
        <v>0.8592</v>
      </c>
      <c r="N21" s="243" t="n">
        <v>0.8372</v>
      </c>
      <c r="O21" s="243" t="str">
        <f aca="false">Curves!BC22</f>
        <v>1</v>
      </c>
      <c r="Q21" s="243" t="n">
        <v>0.8</v>
      </c>
      <c r="R21" s="243" t="n">
        <v>0.8</v>
      </c>
      <c r="S21" s="243" t="n">
        <v>0.8372</v>
      </c>
      <c r="T21" s="243" t="n">
        <v>1.01752674077867</v>
      </c>
      <c r="U21" s="243" t="n">
        <v>1.5</v>
      </c>
      <c r="V21" s="243" t="n">
        <v>1.7</v>
      </c>
      <c r="W21" s="243" t="n">
        <v>1.9</v>
      </c>
      <c r="X21" s="243" t="n">
        <v>1.9</v>
      </c>
      <c r="Y21" s="243" t="n">
        <v>1.4</v>
      </c>
      <c r="Z21" s="243" t="n">
        <v>0.8652</v>
      </c>
      <c r="AA21" s="243" t="n">
        <v>0.8592</v>
      </c>
      <c r="AB21" s="243" t="n">
        <v>0.8372</v>
      </c>
    </row>
    <row r="22" customFormat="false" ht="11.25" hidden="false" customHeight="false" outlineLevel="0" collapsed="false">
      <c r="B22" s="238" t="n">
        <v>1500</v>
      </c>
      <c r="C22" s="243" t="n">
        <v>0.8</v>
      </c>
      <c r="D22" s="243" t="n">
        <v>0.8</v>
      </c>
      <c r="E22" s="243" t="n">
        <v>0.7951</v>
      </c>
      <c r="F22" s="243" t="n">
        <v>0.954368909575779</v>
      </c>
      <c r="G22" s="243" t="n">
        <v>1.5</v>
      </c>
      <c r="H22" s="243" t="n">
        <v>1.7</v>
      </c>
      <c r="I22" s="243" t="n">
        <v>1.9</v>
      </c>
      <c r="J22" s="243" t="n">
        <v>1.9</v>
      </c>
      <c r="K22" s="243" t="n">
        <v>1.4</v>
      </c>
      <c r="L22" s="243" t="n">
        <v>0.8451</v>
      </c>
      <c r="M22" s="243" t="n">
        <v>0.8391</v>
      </c>
      <c r="N22" s="243" t="n">
        <v>0.7951</v>
      </c>
      <c r="O22" s="243" t="str">
        <f aca="false">Curves!BC23</f>
        <v>1</v>
      </c>
      <c r="Q22" s="243" t="n">
        <v>0.8</v>
      </c>
      <c r="R22" s="243" t="n">
        <v>0.8</v>
      </c>
      <c r="S22" s="243" t="n">
        <v>0.7951</v>
      </c>
      <c r="T22" s="243" t="n">
        <v>0.954368909575779</v>
      </c>
      <c r="U22" s="243" t="n">
        <v>1.5</v>
      </c>
      <c r="V22" s="243" t="n">
        <v>1.7</v>
      </c>
      <c r="W22" s="243" t="n">
        <v>1.9</v>
      </c>
      <c r="X22" s="243" t="n">
        <v>1.9</v>
      </c>
      <c r="Y22" s="243" t="n">
        <v>1.4</v>
      </c>
      <c r="Z22" s="243" t="n">
        <v>0.8451</v>
      </c>
      <c r="AA22" s="243" t="n">
        <v>0.8391</v>
      </c>
      <c r="AB22" s="243" t="n">
        <v>0.7951</v>
      </c>
    </row>
    <row r="23" customFormat="false" ht="11.25" hidden="false" customHeight="false" outlineLevel="0" collapsed="false">
      <c r="B23" s="238" t="n">
        <v>1600</v>
      </c>
      <c r="C23" s="243" t="n">
        <v>0.8</v>
      </c>
      <c r="D23" s="243" t="n">
        <v>0.8</v>
      </c>
      <c r="E23" s="243" t="n">
        <v>0.7793</v>
      </c>
      <c r="F23" s="243" t="n">
        <v>0.891967555963749</v>
      </c>
      <c r="G23" s="243" t="n">
        <v>1.5</v>
      </c>
      <c r="H23" s="243" t="n">
        <v>1.7</v>
      </c>
      <c r="I23" s="243" t="n">
        <v>1.9</v>
      </c>
      <c r="J23" s="243" t="n">
        <v>1.9</v>
      </c>
      <c r="K23" s="243" t="n">
        <v>1.4</v>
      </c>
      <c r="L23" s="243" t="n">
        <v>0.8393</v>
      </c>
      <c r="M23" s="243" t="n">
        <v>0.8253</v>
      </c>
      <c r="N23" s="243" t="n">
        <v>0.7813</v>
      </c>
      <c r="O23" s="243" t="str">
        <f aca="false">Curves!BC24</f>
        <v>1</v>
      </c>
      <c r="Q23" s="243" t="n">
        <v>0.8</v>
      </c>
      <c r="R23" s="243" t="n">
        <v>0.8</v>
      </c>
      <c r="S23" s="243" t="n">
        <v>0.7793</v>
      </c>
      <c r="T23" s="243" t="n">
        <v>0.891967555963749</v>
      </c>
      <c r="U23" s="243" t="n">
        <v>1.5</v>
      </c>
      <c r="V23" s="243" t="n">
        <v>1.7</v>
      </c>
      <c r="W23" s="243" t="n">
        <v>1.9</v>
      </c>
      <c r="X23" s="243" t="n">
        <v>1.9</v>
      </c>
      <c r="Y23" s="243" t="n">
        <v>1.4</v>
      </c>
      <c r="Z23" s="243" t="n">
        <v>0.8393</v>
      </c>
      <c r="AA23" s="243" t="n">
        <v>0.8253</v>
      </c>
      <c r="AB23" s="243" t="n">
        <v>0.7813</v>
      </c>
    </row>
    <row r="24" customFormat="false" ht="11.25" hidden="false" customHeight="false" outlineLevel="0" collapsed="false">
      <c r="B24" s="238" t="n">
        <v>1700</v>
      </c>
      <c r="C24" s="243" t="n">
        <v>1.2</v>
      </c>
      <c r="D24" s="243" t="n">
        <v>1.2</v>
      </c>
      <c r="E24" s="243" t="n">
        <v>0.8496</v>
      </c>
      <c r="F24" s="243" t="n">
        <v>0.87001361056091</v>
      </c>
      <c r="G24" s="243" t="n">
        <v>1.5</v>
      </c>
      <c r="H24" s="243" t="n">
        <v>1.7</v>
      </c>
      <c r="I24" s="243" t="n">
        <v>1.9</v>
      </c>
      <c r="J24" s="243" t="n">
        <v>1.9</v>
      </c>
      <c r="K24" s="243" t="n">
        <v>1.4</v>
      </c>
      <c r="L24" s="243" t="n">
        <v>0.8896</v>
      </c>
      <c r="M24" s="243" t="n">
        <v>0.8866</v>
      </c>
      <c r="N24" s="243" t="n">
        <v>0.8796</v>
      </c>
      <c r="O24" s="243" t="str">
        <f aca="false">Curves!BC25</f>
        <v>1</v>
      </c>
      <c r="Q24" s="243" t="n">
        <v>1.2</v>
      </c>
      <c r="R24" s="243" t="n">
        <v>1.2</v>
      </c>
      <c r="S24" s="243" t="n">
        <v>0.8496</v>
      </c>
      <c r="T24" s="243" t="n">
        <v>0.87001361056091</v>
      </c>
      <c r="U24" s="243" t="n">
        <v>1.5</v>
      </c>
      <c r="V24" s="243" t="n">
        <v>1.7</v>
      </c>
      <c r="W24" s="243" t="n">
        <v>1.9</v>
      </c>
      <c r="X24" s="243" t="n">
        <v>1.9</v>
      </c>
      <c r="Y24" s="243" t="n">
        <v>1.4</v>
      </c>
      <c r="Z24" s="243" t="n">
        <v>0.8896</v>
      </c>
      <c r="AA24" s="243" t="n">
        <v>0.8866</v>
      </c>
      <c r="AB24" s="243" t="n">
        <v>0.8796</v>
      </c>
    </row>
    <row r="25" customFormat="false" ht="11.25" hidden="false" customHeight="false" outlineLevel="0" collapsed="false">
      <c r="B25" s="238" t="n">
        <v>1800</v>
      </c>
      <c r="C25" s="243" t="n">
        <v>1.2</v>
      </c>
      <c r="D25" s="243" t="n">
        <v>1.2</v>
      </c>
      <c r="E25" s="243" t="n">
        <v>1.1583</v>
      </c>
      <c r="F25" s="243" t="n">
        <v>0.858698637233787</v>
      </c>
      <c r="G25" s="243" t="n">
        <v>1</v>
      </c>
      <c r="H25" s="243" t="n">
        <v>1.2</v>
      </c>
      <c r="I25" s="243" t="n">
        <v>1.3</v>
      </c>
      <c r="J25" s="243" t="n">
        <v>1.3</v>
      </c>
      <c r="K25" s="243" t="n">
        <v>1.3</v>
      </c>
      <c r="L25" s="243" t="n">
        <v>1.2001</v>
      </c>
      <c r="M25" s="243" t="n">
        <v>1.2171</v>
      </c>
      <c r="N25" s="243" t="n">
        <v>1.23965925286319</v>
      </c>
      <c r="O25" s="243" t="str">
        <f aca="false">Curves!BC26</f>
        <v>1</v>
      </c>
      <c r="Q25" s="243" t="n">
        <v>1.2</v>
      </c>
      <c r="R25" s="243" t="n">
        <v>1.2</v>
      </c>
      <c r="S25" s="243" t="n">
        <v>1.1583</v>
      </c>
      <c r="T25" s="243" t="n">
        <v>0.858698637233787</v>
      </c>
      <c r="U25" s="243" t="n">
        <v>1</v>
      </c>
      <c r="V25" s="243" t="n">
        <v>1.2</v>
      </c>
      <c r="W25" s="243" t="n">
        <v>1.3</v>
      </c>
      <c r="X25" s="243" t="n">
        <v>1.3</v>
      </c>
      <c r="Y25" s="243" t="n">
        <v>1.3</v>
      </c>
      <c r="Z25" s="243" t="n">
        <v>1.2001</v>
      </c>
      <c r="AA25" s="243" t="n">
        <v>1.2171</v>
      </c>
      <c r="AB25" s="243" t="n">
        <v>1.23965925286319</v>
      </c>
    </row>
    <row r="26" customFormat="false" ht="11.25" hidden="false" customHeight="false" outlineLevel="0" collapsed="false">
      <c r="B26" s="238" t="n">
        <v>1900</v>
      </c>
      <c r="C26" s="243" t="n">
        <v>1.2</v>
      </c>
      <c r="D26" s="243" t="n">
        <v>1.2</v>
      </c>
      <c r="E26" s="243" t="n">
        <v>1.2719</v>
      </c>
      <c r="F26" s="243" t="n">
        <v>0.854095390617062</v>
      </c>
      <c r="G26" s="243" t="n">
        <v>1</v>
      </c>
      <c r="H26" s="243" t="n">
        <v>1.2</v>
      </c>
      <c r="I26" s="243" t="n">
        <v>1.3</v>
      </c>
      <c r="J26" s="243" t="n">
        <v>1.3</v>
      </c>
      <c r="K26" s="243" t="n">
        <v>1.3</v>
      </c>
      <c r="L26" s="243" t="n">
        <v>1.2095</v>
      </c>
      <c r="M26" s="243" t="n">
        <v>1.2269</v>
      </c>
      <c r="N26" s="243" t="n">
        <v>1.2314</v>
      </c>
      <c r="O26" s="243" t="str">
        <f aca="false">Curves!BC27</f>
        <v>1</v>
      </c>
      <c r="Q26" s="243" t="n">
        <v>1.2</v>
      </c>
      <c r="R26" s="243" t="n">
        <v>1.2</v>
      </c>
      <c r="S26" s="243" t="n">
        <v>1.2719</v>
      </c>
      <c r="T26" s="243" t="n">
        <v>0.854095390617062</v>
      </c>
      <c r="U26" s="243" t="n">
        <v>1</v>
      </c>
      <c r="V26" s="243" t="n">
        <v>1.2</v>
      </c>
      <c r="W26" s="243" t="n">
        <v>1.3</v>
      </c>
      <c r="X26" s="243" t="n">
        <v>1.3</v>
      </c>
      <c r="Y26" s="243" t="n">
        <v>1.3</v>
      </c>
      <c r="Z26" s="243" t="n">
        <v>1.2095</v>
      </c>
      <c r="AA26" s="243" t="n">
        <v>1.2269</v>
      </c>
      <c r="AB26" s="243" t="n">
        <v>1.2314</v>
      </c>
    </row>
    <row r="27" customFormat="false" ht="11.25" hidden="false" customHeight="false" outlineLevel="0" collapsed="false">
      <c r="A27" s="244"/>
      <c r="B27" s="238" t="n">
        <v>2000</v>
      </c>
      <c r="C27" s="243" t="n">
        <v>1.2</v>
      </c>
      <c r="D27" s="243" t="n">
        <v>1.2</v>
      </c>
      <c r="E27" s="243" t="n">
        <v>1.217</v>
      </c>
      <c r="F27" s="243" t="n">
        <v>0.936808972307086</v>
      </c>
      <c r="G27" s="243" t="n">
        <v>0.75</v>
      </c>
      <c r="H27" s="243" t="n">
        <v>0.55</v>
      </c>
      <c r="I27" s="243" t="n">
        <v>0.4</v>
      </c>
      <c r="J27" s="243" t="n">
        <v>0.4</v>
      </c>
      <c r="K27" s="243" t="n">
        <v>0.65</v>
      </c>
      <c r="L27" s="243" t="n">
        <v>1.1567</v>
      </c>
      <c r="M27" s="243" t="n">
        <v>1.1767</v>
      </c>
      <c r="N27" s="243" t="n">
        <v>1.18899630831453</v>
      </c>
      <c r="O27" s="243" t="str">
        <f aca="false">Curves!BC28</f>
        <v>1</v>
      </c>
      <c r="Q27" s="243" t="n">
        <v>1.2</v>
      </c>
      <c r="R27" s="243" t="n">
        <v>1.2</v>
      </c>
      <c r="S27" s="243" t="n">
        <v>1.217</v>
      </c>
      <c r="T27" s="243" t="n">
        <v>0.936808972307086</v>
      </c>
      <c r="U27" s="243" t="n">
        <v>0.75</v>
      </c>
      <c r="V27" s="243" t="n">
        <v>0.55</v>
      </c>
      <c r="W27" s="243" t="n">
        <v>0.4</v>
      </c>
      <c r="X27" s="243" t="n">
        <v>0.4</v>
      </c>
      <c r="Y27" s="243" t="n">
        <v>0.65</v>
      </c>
      <c r="Z27" s="243" t="n">
        <v>1.1567</v>
      </c>
      <c r="AA27" s="243" t="n">
        <v>1.1767</v>
      </c>
      <c r="AB27" s="243" t="n">
        <v>1.18899630831453</v>
      </c>
    </row>
    <row r="28" customFormat="false" ht="11.25" hidden="false" customHeight="false" outlineLevel="0" collapsed="false">
      <c r="B28" s="238" t="n">
        <v>2100</v>
      </c>
      <c r="C28" s="243" t="n">
        <v>1.1</v>
      </c>
      <c r="D28" s="243" t="n">
        <v>1.1</v>
      </c>
      <c r="E28" s="243" t="n">
        <v>1.1451</v>
      </c>
      <c r="F28" s="243" t="n">
        <v>1.15433651784915</v>
      </c>
      <c r="G28" s="243" t="n">
        <v>0.75</v>
      </c>
      <c r="H28" s="243" t="n">
        <v>0.55</v>
      </c>
      <c r="I28" s="243" t="n">
        <v>0.4</v>
      </c>
      <c r="J28" s="243" t="n">
        <v>0.4</v>
      </c>
      <c r="K28" s="243" t="n">
        <v>0.65</v>
      </c>
      <c r="L28" s="243" t="n">
        <v>1.0689</v>
      </c>
      <c r="M28" s="243" t="n">
        <v>1.0889</v>
      </c>
      <c r="N28" s="243" t="n">
        <v>1.15505237327277</v>
      </c>
      <c r="O28" s="243" t="str">
        <f aca="false">Curves!BC29</f>
        <v>1</v>
      </c>
      <c r="Q28" s="243" t="n">
        <v>1.1</v>
      </c>
      <c r="R28" s="243" t="n">
        <v>1.1</v>
      </c>
      <c r="S28" s="243" t="n">
        <v>1.1451</v>
      </c>
      <c r="T28" s="243" t="n">
        <v>1.15433651784915</v>
      </c>
      <c r="U28" s="243" t="n">
        <v>0.75</v>
      </c>
      <c r="V28" s="243" t="n">
        <v>0.55</v>
      </c>
      <c r="W28" s="243" t="n">
        <v>0.4</v>
      </c>
      <c r="X28" s="243" t="n">
        <v>0.4</v>
      </c>
      <c r="Y28" s="243" t="n">
        <v>0.65</v>
      </c>
      <c r="Z28" s="243" t="n">
        <v>1.0689</v>
      </c>
      <c r="AA28" s="243" t="n">
        <v>1.0889</v>
      </c>
      <c r="AB28" s="243" t="n">
        <v>1.15505237327277</v>
      </c>
    </row>
    <row r="29" customFormat="false" ht="11.25" hidden="false" customHeight="false" outlineLevel="0" collapsed="false">
      <c r="B29" s="238" t="n">
        <v>2200</v>
      </c>
      <c r="C29" s="243" t="n">
        <v>0.8</v>
      </c>
      <c r="D29" s="243" t="n">
        <v>0.8</v>
      </c>
      <c r="E29" s="243" t="n">
        <v>0.8315</v>
      </c>
      <c r="F29" s="243" t="n">
        <v>0.983581820797299</v>
      </c>
      <c r="G29" s="243" t="n">
        <v>0.75</v>
      </c>
      <c r="H29" s="243" t="n">
        <v>0.55</v>
      </c>
      <c r="I29" s="243" t="n">
        <v>0.4</v>
      </c>
      <c r="J29" s="243" t="n">
        <v>0.4</v>
      </c>
      <c r="K29" s="243" t="n">
        <v>0.65</v>
      </c>
      <c r="L29" s="243" t="n">
        <v>0.8867</v>
      </c>
      <c r="M29" s="243" t="n">
        <v>0.8662</v>
      </c>
      <c r="N29" s="243" t="n">
        <v>0.8515</v>
      </c>
      <c r="O29" s="243" t="str">
        <f aca="false">Curves!BC30</f>
        <v>1</v>
      </c>
      <c r="Q29" s="243" t="n">
        <v>0.8</v>
      </c>
      <c r="R29" s="243" t="n">
        <v>0.8</v>
      </c>
      <c r="S29" s="243" t="n">
        <v>0.8315</v>
      </c>
      <c r="T29" s="243" t="n">
        <v>0.983581820797299</v>
      </c>
      <c r="U29" s="243" t="n">
        <v>0.75</v>
      </c>
      <c r="V29" s="243" t="n">
        <v>0.55</v>
      </c>
      <c r="W29" s="243" t="n">
        <v>0.4</v>
      </c>
      <c r="X29" s="243" t="n">
        <v>0.4</v>
      </c>
      <c r="Y29" s="243" t="n">
        <v>0.65</v>
      </c>
      <c r="Z29" s="243" t="n">
        <v>0.8867</v>
      </c>
      <c r="AA29" s="243" t="n">
        <v>0.8662</v>
      </c>
      <c r="AB29" s="243" t="n">
        <v>0.8515</v>
      </c>
    </row>
    <row r="30" customFormat="false" ht="11.25" hidden="false" customHeight="false" outlineLevel="0" collapsed="false">
      <c r="B30" s="238" t="n">
        <v>2300</v>
      </c>
      <c r="C30" s="243" t="n">
        <v>0.8</v>
      </c>
      <c r="D30" s="243" t="n">
        <v>0.8</v>
      </c>
      <c r="E30" s="243" t="n">
        <v>0.6825</v>
      </c>
      <c r="F30" s="243" t="n">
        <v>0.868935227612237</v>
      </c>
      <c r="G30" s="243" t="n">
        <v>0.75</v>
      </c>
      <c r="H30" s="243" t="n">
        <v>0.55</v>
      </c>
      <c r="I30" s="243" t="n">
        <v>0.4</v>
      </c>
      <c r="J30" s="243" t="n">
        <v>0.4</v>
      </c>
      <c r="K30" s="243" t="n">
        <v>0.65</v>
      </c>
      <c r="L30" s="243" t="n">
        <v>0.756</v>
      </c>
      <c r="M30" s="243" t="n">
        <v>0.7305</v>
      </c>
      <c r="N30" s="243" t="n">
        <v>0.7025</v>
      </c>
      <c r="O30" s="243" t="str">
        <f aca="false">Curves!BC31</f>
        <v>1</v>
      </c>
      <c r="Q30" s="243" t="n">
        <v>0.8</v>
      </c>
      <c r="R30" s="243" t="n">
        <v>0.8</v>
      </c>
      <c r="S30" s="243" t="n">
        <v>0.6825</v>
      </c>
      <c r="T30" s="243" t="n">
        <v>0.868935227612237</v>
      </c>
      <c r="U30" s="243" t="n">
        <v>0.75</v>
      </c>
      <c r="V30" s="243" t="n">
        <v>0.55</v>
      </c>
      <c r="W30" s="243" t="n">
        <v>0.4</v>
      </c>
      <c r="X30" s="243" t="n">
        <v>0.4</v>
      </c>
      <c r="Y30" s="243" t="n">
        <v>0.65</v>
      </c>
      <c r="Z30" s="243" t="n">
        <v>0.756</v>
      </c>
      <c r="AA30" s="243" t="n">
        <v>0.7305</v>
      </c>
      <c r="AB30" s="243" t="n">
        <v>0.7025</v>
      </c>
    </row>
    <row r="31" customFormat="false" ht="11.25" hidden="false" customHeight="false" outlineLevel="0" collapsed="false">
      <c r="B31" s="238" t="n">
        <v>2400</v>
      </c>
      <c r="C31" s="243" t="n">
        <v>1.225</v>
      </c>
      <c r="D31" s="243" t="n">
        <v>1.225</v>
      </c>
      <c r="E31" s="243" t="n">
        <v>1.045</v>
      </c>
      <c r="F31" s="243" t="n">
        <v>1.04967749498905</v>
      </c>
      <c r="G31" s="243" t="n">
        <v>1.17796859185739</v>
      </c>
      <c r="H31" s="243" t="n">
        <v>1.3963883955003</v>
      </c>
      <c r="I31" s="243" t="n">
        <v>1.26165887596478</v>
      </c>
      <c r="J31" s="243" t="n">
        <v>1.2636171008351</v>
      </c>
      <c r="K31" s="243" t="n">
        <v>1.12499208910828</v>
      </c>
      <c r="L31" s="243" t="n">
        <v>1.0505</v>
      </c>
      <c r="M31" s="243" t="n">
        <v>1.0505</v>
      </c>
      <c r="N31" s="243" t="n">
        <v>1.0505</v>
      </c>
      <c r="O31" s="243" t="str">
        <f aca="false">Curves!BC32</f>
        <v>2</v>
      </c>
      <c r="Q31" s="243" t="n">
        <v>1.225</v>
      </c>
      <c r="R31" s="243" t="n">
        <v>1.225</v>
      </c>
      <c r="S31" s="243" t="n">
        <v>1.045</v>
      </c>
      <c r="T31" s="243" t="n">
        <v>1.04967749498905</v>
      </c>
      <c r="U31" s="243" t="n">
        <v>1.17796859185739</v>
      </c>
      <c r="V31" s="243" t="n">
        <v>1.3963883955003</v>
      </c>
      <c r="W31" s="243" t="n">
        <v>1.26165887596478</v>
      </c>
      <c r="X31" s="243" t="n">
        <v>1.2636171008351</v>
      </c>
      <c r="Y31" s="243" t="n">
        <v>1.12499208910828</v>
      </c>
      <c r="Z31" s="243" t="n">
        <v>1.0505</v>
      </c>
      <c r="AA31" s="243" t="n">
        <v>1.0505</v>
      </c>
      <c r="AB31" s="243" t="n">
        <v>1.0505</v>
      </c>
    </row>
    <row r="33" customFormat="false" ht="11.25" hidden="false" customHeight="false" outlineLevel="0" collapsed="false"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</row>
    <row r="38" customFormat="false" ht="11.25" hidden="false" customHeight="false" outlineLevel="0" collapsed="false">
      <c r="I38" s="1" t="s">
        <v>214</v>
      </c>
      <c r="J38" s="1" t="s">
        <v>215</v>
      </c>
    </row>
    <row r="39" customFormat="false" ht="11.25" hidden="false" customHeight="false" outlineLevel="0" collapsed="false">
      <c r="I39" s="243" t="n">
        <v>1.11512120882705</v>
      </c>
      <c r="J39" s="1" t="n">
        <v>1.5</v>
      </c>
    </row>
    <row r="40" customFormat="false" ht="11.25" hidden="false" customHeight="false" outlineLevel="0" collapsed="false">
      <c r="I40" s="243" t="n">
        <v>1.01858897706272</v>
      </c>
      <c r="J40" s="1" t="n">
        <v>0.5</v>
      </c>
    </row>
    <row r="41" customFormat="false" ht="11.25" hidden="false" customHeight="false" outlineLevel="0" collapsed="false">
      <c r="I41" s="243" t="n">
        <v>0.970540276116969</v>
      </c>
      <c r="J41" s="1" t="n">
        <f aca="false">J39</f>
        <v>1.5</v>
      </c>
    </row>
    <row r="42" customFormat="false" ht="11.25" hidden="false" customHeight="false" outlineLevel="0" collapsed="false">
      <c r="I42" s="243" t="n">
        <v>0.874008044352647</v>
      </c>
      <c r="J42" s="1" t="n">
        <f aca="false">J40</f>
        <v>0.5</v>
      </c>
    </row>
    <row r="43" customFormat="false" ht="11.25" hidden="false" customHeight="false" outlineLevel="0" collapsed="false">
      <c r="I43" s="243" t="n">
        <v>0.829655397325796</v>
      </c>
      <c r="J43" s="1" t="n">
        <f aca="false">J41</f>
        <v>1.5</v>
      </c>
    </row>
    <row r="44" customFormat="false" ht="11.25" hidden="false" customHeight="false" outlineLevel="0" collapsed="false">
      <c r="I44" s="243" t="n">
        <v>0.914664637460593</v>
      </c>
      <c r="J44" s="1" t="n">
        <f aca="false">J42</f>
        <v>0.5</v>
      </c>
    </row>
    <row r="45" customFormat="false" ht="11.25" hidden="false" customHeight="false" outlineLevel="0" collapsed="false">
      <c r="I45" s="243" t="n">
        <v>1.01576258288944</v>
      </c>
      <c r="J45" s="1" t="n">
        <f aca="false">J43</f>
        <v>1.5</v>
      </c>
    </row>
    <row r="46" customFormat="false" ht="11.25" hidden="false" customHeight="false" outlineLevel="0" collapsed="false">
      <c r="I46" s="243" t="n">
        <v>0.4</v>
      </c>
      <c r="J46" s="1" t="n">
        <f aca="false">J44</f>
        <v>0.5</v>
      </c>
    </row>
    <row r="47" customFormat="false" ht="11.25" hidden="false" customHeight="false" outlineLevel="0" collapsed="false">
      <c r="I47" s="243" t="n">
        <v>0.4</v>
      </c>
      <c r="J47" s="1" t="n">
        <f aca="false">J45</f>
        <v>1.5</v>
      </c>
    </row>
    <row r="48" customFormat="false" ht="11.25" hidden="false" customHeight="false" outlineLevel="0" collapsed="false">
      <c r="I48" s="243" t="n">
        <v>0.4</v>
      </c>
      <c r="J48" s="1" t="n">
        <f aca="false">J46</f>
        <v>0.5</v>
      </c>
    </row>
    <row r="49" customFormat="false" ht="11.25" hidden="false" customHeight="false" outlineLevel="0" collapsed="false">
      <c r="I49" s="243" t="n">
        <v>0.4</v>
      </c>
      <c r="J49" s="1" t="n">
        <f aca="false">J47</f>
        <v>1.5</v>
      </c>
    </row>
    <row r="50" customFormat="false" ht="11.25" hidden="false" customHeight="false" outlineLevel="0" collapsed="false">
      <c r="I50" s="243" t="n">
        <v>1.3</v>
      </c>
      <c r="J50" s="1" t="n">
        <f aca="false">J48</f>
        <v>0.5</v>
      </c>
    </row>
    <row r="51" customFormat="false" ht="11.25" hidden="false" customHeight="false" outlineLevel="0" collapsed="false">
      <c r="I51" s="243" t="n">
        <v>1.3</v>
      </c>
      <c r="J51" s="1" t="n">
        <f aca="false">J49</f>
        <v>1.5</v>
      </c>
    </row>
    <row r="52" customFormat="false" ht="11.25" hidden="false" customHeight="false" outlineLevel="0" collapsed="false">
      <c r="I52" s="243" t="n">
        <v>1.9</v>
      </c>
      <c r="J52" s="1" t="n">
        <f aca="false">J50</f>
        <v>0.5</v>
      </c>
    </row>
    <row r="53" customFormat="false" ht="11.25" hidden="false" customHeight="false" outlineLevel="0" collapsed="false">
      <c r="I53" s="243" t="n">
        <v>1.9</v>
      </c>
      <c r="J53" s="1" t="n">
        <f aca="false">J51</f>
        <v>1.5</v>
      </c>
    </row>
    <row r="54" customFormat="false" ht="11.25" hidden="false" customHeight="false" outlineLevel="0" collapsed="false">
      <c r="I54" s="243" t="n">
        <v>1.9</v>
      </c>
      <c r="J54" s="1" t="n">
        <f aca="false">J52</f>
        <v>0.5</v>
      </c>
    </row>
    <row r="55" customFormat="false" ht="11.25" hidden="false" customHeight="false" outlineLevel="0" collapsed="false">
      <c r="I55" s="243" t="n">
        <v>1.9</v>
      </c>
      <c r="J55" s="1" t="n">
        <f aca="false">J53</f>
        <v>1.5</v>
      </c>
    </row>
    <row r="56" customFormat="false" ht="11.25" hidden="false" customHeight="false" outlineLevel="0" collapsed="false">
      <c r="I56" s="243" t="n">
        <v>1.3</v>
      </c>
      <c r="J56" s="1" t="n">
        <f aca="false">J54</f>
        <v>0.5</v>
      </c>
    </row>
    <row r="57" customFormat="false" ht="11.25" hidden="false" customHeight="false" outlineLevel="0" collapsed="false">
      <c r="I57" s="243" t="n">
        <v>1.3</v>
      </c>
      <c r="J57" s="1" t="n">
        <f aca="false">J55</f>
        <v>1.5</v>
      </c>
    </row>
    <row r="58" customFormat="false" ht="11.25" hidden="false" customHeight="false" outlineLevel="0" collapsed="false">
      <c r="I58" s="243" t="n">
        <v>0.4</v>
      </c>
      <c r="J58" s="1" t="n">
        <f aca="false">J56</f>
        <v>0.5</v>
      </c>
    </row>
    <row r="59" customFormat="false" ht="11.25" hidden="false" customHeight="false" outlineLevel="0" collapsed="false">
      <c r="I59" s="243" t="n">
        <v>0.4</v>
      </c>
      <c r="J59" s="1" t="n">
        <f aca="false">J57</f>
        <v>1.5</v>
      </c>
    </row>
    <row r="60" customFormat="false" ht="11.25" hidden="false" customHeight="false" outlineLevel="0" collapsed="false">
      <c r="I60" s="243" t="n">
        <v>0.4</v>
      </c>
      <c r="J60" s="1" t="n">
        <f aca="false">J58</f>
        <v>0.5</v>
      </c>
    </row>
    <row r="61" customFormat="false" ht="11.25" hidden="false" customHeight="false" outlineLevel="0" collapsed="false">
      <c r="I61" s="243" t="n">
        <v>0.4</v>
      </c>
      <c r="J61" s="1" t="n">
        <f aca="false">J59</f>
        <v>1.5</v>
      </c>
    </row>
    <row r="62" customFormat="false" ht="11.25" hidden="false" customHeight="false" outlineLevel="0" collapsed="false">
      <c r="I62" s="243" t="n">
        <v>1.26165887596478</v>
      </c>
      <c r="J62" s="1" t="n">
        <f aca="false">J60</f>
        <v>0.5</v>
      </c>
    </row>
  </sheetData>
  <mergeCells count="1">
    <mergeCell ref="B5:O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5:H6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6" activeCellId="0" sqref="D6:D25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3" min="1" style="246" width="9.14"/>
    <col collapsed="false" customWidth="true" hidden="false" outlineLevel="0" max="4" min="4" style="246" width="12.56"/>
    <col collapsed="false" customWidth="false" hidden="false" outlineLevel="0" max="257" min="5" style="246" width="9.14"/>
  </cols>
  <sheetData>
    <row r="5" customFormat="false" ht="12.75" hidden="false" customHeight="false" outlineLevel="0" collapsed="false">
      <c r="C5" s="247" t="s">
        <v>171</v>
      </c>
      <c r="D5" s="247" t="s">
        <v>216</v>
      </c>
    </row>
    <row r="6" customFormat="false" ht="12.75" hidden="false" customHeight="false" outlineLevel="0" collapsed="false">
      <c r="C6" s="248" t="n">
        <v>36831</v>
      </c>
      <c r="D6" s="249" t="n">
        <v>0.067124575709614</v>
      </c>
    </row>
    <row r="7" customFormat="false" ht="12.75" hidden="false" customHeight="false" outlineLevel="0" collapsed="false">
      <c r="C7" s="248" t="n">
        <v>36861</v>
      </c>
      <c r="D7" s="249" t="n">
        <v>0.067984806979759</v>
      </c>
    </row>
    <row r="8" customFormat="false" ht="12.75" hidden="false" customHeight="false" outlineLevel="0" collapsed="false">
      <c r="C8" s="248" t="n">
        <v>36892</v>
      </c>
      <c r="D8" s="249" t="n">
        <v>0.068070429211664</v>
      </c>
    </row>
    <row r="9" customFormat="false" ht="12.75" hidden="false" customHeight="false" outlineLevel="0" collapsed="false">
      <c r="C9" s="248" t="n">
        <v>36923</v>
      </c>
      <c r="D9" s="249" t="n">
        <v>0.069039802265081</v>
      </c>
    </row>
    <row r="10" customFormat="false" ht="12.75" hidden="false" customHeight="false" outlineLevel="0" collapsed="false">
      <c r="C10" s="248" t="n">
        <v>36951</v>
      </c>
      <c r="D10" s="249" t="n">
        <v>0.068599370225271</v>
      </c>
    </row>
    <row r="11" customFormat="false" ht="12.75" hidden="false" customHeight="false" outlineLevel="0" collapsed="false">
      <c r="C11" s="248" t="n">
        <v>36982</v>
      </c>
      <c r="D11" s="249" t="n">
        <v>0.068219473228948</v>
      </c>
    </row>
    <row r="12" customFormat="false" ht="12.75" hidden="false" customHeight="false" outlineLevel="0" collapsed="false">
      <c r="C12" s="248" t="n">
        <v>37012</v>
      </c>
      <c r="D12" s="249" t="n">
        <v>0.06801804451093</v>
      </c>
    </row>
    <row r="13" customFormat="false" ht="12.75" hidden="false" customHeight="false" outlineLevel="0" collapsed="false">
      <c r="C13" s="248" t="n">
        <v>37043</v>
      </c>
      <c r="D13" s="249" t="n">
        <v>0.067809901516418</v>
      </c>
    </row>
    <row r="14" customFormat="false" ht="12.75" hidden="false" customHeight="false" outlineLevel="0" collapsed="false">
      <c r="C14" s="248" t="n">
        <v>37073</v>
      </c>
      <c r="D14" s="249" t="n">
        <v>0.067617678598697</v>
      </c>
    </row>
    <row r="15" customFormat="false" ht="12.75" hidden="false" customHeight="false" outlineLevel="0" collapsed="false">
      <c r="C15" s="248" t="n">
        <v>37104</v>
      </c>
      <c r="D15" s="249" t="n">
        <v>0.067436200277254</v>
      </c>
    </row>
    <row r="16" customFormat="false" ht="12.75" hidden="false" customHeight="false" outlineLevel="0" collapsed="false">
      <c r="C16" s="248" t="n">
        <v>37135</v>
      </c>
      <c r="D16" s="249" t="n">
        <v>0.067254721966714</v>
      </c>
    </row>
    <row r="17" customFormat="false" ht="12.75" hidden="false" customHeight="false" outlineLevel="0" collapsed="false">
      <c r="C17" s="248" t="n">
        <v>37165</v>
      </c>
      <c r="D17" s="249" t="n">
        <v>0.067098305287483</v>
      </c>
    </row>
    <row r="18" customFormat="false" ht="12.75" hidden="false" customHeight="false" outlineLevel="0" collapsed="false">
      <c r="C18" s="248" t="n">
        <v>37196</v>
      </c>
      <c r="D18" s="249" t="n">
        <v>0.066967988930799</v>
      </c>
    </row>
    <row r="19" customFormat="false" ht="12.75" hidden="false" customHeight="false" outlineLevel="0" collapsed="false">
      <c r="C19" s="248" t="n">
        <v>37226</v>
      </c>
      <c r="D19" s="249" t="n">
        <v>0.066841876332911</v>
      </c>
    </row>
    <row r="20" customFormat="false" ht="12.75" hidden="false" customHeight="false" outlineLevel="0" collapsed="false">
      <c r="C20" s="248" t="n">
        <v>37257</v>
      </c>
      <c r="D20" s="249" t="n">
        <v>0.066754101871696</v>
      </c>
    </row>
    <row r="21" customFormat="false" ht="12.75" hidden="false" customHeight="false" outlineLevel="0" collapsed="false">
      <c r="C21" s="248" t="n">
        <v>37288</v>
      </c>
      <c r="D21" s="249" t="n">
        <v>0.066725231559943</v>
      </c>
    </row>
    <row r="22" customFormat="false" ht="12.75" hidden="false" customHeight="false" outlineLevel="0" collapsed="false">
      <c r="C22" s="248" t="n">
        <v>37316</v>
      </c>
      <c r="D22" s="249" t="n">
        <v>0.066699155149565</v>
      </c>
    </row>
    <row r="23" customFormat="false" ht="12.75" hidden="false" customHeight="false" outlineLevel="0" collapsed="false">
      <c r="C23" s="248" t="n">
        <v>37347</v>
      </c>
      <c r="D23" s="249" t="n">
        <v>0.066658972335586</v>
      </c>
    </row>
    <row r="24" customFormat="false" ht="12.75" hidden="false" customHeight="false" outlineLevel="0" collapsed="false">
      <c r="C24" s="248" t="n">
        <v>37377</v>
      </c>
      <c r="D24" s="249" t="n">
        <v>0.066603283684949</v>
      </c>
    </row>
    <row r="25" customFormat="false" ht="12.75" hidden="false" customHeight="false" outlineLevel="0" collapsed="false">
      <c r="C25" s="248" t="n">
        <v>37408</v>
      </c>
      <c r="D25" s="249" t="n">
        <v>0.066545738747036</v>
      </c>
    </row>
    <row r="26" customFormat="false" ht="12.75" hidden="false" customHeight="false" outlineLevel="0" collapsed="false">
      <c r="C26" s="248" t="n">
        <v>37438</v>
      </c>
      <c r="D26" s="249" t="n">
        <v>0.066502002600429</v>
      </c>
    </row>
    <row r="27" customFormat="false" ht="12.75" hidden="false" customHeight="false" outlineLevel="0" collapsed="false">
      <c r="C27" s="248" t="n">
        <v>37469</v>
      </c>
      <c r="D27" s="249" t="n">
        <v>0.066476460899144</v>
      </c>
    </row>
    <row r="28" customFormat="false" ht="12.75" hidden="false" customHeight="false" outlineLevel="0" collapsed="false">
      <c r="C28" s="248" t="n">
        <v>37500</v>
      </c>
      <c r="D28" s="249" t="n">
        <v>0.066450919198074</v>
      </c>
    </row>
    <row r="29" customFormat="false" ht="12.75" hidden="false" customHeight="false" outlineLevel="0" collapsed="false">
      <c r="C29" s="248" t="n">
        <v>37530</v>
      </c>
      <c r="D29" s="249" t="n">
        <v>0.066432021553282</v>
      </c>
    </row>
    <row r="30" customFormat="false" ht="12.75" hidden="false" customHeight="false" outlineLevel="0" collapsed="false">
      <c r="C30" s="248" t="n">
        <v>37561</v>
      </c>
      <c r="D30" s="249" t="n">
        <v>0.066420838595519</v>
      </c>
    </row>
    <row r="31" customFormat="false" ht="12.75" hidden="false" customHeight="false" outlineLevel="0" collapsed="false">
      <c r="C31" s="248" t="n">
        <v>37591</v>
      </c>
      <c r="D31" s="249" t="n">
        <v>0.066410016378368</v>
      </c>
    </row>
    <row r="32" customFormat="false" ht="12.75" hidden="false" customHeight="false" outlineLevel="0" collapsed="false">
      <c r="C32" s="248" t="n">
        <v>37622</v>
      </c>
      <c r="D32" s="249" t="n">
        <v>0.066414691857144</v>
      </c>
    </row>
    <row r="33" customFormat="false" ht="12.75" hidden="false" customHeight="false" outlineLevel="0" collapsed="false">
      <c r="C33" s="248" t="n">
        <v>37653</v>
      </c>
      <c r="D33" s="249" t="n">
        <v>0.066438624008908</v>
      </c>
    </row>
    <row r="34" customFormat="false" ht="12.75" hidden="false" customHeight="false" outlineLevel="0" collapsed="false">
      <c r="C34" s="248" t="n">
        <v>37681</v>
      </c>
      <c r="D34" s="249" t="n">
        <v>0.066460240146148</v>
      </c>
    </row>
    <row r="35" customFormat="false" ht="12.75" hidden="false" customHeight="false" outlineLevel="0" collapsed="false">
      <c r="C35" s="248" t="n">
        <v>37712</v>
      </c>
      <c r="D35" s="249" t="n">
        <v>0.066475821694886</v>
      </c>
    </row>
    <row r="36" customFormat="false" ht="12.75" hidden="false" customHeight="false" outlineLevel="0" collapsed="false">
      <c r="C36" s="248" t="n">
        <v>37742</v>
      </c>
      <c r="D36" s="249" t="n">
        <v>0.06647970855724</v>
      </c>
    </row>
    <row r="37" customFormat="false" ht="12.75" hidden="false" customHeight="false" outlineLevel="0" collapsed="false">
      <c r="C37" s="248" t="n">
        <v>37773</v>
      </c>
      <c r="D37" s="249" t="n">
        <v>0.066483724981679</v>
      </c>
    </row>
    <row r="38" customFormat="false" ht="12.75" hidden="false" customHeight="false" outlineLevel="0" collapsed="false">
      <c r="C38" s="248" t="n">
        <v>37803</v>
      </c>
      <c r="D38" s="249" t="n">
        <v>0.066491289683252</v>
      </c>
    </row>
    <row r="39" customFormat="false" ht="12.75" hidden="false" customHeight="false" outlineLevel="0" collapsed="false">
      <c r="C39" s="248" t="n">
        <v>37834</v>
      </c>
      <c r="D39" s="249" t="n">
        <v>0.066504392596807</v>
      </c>
    </row>
    <row r="40" customFormat="false" ht="12.75" hidden="false" customHeight="false" outlineLevel="0" collapsed="false">
      <c r="C40" s="248" t="n">
        <v>37865</v>
      </c>
      <c r="D40" s="249" t="n">
        <v>0.066517495510419</v>
      </c>
    </row>
    <row r="41" customFormat="false" ht="12.75" hidden="false" customHeight="false" outlineLevel="0" collapsed="false">
      <c r="C41" s="248" t="n">
        <v>37895</v>
      </c>
      <c r="D41" s="249" t="n">
        <v>0.0665303036932</v>
      </c>
    </row>
    <row r="42" customFormat="false" ht="12.75" hidden="false" customHeight="false" outlineLevel="0" collapsed="false">
      <c r="C42" s="248" t="n">
        <v>37926</v>
      </c>
      <c r="D42" s="249" t="n">
        <v>0.066543699474644</v>
      </c>
    </row>
    <row r="43" customFormat="false" ht="12.75" hidden="false" customHeight="false" outlineLevel="0" collapsed="false">
      <c r="C43" s="248" t="n">
        <v>37956</v>
      </c>
      <c r="D43" s="249" t="n">
        <v>0.066556663134162</v>
      </c>
    </row>
    <row r="44" customFormat="false" ht="12.75" hidden="false" customHeight="false" outlineLevel="0" collapsed="false">
      <c r="C44" s="248" t="n">
        <v>37987</v>
      </c>
      <c r="D44" s="249" t="n">
        <v>0.066579358381704</v>
      </c>
    </row>
    <row r="45" customFormat="false" ht="12.75" hidden="false" customHeight="false" outlineLevel="0" collapsed="false">
      <c r="C45" s="248" t="n">
        <v>38018</v>
      </c>
      <c r="D45" s="249" t="n">
        <v>0.066611973059902</v>
      </c>
    </row>
    <row r="46" customFormat="false" ht="12.75" hidden="false" customHeight="false" outlineLevel="0" collapsed="false">
      <c r="C46" s="248" t="n">
        <v>38047</v>
      </c>
      <c r="D46" s="249" t="n">
        <v>0.066642483565632</v>
      </c>
    </row>
    <row r="47" customFormat="false" ht="12.75" hidden="false" customHeight="false" outlineLevel="0" collapsed="false">
      <c r="C47" s="248" t="n">
        <v>38078</v>
      </c>
      <c r="D47" s="249" t="n">
        <v>0.066667277965561</v>
      </c>
    </row>
    <row r="48" customFormat="false" ht="12.75" hidden="false" customHeight="false" outlineLevel="0" collapsed="false">
      <c r="C48" s="248" t="n">
        <v>38108</v>
      </c>
      <c r="D48" s="249" t="n">
        <v>0.066683200000272</v>
      </c>
    </row>
    <row r="49" customFormat="false" ht="12.75" hidden="false" customHeight="false" outlineLevel="0" collapsed="false">
      <c r="C49" s="248" t="n">
        <v>38139</v>
      </c>
      <c r="D49" s="249" t="n">
        <v>0.066699652769563</v>
      </c>
    </row>
    <row r="50" customFormat="false" ht="12.75" hidden="false" customHeight="false" outlineLevel="0" collapsed="false">
      <c r="C50" s="248" t="n">
        <v>38169</v>
      </c>
      <c r="D50" s="249" t="n">
        <v>0.066714130454711</v>
      </c>
    </row>
    <row r="51" customFormat="false" ht="12.75" hidden="false" customHeight="false" outlineLevel="0" collapsed="false">
      <c r="C51" s="248" t="n">
        <v>38200</v>
      </c>
      <c r="D51" s="249" t="n">
        <v>0.066727501097054</v>
      </c>
    </row>
    <row r="52" customFormat="false" ht="12.75" hidden="false" customHeight="false" outlineLevel="0" collapsed="false">
      <c r="C52" s="248" t="n">
        <v>38231</v>
      </c>
      <c r="D52" s="249" t="n">
        <v>0.066740871739456</v>
      </c>
    </row>
    <row r="53" customFormat="false" ht="12.75" hidden="false" customHeight="false" outlineLevel="0" collapsed="false">
      <c r="C53" s="248" t="n">
        <v>38261</v>
      </c>
      <c r="D53" s="249" t="n">
        <v>0.066757359164784</v>
      </c>
    </row>
    <row r="54" customFormat="false" ht="12.75" hidden="false" customHeight="false" outlineLevel="0" collapsed="false">
      <c r="C54" s="248" t="n">
        <v>38292</v>
      </c>
      <c r="D54" s="249" t="n">
        <v>0.066777811437382</v>
      </c>
    </row>
    <row r="55" customFormat="false" ht="12.75" hidden="false" customHeight="false" outlineLevel="0" collapsed="false">
      <c r="C55" s="248" t="n">
        <v>38322</v>
      </c>
      <c r="D55" s="249" t="n">
        <v>0.066797603959383</v>
      </c>
    </row>
    <row r="56" customFormat="false" ht="12.75" hidden="false" customHeight="false" outlineLevel="0" collapsed="false">
      <c r="C56" s="248" t="n">
        <v>38353</v>
      </c>
      <c r="D56" s="249" t="n">
        <v>0.066846392054822</v>
      </c>
    </row>
    <row r="57" customFormat="false" ht="12.75" hidden="false" customHeight="false" outlineLevel="0" collapsed="false">
      <c r="C57" s="248" t="n">
        <v>38384</v>
      </c>
      <c r="D57" s="249" t="n">
        <v>0.066918515534918</v>
      </c>
    </row>
    <row r="58" customFormat="false" ht="12.75" hidden="false" customHeight="false" outlineLevel="0" collapsed="false">
      <c r="C58" s="248" t="n">
        <v>38412</v>
      </c>
      <c r="D58" s="249" t="n">
        <v>0.066983659324873</v>
      </c>
    </row>
    <row r="59" customFormat="false" ht="12.75" hidden="false" customHeight="false" outlineLevel="0" collapsed="false">
      <c r="C59" s="248" t="n">
        <v>38443</v>
      </c>
      <c r="D59" s="249" t="n">
        <v>0.067055782808248</v>
      </c>
    </row>
    <row r="60" customFormat="false" ht="12.75" hidden="false" customHeight="false" outlineLevel="0" collapsed="false">
      <c r="C60" s="248" t="n">
        <v>38473</v>
      </c>
      <c r="D60" s="249" t="n">
        <v>0.067125579729283</v>
      </c>
    </row>
    <row r="61" customFormat="false" ht="12.75" hidden="false" customHeight="false" outlineLevel="0" collapsed="false">
      <c r="C61" s="248" t="n">
        <v>38504</v>
      </c>
      <c r="D61" s="249" t="n">
        <v>0.07104</v>
      </c>
    </row>
    <row r="62" customFormat="false" ht="12.75" hidden="false" customHeight="false" outlineLevel="0" collapsed="false">
      <c r="C62" s="248" t="n">
        <v>38534</v>
      </c>
      <c r="D62" s="249" t="n">
        <v>0.07108</v>
      </c>
    </row>
    <row r="63" customFormat="false" ht="12.75" hidden="false" customHeight="false" outlineLevel="0" collapsed="false">
      <c r="C63" s="248" t="n">
        <v>38565</v>
      </c>
      <c r="D63" s="249" t="n">
        <v>0.07113</v>
      </c>
    </row>
    <row r="64" customFormat="false" ht="12.75" hidden="false" customHeight="false" outlineLevel="0" collapsed="false">
      <c r="C64" s="248" t="n">
        <v>38596</v>
      </c>
      <c r="D64" s="249" t="n">
        <v>0.07118</v>
      </c>
    </row>
    <row r="65" customFormat="false" ht="12.75" hidden="false" customHeight="false" outlineLevel="0" collapsed="false">
      <c r="C65" s="248" t="n">
        <v>38626</v>
      </c>
      <c r="D65" s="249" t="n">
        <v>0.07122</v>
      </c>
    </row>
    <row r="66" customFormat="false" ht="12.75" hidden="false" customHeight="false" outlineLevel="0" collapsed="false">
      <c r="C66" s="248" t="n">
        <v>38657</v>
      </c>
      <c r="D66" s="249" t="n">
        <v>0.07127</v>
      </c>
    </row>
    <row r="67" customFormat="false" ht="12.75" hidden="false" customHeight="false" outlineLevel="0" collapsed="false">
      <c r="C67" s="248" t="n">
        <v>38687</v>
      </c>
      <c r="D67" s="249" t="n">
        <v>0.07131</v>
      </c>
    </row>
    <row r="68" customFormat="false" ht="12.75" hidden="false" customHeight="false" outlineLevel="0" collapsed="false">
      <c r="C68" s="248" t="n">
        <v>38718</v>
      </c>
      <c r="D68" s="249" t="n">
        <v>0.07133</v>
      </c>
    </row>
    <row r="69" customFormat="false" ht="12.75" hidden="false" customHeight="false" outlineLevel="0" collapsed="false">
      <c r="C69" s="248" t="n">
        <v>38749</v>
      </c>
      <c r="D69" s="249" t="n">
        <v>0.07136</v>
      </c>
    </row>
    <row r="70" customFormat="false" ht="12.75" hidden="false" customHeight="false" outlineLevel="0" collapsed="false">
      <c r="C70" s="248" t="n">
        <v>38777</v>
      </c>
      <c r="D70" s="249" t="n">
        <v>0.07138</v>
      </c>
    </row>
    <row r="71" customFormat="false" ht="12.75" hidden="false" customHeight="false" outlineLevel="0" collapsed="false">
      <c r="C71" s="248" t="n">
        <v>38808</v>
      </c>
      <c r="D71" s="249" t="n">
        <v>0.07141</v>
      </c>
    </row>
    <row r="72" customFormat="false" ht="12.75" hidden="false" customHeight="false" outlineLevel="0" collapsed="false">
      <c r="C72" s="248" t="n">
        <v>38838</v>
      </c>
      <c r="D72" s="249" t="n">
        <v>0.07143</v>
      </c>
    </row>
    <row r="73" customFormat="false" ht="12.75" hidden="false" customHeight="false" outlineLevel="0" collapsed="false">
      <c r="C73" s="248" t="n">
        <v>38869</v>
      </c>
      <c r="D73" s="249" t="n">
        <v>0.07146</v>
      </c>
    </row>
    <row r="74" customFormat="false" ht="12.75" hidden="false" customHeight="false" outlineLevel="0" collapsed="false">
      <c r="C74" s="248" t="n">
        <v>38899</v>
      </c>
      <c r="D74" s="249" t="n">
        <v>0.07148</v>
      </c>
    </row>
    <row r="75" customFormat="false" ht="12.75" hidden="false" customHeight="false" outlineLevel="0" collapsed="false">
      <c r="C75" s="248" t="n">
        <v>38930</v>
      </c>
      <c r="D75" s="249" t="n">
        <v>0.0715</v>
      </c>
    </row>
    <row r="76" customFormat="false" ht="12.75" hidden="false" customHeight="false" outlineLevel="0" collapsed="false">
      <c r="C76" s="248" t="n">
        <v>38961</v>
      </c>
      <c r="D76" s="249" t="n">
        <v>0.07153</v>
      </c>
    </row>
    <row r="77" customFormat="false" ht="12.75" hidden="false" customHeight="false" outlineLevel="0" collapsed="false">
      <c r="C77" s="248" t="n">
        <v>38991</v>
      </c>
      <c r="D77" s="249" t="n">
        <v>0.07155</v>
      </c>
    </row>
    <row r="78" customFormat="false" ht="12.75" hidden="false" customHeight="false" outlineLevel="0" collapsed="false">
      <c r="C78" s="248" t="n">
        <v>39022</v>
      </c>
      <c r="D78" s="249" t="n">
        <v>0.07158</v>
      </c>
    </row>
    <row r="79" customFormat="false" ht="12.75" hidden="false" customHeight="false" outlineLevel="0" collapsed="false">
      <c r="C79" s="248" t="n">
        <v>39052</v>
      </c>
      <c r="D79" s="249" t="n">
        <v>0.0716</v>
      </c>
    </row>
    <row r="80" customFormat="false" ht="12.75" hidden="false" customHeight="false" outlineLevel="0" collapsed="false">
      <c r="C80" s="248" t="n">
        <v>39083</v>
      </c>
      <c r="D80" s="249" t="n">
        <v>0.07163</v>
      </c>
    </row>
    <row r="81" customFormat="false" ht="12.75" hidden="false" customHeight="false" outlineLevel="0" collapsed="false">
      <c r="C81" s="248" t="n">
        <v>39114</v>
      </c>
      <c r="D81" s="249" t="n">
        <v>0.07165</v>
      </c>
    </row>
    <row r="82" customFormat="false" ht="12.75" hidden="false" customHeight="false" outlineLevel="0" collapsed="false">
      <c r="C82" s="248" t="n">
        <v>39142</v>
      </c>
      <c r="D82" s="249" t="n">
        <v>0.07168</v>
      </c>
    </row>
    <row r="83" customFormat="false" ht="12.75" hidden="false" customHeight="false" outlineLevel="0" collapsed="false">
      <c r="C83" s="248" t="n">
        <v>39173</v>
      </c>
      <c r="D83" s="249" t="n">
        <v>0.0717</v>
      </c>
    </row>
    <row r="84" customFormat="false" ht="12.75" hidden="false" customHeight="false" outlineLevel="0" collapsed="false">
      <c r="C84" s="248" t="n">
        <v>39203</v>
      </c>
      <c r="D84" s="249" t="n">
        <v>0.07173</v>
      </c>
    </row>
    <row r="85" customFormat="false" ht="12.75" hidden="false" customHeight="false" outlineLevel="0" collapsed="false">
      <c r="C85" s="248" t="n">
        <v>39234</v>
      </c>
      <c r="D85" s="249" t="n">
        <v>0.07175</v>
      </c>
    </row>
    <row r="86" customFormat="false" ht="12.75" hidden="false" customHeight="false" outlineLevel="0" collapsed="false">
      <c r="C86" s="248" t="n">
        <v>39264</v>
      </c>
      <c r="D86" s="249" t="n">
        <v>0.07178</v>
      </c>
    </row>
    <row r="87" customFormat="false" ht="12.75" hidden="false" customHeight="false" outlineLevel="0" collapsed="false">
      <c r="C87" s="248" t="n">
        <v>39295</v>
      </c>
      <c r="D87" s="249" t="n">
        <v>0.0718</v>
      </c>
    </row>
    <row r="88" customFormat="false" ht="12.75" hidden="false" customHeight="false" outlineLevel="0" collapsed="false">
      <c r="C88" s="248" t="n">
        <v>39326</v>
      </c>
      <c r="D88" s="249" t="n">
        <v>0.07183</v>
      </c>
    </row>
    <row r="89" customFormat="false" ht="12.75" hidden="false" customHeight="false" outlineLevel="0" collapsed="false">
      <c r="C89" s="248" t="n">
        <v>39356</v>
      </c>
      <c r="D89" s="249" t="n">
        <v>0.07185</v>
      </c>
    </row>
    <row r="90" customFormat="false" ht="12.75" hidden="false" customHeight="false" outlineLevel="0" collapsed="false">
      <c r="C90" s="248" t="n">
        <v>39387</v>
      </c>
      <c r="D90" s="249" t="n">
        <v>0.07188</v>
      </c>
    </row>
    <row r="91" customFormat="false" ht="12.75" hidden="false" customHeight="false" outlineLevel="0" collapsed="false">
      <c r="C91" s="248" t="n">
        <v>39417</v>
      </c>
      <c r="D91" s="249" t="n">
        <v>0.0719</v>
      </c>
    </row>
    <row r="92" customFormat="false" ht="12.75" hidden="false" customHeight="false" outlineLevel="0" collapsed="false">
      <c r="C92" s="248" t="n">
        <v>39448</v>
      </c>
      <c r="D92" s="249" t="n">
        <v>0.07191</v>
      </c>
    </row>
    <row r="93" customFormat="false" ht="12.75" hidden="false" customHeight="false" outlineLevel="0" collapsed="false">
      <c r="C93" s="248" t="n">
        <v>39479</v>
      </c>
      <c r="D93" s="249" t="n">
        <v>0.07193</v>
      </c>
    </row>
    <row r="94" customFormat="false" ht="12.75" hidden="false" customHeight="false" outlineLevel="0" collapsed="false">
      <c r="C94" s="248" t="n">
        <v>39508</v>
      </c>
      <c r="D94" s="249" t="n">
        <v>0.07195</v>
      </c>
    </row>
    <row r="95" customFormat="false" ht="12.75" hidden="false" customHeight="false" outlineLevel="0" collapsed="false">
      <c r="C95" s="248" t="n">
        <v>39539</v>
      </c>
      <c r="D95" s="249" t="n">
        <v>0.07196</v>
      </c>
    </row>
    <row r="96" customFormat="false" ht="12.75" hidden="false" customHeight="false" outlineLevel="0" collapsed="false">
      <c r="C96" s="248" t="n">
        <v>39569</v>
      </c>
      <c r="D96" s="249" t="n">
        <v>0.07198</v>
      </c>
    </row>
    <row r="97" customFormat="false" ht="12.75" hidden="false" customHeight="false" outlineLevel="0" collapsed="false">
      <c r="C97" s="248" t="n">
        <v>39600</v>
      </c>
      <c r="D97" s="249" t="n">
        <v>0.07199</v>
      </c>
    </row>
    <row r="98" customFormat="false" ht="12.75" hidden="false" customHeight="false" outlineLevel="0" collapsed="false">
      <c r="C98" s="248" t="n">
        <v>39630</v>
      </c>
      <c r="D98" s="249" t="n">
        <v>0.07201</v>
      </c>
    </row>
    <row r="99" customFormat="false" ht="12.75" hidden="false" customHeight="false" outlineLevel="0" collapsed="false">
      <c r="C99" s="248" t="n">
        <v>39661</v>
      </c>
      <c r="D99" s="249" t="n">
        <v>0.07203</v>
      </c>
    </row>
    <row r="100" customFormat="false" ht="12.75" hidden="false" customHeight="false" outlineLevel="0" collapsed="false">
      <c r="C100" s="248" t="n">
        <v>39692</v>
      </c>
      <c r="D100" s="249" t="n">
        <v>0.07204</v>
      </c>
    </row>
    <row r="101" customFormat="false" ht="12.75" hidden="false" customHeight="false" outlineLevel="0" collapsed="false">
      <c r="C101" s="248" t="n">
        <v>39722</v>
      </c>
      <c r="D101" s="249" t="n">
        <v>0.07206</v>
      </c>
    </row>
    <row r="102" customFormat="false" ht="12.75" hidden="false" customHeight="false" outlineLevel="0" collapsed="false">
      <c r="C102" s="248" t="n">
        <v>39753</v>
      </c>
      <c r="D102" s="249" t="n">
        <v>0.07208</v>
      </c>
    </row>
    <row r="103" customFormat="false" ht="12.75" hidden="false" customHeight="false" outlineLevel="0" collapsed="false">
      <c r="C103" s="248" t="n">
        <v>39783</v>
      </c>
      <c r="D103" s="249" t="n">
        <v>0.07209</v>
      </c>
    </row>
    <row r="104" customFormat="false" ht="12.75" hidden="false" customHeight="false" outlineLevel="0" collapsed="false">
      <c r="C104" s="248" t="n">
        <v>39814</v>
      </c>
      <c r="D104" s="249" t="n">
        <v>0.07211</v>
      </c>
    </row>
    <row r="105" customFormat="false" ht="12.75" hidden="false" customHeight="false" outlineLevel="0" collapsed="false">
      <c r="C105" s="248" t="n">
        <v>39845</v>
      </c>
      <c r="D105" s="249" t="n">
        <v>0.07212</v>
      </c>
    </row>
    <row r="106" customFormat="false" ht="12.75" hidden="false" customHeight="false" outlineLevel="0" collapsed="false">
      <c r="C106" s="248" t="n">
        <v>39873</v>
      </c>
      <c r="D106" s="249" t="n">
        <v>0.07214</v>
      </c>
    </row>
    <row r="107" customFormat="false" ht="12.75" hidden="false" customHeight="false" outlineLevel="0" collapsed="false">
      <c r="C107" s="248" t="n">
        <v>39904</v>
      </c>
      <c r="D107" s="249" t="n">
        <v>0.07216</v>
      </c>
    </row>
    <row r="108" customFormat="false" ht="12.75" hidden="false" customHeight="false" outlineLevel="0" collapsed="false">
      <c r="C108" s="248" t="n">
        <v>39934</v>
      </c>
      <c r="D108" s="249" t="n">
        <v>0.07217</v>
      </c>
    </row>
    <row r="109" customFormat="false" ht="12.75" hidden="false" customHeight="false" outlineLevel="0" collapsed="false">
      <c r="C109" s="248" t="n">
        <v>39965</v>
      </c>
      <c r="D109" s="249" t="n">
        <v>0.07219</v>
      </c>
    </row>
    <row r="110" customFormat="false" ht="12.75" hidden="false" customHeight="false" outlineLevel="0" collapsed="false">
      <c r="C110" s="248" t="n">
        <v>39995</v>
      </c>
      <c r="D110" s="249" t="n">
        <v>0.07221</v>
      </c>
    </row>
    <row r="111" customFormat="false" ht="12.75" hidden="false" customHeight="false" outlineLevel="0" collapsed="false">
      <c r="C111" s="248" t="n">
        <v>40026</v>
      </c>
      <c r="D111" s="249" t="n">
        <v>0.07222</v>
      </c>
    </row>
    <row r="112" customFormat="false" ht="12.75" hidden="false" customHeight="false" outlineLevel="0" collapsed="false">
      <c r="C112" s="248" t="n">
        <v>40057</v>
      </c>
      <c r="D112" s="249" t="n">
        <v>0.07224</v>
      </c>
    </row>
    <row r="113" customFormat="false" ht="12.75" hidden="false" customHeight="false" outlineLevel="0" collapsed="false">
      <c r="C113" s="248" t="n">
        <v>40087</v>
      </c>
      <c r="D113" s="249" t="n">
        <v>0.07225</v>
      </c>
    </row>
    <row r="114" customFormat="false" ht="12.75" hidden="false" customHeight="false" outlineLevel="0" collapsed="false">
      <c r="C114" s="248" t="n">
        <v>40118</v>
      </c>
      <c r="D114" s="249" t="n">
        <v>0.07227</v>
      </c>
    </row>
    <row r="115" customFormat="false" ht="12.75" hidden="false" customHeight="false" outlineLevel="0" collapsed="false">
      <c r="C115" s="248" t="n">
        <v>40148</v>
      </c>
      <c r="D115" s="249" t="n">
        <v>0.07229</v>
      </c>
    </row>
    <row r="116" customFormat="false" ht="12.75" hidden="false" customHeight="false" outlineLevel="0" collapsed="false">
      <c r="C116" s="248" t="n">
        <v>40179</v>
      </c>
      <c r="D116" s="249" t="n">
        <v>0.0723</v>
      </c>
    </row>
    <row r="117" customFormat="false" ht="12.75" hidden="false" customHeight="false" outlineLevel="0" collapsed="false">
      <c r="C117" s="248" t="n">
        <v>40210</v>
      </c>
      <c r="D117" s="249" t="n">
        <v>0.07232</v>
      </c>
    </row>
    <row r="118" customFormat="false" ht="12.75" hidden="false" customHeight="false" outlineLevel="0" collapsed="false">
      <c r="C118" s="248" t="n">
        <v>40238</v>
      </c>
      <c r="D118" s="249" t="n">
        <v>0.07233</v>
      </c>
    </row>
    <row r="119" customFormat="false" ht="12.75" hidden="false" customHeight="false" outlineLevel="0" collapsed="false">
      <c r="C119" s="248" t="n">
        <v>40269</v>
      </c>
      <c r="D119" s="249" t="n">
        <v>0.07235</v>
      </c>
    </row>
    <row r="120" customFormat="false" ht="12.75" hidden="false" customHeight="false" outlineLevel="0" collapsed="false">
      <c r="C120" s="248" t="n">
        <v>40299</v>
      </c>
      <c r="D120" s="249" t="n">
        <v>0.07237</v>
      </c>
    </row>
    <row r="121" customFormat="false" ht="12.75" hidden="false" customHeight="false" outlineLevel="0" collapsed="false">
      <c r="C121" s="248" t="n">
        <v>40330</v>
      </c>
      <c r="D121" s="249" t="n">
        <v>0.07238</v>
      </c>
    </row>
    <row r="122" customFormat="false" ht="12.75" hidden="false" customHeight="false" outlineLevel="0" collapsed="false">
      <c r="C122" s="248" t="n">
        <v>40360</v>
      </c>
      <c r="D122" s="249" t="n">
        <v>0.0724</v>
      </c>
    </row>
    <row r="123" customFormat="false" ht="12.75" hidden="false" customHeight="false" outlineLevel="0" collapsed="false">
      <c r="C123" s="248" t="n">
        <v>40391</v>
      </c>
      <c r="D123" s="249" t="n">
        <v>0.07242</v>
      </c>
    </row>
    <row r="124" customFormat="false" ht="12.75" hidden="false" customHeight="false" outlineLevel="0" collapsed="false">
      <c r="C124" s="248" t="n">
        <v>40422</v>
      </c>
      <c r="D124" s="249" t="n">
        <v>0.07243</v>
      </c>
    </row>
    <row r="125" customFormat="false" ht="12.75" hidden="false" customHeight="false" outlineLevel="0" collapsed="false">
      <c r="C125" s="248" t="n">
        <v>40452</v>
      </c>
      <c r="D125" s="249" t="n">
        <v>0.07245</v>
      </c>
    </row>
    <row r="126" customFormat="false" ht="12.75" hidden="false" customHeight="false" outlineLevel="0" collapsed="false">
      <c r="C126" s="248" t="n">
        <v>40483</v>
      </c>
      <c r="D126" s="249" t="n">
        <v>0.07246</v>
      </c>
    </row>
    <row r="127" customFormat="false" ht="12.75" hidden="false" customHeight="false" outlineLevel="0" collapsed="false">
      <c r="C127" s="248" t="n">
        <v>40513</v>
      </c>
      <c r="D127" s="249" t="n">
        <v>0.07248</v>
      </c>
    </row>
    <row r="128" customFormat="false" ht="12.75" hidden="false" customHeight="false" outlineLevel="0" collapsed="false">
      <c r="C128" s="248" t="n">
        <v>40544</v>
      </c>
      <c r="D128" s="249" t="n">
        <v>0.07248</v>
      </c>
    </row>
    <row r="129" customFormat="false" ht="12.75" hidden="false" customHeight="false" outlineLevel="0" collapsed="false">
      <c r="C129" s="248" t="n">
        <v>40575</v>
      </c>
      <c r="D129" s="249" t="n">
        <v>0.07248</v>
      </c>
    </row>
    <row r="130" customFormat="false" ht="12.75" hidden="false" customHeight="false" outlineLevel="0" collapsed="false">
      <c r="C130" s="248" t="n">
        <v>40603</v>
      </c>
      <c r="D130" s="249" t="n">
        <v>0.07249</v>
      </c>
    </row>
    <row r="131" customFormat="false" ht="12.75" hidden="false" customHeight="false" outlineLevel="0" collapsed="false">
      <c r="C131" s="248" t="n">
        <v>40634</v>
      </c>
      <c r="D131" s="249" t="n">
        <v>0.07249</v>
      </c>
    </row>
    <row r="132" customFormat="false" ht="12.75" hidden="false" customHeight="false" outlineLevel="0" collapsed="false">
      <c r="C132" s="248" t="n">
        <v>40664</v>
      </c>
      <c r="D132" s="249" t="n">
        <v>0.0725</v>
      </c>
    </row>
    <row r="133" customFormat="false" ht="12.75" hidden="false" customHeight="false" outlineLevel="0" collapsed="false">
      <c r="C133" s="248" t="n">
        <v>40695</v>
      </c>
      <c r="D133" s="249" t="n">
        <v>0.0725</v>
      </c>
    </row>
    <row r="134" customFormat="false" ht="12.75" hidden="false" customHeight="false" outlineLevel="0" collapsed="false">
      <c r="C134" s="248" t="n">
        <v>40725</v>
      </c>
      <c r="D134" s="249" t="n">
        <v>0.0725</v>
      </c>
    </row>
    <row r="135" customFormat="false" ht="12.75" hidden="false" customHeight="false" outlineLevel="0" collapsed="false">
      <c r="C135" s="248" t="n">
        <v>40756</v>
      </c>
      <c r="D135" s="249" t="n">
        <v>0.07251</v>
      </c>
    </row>
    <row r="136" customFormat="false" ht="12.75" hidden="false" customHeight="false" outlineLevel="0" collapsed="false">
      <c r="C136" s="248" t="n">
        <v>40787</v>
      </c>
      <c r="D136" s="249" t="n">
        <v>0.07251</v>
      </c>
    </row>
    <row r="137" customFormat="false" ht="12.75" hidden="false" customHeight="false" outlineLevel="0" collapsed="false">
      <c r="C137" s="248" t="n">
        <v>40817</v>
      </c>
      <c r="D137" s="249" t="n">
        <v>0.07251</v>
      </c>
    </row>
    <row r="138" customFormat="false" ht="12.75" hidden="false" customHeight="false" outlineLevel="0" collapsed="false">
      <c r="C138" s="248" t="n">
        <v>40848</v>
      </c>
      <c r="D138" s="249" t="n">
        <v>0.07252</v>
      </c>
    </row>
    <row r="139" customFormat="false" ht="12.75" hidden="false" customHeight="false" outlineLevel="0" collapsed="false">
      <c r="C139" s="248" t="n">
        <v>40878</v>
      </c>
      <c r="D139" s="249" t="n">
        <v>0.07252</v>
      </c>
    </row>
    <row r="140" customFormat="false" ht="12.75" hidden="false" customHeight="false" outlineLevel="0" collapsed="false">
      <c r="C140" s="248" t="n">
        <v>40909</v>
      </c>
      <c r="D140" s="249" t="n">
        <v>0.07253</v>
      </c>
    </row>
    <row r="141" customFormat="false" ht="12.75" hidden="false" customHeight="false" outlineLevel="0" collapsed="false">
      <c r="C141" s="248" t="n">
        <v>40940</v>
      </c>
      <c r="D141" s="249" t="n">
        <v>0.07253</v>
      </c>
    </row>
    <row r="142" customFormat="false" ht="12.75" hidden="false" customHeight="false" outlineLevel="0" collapsed="false">
      <c r="C142" s="248" t="n">
        <v>40969</v>
      </c>
      <c r="D142" s="249" t="n">
        <v>0.07253</v>
      </c>
    </row>
    <row r="143" customFormat="false" ht="12.75" hidden="false" customHeight="false" outlineLevel="0" collapsed="false">
      <c r="C143" s="248" t="n">
        <v>41000</v>
      </c>
      <c r="D143" s="249" t="n">
        <v>0.07254</v>
      </c>
    </row>
    <row r="144" customFormat="false" ht="12.75" hidden="false" customHeight="false" outlineLevel="0" collapsed="false">
      <c r="C144" s="248" t="n">
        <v>41030</v>
      </c>
      <c r="D144" s="249" t="n">
        <v>0.07254</v>
      </c>
    </row>
    <row r="145" customFormat="false" ht="12.75" hidden="false" customHeight="false" outlineLevel="0" collapsed="false">
      <c r="C145" s="248" t="n">
        <v>41061</v>
      </c>
      <c r="D145" s="249" t="n">
        <v>0.07255</v>
      </c>
    </row>
    <row r="146" customFormat="false" ht="12.75" hidden="false" customHeight="false" outlineLevel="0" collapsed="false">
      <c r="C146" s="248" t="n">
        <v>41091</v>
      </c>
      <c r="D146" s="249" t="n">
        <v>0.07255</v>
      </c>
    </row>
    <row r="147" customFormat="false" ht="12.75" hidden="false" customHeight="false" outlineLevel="0" collapsed="false">
      <c r="C147" s="248" t="n">
        <v>41122</v>
      </c>
      <c r="D147" s="249" t="n">
        <v>0.07255</v>
      </c>
    </row>
    <row r="148" customFormat="false" ht="12.75" hidden="false" customHeight="false" outlineLevel="0" collapsed="false">
      <c r="C148" s="248" t="n">
        <v>41153</v>
      </c>
      <c r="D148" s="249" t="n">
        <v>0.07256</v>
      </c>
    </row>
    <row r="149" customFormat="false" ht="12.75" hidden="false" customHeight="false" outlineLevel="0" collapsed="false">
      <c r="C149" s="248" t="n">
        <v>41183</v>
      </c>
      <c r="D149" s="249" t="n">
        <v>0.07256</v>
      </c>
    </row>
    <row r="150" customFormat="false" ht="12.75" hidden="false" customHeight="false" outlineLevel="0" collapsed="false">
      <c r="C150" s="248" t="n">
        <v>41214</v>
      </c>
      <c r="D150" s="249" t="n">
        <v>0.07257</v>
      </c>
    </row>
    <row r="151" customFormat="false" ht="12.75" hidden="false" customHeight="false" outlineLevel="0" collapsed="false">
      <c r="C151" s="248" t="n">
        <v>41244</v>
      </c>
      <c r="D151" s="249" t="n">
        <v>0.07257</v>
      </c>
    </row>
    <row r="152" customFormat="false" ht="12.75" hidden="false" customHeight="false" outlineLevel="0" collapsed="false">
      <c r="C152" s="248" t="n">
        <v>41275</v>
      </c>
      <c r="D152" s="249" t="n">
        <v>0.07257</v>
      </c>
    </row>
    <row r="153" customFormat="false" ht="12.75" hidden="false" customHeight="false" outlineLevel="0" collapsed="false">
      <c r="C153" s="248" t="n">
        <v>41306</v>
      </c>
      <c r="D153" s="249" t="n">
        <v>0.07258</v>
      </c>
    </row>
    <row r="154" customFormat="false" ht="12.75" hidden="false" customHeight="false" outlineLevel="0" collapsed="false">
      <c r="C154" s="248" t="n">
        <v>41334</v>
      </c>
      <c r="D154" s="249" t="n">
        <v>0.07258</v>
      </c>
    </row>
    <row r="155" customFormat="false" ht="12.75" hidden="false" customHeight="false" outlineLevel="0" collapsed="false">
      <c r="C155" s="248" t="n">
        <v>41365</v>
      </c>
      <c r="D155" s="249" t="n">
        <v>0.07259</v>
      </c>
    </row>
    <row r="156" customFormat="false" ht="12.75" hidden="false" customHeight="false" outlineLevel="0" collapsed="false">
      <c r="C156" s="248" t="n">
        <v>41395</v>
      </c>
      <c r="D156" s="249" t="n">
        <v>0.07259</v>
      </c>
    </row>
    <row r="157" customFormat="false" ht="12.75" hidden="false" customHeight="false" outlineLevel="0" collapsed="false">
      <c r="C157" s="248" t="n">
        <v>41426</v>
      </c>
      <c r="D157" s="249" t="n">
        <v>0.07259</v>
      </c>
    </row>
    <row r="158" customFormat="false" ht="12.75" hidden="false" customHeight="false" outlineLevel="0" collapsed="false">
      <c r="C158" s="248" t="n">
        <v>41456</v>
      </c>
      <c r="D158" s="249" t="n">
        <v>0.0726</v>
      </c>
    </row>
    <row r="159" customFormat="false" ht="12.75" hidden="false" customHeight="false" outlineLevel="0" collapsed="false">
      <c r="C159" s="248" t="n">
        <v>41487</v>
      </c>
      <c r="D159" s="249" t="n">
        <v>0.0726</v>
      </c>
    </row>
    <row r="160" customFormat="false" ht="12.75" hidden="false" customHeight="false" outlineLevel="0" collapsed="false">
      <c r="C160" s="248" t="n">
        <v>41518</v>
      </c>
      <c r="D160" s="249" t="n">
        <v>0.07261</v>
      </c>
    </row>
    <row r="161" customFormat="false" ht="12.75" hidden="false" customHeight="false" outlineLevel="0" collapsed="false">
      <c r="C161" s="248" t="n">
        <v>41548</v>
      </c>
      <c r="D161" s="249" t="n">
        <v>0.07261</v>
      </c>
    </row>
    <row r="162" customFormat="false" ht="12.75" hidden="false" customHeight="false" outlineLevel="0" collapsed="false">
      <c r="C162" s="248" t="n">
        <v>41579</v>
      </c>
      <c r="D162" s="249" t="n">
        <v>0.07261</v>
      </c>
    </row>
    <row r="163" customFormat="false" ht="12.75" hidden="false" customHeight="false" outlineLevel="0" collapsed="false">
      <c r="C163" s="248" t="n">
        <v>41609</v>
      </c>
      <c r="D163" s="249" t="n">
        <v>0.07262</v>
      </c>
    </row>
    <row r="164" customFormat="false" ht="12.75" hidden="false" customHeight="false" outlineLevel="0" collapsed="false">
      <c r="C164" s="248" t="n">
        <v>41640</v>
      </c>
      <c r="D164" s="249" t="n">
        <v>0.07262</v>
      </c>
    </row>
    <row r="165" customFormat="false" ht="12.75" hidden="false" customHeight="false" outlineLevel="0" collapsed="false">
      <c r="C165" s="248" t="n">
        <v>41671</v>
      </c>
      <c r="D165" s="249" t="n">
        <v>0.07262</v>
      </c>
    </row>
    <row r="166" customFormat="false" ht="12.75" hidden="false" customHeight="false" outlineLevel="0" collapsed="false">
      <c r="C166" s="248" t="n">
        <v>41699</v>
      </c>
      <c r="D166" s="249" t="n">
        <v>0.07263</v>
      </c>
    </row>
    <row r="167" customFormat="false" ht="12.75" hidden="false" customHeight="false" outlineLevel="0" collapsed="false">
      <c r="C167" s="248" t="n">
        <v>41730</v>
      </c>
      <c r="D167" s="249" t="n">
        <v>0.07263</v>
      </c>
    </row>
    <row r="168" customFormat="false" ht="12.75" hidden="false" customHeight="false" outlineLevel="0" collapsed="false">
      <c r="C168" s="248" t="n">
        <v>41760</v>
      </c>
      <c r="D168" s="249" t="n">
        <v>0.07264</v>
      </c>
    </row>
    <row r="169" customFormat="false" ht="12.75" hidden="false" customHeight="false" outlineLevel="0" collapsed="false">
      <c r="C169" s="248" t="n">
        <v>41791</v>
      </c>
      <c r="D169" s="249" t="n">
        <v>0.07264</v>
      </c>
    </row>
    <row r="170" customFormat="false" ht="12.75" hidden="false" customHeight="false" outlineLevel="0" collapsed="false">
      <c r="C170" s="248" t="n">
        <v>41821</v>
      </c>
      <c r="D170" s="249" t="n">
        <v>0.07264</v>
      </c>
    </row>
    <row r="171" customFormat="false" ht="12.75" hidden="false" customHeight="false" outlineLevel="0" collapsed="false">
      <c r="C171" s="248" t="n">
        <v>41852</v>
      </c>
      <c r="D171" s="249" t="n">
        <v>0.07265</v>
      </c>
    </row>
    <row r="172" customFormat="false" ht="12.75" hidden="false" customHeight="false" outlineLevel="0" collapsed="false">
      <c r="C172" s="248" t="n">
        <v>41883</v>
      </c>
      <c r="D172" s="249" t="n">
        <v>0.07265</v>
      </c>
    </row>
    <row r="173" customFormat="false" ht="12.75" hidden="false" customHeight="false" outlineLevel="0" collapsed="false">
      <c r="C173" s="248" t="n">
        <v>41913</v>
      </c>
      <c r="D173" s="249" t="n">
        <v>0.07266</v>
      </c>
    </row>
    <row r="174" customFormat="false" ht="12.75" hidden="false" customHeight="false" outlineLevel="0" collapsed="false">
      <c r="C174" s="248" t="n">
        <v>41944</v>
      </c>
      <c r="D174" s="249" t="n">
        <v>0.07266</v>
      </c>
    </row>
    <row r="175" customFormat="false" ht="12.75" hidden="false" customHeight="false" outlineLevel="0" collapsed="false">
      <c r="C175" s="248" t="n">
        <v>41974</v>
      </c>
      <c r="D175" s="249" t="n">
        <v>0.07266</v>
      </c>
    </row>
    <row r="176" customFormat="false" ht="12.75" hidden="false" customHeight="false" outlineLevel="0" collapsed="false">
      <c r="C176" s="248" t="n">
        <v>42005</v>
      </c>
      <c r="D176" s="249" t="n">
        <v>0.07267</v>
      </c>
    </row>
    <row r="177" customFormat="false" ht="12.75" hidden="false" customHeight="false" outlineLevel="0" collapsed="false">
      <c r="C177" s="248" t="n">
        <v>42036</v>
      </c>
      <c r="D177" s="249" t="n">
        <v>0.07267</v>
      </c>
    </row>
    <row r="178" customFormat="false" ht="12.75" hidden="false" customHeight="false" outlineLevel="0" collapsed="false">
      <c r="C178" s="248" t="n">
        <v>42064</v>
      </c>
      <c r="D178" s="249" t="n">
        <v>0.07268</v>
      </c>
    </row>
    <row r="179" customFormat="false" ht="12.75" hidden="false" customHeight="false" outlineLevel="0" collapsed="false">
      <c r="C179" s="248" t="n">
        <v>42095</v>
      </c>
      <c r="D179" s="249" t="n">
        <v>0.07268</v>
      </c>
    </row>
    <row r="180" customFormat="false" ht="12.75" hidden="false" customHeight="false" outlineLevel="0" collapsed="false">
      <c r="C180" s="248" t="n">
        <v>42125</v>
      </c>
      <c r="D180" s="249" t="n">
        <v>0.07268</v>
      </c>
    </row>
    <row r="181" customFormat="false" ht="12.75" hidden="false" customHeight="false" outlineLevel="0" collapsed="false">
      <c r="C181" s="248" t="n">
        <v>42156</v>
      </c>
      <c r="D181" s="249" t="n">
        <v>0.07269</v>
      </c>
    </row>
    <row r="182" customFormat="false" ht="12.75" hidden="false" customHeight="false" outlineLevel="0" collapsed="false">
      <c r="C182" s="248" t="n">
        <v>42186</v>
      </c>
      <c r="D182" s="249" t="n">
        <v>0.07269</v>
      </c>
    </row>
    <row r="183" customFormat="false" ht="12.75" hidden="false" customHeight="false" outlineLevel="0" collapsed="false">
      <c r="C183" s="248" t="n">
        <v>42217</v>
      </c>
      <c r="D183" s="249" t="n">
        <v>0.0727</v>
      </c>
    </row>
    <row r="184" customFormat="false" ht="12.75" hidden="false" customHeight="false" outlineLevel="0" collapsed="false">
      <c r="C184" s="248" t="n">
        <v>42248</v>
      </c>
      <c r="D184" s="249" t="n">
        <v>0.0727</v>
      </c>
    </row>
    <row r="185" customFormat="false" ht="12.75" hidden="false" customHeight="false" outlineLevel="0" collapsed="false">
      <c r="C185" s="248" t="n">
        <v>42278</v>
      </c>
      <c r="D185" s="249" t="n">
        <v>0.0727</v>
      </c>
    </row>
    <row r="186" customFormat="false" ht="12.75" hidden="false" customHeight="false" outlineLevel="0" collapsed="false">
      <c r="C186" s="248" t="n">
        <v>42309</v>
      </c>
      <c r="D186" s="249" t="n">
        <v>0.07271</v>
      </c>
    </row>
    <row r="187" customFormat="false" ht="12.75" hidden="false" customHeight="false" outlineLevel="0" collapsed="false">
      <c r="C187" s="248" t="n">
        <v>42339</v>
      </c>
      <c r="D187" s="249" t="n">
        <v>0.07271</v>
      </c>
    </row>
    <row r="188" customFormat="false" ht="12.75" hidden="false" customHeight="false" outlineLevel="0" collapsed="false">
      <c r="C188" s="248" t="n">
        <v>42370</v>
      </c>
      <c r="D188" s="249" t="n">
        <v>0.07271</v>
      </c>
    </row>
    <row r="189" customFormat="false" ht="12.75" hidden="false" customHeight="false" outlineLevel="0" collapsed="false">
      <c r="C189" s="248" t="n">
        <v>42401</v>
      </c>
      <c r="D189" s="249" t="n">
        <v>0.07272</v>
      </c>
    </row>
    <row r="190" customFormat="false" ht="12.75" hidden="false" customHeight="false" outlineLevel="0" collapsed="false">
      <c r="C190" s="248" t="n">
        <v>42430</v>
      </c>
      <c r="D190" s="249" t="n">
        <v>0.07272</v>
      </c>
    </row>
    <row r="191" customFormat="false" ht="12.75" hidden="false" customHeight="false" outlineLevel="0" collapsed="false">
      <c r="C191" s="248" t="n">
        <v>42461</v>
      </c>
      <c r="D191" s="249" t="n">
        <v>0.07273</v>
      </c>
    </row>
    <row r="192" customFormat="false" ht="12.75" hidden="false" customHeight="false" outlineLevel="0" collapsed="false">
      <c r="C192" s="248" t="n">
        <v>42491</v>
      </c>
      <c r="D192" s="249" t="n">
        <v>0.07273</v>
      </c>
    </row>
    <row r="193" customFormat="false" ht="12.75" hidden="false" customHeight="false" outlineLevel="0" collapsed="false">
      <c r="C193" s="248" t="n">
        <v>42522</v>
      </c>
      <c r="D193" s="249" t="n">
        <v>0.07273</v>
      </c>
    </row>
    <row r="194" customFormat="false" ht="12.75" hidden="false" customHeight="false" outlineLevel="0" collapsed="false">
      <c r="C194" s="248" t="n">
        <v>42552</v>
      </c>
      <c r="D194" s="249" t="n">
        <v>0.07274</v>
      </c>
    </row>
    <row r="195" customFormat="false" ht="12.75" hidden="false" customHeight="false" outlineLevel="0" collapsed="false">
      <c r="C195" s="248" t="n">
        <v>42583</v>
      </c>
      <c r="D195" s="249" t="n">
        <v>0.07274</v>
      </c>
    </row>
    <row r="196" customFormat="false" ht="12.75" hidden="false" customHeight="false" outlineLevel="0" collapsed="false">
      <c r="C196" s="248" t="n">
        <v>42614</v>
      </c>
      <c r="D196" s="249" t="n">
        <v>0.07275</v>
      </c>
    </row>
    <row r="197" customFormat="false" ht="12.75" hidden="false" customHeight="false" outlineLevel="0" collapsed="false">
      <c r="C197" s="248" t="n">
        <v>42644</v>
      </c>
      <c r="D197" s="249" t="n">
        <v>0.07275</v>
      </c>
    </row>
    <row r="198" customFormat="false" ht="12.75" hidden="false" customHeight="false" outlineLevel="0" collapsed="false">
      <c r="C198" s="248" t="n">
        <v>42675</v>
      </c>
      <c r="D198" s="249" t="n">
        <v>0.07275</v>
      </c>
    </row>
    <row r="199" customFormat="false" ht="12.75" hidden="false" customHeight="false" outlineLevel="0" collapsed="false">
      <c r="C199" s="248" t="n">
        <v>42705</v>
      </c>
      <c r="D199" s="249" t="n">
        <v>0.07276</v>
      </c>
    </row>
    <row r="200" customFormat="false" ht="12.75" hidden="false" customHeight="false" outlineLevel="0" collapsed="false">
      <c r="C200" s="248" t="n">
        <v>42736</v>
      </c>
      <c r="D200" s="249" t="n">
        <v>0.07276</v>
      </c>
    </row>
    <row r="201" customFormat="false" ht="12.75" hidden="false" customHeight="false" outlineLevel="0" collapsed="false">
      <c r="C201" s="248" t="n">
        <v>42767</v>
      </c>
      <c r="D201" s="249" t="n">
        <v>0.07277</v>
      </c>
    </row>
    <row r="202" customFormat="false" ht="12.75" hidden="false" customHeight="false" outlineLevel="0" collapsed="false">
      <c r="C202" s="248" t="n">
        <v>42795</v>
      </c>
      <c r="D202" s="249" t="n">
        <v>0.07277</v>
      </c>
    </row>
    <row r="203" customFormat="false" ht="12.75" hidden="false" customHeight="false" outlineLevel="0" collapsed="false">
      <c r="C203" s="248" t="n">
        <v>42826</v>
      </c>
      <c r="D203" s="249" t="n">
        <v>0.07277</v>
      </c>
    </row>
    <row r="204" customFormat="false" ht="12.75" hidden="false" customHeight="false" outlineLevel="0" collapsed="false">
      <c r="C204" s="248" t="n">
        <v>42856</v>
      </c>
      <c r="D204" s="249" t="n">
        <v>0.07278</v>
      </c>
    </row>
    <row r="205" customFormat="false" ht="12.75" hidden="false" customHeight="false" outlineLevel="0" collapsed="false">
      <c r="C205" s="248" t="n">
        <v>42887</v>
      </c>
      <c r="D205" s="249" t="n">
        <v>0.07278</v>
      </c>
    </row>
    <row r="206" customFormat="false" ht="12.75" hidden="false" customHeight="false" outlineLevel="0" collapsed="false">
      <c r="C206" s="248" t="n">
        <v>42917</v>
      </c>
      <c r="D206" s="249" t="n">
        <v>0.07279</v>
      </c>
    </row>
    <row r="207" customFormat="false" ht="12.75" hidden="false" customHeight="false" outlineLevel="0" collapsed="false">
      <c r="C207" s="248" t="n">
        <v>42948</v>
      </c>
      <c r="D207" s="249" t="n">
        <v>0.07279</v>
      </c>
    </row>
    <row r="208" customFormat="false" ht="12.75" hidden="false" customHeight="false" outlineLevel="0" collapsed="false">
      <c r="C208" s="248" t="n">
        <v>42979</v>
      </c>
      <c r="D208" s="249" t="n">
        <v>0.07279</v>
      </c>
    </row>
    <row r="209" customFormat="false" ht="12.75" hidden="false" customHeight="false" outlineLevel="0" collapsed="false">
      <c r="C209" s="248" t="n">
        <v>43009</v>
      </c>
      <c r="D209" s="249" t="n">
        <v>0.0728</v>
      </c>
    </row>
    <row r="210" customFormat="false" ht="12.75" hidden="false" customHeight="false" outlineLevel="0" collapsed="false">
      <c r="C210" s="248" t="n">
        <v>43040</v>
      </c>
      <c r="D210" s="249" t="n">
        <v>0.0728</v>
      </c>
    </row>
    <row r="211" customFormat="false" ht="12.75" hidden="false" customHeight="false" outlineLevel="0" collapsed="false">
      <c r="C211" s="248" t="n">
        <v>43070</v>
      </c>
      <c r="D211" s="249" t="n">
        <v>0.07281</v>
      </c>
    </row>
    <row r="212" customFormat="false" ht="12.75" hidden="false" customHeight="false" outlineLevel="0" collapsed="false">
      <c r="C212" s="248" t="n">
        <v>43101</v>
      </c>
      <c r="D212" s="249" t="n">
        <v>0.07281</v>
      </c>
    </row>
    <row r="213" customFormat="false" ht="12.75" hidden="false" customHeight="false" outlineLevel="0" collapsed="false">
      <c r="C213" s="248" t="n">
        <v>43132</v>
      </c>
      <c r="D213" s="249" t="n">
        <v>0.07281</v>
      </c>
    </row>
    <row r="214" customFormat="false" ht="12.75" hidden="false" customHeight="false" outlineLevel="0" collapsed="false">
      <c r="C214" s="248" t="n">
        <v>43160</v>
      </c>
      <c r="D214" s="249" t="n">
        <v>0.07282</v>
      </c>
    </row>
    <row r="215" customFormat="false" ht="12.75" hidden="false" customHeight="false" outlineLevel="0" collapsed="false">
      <c r="C215" s="248" t="n">
        <v>43191</v>
      </c>
      <c r="D215" s="249" t="n">
        <v>0.07282</v>
      </c>
    </row>
    <row r="216" customFormat="false" ht="12.75" hidden="false" customHeight="false" outlineLevel="0" collapsed="false">
      <c r="C216" s="248" t="n">
        <v>43221</v>
      </c>
      <c r="D216" s="249" t="n">
        <v>0.07282</v>
      </c>
    </row>
    <row r="217" customFormat="false" ht="12.75" hidden="false" customHeight="false" outlineLevel="0" collapsed="false">
      <c r="C217" s="248" t="n">
        <v>43252</v>
      </c>
      <c r="D217" s="249" t="n">
        <v>0.07283</v>
      </c>
    </row>
    <row r="218" customFormat="false" ht="12.75" hidden="false" customHeight="false" outlineLevel="0" collapsed="false">
      <c r="C218" s="248" t="n">
        <v>43282</v>
      </c>
      <c r="D218" s="249" t="n">
        <v>0.07283</v>
      </c>
    </row>
    <row r="219" customFormat="false" ht="12.75" hidden="false" customHeight="false" outlineLevel="0" collapsed="false">
      <c r="C219" s="248" t="n">
        <v>43313</v>
      </c>
      <c r="D219" s="249" t="n">
        <v>0.07284</v>
      </c>
    </row>
    <row r="220" customFormat="false" ht="12.75" hidden="false" customHeight="false" outlineLevel="0" collapsed="false">
      <c r="C220" s="248" t="n">
        <v>43344</v>
      </c>
      <c r="D220" s="249" t="n">
        <v>0.07284</v>
      </c>
    </row>
    <row r="221" customFormat="false" ht="12.75" hidden="false" customHeight="false" outlineLevel="0" collapsed="false">
      <c r="C221" s="248" t="n">
        <v>43374</v>
      </c>
      <c r="D221" s="249" t="n">
        <v>0.07284</v>
      </c>
    </row>
    <row r="222" customFormat="false" ht="12.75" hidden="false" customHeight="false" outlineLevel="0" collapsed="false">
      <c r="C222" s="248" t="n">
        <v>43405</v>
      </c>
      <c r="D222" s="249" t="n">
        <v>0.07285</v>
      </c>
    </row>
    <row r="223" customFormat="false" ht="12.75" hidden="false" customHeight="false" outlineLevel="0" collapsed="false">
      <c r="C223" s="248" t="n">
        <v>43435</v>
      </c>
      <c r="D223" s="249" t="n">
        <v>0.07285</v>
      </c>
    </row>
    <row r="224" customFormat="false" ht="12.75" hidden="false" customHeight="false" outlineLevel="0" collapsed="false">
      <c r="C224" s="248" t="n">
        <v>43466</v>
      </c>
      <c r="D224" s="249" t="n">
        <v>0.07286</v>
      </c>
    </row>
    <row r="225" customFormat="false" ht="12.75" hidden="false" customHeight="false" outlineLevel="0" collapsed="false">
      <c r="C225" s="248" t="n">
        <v>43497</v>
      </c>
      <c r="D225" s="249" t="n">
        <v>0.07286</v>
      </c>
    </row>
    <row r="226" customFormat="false" ht="12.75" hidden="false" customHeight="false" outlineLevel="0" collapsed="false">
      <c r="C226" s="248" t="n">
        <v>43525</v>
      </c>
      <c r="D226" s="249" t="n">
        <v>0.07286</v>
      </c>
    </row>
    <row r="227" customFormat="false" ht="12.75" hidden="false" customHeight="false" outlineLevel="0" collapsed="false">
      <c r="C227" s="248" t="n">
        <v>43556</v>
      </c>
      <c r="D227" s="249" t="n">
        <v>0.07287</v>
      </c>
    </row>
    <row r="228" customFormat="false" ht="12.75" hidden="false" customHeight="false" outlineLevel="0" collapsed="false">
      <c r="C228" s="248" t="n">
        <v>43586</v>
      </c>
      <c r="D228" s="249" t="n">
        <v>0.07287</v>
      </c>
    </row>
    <row r="229" customFormat="false" ht="12.75" hidden="false" customHeight="false" outlineLevel="0" collapsed="false">
      <c r="C229" s="248" t="n">
        <v>43617</v>
      </c>
      <c r="D229" s="249" t="n">
        <v>0.07288</v>
      </c>
    </row>
    <row r="230" customFormat="false" ht="12.75" hidden="false" customHeight="false" outlineLevel="0" collapsed="false">
      <c r="C230" s="248" t="n">
        <v>43647</v>
      </c>
      <c r="D230" s="249" t="n">
        <v>0.07288</v>
      </c>
    </row>
    <row r="231" customFormat="false" ht="12.75" hidden="false" customHeight="false" outlineLevel="0" collapsed="false">
      <c r="C231" s="248" t="n">
        <v>43678</v>
      </c>
      <c r="D231" s="249" t="n">
        <v>0.07288</v>
      </c>
    </row>
    <row r="232" customFormat="false" ht="12.75" hidden="false" customHeight="false" outlineLevel="0" collapsed="false">
      <c r="C232" s="248" t="n">
        <v>43709</v>
      </c>
      <c r="D232" s="249" t="n">
        <v>0.07289</v>
      </c>
    </row>
    <row r="233" customFormat="false" ht="12.75" hidden="false" customHeight="false" outlineLevel="0" collapsed="false">
      <c r="C233" s="248" t="n">
        <v>43739</v>
      </c>
      <c r="D233" s="249" t="n">
        <v>0.07289</v>
      </c>
    </row>
    <row r="234" customFormat="false" ht="12.75" hidden="false" customHeight="false" outlineLevel="0" collapsed="false">
      <c r="C234" s="248" t="n">
        <v>43770</v>
      </c>
      <c r="D234" s="249" t="n">
        <v>0.0729</v>
      </c>
    </row>
    <row r="235" customFormat="false" ht="12.75" hidden="false" customHeight="false" outlineLevel="0" collapsed="false">
      <c r="C235" s="248" t="n">
        <v>43800</v>
      </c>
      <c r="D235" s="249" t="n">
        <v>0.0729</v>
      </c>
    </row>
    <row r="236" customFormat="false" ht="12.75" hidden="false" customHeight="false" outlineLevel="0" collapsed="false">
      <c r="C236" s="248" t="n">
        <v>43831</v>
      </c>
      <c r="D236" s="249" t="n">
        <v>0.0729</v>
      </c>
    </row>
    <row r="237" customFormat="false" ht="12.75" hidden="false" customHeight="false" outlineLevel="0" collapsed="false">
      <c r="C237" s="248" t="n">
        <v>43862</v>
      </c>
      <c r="D237" s="249" t="n">
        <v>0.07291</v>
      </c>
    </row>
    <row r="238" customFormat="false" ht="12.75" hidden="false" customHeight="false" outlineLevel="0" collapsed="false">
      <c r="C238" s="248" t="n">
        <v>43891</v>
      </c>
      <c r="D238" s="249" t="n">
        <v>0.07291</v>
      </c>
    </row>
    <row r="239" customFormat="false" ht="12.75" hidden="false" customHeight="false" outlineLevel="0" collapsed="false">
      <c r="C239" s="248" t="n">
        <v>43922</v>
      </c>
      <c r="D239" s="249" t="n">
        <v>0.07292</v>
      </c>
    </row>
    <row r="240" customFormat="false" ht="12.75" hidden="false" customHeight="false" outlineLevel="0" collapsed="false">
      <c r="C240" s="248" t="n">
        <v>43952</v>
      </c>
      <c r="D240" s="249" t="n">
        <v>0.07292</v>
      </c>
    </row>
    <row r="241" customFormat="false" ht="12.75" hidden="false" customHeight="false" outlineLevel="0" collapsed="false">
      <c r="C241" s="248" t="n">
        <v>43983</v>
      </c>
      <c r="D241" s="249" t="n">
        <v>0.07292</v>
      </c>
    </row>
    <row r="242" customFormat="false" ht="12.75" hidden="false" customHeight="false" outlineLevel="0" collapsed="false">
      <c r="C242" s="248" t="n">
        <v>44013</v>
      </c>
      <c r="D242" s="249" t="n">
        <v>0.07293</v>
      </c>
    </row>
    <row r="243" customFormat="false" ht="12.75" hidden="false" customHeight="false" outlineLevel="0" collapsed="false">
      <c r="C243" s="248" t="n">
        <v>44044</v>
      </c>
      <c r="D243" s="249" t="n">
        <v>0.07293</v>
      </c>
    </row>
    <row r="244" customFormat="false" ht="12.75" hidden="false" customHeight="false" outlineLevel="0" collapsed="false">
      <c r="C244" s="248" t="n">
        <v>44075</v>
      </c>
      <c r="D244" s="249" t="n">
        <v>0.07293</v>
      </c>
    </row>
    <row r="245" customFormat="false" ht="12.75" hidden="false" customHeight="false" outlineLevel="0" collapsed="false">
      <c r="C245" s="248" t="n">
        <v>44105</v>
      </c>
      <c r="D245" s="249" t="n">
        <v>0.07294</v>
      </c>
    </row>
    <row r="246" customFormat="false" ht="12.75" hidden="false" customHeight="false" outlineLevel="0" collapsed="false">
      <c r="C246" s="248" t="n">
        <v>44136</v>
      </c>
      <c r="D246" s="249" t="n">
        <v>0.07294</v>
      </c>
    </row>
    <row r="247" customFormat="false" ht="12.75" hidden="false" customHeight="false" outlineLevel="0" collapsed="false">
      <c r="C247" s="248" t="n">
        <v>44166</v>
      </c>
      <c r="D247" s="249" t="n">
        <v>0.07295</v>
      </c>
    </row>
    <row r="248" customFormat="false" ht="12.75" hidden="false" customHeight="false" outlineLevel="0" collapsed="false">
      <c r="C248" s="248" t="n">
        <v>44197</v>
      </c>
      <c r="D248" s="249" t="n">
        <v>0.07295</v>
      </c>
    </row>
    <row r="249" customFormat="false" ht="12.75" hidden="false" customHeight="false" outlineLevel="0" collapsed="false">
      <c r="C249" s="248" t="n">
        <v>44228</v>
      </c>
      <c r="D249" s="249" t="n">
        <v>0.07295</v>
      </c>
    </row>
    <row r="250" customFormat="false" ht="12.75" hidden="false" customHeight="false" outlineLevel="0" collapsed="false">
      <c r="C250" s="248" t="n">
        <v>44256</v>
      </c>
      <c r="D250" s="249" t="n">
        <v>0.07295</v>
      </c>
    </row>
    <row r="251" customFormat="false" ht="12.75" hidden="false" customHeight="false" outlineLevel="0" collapsed="false">
      <c r="C251" s="248" t="n">
        <v>44287</v>
      </c>
      <c r="D251" s="249" t="n">
        <v>0.07295</v>
      </c>
    </row>
    <row r="252" customFormat="false" ht="12.75" hidden="false" customHeight="false" outlineLevel="0" collapsed="false">
      <c r="C252" s="248" t="n">
        <v>44317</v>
      </c>
      <c r="D252" s="249" t="n">
        <v>0.07295</v>
      </c>
    </row>
    <row r="253" customFormat="false" ht="12.75" hidden="false" customHeight="false" outlineLevel="0" collapsed="false">
      <c r="C253" s="248" t="n">
        <v>44348</v>
      </c>
      <c r="D253" s="249" t="n">
        <v>0.07296</v>
      </c>
    </row>
    <row r="254" customFormat="false" ht="12.75" hidden="false" customHeight="false" outlineLevel="0" collapsed="false">
      <c r="C254" s="248" t="n">
        <v>44378</v>
      </c>
      <c r="D254" s="249" t="n">
        <v>0.07296</v>
      </c>
    </row>
    <row r="255" customFormat="false" ht="12.75" hidden="false" customHeight="false" outlineLevel="0" collapsed="false">
      <c r="C255" s="248" t="n">
        <v>44409</v>
      </c>
      <c r="D255" s="249" t="n">
        <v>0.07296</v>
      </c>
    </row>
    <row r="256" customFormat="false" ht="12.75" hidden="false" customHeight="false" outlineLevel="0" collapsed="false">
      <c r="C256" s="248" t="n">
        <v>44440</v>
      </c>
      <c r="D256" s="249" t="n">
        <v>0.07296</v>
      </c>
    </row>
    <row r="257" customFormat="false" ht="12.75" hidden="false" customHeight="false" outlineLevel="0" collapsed="false">
      <c r="C257" s="248" t="n">
        <v>44470</v>
      </c>
      <c r="D257" s="249" t="n">
        <v>0.072395390548</v>
      </c>
    </row>
    <row r="258" customFormat="false" ht="12.75" hidden="false" customHeight="false" outlineLevel="0" collapsed="false">
      <c r="C258" s="248" t="n">
        <v>44501</v>
      </c>
      <c r="D258" s="249" t="n">
        <v>0.072388382204</v>
      </c>
    </row>
    <row r="259" customFormat="false" ht="12.75" hidden="false" customHeight="false" outlineLevel="0" collapsed="false">
      <c r="C259" s="248" t="n">
        <v>44531</v>
      </c>
      <c r="D259" s="249" t="n">
        <v>0.072381599936</v>
      </c>
    </row>
    <row r="260" customFormat="false" ht="12.75" hidden="false" customHeight="false" outlineLevel="0" collapsed="false">
      <c r="C260" s="248" t="n">
        <v>44562</v>
      </c>
      <c r="D260" s="249" t="n">
        <v>0.072374591593</v>
      </c>
    </row>
    <row r="261" customFormat="false" ht="12.75" hidden="false" customHeight="false" outlineLevel="0" collapsed="false">
      <c r="C261" s="248" t="n">
        <v>44593</v>
      </c>
      <c r="D261" s="249" t="n">
        <v>0.072367809325</v>
      </c>
    </row>
    <row r="262" customFormat="false" ht="12.75" hidden="false" customHeight="false" outlineLevel="0" collapsed="false">
      <c r="C262" s="248" t="n">
        <v>44621</v>
      </c>
      <c r="D262" s="249" t="n">
        <v>0.072360800982</v>
      </c>
    </row>
    <row r="263" customFormat="false" ht="12.75" hidden="false" customHeight="false" outlineLevel="0" collapsed="false">
      <c r="C263" s="248" t="n">
        <v>44652</v>
      </c>
      <c r="D263" s="249" t="n">
        <v>0.072353792638</v>
      </c>
    </row>
    <row r="264" customFormat="false" ht="12.75" hidden="false" customHeight="false" outlineLevel="0" collapsed="false">
      <c r="C264" s="248" t="n">
        <v>44682</v>
      </c>
      <c r="D264" s="249" t="n">
        <v>0.072347010371</v>
      </c>
    </row>
    <row r="265" customFormat="false" ht="12.75" hidden="false" customHeight="false" outlineLevel="0" collapsed="false">
      <c r="C265" s="248" t="n">
        <v>44713</v>
      </c>
      <c r="D265" s="249" t="n">
        <v>0.072340002027</v>
      </c>
    </row>
    <row r="266" customFormat="false" ht="12.75" hidden="false" customHeight="false" outlineLevel="0" collapsed="false">
      <c r="C266" s="248" t="n">
        <v>44743</v>
      </c>
      <c r="D266" s="249" t="n">
        <v>0.07233321976</v>
      </c>
    </row>
    <row r="267" customFormat="false" ht="12.75" hidden="false" customHeight="false" outlineLevel="0" collapsed="false">
      <c r="C267" s="248" t="n">
        <v>44774</v>
      </c>
      <c r="D267" s="249" t="n">
        <v>0.072326211416</v>
      </c>
    </row>
    <row r="268" customFormat="false" ht="12.75" hidden="false" customHeight="false" outlineLevel="0" collapsed="false">
      <c r="C268" s="248" t="n">
        <v>44805</v>
      </c>
      <c r="D268" s="249" t="n">
        <v>0.072319203073</v>
      </c>
    </row>
    <row r="269" customFormat="false" ht="12.75" hidden="false" customHeight="false" outlineLevel="0" collapsed="false">
      <c r="C269" s="248" t="n">
        <v>44835</v>
      </c>
      <c r="D269" s="249" t="n">
        <v>0.072312872957</v>
      </c>
    </row>
    <row r="270" customFormat="false" ht="12.75" hidden="false" customHeight="false" outlineLevel="0" collapsed="false">
      <c r="C270" s="248" t="n">
        <v>44866</v>
      </c>
      <c r="D270" s="249" t="n">
        <v>0.072305864613</v>
      </c>
    </row>
    <row r="271" customFormat="false" ht="12.75" hidden="false" customHeight="false" outlineLevel="0" collapsed="false">
      <c r="C271" s="248" t="n">
        <v>44896</v>
      </c>
      <c r="D271" s="249" t="n">
        <v>0.072299082346</v>
      </c>
    </row>
    <row r="272" customFormat="false" ht="12.75" hidden="false" customHeight="false" outlineLevel="0" collapsed="false">
      <c r="C272" s="248" t="n">
        <v>44927</v>
      </c>
      <c r="D272" s="249" t="n">
        <v>0.072292074002</v>
      </c>
    </row>
    <row r="273" customFormat="false" ht="12.75" hidden="false" customHeight="false" outlineLevel="0" collapsed="false">
      <c r="C273" s="248" t="n">
        <v>44958</v>
      </c>
      <c r="D273" s="249" t="n">
        <v>0.072285291735</v>
      </c>
    </row>
    <row r="274" customFormat="false" ht="12.75" hidden="false" customHeight="false" outlineLevel="0" collapsed="false">
      <c r="C274" s="248" t="n">
        <v>44986</v>
      </c>
      <c r="D274" s="249" t="n">
        <v>0.072278283392</v>
      </c>
    </row>
    <row r="275" customFormat="false" ht="12.75" hidden="false" customHeight="false" outlineLevel="0" collapsed="false">
      <c r="C275" s="248" t="n">
        <v>45017</v>
      </c>
      <c r="D275" s="249" t="n">
        <v>0.072271275048</v>
      </c>
    </row>
    <row r="276" customFormat="false" ht="12.75" hidden="false" customHeight="false" outlineLevel="0" collapsed="false">
      <c r="C276" s="248" t="n">
        <v>45047</v>
      </c>
      <c r="D276" s="249" t="n">
        <v>0.072264492781</v>
      </c>
    </row>
    <row r="277" customFormat="false" ht="12.75" hidden="false" customHeight="false" outlineLevel="0" collapsed="false">
      <c r="C277" s="248" t="n">
        <v>45078</v>
      </c>
      <c r="D277" s="249" t="n">
        <v>0.072257484438</v>
      </c>
    </row>
    <row r="278" customFormat="false" ht="12.75" hidden="false" customHeight="false" outlineLevel="0" collapsed="false">
      <c r="C278" s="248" t="n">
        <v>45108</v>
      </c>
      <c r="D278" s="249" t="n">
        <v>0.07225070217</v>
      </c>
    </row>
    <row r="279" customFormat="false" ht="12.75" hidden="false" customHeight="false" outlineLevel="0" collapsed="false">
      <c r="C279" s="248" t="n">
        <v>45139</v>
      </c>
      <c r="D279" s="249" t="n">
        <v>0.072243693827</v>
      </c>
    </row>
    <row r="280" customFormat="false" ht="12.75" hidden="false" customHeight="false" outlineLevel="0" collapsed="false">
      <c r="C280" s="248" t="n">
        <v>45170</v>
      </c>
      <c r="D280" s="249" t="n">
        <v>0.072236685484</v>
      </c>
    </row>
    <row r="281" customFormat="false" ht="12.75" hidden="false" customHeight="false" outlineLevel="0" collapsed="false">
      <c r="C281" s="248" t="n">
        <v>45200</v>
      </c>
      <c r="D281" s="249" t="n">
        <v>0.072230355368</v>
      </c>
    </row>
    <row r="282" customFormat="false" ht="12.75" hidden="false" customHeight="false" outlineLevel="0" collapsed="false">
      <c r="C282" s="248" t="n">
        <v>45231</v>
      </c>
      <c r="D282" s="249" t="n">
        <v>0.072223347025</v>
      </c>
    </row>
    <row r="283" customFormat="false" ht="12.75" hidden="false" customHeight="false" outlineLevel="0" collapsed="false">
      <c r="C283" s="248" t="n">
        <v>45261</v>
      </c>
      <c r="D283" s="249" t="n">
        <v>0.072216564757</v>
      </c>
    </row>
    <row r="284" customFormat="false" ht="12.75" hidden="false" customHeight="false" outlineLevel="0" collapsed="false">
      <c r="C284" s="248" t="n">
        <v>45292</v>
      </c>
      <c r="D284" s="249" t="n">
        <v>0.072209556414</v>
      </c>
    </row>
    <row r="285" customFormat="false" ht="12.75" hidden="false" customHeight="false" outlineLevel="0" collapsed="false">
      <c r="C285" s="248" t="n">
        <v>45323</v>
      </c>
      <c r="D285" s="249" t="n">
        <v>0.072202774147</v>
      </c>
    </row>
    <row r="286" customFormat="false" ht="12.75" hidden="false" customHeight="false" outlineLevel="0" collapsed="false">
      <c r="C286" s="248" t="n">
        <v>45352</v>
      </c>
      <c r="D286" s="249" t="n">
        <v>0.072195765804</v>
      </c>
    </row>
    <row r="287" customFormat="false" ht="12.75" hidden="false" customHeight="false" outlineLevel="0" collapsed="false">
      <c r="C287" s="248" t="n">
        <v>45383</v>
      </c>
      <c r="D287" s="249" t="n">
        <v>0.072188757461</v>
      </c>
    </row>
    <row r="288" customFormat="false" ht="12.75" hidden="false" customHeight="false" outlineLevel="0" collapsed="false">
      <c r="C288" s="248" t="n">
        <v>45413</v>
      </c>
      <c r="D288" s="249" t="n">
        <v>0.072181975193</v>
      </c>
    </row>
    <row r="289" customFormat="false" ht="12.75" hidden="false" customHeight="false" outlineLevel="0" collapsed="false">
      <c r="C289" s="248" t="n">
        <v>45444</v>
      </c>
      <c r="D289" s="249" t="n">
        <v>0.072174966851</v>
      </c>
    </row>
    <row r="290" customFormat="false" ht="12.75" hidden="false" customHeight="false" outlineLevel="0" collapsed="false">
      <c r="C290" s="248" t="n">
        <v>45474</v>
      </c>
      <c r="D290" s="249" t="n">
        <v>0.072168184583</v>
      </c>
    </row>
    <row r="291" customFormat="false" ht="12.75" hidden="false" customHeight="false" outlineLevel="0" collapsed="false">
      <c r="C291" s="248" t="n">
        <v>45505</v>
      </c>
      <c r="D291" s="249" t="n">
        <v>0.07216117624</v>
      </c>
    </row>
    <row r="292" customFormat="false" ht="12.75" hidden="false" customHeight="false" outlineLevel="0" collapsed="false">
      <c r="C292" s="248" t="n">
        <v>45536</v>
      </c>
      <c r="D292" s="249" t="n">
        <v>0.072154167897</v>
      </c>
    </row>
    <row r="293" customFormat="false" ht="12.75" hidden="false" customHeight="false" outlineLevel="0" collapsed="false">
      <c r="C293" s="248" t="n">
        <v>45566</v>
      </c>
      <c r="D293" s="249" t="n">
        <v>0.072147611706</v>
      </c>
    </row>
    <row r="294" customFormat="false" ht="12.75" hidden="false" customHeight="false" outlineLevel="0" collapsed="false">
      <c r="C294" s="248" t="n">
        <v>45597</v>
      </c>
      <c r="D294" s="249" t="n">
        <v>0.072140603363</v>
      </c>
    </row>
    <row r="295" customFormat="false" ht="12.75" hidden="false" customHeight="false" outlineLevel="0" collapsed="false">
      <c r="C295" s="248" t="n">
        <v>45627</v>
      </c>
      <c r="D295" s="249" t="n">
        <v>0.072133821096</v>
      </c>
    </row>
    <row r="296" customFormat="false" ht="12.75" hidden="false" customHeight="false" outlineLevel="0" collapsed="false">
      <c r="C296" s="248" t="n">
        <v>45658</v>
      </c>
      <c r="D296" s="249" t="n">
        <v>0.072126812753</v>
      </c>
    </row>
    <row r="297" customFormat="false" ht="12.75" hidden="false" customHeight="false" outlineLevel="0" collapsed="false">
      <c r="C297" s="248" t="n">
        <v>45689</v>
      </c>
      <c r="D297" s="249" t="n">
        <v>0.072120030485</v>
      </c>
    </row>
    <row r="298" customFormat="false" ht="12.75" hidden="false" customHeight="false" outlineLevel="0" collapsed="false">
      <c r="C298" s="248" t="n">
        <v>45717</v>
      </c>
      <c r="D298" s="249" t="n">
        <v>0.072113022143</v>
      </c>
    </row>
    <row r="299" customFormat="false" ht="12.75" hidden="false" customHeight="false" outlineLevel="0" collapsed="false">
      <c r="C299" s="248" t="n">
        <v>45748</v>
      </c>
      <c r="D299" s="249" t="n">
        <v>0.0721060138</v>
      </c>
    </row>
    <row r="300" customFormat="false" ht="12.75" hidden="false" customHeight="false" outlineLevel="0" collapsed="false">
      <c r="C300" s="248" t="n">
        <v>45778</v>
      </c>
      <c r="D300" s="249" t="n">
        <v>0.072099231533</v>
      </c>
    </row>
    <row r="301" customFormat="false" ht="12.75" hidden="false" customHeight="false" outlineLevel="0" collapsed="false">
      <c r="C301" s="248" t="n">
        <v>45809</v>
      </c>
      <c r="D301" s="249" t="n">
        <v>0.07209222319</v>
      </c>
    </row>
    <row r="302" customFormat="false" ht="12.75" hidden="false" customHeight="false" outlineLevel="0" collapsed="false">
      <c r="C302" s="248" t="n">
        <v>45839</v>
      </c>
      <c r="D302" s="249" t="n">
        <v>0.072085440923</v>
      </c>
    </row>
    <row r="303" customFormat="false" ht="12.75" hidden="false" customHeight="false" outlineLevel="0" collapsed="false">
      <c r="C303" s="248" t="n">
        <v>45870</v>
      </c>
      <c r="D303" s="249" t="n">
        <v>0.07207843258</v>
      </c>
    </row>
    <row r="304" customFormat="false" ht="12.75" hidden="false" customHeight="false" outlineLevel="0" collapsed="false">
      <c r="C304" s="248" t="n">
        <v>45901</v>
      </c>
      <c r="D304" s="249" t="n">
        <v>0.072071424237</v>
      </c>
    </row>
    <row r="305" customFormat="false" ht="12.75" hidden="false" customHeight="false" outlineLevel="0" collapsed="false">
      <c r="C305" s="248" t="n">
        <v>45931</v>
      </c>
      <c r="D305" s="249" t="n">
        <v>0.072065094121</v>
      </c>
    </row>
    <row r="306" customFormat="false" ht="12.75" hidden="false" customHeight="false" outlineLevel="0" collapsed="false">
      <c r="C306" s="248" t="n">
        <v>45962</v>
      </c>
      <c r="D306" s="249" t="n">
        <v>0.072058085779</v>
      </c>
    </row>
    <row r="307" customFormat="false" ht="12.75" hidden="false" customHeight="false" outlineLevel="0" collapsed="false">
      <c r="C307" s="248" t="n">
        <v>45992</v>
      </c>
      <c r="D307" s="249" t="n">
        <v>0.072051303512</v>
      </c>
    </row>
    <row r="308" customFormat="false" ht="12.75" hidden="false" customHeight="false" outlineLevel="0" collapsed="false">
      <c r="C308" s="248" t="n">
        <v>46023</v>
      </c>
      <c r="D308" s="249" t="n">
        <v>0.072044295169</v>
      </c>
    </row>
    <row r="309" customFormat="false" ht="12.75" hidden="false" customHeight="false" outlineLevel="0" collapsed="false">
      <c r="C309" s="248" t="n">
        <v>46054</v>
      </c>
      <c r="D309" s="249" t="n">
        <v>0.072037512902</v>
      </c>
    </row>
    <row r="310" customFormat="false" ht="12.75" hidden="false" customHeight="false" outlineLevel="0" collapsed="false">
      <c r="C310" s="248" t="n">
        <v>46082</v>
      </c>
      <c r="D310" s="249" t="n">
        <v>0.072030504559</v>
      </c>
    </row>
    <row r="311" customFormat="false" ht="12.75" hidden="false" customHeight="false" outlineLevel="0" collapsed="false">
      <c r="C311" s="248" t="n">
        <v>46113</v>
      </c>
      <c r="D311" s="249" t="n">
        <v>0.072023496217</v>
      </c>
    </row>
    <row r="312" customFormat="false" ht="12.75" hidden="false" customHeight="false" outlineLevel="0" collapsed="false">
      <c r="C312" s="248" t="n">
        <v>46143</v>
      </c>
      <c r="D312" s="249" t="n">
        <v>0.07201671395</v>
      </c>
    </row>
    <row r="313" customFormat="false" ht="12.75" hidden="false" customHeight="false" outlineLevel="0" collapsed="false">
      <c r="C313" s="248" t="n">
        <v>46174</v>
      </c>
      <c r="D313" s="249" t="n">
        <v>0.072009705607</v>
      </c>
    </row>
    <row r="314" customFormat="false" ht="12.75" hidden="false" customHeight="false" outlineLevel="0" collapsed="false">
      <c r="C314" s="248" t="n">
        <v>46204</v>
      </c>
      <c r="D314" s="249" t="n">
        <v>0.07200292334</v>
      </c>
    </row>
    <row r="315" customFormat="false" ht="12.75" hidden="false" customHeight="false" outlineLevel="0" collapsed="false">
      <c r="C315" s="248" t="n">
        <v>46235</v>
      </c>
      <c r="D315" s="249" t="n">
        <v>0.071995914998</v>
      </c>
    </row>
    <row r="316" customFormat="false" ht="12.75" hidden="false" customHeight="false" outlineLevel="0" collapsed="false">
      <c r="C316" s="248" t="n">
        <v>46266</v>
      </c>
      <c r="D316" s="249" t="n">
        <v>0.071988906655</v>
      </c>
    </row>
    <row r="317" customFormat="false" ht="12.75" hidden="false" customHeight="false" outlineLevel="0" collapsed="false">
      <c r="C317" s="248" t="n">
        <v>46296</v>
      </c>
      <c r="D317" s="249" t="n">
        <v>0.071982576539</v>
      </c>
    </row>
    <row r="318" customFormat="false" ht="12.75" hidden="false" customHeight="false" outlineLevel="0" collapsed="false">
      <c r="C318" s="248" t="n">
        <v>46327</v>
      </c>
      <c r="D318" s="249" t="n">
        <v>0.071975568197</v>
      </c>
    </row>
    <row r="319" customFormat="false" ht="12.75" hidden="false" customHeight="false" outlineLevel="0" collapsed="false">
      <c r="C319" s="248" t="n">
        <v>46357</v>
      </c>
      <c r="D319" s="249" t="n">
        <v>0.07196878593</v>
      </c>
    </row>
    <row r="320" customFormat="false" ht="12.75" hidden="false" customHeight="false" outlineLevel="0" collapsed="false">
      <c r="C320" s="248" t="n">
        <v>46388</v>
      </c>
      <c r="D320" s="249" t="n">
        <v>0.071961777588</v>
      </c>
    </row>
    <row r="321" customFormat="false" ht="12.75" hidden="false" customHeight="false" outlineLevel="0" collapsed="false">
      <c r="C321" s="248" t="n">
        <v>46419</v>
      </c>
      <c r="D321" s="249" t="n">
        <v>0.071954995321</v>
      </c>
    </row>
    <row r="322" customFormat="false" ht="12.75" hidden="false" customHeight="false" outlineLevel="0" collapsed="false">
      <c r="C322" s="248" t="n">
        <v>46447</v>
      </c>
      <c r="D322" s="249" t="n">
        <v>0.071947986978</v>
      </c>
    </row>
    <row r="323" customFormat="false" ht="12.75" hidden="false" customHeight="false" outlineLevel="0" collapsed="false">
      <c r="C323" s="248" t="n">
        <v>46478</v>
      </c>
      <c r="D323" s="249" t="n">
        <v>0.071940978636</v>
      </c>
    </row>
    <row r="324" customFormat="false" ht="12.75" hidden="false" customHeight="false" outlineLevel="0" collapsed="false">
      <c r="C324" s="248" t="n">
        <v>46508</v>
      </c>
      <c r="D324" s="249" t="n">
        <v>0.071934196369</v>
      </c>
    </row>
    <row r="325" customFormat="false" ht="12.75" hidden="false" customHeight="false" outlineLevel="0" collapsed="false">
      <c r="C325" s="248" t="n">
        <v>46539</v>
      </c>
      <c r="D325" s="249" t="n">
        <v>0.071927188027</v>
      </c>
    </row>
    <row r="326" customFormat="false" ht="12.75" hidden="false" customHeight="false" outlineLevel="0" collapsed="false">
      <c r="C326" s="248" t="n">
        <v>46569</v>
      </c>
      <c r="D326" s="249" t="n">
        <v>0.07192040576</v>
      </c>
    </row>
    <row r="327" customFormat="false" ht="12.75" hidden="false" customHeight="false" outlineLevel="0" collapsed="false">
      <c r="C327" s="248" t="n">
        <v>46600</v>
      </c>
      <c r="D327" s="249" t="n">
        <v>0.071913397418</v>
      </c>
    </row>
    <row r="328" customFormat="false" ht="12.75" hidden="false" customHeight="false" outlineLevel="0" collapsed="false">
      <c r="C328" s="248" t="n">
        <v>46631</v>
      </c>
      <c r="D328" s="249" t="n">
        <v>0.071906389075</v>
      </c>
    </row>
    <row r="329" customFormat="false" ht="12.75" hidden="false" customHeight="false" outlineLevel="0" collapsed="false">
      <c r="C329" s="248" t="n">
        <v>46661</v>
      </c>
      <c r="D329" s="249" t="n">
        <v>0.07190005896</v>
      </c>
    </row>
    <row r="330" customFormat="false" ht="12.75" hidden="false" customHeight="false" outlineLevel="0" collapsed="false">
      <c r="C330" s="248" t="n">
        <v>46692</v>
      </c>
      <c r="D330" s="249" t="n">
        <v>0.071893050617</v>
      </c>
    </row>
    <row r="331" customFormat="false" ht="12.75" hidden="false" customHeight="false" outlineLevel="0" collapsed="false">
      <c r="C331" s="248" t="n">
        <v>46722</v>
      </c>
      <c r="D331" s="249" t="n">
        <v>0.071886268351</v>
      </c>
    </row>
    <row r="332" customFormat="false" ht="12.75" hidden="false" customHeight="false" outlineLevel="0" collapsed="false">
      <c r="C332" s="248" t="n">
        <v>46753</v>
      </c>
      <c r="D332" s="249" t="n">
        <v>0.071879260008</v>
      </c>
    </row>
    <row r="333" customFormat="false" ht="12.75" hidden="false" customHeight="false" outlineLevel="0" collapsed="false">
      <c r="C333" s="248" t="n">
        <v>46784</v>
      </c>
      <c r="D333" s="249" t="n">
        <v>0.071872477742</v>
      </c>
    </row>
    <row r="334" customFormat="false" ht="12.75" hidden="false" customHeight="false" outlineLevel="0" collapsed="false">
      <c r="C334" s="248" t="n">
        <v>46813</v>
      </c>
      <c r="D334" s="249" t="n">
        <v>0.071865469399</v>
      </c>
    </row>
    <row r="335" customFormat="false" ht="12.75" hidden="false" customHeight="false" outlineLevel="0" collapsed="false">
      <c r="C335" s="248" t="n">
        <v>46844</v>
      </c>
      <c r="D335" s="249" t="n">
        <v>0.071858461057</v>
      </c>
    </row>
    <row r="336" customFormat="false" ht="12.75" hidden="false" customHeight="false" outlineLevel="0" collapsed="false">
      <c r="C336" s="248" t="n">
        <v>46874</v>
      </c>
      <c r="D336" s="249" t="n">
        <v>0.071851678791</v>
      </c>
    </row>
    <row r="337" customFormat="false" ht="12.75" hidden="false" customHeight="false" outlineLevel="0" collapsed="false">
      <c r="C337" s="248" t="n">
        <v>46905</v>
      </c>
      <c r="D337" s="249" t="n">
        <v>0.071844670448</v>
      </c>
    </row>
    <row r="338" customFormat="false" ht="12.75" hidden="false" customHeight="false" outlineLevel="0" collapsed="false">
      <c r="C338" s="248" t="n">
        <v>46935</v>
      </c>
      <c r="D338" s="249" t="n">
        <v>0.071837888182</v>
      </c>
    </row>
    <row r="339" customFormat="false" ht="12.75" hidden="false" customHeight="false" outlineLevel="0" collapsed="false">
      <c r="C339" s="248" t="n">
        <v>46966</v>
      </c>
      <c r="D339" s="249" t="n">
        <v>0.07183087984</v>
      </c>
    </row>
    <row r="340" customFormat="false" ht="12.75" hidden="false" customHeight="false" outlineLevel="0" collapsed="false">
      <c r="C340" s="248" t="n">
        <v>46997</v>
      </c>
      <c r="D340" s="249" t="n">
        <v>0.071823871498</v>
      </c>
      <c r="G340" s="250"/>
      <c r="H340" s="251"/>
    </row>
    <row r="341" customFormat="false" ht="12.75" hidden="false" customHeight="false" outlineLevel="0" collapsed="false">
      <c r="C341" s="248" t="n">
        <v>47027</v>
      </c>
      <c r="D341" s="249" t="n">
        <v>0.071817315307</v>
      </c>
      <c r="G341" s="250"/>
      <c r="H341" s="251"/>
    </row>
    <row r="342" customFormat="false" ht="12.75" hidden="false" customHeight="false" outlineLevel="0" collapsed="false">
      <c r="C342" s="248" t="n">
        <v>47058</v>
      </c>
      <c r="D342" s="249" t="n">
        <v>0.071810306964</v>
      </c>
      <c r="G342" s="250"/>
      <c r="H342" s="251"/>
    </row>
    <row r="343" customFormat="false" ht="12.75" hidden="false" customHeight="false" outlineLevel="0" collapsed="false">
      <c r="C343" s="248" t="n">
        <v>47088</v>
      </c>
      <c r="D343" s="249" t="n">
        <v>0.071803524698</v>
      </c>
      <c r="G343" s="250"/>
      <c r="H343" s="251"/>
    </row>
    <row r="344" customFormat="false" ht="12.75" hidden="false" customHeight="false" outlineLevel="0" collapsed="false">
      <c r="C344" s="248" t="n">
        <v>47119</v>
      </c>
      <c r="D344" s="249" t="n">
        <v>0.071796516356</v>
      </c>
      <c r="G344" s="250"/>
      <c r="H344" s="251"/>
    </row>
    <row r="345" customFormat="false" ht="12.75" hidden="false" customHeight="false" outlineLevel="0" collapsed="false">
      <c r="C345" s="248" t="n">
        <v>47150</v>
      </c>
      <c r="D345" s="249" t="n">
        <v>0.071789734089</v>
      </c>
      <c r="G345" s="250"/>
      <c r="H345" s="251"/>
    </row>
    <row r="346" customFormat="false" ht="12.75" hidden="false" customHeight="false" outlineLevel="0" collapsed="false">
      <c r="C346" s="248" t="n">
        <v>47178</v>
      </c>
      <c r="D346" s="249" t="n">
        <v>0.071782725747</v>
      </c>
      <c r="G346" s="250"/>
      <c r="H346" s="251"/>
    </row>
    <row r="347" customFormat="false" ht="12.75" hidden="false" customHeight="false" outlineLevel="0" collapsed="false">
      <c r="C347" s="248" t="n">
        <v>47209</v>
      </c>
      <c r="D347" s="249" t="n">
        <v>0.071775717405</v>
      </c>
      <c r="G347" s="250"/>
      <c r="H347" s="251"/>
    </row>
    <row r="348" customFormat="false" ht="12.75" hidden="false" customHeight="false" outlineLevel="0" collapsed="false">
      <c r="C348" s="248" t="n">
        <v>47239</v>
      </c>
      <c r="D348" s="249" t="n">
        <v>0.071768935139</v>
      </c>
      <c r="G348" s="250"/>
      <c r="H348" s="251"/>
    </row>
    <row r="349" customFormat="false" ht="12.75" hidden="false" customHeight="false" outlineLevel="0" collapsed="false">
      <c r="C349" s="248" t="n">
        <v>47270</v>
      </c>
      <c r="D349" s="249" t="n">
        <v>0.071761926797</v>
      </c>
      <c r="G349" s="250"/>
      <c r="H349" s="251"/>
    </row>
    <row r="350" customFormat="false" ht="12.75" hidden="false" customHeight="false" outlineLevel="0" collapsed="false">
      <c r="C350" s="248" t="n">
        <v>47300</v>
      </c>
      <c r="D350" s="249" t="n">
        <v>0.07175514453</v>
      </c>
      <c r="G350" s="250"/>
      <c r="H350" s="251"/>
    </row>
    <row r="351" customFormat="false" ht="12.75" hidden="false" customHeight="false" outlineLevel="0" collapsed="false">
      <c r="C351" s="248" t="n">
        <v>47331</v>
      </c>
      <c r="D351" s="249" t="n">
        <v>0.071748136189</v>
      </c>
      <c r="G351" s="250"/>
      <c r="H351" s="251"/>
    </row>
    <row r="352" customFormat="false" ht="12.75" hidden="false" customHeight="false" outlineLevel="0" collapsed="false">
      <c r="C352" s="248" t="n">
        <v>47362</v>
      </c>
      <c r="D352" s="249" t="n">
        <v>0.071741127847</v>
      </c>
      <c r="G352" s="250"/>
      <c r="H352" s="251"/>
    </row>
    <row r="353" customFormat="false" ht="12.75" hidden="false" customHeight="false" outlineLevel="0" collapsed="false">
      <c r="C353" s="248" t="n">
        <v>47392</v>
      </c>
      <c r="D353" s="249" t="n">
        <v>0.071734797731</v>
      </c>
      <c r="G353" s="250"/>
      <c r="H353" s="251"/>
    </row>
    <row r="354" customFormat="false" ht="12.75" hidden="false" customHeight="false" outlineLevel="0" collapsed="false">
      <c r="C354" s="248" t="n">
        <v>47423</v>
      </c>
      <c r="D354" s="249" t="n">
        <v>0.071727789389</v>
      </c>
      <c r="G354" s="250"/>
      <c r="H354" s="251"/>
    </row>
    <row r="355" customFormat="false" ht="12.75" hidden="false" customHeight="false" outlineLevel="0" collapsed="false">
      <c r="C355" s="248" t="n">
        <v>47453</v>
      </c>
      <c r="D355" s="249" t="n">
        <v>0.071721007123</v>
      </c>
      <c r="G355" s="250"/>
      <c r="H355" s="251"/>
    </row>
    <row r="356" customFormat="false" ht="12.75" hidden="false" customHeight="false" outlineLevel="0" collapsed="false">
      <c r="C356" s="248" t="n">
        <v>47484</v>
      </c>
      <c r="D356" s="249" t="n">
        <v>0.071713998781</v>
      </c>
      <c r="G356" s="250"/>
      <c r="H356" s="251"/>
    </row>
    <row r="357" customFormat="false" ht="12.75" hidden="false" customHeight="false" outlineLevel="0" collapsed="false">
      <c r="C357" s="248" t="n">
        <v>47515</v>
      </c>
      <c r="D357" s="249" t="n">
        <v>0.071707216515</v>
      </c>
      <c r="G357" s="250"/>
      <c r="H357" s="251"/>
    </row>
    <row r="358" customFormat="false" ht="12.75" hidden="false" customHeight="false" outlineLevel="0" collapsed="false">
      <c r="C358" s="248" t="n">
        <v>47543</v>
      </c>
      <c r="D358" s="249" t="n">
        <v>0.071700208173</v>
      </c>
      <c r="G358" s="250"/>
      <c r="H358" s="251"/>
    </row>
    <row r="359" customFormat="false" ht="12.75" hidden="false" customHeight="false" outlineLevel="0" collapsed="false">
      <c r="C359" s="248" t="n">
        <v>47574</v>
      </c>
      <c r="D359" s="249" t="n">
        <v>0.071693199831</v>
      </c>
      <c r="G359" s="250"/>
      <c r="H359" s="251"/>
    </row>
    <row r="360" customFormat="false" ht="12.75" hidden="false" customHeight="false" outlineLevel="0" collapsed="false">
      <c r="C360" s="248" t="n">
        <v>47604</v>
      </c>
      <c r="D360" s="249" t="n">
        <v>0.071686417565</v>
      </c>
      <c r="G360" s="250"/>
      <c r="H360" s="251"/>
    </row>
    <row r="361" customFormat="false" ht="12.75" hidden="false" customHeight="false" outlineLevel="0" collapsed="false">
      <c r="C361" s="248" t="n">
        <v>47635</v>
      </c>
      <c r="D361" s="249" t="n">
        <v>0.071679409223</v>
      </c>
      <c r="G361" s="250"/>
      <c r="H361" s="251"/>
    </row>
    <row r="362" customFormat="false" ht="12.75" hidden="false" customHeight="false" outlineLevel="0" collapsed="false">
      <c r="C362" s="248" t="n">
        <v>47665</v>
      </c>
      <c r="D362" s="249" t="n">
        <v>0.071672626957</v>
      </c>
      <c r="G362" s="250"/>
      <c r="H362" s="251"/>
    </row>
    <row r="363" customFormat="false" ht="12.75" hidden="false" customHeight="false" outlineLevel="0" collapsed="false">
      <c r="C363" s="248" t="n">
        <v>47696</v>
      </c>
      <c r="D363" s="249" t="n">
        <v>0.071665618615</v>
      </c>
      <c r="G363" s="250"/>
      <c r="H363" s="251"/>
    </row>
    <row r="364" customFormat="false" ht="12.75" hidden="false" customHeight="false" outlineLevel="0" collapsed="false">
      <c r="C364" s="248" t="n">
        <v>47727</v>
      </c>
      <c r="D364" s="249" t="n">
        <v>0.071658610273</v>
      </c>
      <c r="G364" s="250"/>
      <c r="H364" s="251"/>
    </row>
    <row r="365" customFormat="false" ht="12.75" hidden="false" customHeight="false" outlineLevel="0" collapsed="false">
      <c r="C365" s="248" t="n">
        <v>47757</v>
      </c>
      <c r="D365" s="249" t="n">
        <v>0.071652280158</v>
      </c>
      <c r="G365" s="250"/>
      <c r="H365" s="251"/>
    </row>
    <row r="366" customFormat="false" ht="12.75" hidden="false" customHeight="false" outlineLevel="0" collapsed="false">
      <c r="C366" s="248" t="n">
        <v>47788</v>
      </c>
      <c r="D366" s="246" t="n">
        <v>0.072362401373507</v>
      </c>
      <c r="G366" s="250"/>
      <c r="H366" s="251"/>
    </row>
    <row r="367" customFormat="false" ht="12.75" hidden="false" customHeight="false" outlineLevel="0" collapsed="false">
      <c r="G367" s="250"/>
      <c r="H367" s="251"/>
    </row>
    <row r="368" customFormat="false" ht="12.75" hidden="false" customHeight="false" outlineLevel="0" collapsed="false">
      <c r="G368" s="250"/>
      <c r="H368" s="251"/>
    </row>
    <row r="369" customFormat="false" ht="12.75" hidden="false" customHeight="false" outlineLevel="0" collapsed="false">
      <c r="G369" s="250"/>
      <c r="H369" s="251"/>
    </row>
    <row r="370" customFormat="false" ht="12.75" hidden="false" customHeight="false" outlineLevel="0" collapsed="false">
      <c r="G370" s="250"/>
      <c r="H370" s="251"/>
    </row>
    <row r="371" customFormat="false" ht="12.75" hidden="false" customHeight="false" outlineLevel="0" collapsed="false">
      <c r="G371" s="250"/>
      <c r="H371" s="251"/>
    </row>
    <row r="372" customFormat="false" ht="12.75" hidden="false" customHeight="false" outlineLevel="0" collapsed="false">
      <c r="G372" s="250"/>
      <c r="H372" s="251"/>
    </row>
    <row r="373" customFormat="false" ht="12.75" hidden="false" customHeight="false" outlineLevel="0" collapsed="false">
      <c r="G373" s="250"/>
      <c r="H373" s="251"/>
    </row>
    <row r="374" customFormat="false" ht="12.75" hidden="false" customHeight="false" outlineLevel="0" collapsed="false">
      <c r="G374" s="250"/>
      <c r="H374" s="251"/>
    </row>
    <row r="375" customFormat="false" ht="12.75" hidden="false" customHeight="false" outlineLevel="0" collapsed="false">
      <c r="G375" s="250"/>
      <c r="H375" s="251"/>
    </row>
    <row r="376" customFormat="false" ht="12.75" hidden="false" customHeight="false" outlineLevel="0" collapsed="false">
      <c r="G376" s="250"/>
      <c r="H376" s="251"/>
    </row>
    <row r="377" customFormat="false" ht="12.75" hidden="false" customHeight="false" outlineLevel="0" collapsed="false">
      <c r="G377" s="250"/>
      <c r="H377" s="251"/>
    </row>
    <row r="378" customFormat="false" ht="12.75" hidden="false" customHeight="false" outlineLevel="0" collapsed="false">
      <c r="G378" s="250"/>
      <c r="H378" s="251"/>
    </row>
    <row r="379" customFormat="false" ht="12.75" hidden="false" customHeight="false" outlineLevel="0" collapsed="false">
      <c r="G379" s="250"/>
      <c r="H379" s="251"/>
    </row>
    <row r="380" customFormat="false" ht="12.75" hidden="false" customHeight="false" outlineLevel="0" collapsed="false">
      <c r="G380" s="250"/>
      <c r="H380" s="251"/>
    </row>
    <row r="381" customFormat="false" ht="12.75" hidden="false" customHeight="false" outlineLevel="0" collapsed="false">
      <c r="G381" s="250"/>
      <c r="H381" s="251"/>
    </row>
    <row r="382" customFormat="false" ht="12.75" hidden="false" customHeight="false" outlineLevel="0" collapsed="false">
      <c r="G382" s="250"/>
      <c r="H382" s="251"/>
    </row>
    <row r="383" customFormat="false" ht="12.75" hidden="false" customHeight="false" outlineLevel="0" collapsed="false">
      <c r="G383" s="250"/>
      <c r="H383" s="251"/>
    </row>
    <row r="384" customFormat="false" ht="12.75" hidden="false" customHeight="false" outlineLevel="0" collapsed="false">
      <c r="G384" s="250"/>
      <c r="H384" s="251"/>
    </row>
    <row r="385" customFormat="false" ht="12.75" hidden="false" customHeight="false" outlineLevel="0" collapsed="false">
      <c r="G385" s="250"/>
      <c r="H385" s="251"/>
    </row>
    <row r="386" customFormat="false" ht="12.75" hidden="false" customHeight="false" outlineLevel="0" collapsed="false">
      <c r="G386" s="250"/>
      <c r="H386" s="251"/>
    </row>
    <row r="387" customFormat="false" ht="12.75" hidden="false" customHeight="false" outlineLevel="0" collapsed="false">
      <c r="G387" s="250"/>
      <c r="H387" s="251"/>
    </row>
    <row r="388" customFormat="false" ht="12.75" hidden="false" customHeight="false" outlineLevel="0" collapsed="false">
      <c r="G388" s="250"/>
      <c r="H388" s="251"/>
    </row>
    <row r="389" customFormat="false" ht="12.75" hidden="false" customHeight="false" outlineLevel="0" collapsed="false">
      <c r="G389" s="250"/>
      <c r="H389" s="251"/>
    </row>
    <row r="390" customFormat="false" ht="12.75" hidden="false" customHeight="false" outlineLevel="0" collapsed="false">
      <c r="G390" s="250"/>
      <c r="H390" s="251"/>
    </row>
    <row r="391" customFormat="false" ht="12.75" hidden="false" customHeight="false" outlineLevel="0" collapsed="false">
      <c r="G391" s="250"/>
      <c r="H391" s="251"/>
    </row>
    <row r="392" customFormat="false" ht="12.75" hidden="false" customHeight="false" outlineLevel="0" collapsed="false">
      <c r="G392" s="250"/>
      <c r="H392" s="251"/>
    </row>
    <row r="393" customFormat="false" ht="12.75" hidden="false" customHeight="false" outlineLevel="0" collapsed="false">
      <c r="G393" s="250"/>
      <c r="H393" s="251"/>
    </row>
    <row r="394" customFormat="false" ht="12.75" hidden="false" customHeight="false" outlineLevel="0" collapsed="false">
      <c r="G394" s="250"/>
      <c r="H394" s="251"/>
    </row>
    <row r="395" customFormat="false" ht="12.75" hidden="false" customHeight="false" outlineLevel="0" collapsed="false">
      <c r="G395" s="250"/>
      <c r="H395" s="251"/>
    </row>
    <row r="396" customFormat="false" ht="12.75" hidden="false" customHeight="false" outlineLevel="0" collapsed="false">
      <c r="G396" s="250"/>
      <c r="H396" s="251"/>
    </row>
    <row r="397" customFormat="false" ht="12.75" hidden="false" customHeight="false" outlineLevel="0" collapsed="false">
      <c r="G397" s="250"/>
      <c r="H397" s="251"/>
    </row>
    <row r="398" customFormat="false" ht="12.75" hidden="false" customHeight="false" outlineLevel="0" collapsed="false">
      <c r="G398" s="250"/>
      <c r="H398" s="251"/>
    </row>
    <row r="399" customFormat="false" ht="12.75" hidden="false" customHeight="false" outlineLevel="0" collapsed="false">
      <c r="G399" s="250"/>
      <c r="H399" s="251"/>
    </row>
    <row r="400" customFormat="false" ht="12.75" hidden="false" customHeight="false" outlineLevel="0" collapsed="false">
      <c r="G400" s="250"/>
      <c r="H400" s="251"/>
    </row>
    <row r="401" customFormat="false" ht="12.75" hidden="false" customHeight="false" outlineLevel="0" collapsed="false">
      <c r="G401" s="250"/>
      <c r="H401" s="251"/>
    </row>
    <row r="402" customFormat="false" ht="12.75" hidden="false" customHeight="false" outlineLevel="0" collapsed="false">
      <c r="G402" s="250"/>
      <c r="H402" s="251"/>
    </row>
    <row r="403" customFormat="false" ht="12.75" hidden="false" customHeight="false" outlineLevel="0" collapsed="false">
      <c r="G403" s="250"/>
      <c r="H403" s="251"/>
    </row>
    <row r="404" customFormat="false" ht="12.75" hidden="false" customHeight="false" outlineLevel="0" collapsed="false">
      <c r="G404" s="250"/>
      <c r="H404" s="251"/>
    </row>
    <row r="405" customFormat="false" ht="12.75" hidden="false" customHeight="false" outlineLevel="0" collapsed="false">
      <c r="G405" s="250"/>
      <c r="H405" s="251"/>
    </row>
    <row r="406" customFormat="false" ht="12.75" hidden="false" customHeight="false" outlineLevel="0" collapsed="false">
      <c r="G406" s="250"/>
      <c r="H406" s="251"/>
    </row>
    <row r="407" customFormat="false" ht="12.75" hidden="false" customHeight="false" outlineLevel="0" collapsed="false">
      <c r="G407" s="250"/>
      <c r="H407" s="251"/>
    </row>
    <row r="408" customFormat="false" ht="12.75" hidden="false" customHeight="false" outlineLevel="0" collapsed="false">
      <c r="G408" s="250"/>
      <c r="H408" s="251"/>
    </row>
    <row r="409" customFormat="false" ht="12.75" hidden="false" customHeight="false" outlineLevel="0" collapsed="false">
      <c r="G409" s="250"/>
      <c r="H409" s="251"/>
    </row>
    <row r="410" customFormat="false" ht="12.75" hidden="false" customHeight="false" outlineLevel="0" collapsed="false">
      <c r="G410" s="250"/>
      <c r="H410" s="251"/>
    </row>
    <row r="411" customFormat="false" ht="12.75" hidden="false" customHeight="false" outlineLevel="0" collapsed="false">
      <c r="G411" s="250"/>
      <c r="H411" s="251"/>
    </row>
    <row r="412" customFormat="false" ht="12.75" hidden="false" customHeight="false" outlineLevel="0" collapsed="false">
      <c r="G412" s="250"/>
      <c r="H412" s="251"/>
    </row>
    <row r="413" customFormat="false" ht="12.75" hidden="false" customHeight="false" outlineLevel="0" collapsed="false">
      <c r="G413" s="250"/>
      <c r="H413" s="251"/>
    </row>
    <row r="414" customFormat="false" ht="12.75" hidden="false" customHeight="false" outlineLevel="0" collapsed="false">
      <c r="G414" s="250"/>
      <c r="H414" s="251"/>
    </row>
    <row r="415" customFormat="false" ht="12.75" hidden="false" customHeight="false" outlineLevel="0" collapsed="false">
      <c r="G415" s="250"/>
      <c r="H415" s="251"/>
    </row>
    <row r="416" customFormat="false" ht="12.75" hidden="false" customHeight="false" outlineLevel="0" collapsed="false">
      <c r="G416" s="250"/>
      <c r="H416" s="251"/>
    </row>
    <row r="417" customFormat="false" ht="12.75" hidden="false" customHeight="false" outlineLevel="0" collapsed="false">
      <c r="G417" s="250"/>
      <c r="H417" s="251"/>
    </row>
    <row r="418" customFormat="false" ht="12.75" hidden="false" customHeight="false" outlineLevel="0" collapsed="false">
      <c r="G418" s="250"/>
      <c r="H418" s="251"/>
    </row>
    <row r="419" customFormat="false" ht="12.75" hidden="false" customHeight="false" outlineLevel="0" collapsed="false">
      <c r="G419" s="250"/>
      <c r="H419" s="251"/>
    </row>
    <row r="420" customFormat="false" ht="12.75" hidden="false" customHeight="false" outlineLevel="0" collapsed="false">
      <c r="G420" s="250"/>
      <c r="H420" s="251"/>
    </row>
    <row r="421" customFormat="false" ht="12.75" hidden="false" customHeight="false" outlineLevel="0" collapsed="false">
      <c r="G421" s="250"/>
      <c r="H421" s="251"/>
    </row>
    <row r="422" customFormat="false" ht="12.75" hidden="false" customHeight="false" outlineLevel="0" collapsed="false">
      <c r="G422" s="250"/>
      <c r="H422" s="251"/>
    </row>
    <row r="423" customFormat="false" ht="12.75" hidden="false" customHeight="false" outlineLevel="0" collapsed="false">
      <c r="G423" s="250"/>
      <c r="H423" s="251"/>
    </row>
    <row r="424" customFormat="false" ht="12.75" hidden="false" customHeight="false" outlineLevel="0" collapsed="false">
      <c r="G424" s="250"/>
      <c r="H424" s="251"/>
    </row>
    <row r="425" customFormat="false" ht="12.75" hidden="false" customHeight="false" outlineLevel="0" collapsed="false">
      <c r="G425" s="250"/>
      <c r="H425" s="251"/>
    </row>
    <row r="426" customFormat="false" ht="12.75" hidden="false" customHeight="false" outlineLevel="0" collapsed="false">
      <c r="G426" s="250"/>
      <c r="H426" s="251"/>
    </row>
    <row r="427" customFormat="false" ht="12.75" hidden="false" customHeight="false" outlineLevel="0" collapsed="false">
      <c r="G427" s="250"/>
      <c r="H427" s="251"/>
    </row>
    <row r="428" customFormat="false" ht="12.75" hidden="false" customHeight="false" outlineLevel="0" collapsed="false">
      <c r="G428" s="250"/>
      <c r="H428" s="251"/>
    </row>
    <row r="429" customFormat="false" ht="12.75" hidden="false" customHeight="false" outlineLevel="0" collapsed="false">
      <c r="G429" s="250"/>
      <c r="H429" s="251"/>
    </row>
    <row r="430" customFormat="false" ht="12.75" hidden="false" customHeight="false" outlineLevel="0" collapsed="false">
      <c r="G430" s="250"/>
      <c r="H430" s="251"/>
    </row>
    <row r="431" customFormat="false" ht="12.75" hidden="false" customHeight="false" outlineLevel="0" collapsed="false">
      <c r="G431" s="250"/>
      <c r="H431" s="251"/>
    </row>
    <row r="432" customFormat="false" ht="12.75" hidden="false" customHeight="false" outlineLevel="0" collapsed="false">
      <c r="G432" s="250"/>
      <c r="H432" s="251"/>
    </row>
    <row r="433" customFormat="false" ht="12.75" hidden="false" customHeight="false" outlineLevel="0" collapsed="false">
      <c r="G433" s="250"/>
      <c r="H433" s="251"/>
    </row>
    <row r="434" customFormat="false" ht="12.75" hidden="false" customHeight="false" outlineLevel="0" collapsed="false">
      <c r="G434" s="250"/>
      <c r="H434" s="251"/>
    </row>
    <row r="435" customFormat="false" ht="12.75" hidden="false" customHeight="false" outlineLevel="0" collapsed="false">
      <c r="G435" s="250"/>
      <c r="H435" s="251"/>
    </row>
    <row r="436" customFormat="false" ht="12.75" hidden="false" customHeight="false" outlineLevel="0" collapsed="false">
      <c r="G436" s="250"/>
      <c r="H436" s="251"/>
    </row>
    <row r="437" customFormat="false" ht="12.75" hidden="false" customHeight="false" outlineLevel="0" collapsed="false">
      <c r="G437" s="250"/>
      <c r="H437" s="251"/>
    </row>
    <row r="438" customFormat="false" ht="12.75" hidden="false" customHeight="false" outlineLevel="0" collapsed="false">
      <c r="G438" s="250"/>
      <c r="H438" s="251"/>
    </row>
    <row r="439" customFormat="false" ht="12.75" hidden="false" customHeight="false" outlineLevel="0" collapsed="false">
      <c r="G439" s="250"/>
      <c r="H439" s="251"/>
    </row>
    <row r="440" customFormat="false" ht="12.75" hidden="false" customHeight="false" outlineLevel="0" collapsed="false">
      <c r="G440" s="250"/>
      <c r="H440" s="251"/>
    </row>
    <row r="441" customFormat="false" ht="12.75" hidden="false" customHeight="false" outlineLevel="0" collapsed="false">
      <c r="G441" s="250"/>
      <c r="H441" s="251"/>
    </row>
    <row r="442" customFormat="false" ht="12.75" hidden="false" customHeight="false" outlineLevel="0" collapsed="false">
      <c r="G442" s="250"/>
      <c r="H442" s="251"/>
    </row>
    <row r="443" customFormat="false" ht="12.75" hidden="false" customHeight="false" outlineLevel="0" collapsed="false">
      <c r="G443" s="250"/>
      <c r="H443" s="251"/>
    </row>
    <row r="444" customFormat="false" ht="12.75" hidden="false" customHeight="false" outlineLevel="0" collapsed="false">
      <c r="G444" s="250"/>
      <c r="H444" s="251"/>
    </row>
    <row r="445" customFormat="false" ht="12.75" hidden="false" customHeight="false" outlineLevel="0" collapsed="false">
      <c r="G445" s="250"/>
      <c r="H445" s="251"/>
    </row>
    <row r="446" customFormat="false" ht="12.75" hidden="false" customHeight="false" outlineLevel="0" collapsed="false">
      <c r="G446" s="250"/>
      <c r="H446" s="251"/>
    </row>
    <row r="447" customFormat="false" ht="12.75" hidden="false" customHeight="false" outlineLevel="0" collapsed="false">
      <c r="G447" s="250"/>
      <c r="H447" s="251"/>
    </row>
    <row r="448" customFormat="false" ht="12.75" hidden="false" customHeight="false" outlineLevel="0" collapsed="false">
      <c r="G448" s="250"/>
      <c r="H448" s="251"/>
    </row>
    <row r="449" customFormat="false" ht="12.75" hidden="false" customHeight="false" outlineLevel="0" collapsed="false">
      <c r="G449" s="250"/>
      <c r="H449" s="251"/>
    </row>
    <row r="450" customFormat="false" ht="12.75" hidden="false" customHeight="false" outlineLevel="0" collapsed="false">
      <c r="G450" s="250"/>
      <c r="H450" s="251"/>
    </row>
    <row r="451" customFormat="false" ht="12.75" hidden="false" customHeight="false" outlineLevel="0" collapsed="false">
      <c r="G451" s="250"/>
      <c r="H451" s="251"/>
    </row>
    <row r="452" customFormat="false" ht="12.75" hidden="false" customHeight="false" outlineLevel="0" collapsed="false">
      <c r="G452" s="250"/>
      <c r="H452" s="251"/>
    </row>
    <row r="453" customFormat="false" ht="12.75" hidden="false" customHeight="false" outlineLevel="0" collapsed="false">
      <c r="G453" s="250"/>
      <c r="H453" s="251"/>
    </row>
    <row r="454" customFormat="false" ht="12.75" hidden="false" customHeight="false" outlineLevel="0" collapsed="false">
      <c r="G454" s="250"/>
      <c r="H454" s="251"/>
    </row>
    <row r="455" customFormat="false" ht="12.75" hidden="false" customHeight="false" outlineLevel="0" collapsed="false">
      <c r="G455" s="250"/>
      <c r="H455" s="251"/>
    </row>
    <row r="456" customFormat="false" ht="12.75" hidden="false" customHeight="false" outlineLevel="0" collapsed="false">
      <c r="G456" s="250"/>
      <c r="H456" s="251"/>
    </row>
    <row r="457" customFormat="false" ht="12.75" hidden="false" customHeight="false" outlineLevel="0" collapsed="false">
      <c r="G457" s="250"/>
      <c r="H457" s="251"/>
    </row>
    <row r="458" customFormat="false" ht="12.75" hidden="false" customHeight="false" outlineLevel="0" collapsed="false">
      <c r="G458" s="250"/>
      <c r="H458" s="251"/>
    </row>
    <row r="459" customFormat="false" ht="12.75" hidden="false" customHeight="false" outlineLevel="0" collapsed="false">
      <c r="G459" s="250"/>
      <c r="H459" s="251"/>
    </row>
    <row r="460" customFormat="false" ht="12.75" hidden="false" customHeight="false" outlineLevel="0" collapsed="false">
      <c r="G460" s="250"/>
      <c r="H460" s="251"/>
    </row>
    <row r="461" customFormat="false" ht="12.75" hidden="false" customHeight="false" outlineLevel="0" collapsed="false">
      <c r="G461" s="250"/>
      <c r="H461" s="251"/>
    </row>
    <row r="462" customFormat="false" ht="12.75" hidden="false" customHeight="false" outlineLevel="0" collapsed="false">
      <c r="G462" s="250"/>
      <c r="H462" s="251"/>
    </row>
    <row r="463" customFormat="false" ht="12.75" hidden="false" customHeight="false" outlineLevel="0" collapsed="false">
      <c r="G463" s="250"/>
      <c r="H463" s="251"/>
    </row>
    <row r="464" customFormat="false" ht="12.75" hidden="false" customHeight="false" outlineLevel="0" collapsed="false">
      <c r="G464" s="250"/>
      <c r="H464" s="251"/>
    </row>
    <row r="465" customFormat="false" ht="12.75" hidden="false" customHeight="false" outlineLevel="0" collapsed="false">
      <c r="G465" s="250"/>
      <c r="H465" s="251"/>
    </row>
    <row r="466" customFormat="false" ht="12.75" hidden="false" customHeight="false" outlineLevel="0" collapsed="false">
      <c r="G466" s="250"/>
      <c r="H466" s="251"/>
    </row>
    <row r="467" customFormat="false" ht="12.75" hidden="false" customHeight="false" outlineLevel="0" collapsed="false">
      <c r="G467" s="250"/>
      <c r="H467" s="251"/>
    </row>
    <row r="468" customFormat="false" ht="12.75" hidden="false" customHeight="false" outlineLevel="0" collapsed="false">
      <c r="G468" s="250"/>
      <c r="H468" s="251"/>
    </row>
    <row r="469" customFormat="false" ht="12.75" hidden="false" customHeight="false" outlineLevel="0" collapsed="false">
      <c r="G469" s="250"/>
      <c r="H469" s="251"/>
    </row>
    <row r="470" customFormat="false" ht="12.75" hidden="false" customHeight="false" outlineLevel="0" collapsed="false">
      <c r="G470" s="250"/>
      <c r="H470" s="251"/>
    </row>
    <row r="471" customFormat="false" ht="12.75" hidden="false" customHeight="false" outlineLevel="0" collapsed="false">
      <c r="G471" s="250"/>
      <c r="H471" s="251"/>
    </row>
    <row r="472" customFormat="false" ht="12.75" hidden="false" customHeight="false" outlineLevel="0" collapsed="false">
      <c r="G472" s="250"/>
      <c r="H472" s="251"/>
    </row>
    <row r="473" customFormat="false" ht="12.75" hidden="false" customHeight="false" outlineLevel="0" collapsed="false">
      <c r="G473" s="250"/>
      <c r="H473" s="251"/>
    </row>
    <row r="474" customFormat="false" ht="12.75" hidden="false" customHeight="false" outlineLevel="0" collapsed="false">
      <c r="G474" s="250"/>
      <c r="H474" s="251"/>
    </row>
    <row r="475" customFormat="false" ht="12.75" hidden="false" customHeight="false" outlineLevel="0" collapsed="false">
      <c r="G475" s="250"/>
      <c r="H475" s="251"/>
    </row>
    <row r="476" customFormat="false" ht="12.75" hidden="false" customHeight="false" outlineLevel="0" collapsed="false">
      <c r="G476" s="250"/>
      <c r="H476" s="251"/>
    </row>
    <row r="477" customFormat="false" ht="12.75" hidden="false" customHeight="false" outlineLevel="0" collapsed="false">
      <c r="G477" s="250"/>
      <c r="H477" s="251"/>
    </row>
    <row r="478" customFormat="false" ht="12.75" hidden="false" customHeight="false" outlineLevel="0" collapsed="false">
      <c r="G478" s="250"/>
      <c r="H478" s="251"/>
    </row>
    <row r="479" customFormat="false" ht="12.75" hidden="false" customHeight="false" outlineLevel="0" collapsed="false">
      <c r="G479" s="250"/>
      <c r="H479" s="251"/>
    </row>
    <row r="480" customFormat="false" ht="12.75" hidden="false" customHeight="false" outlineLevel="0" collapsed="false">
      <c r="G480" s="250"/>
      <c r="H480" s="251"/>
    </row>
    <row r="481" customFormat="false" ht="12.75" hidden="false" customHeight="false" outlineLevel="0" collapsed="false">
      <c r="G481" s="250"/>
      <c r="H481" s="251"/>
    </row>
    <row r="482" customFormat="false" ht="12.75" hidden="false" customHeight="false" outlineLevel="0" collapsed="false">
      <c r="G482" s="250"/>
      <c r="H482" s="251"/>
    </row>
    <row r="483" customFormat="false" ht="12.75" hidden="false" customHeight="false" outlineLevel="0" collapsed="false">
      <c r="G483" s="250"/>
      <c r="H483" s="251"/>
    </row>
    <row r="484" customFormat="false" ht="12.75" hidden="false" customHeight="false" outlineLevel="0" collapsed="false">
      <c r="G484" s="250"/>
      <c r="H484" s="251"/>
    </row>
    <row r="485" customFormat="false" ht="12.75" hidden="false" customHeight="false" outlineLevel="0" collapsed="false">
      <c r="G485" s="250"/>
      <c r="H485" s="251"/>
    </row>
    <row r="486" customFormat="false" ht="12.75" hidden="false" customHeight="false" outlineLevel="0" collapsed="false">
      <c r="G486" s="250"/>
      <c r="H486" s="251"/>
    </row>
    <row r="487" customFormat="false" ht="12.75" hidden="false" customHeight="false" outlineLevel="0" collapsed="false">
      <c r="G487" s="250"/>
      <c r="H487" s="251"/>
    </row>
    <row r="488" customFormat="false" ht="12.75" hidden="false" customHeight="false" outlineLevel="0" collapsed="false">
      <c r="G488" s="250"/>
      <c r="H488" s="251"/>
    </row>
    <row r="489" customFormat="false" ht="12.75" hidden="false" customHeight="false" outlineLevel="0" collapsed="false">
      <c r="G489" s="250"/>
      <c r="H489" s="251"/>
    </row>
    <row r="490" customFormat="false" ht="12.75" hidden="false" customHeight="false" outlineLevel="0" collapsed="false">
      <c r="G490" s="250"/>
      <c r="H490" s="251"/>
    </row>
    <row r="491" customFormat="false" ht="12.75" hidden="false" customHeight="false" outlineLevel="0" collapsed="false">
      <c r="G491" s="250"/>
      <c r="H491" s="251"/>
    </row>
    <row r="492" customFormat="false" ht="12.75" hidden="false" customHeight="false" outlineLevel="0" collapsed="false">
      <c r="G492" s="250"/>
      <c r="H492" s="251"/>
    </row>
    <row r="493" customFormat="false" ht="12.75" hidden="false" customHeight="false" outlineLevel="0" collapsed="false">
      <c r="G493" s="250"/>
      <c r="H493" s="251"/>
    </row>
    <row r="494" customFormat="false" ht="12.75" hidden="false" customHeight="false" outlineLevel="0" collapsed="false">
      <c r="G494" s="250"/>
      <c r="H494" s="251"/>
    </row>
    <row r="495" customFormat="false" ht="12.75" hidden="false" customHeight="false" outlineLevel="0" collapsed="false">
      <c r="G495" s="250"/>
      <c r="H495" s="251"/>
    </row>
    <row r="496" customFormat="false" ht="12.75" hidden="false" customHeight="false" outlineLevel="0" collapsed="false">
      <c r="G496" s="250"/>
      <c r="H496" s="251"/>
    </row>
    <row r="497" customFormat="false" ht="12.75" hidden="false" customHeight="false" outlineLevel="0" collapsed="false">
      <c r="G497" s="250"/>
      <c r="H497" s="251"/>
    </row>
    <row r="498" customFormat="false" ht="12.75" hidden="false" customHeight="false" outlineLevel="0" collapsed="false">
      <c r="G498" s="250"/>
      <c r="H498" s="251"/>
    </row>
    <row r="499" customFormat="false" ht="12.75" hidden="false" customHeight="false" outlineLevel="0" collapsed="false">
      <c r="G499" s="250"/>
      <c r="H499" s="251"/>
    </row>
    <row r="500" customFormat="false" ht="12.75" hidden="false" customHeight="false" outlineLevel="0" collapsed="false">
      <c r="G500" s="250"/>
      <c r="H500" s="251"/>
    </row>
    <row r="501" customFormat="false" ht="12.75" hidden="false" customHeight="false" outlineLevel="0" collapsed="false">
      <c r="G501" s="250"/>
      <c r="H501" s="251"/>
    </row>
    <row r="502" customFormat="false" ht="12.75" hidden="false" customHeight="false" outlineLevel="0" collapsed="false">
      <c r="G502" s="250"/>
      <c r="H502" s="251"/>
    </row>
    <row r="503" customFormat="false" ht="12.75" hidden="false" customHeight="false" outlineLevel="0" collapsed="false">
      <c r="G503" s="250"/>
      <c r="H503" s="251"/>
    </row>
    <row r="504" customFormat="false" ht="12.75" hidden="false" customHeight="false" outlineLevel="0" collapsed="false">
      <c r="G504" s="250"/>
      <c r="H504" s="251"/>
    </row>
    <row r="505" customFormat="false" ht="12.75" hidden="false" customHeight="false" outlineLevel="0" collapsed="false">
      <c r="G505" s="250"/>
      <c r="H505" s="251"/>
    </row>
    <row r="506" customFormat="false" ht="12.75" hidden="false" customHeight="false" outlineLevel="0" collapsed="false">
      <c r="G506" s="250"/>
      <c r="H506" s="251"/>
    </row>
    <row r="507" customFormat="false" ht="12.75" hidden="false" customHeight="false" outlineLevel="0" collapsed="false">
      <c r="G507" s="250"/>
      <c r="H507" s="251"/>
    </row>
    <row r="508" customFormat="false" ht="12.75" hidden="false" customHeight="false" outlineLevel="0" collapsed="false">
      <c r="G508" s="250"/>
      <c r="H508" s="251"/>
    </row>
    <row r="509" customFormat="false" ht="12.75" hidden="false" customHeight="false" outlineLevel="0" collapsed="false">
      <c r="G509" s="250"/>
      <c r="H509" s="251"/>
    </row>
    <row r="510" customFormat="false" ht="12.75" hidden="false" customHeight="false" outlineLevel="0" collapsed="false">
      <c r="G510" s="250"/>
      <c r="H510" s="251"/>
    </row>
    <row r="511" customFormat="false" ht="12.75" hidden="false" customHeight="false" outlineLevel="0" collapsed="false">
      <c r="G511" s="250"/>
      <c r="H511" s="251"/>
    </row>
    <row r="512" customFormat="false" ht="12.75" hidden="false" customHeight="false" outlineLevel="0" collapsed="false">
      <c r="G512" s="250"/>
      <c r="H512" s="251"/>
    </row>
    <row r="513" customFormat="false" ht="12.75" hidden="false" customHeight="false" outlineLevel="0" collapsed="false">
      <c r="G513" s="250"/>
      <c r="H513" s="251"/>
    </row>
    <row r="514" customFormat="false" ht="12.75" hidden="false" customHeight="false" outlineLevel="0" collapsed="false">
      <c r="G514" s="250"/>
      <c r="H514" s="251"/>
    </row>
    <row r="515" customFormat="false" ht="12.75" hidden="false" customHeight="false" outlineLevel="0" collapsed="false">
      <c r="G515" s="250"/>
      <c r="H515" s="251"/>
    </row>
    <row r="516" customFormat="false" ht="12.75" hidden="false" customHeight="false" outlineLevel="0" collapsed="false">
      <c r="G516" s="250"/>
      <c r="H516" s="251"/>
    </row>
    <row r="517" customFormat="false" ht="12.75" hidden="false" customHeight="false" outlineLevel="0" collapsed="false">
      <c r="G517" s="250"/>
      <c r="H517" s="251"/>
    </row>
    <row r="518" customFormat="false" ht="12.75" hidden="false" customHeight="false" outlineLevel="0" collapsed="false">
      <c r="G518" s="250"/>
      <c r="H518" s="251"/>
    </row>
    <row r="519" customFormat="false" ht="12.75" hidden="false" customHeight="false" outlineLevel="0" collapsed="false">
      <c r="G519" s="250"/>
      <c r="H519" s="251"/>
    </row>
    <row r="520" customFormat="false" ht="12.75" hidden="false" customHeight="false" outlineLevel="0" collapsed="false">
      <c r="G520" s="250"/>
      <c r="H520" s="251"/>
    </row>
    <row r="521" customFormat="false" ht="12.75" hidden="false" customHeight="false" outlineLevel="0" collapsed="false">
      <c r="G521" s="250"/>
      <c r="H521" s="251"/>
    </row>
    <row r="522" customFormat="false" ht="12.75" hidden="false" customHeight="false" outlineLevel="0" collapsed="false">
      <c r="G522" s="250"/>
      <c r="H522" s="251"/>
    </row>
    <row r="523" customFormat="false" ht="12.75" hidden="false" customHeight="false" outlineLevel="0" collapsed="false">
      <c r="G523" s="250"/>
      <c r="H523" s="251"/>
    </row>
    <row r="524" customFormat="false" ht="12.75" hidden="false" customHeight="false" outlineLevel="0" collapsed="false">
      <c r="G524" s="250"/>
      <c r="H524" s="251"/>
    </row>
    <row r="525" customFormat="false" ht="12.75" hidden="false" customHeight="false" outlineLevel="0" collapsed="false">
      <c r="G525" s="250"/>
      <c r="H525" s="251"/>
    </row>
    <row r="526" customFormat="false" ht="12.75" hidden="false" customHeight="false" outlineLevel="0" collapsed="false">
      <c r="G526" s="250"/>
      <c r="H526" s="251"/>
    </row>
    <row r="527" customFormat="false" ht="12.75" hidden="false" customHeight="false" outlineLevel="0" collapsed="false">
      <c r="G527" s="250"/>
      <c r="H527" s="251"/>
    </row>
    <row r="528" customFormat="false" ht="12.75" hidden="false" customHeight="false" outlineLevel="0" collapsed="false">
      <c r="G528" s="250"/>
      <c r="H528" s="251"/>
    </row>
    <row r="529" customFormat="false" ht="12.75" hidden="false" customHeight="false" outlineLevel="0" collapsed="false">
      <c r="G529" s="250"/>
      <c r="H529" s="251"/>
    </row>
    <row r="530" customFormat="false" ht="12.75" hidden="false" customHeight="false" outlineLevel="0" collapsed="false">
      <c r="G530" s="250"/>
      <c r="H530" s="251"/>
    </row>
    <row r="531" customFormat="false" ht="12.75" hidden="false" customHeight="false" outlineLevel="0" collapsed="false">
      <c r="G531" s="250"/>
      <c r="H531" s="251"/>
    </row>
    <row r="532" customFormat="false" ht="12.75" hidden="false" customHeight="false" outlineLevel="0" collapsed="false">
      <c r="G532" s="250"/>
      <c r="H532" s="251"/>
    </row>
    <row r="533" customFormat="false" ht="12.75" hidden="false" customHeight="false" outlineLevel="0" collapsed="false">
      <c r="G533" s="250"/>
      <c r="H533" s="251"/>
    </row>
    <row r="534" customFormat="false" ht="12.75" hidden="false" customHeight="false" outlineLevel="0" collapsed="false">
      <c r="G534" s="250"/>
      <c r="H534" s="251"/>
    </row>
    <row r="535" customFormat="false" ht="12.75" hidden="false" customHeight="false" outlineLevel="0" collapsed="false">
      <c r="G535" s="250"/>
      <c r="H535" s="251"/>
    </row>
    <row r="536" customFormat="false" ht="12.75" hidden="false" customHeight="false" outlineLevel="0" collapsed="false">
      <c r="G536" s="250"/>
      <c r="H536" s="251"/>
    </row>
    <row r="537" customFormat="false" ht="12.75" hidden="false" customHeight="false" outlineLevel="0" collapsed="false">
      <c r="G537" s="250"/>
      <c r="H537" s="251"/>
    </row>
    <row r="538" customFormat="false" ht="12.75" hidden="false" customHeight="false" outlineLevel="0" collapsed="false">
      <c r="G538" s="250"/>
      <c r="H538" s="251"/>
    </row>
    <row r="539" customFormat="false" ht="12.75" hidden="false" customHeight="false" outlineLevel="0" collapsed="false">
      <c r="G539" s="250"/>
      <c r="H539" s="251"/>
    </row>
    <row r="540" customFormat="false" ht="12.75" hidden="false" customHeight="false" outlineLevel="0" collapsed="false">
      <c r="G540" s="250"/>
      <c r="H540" s="251"/>
    </row>
    <row r="541" customFormat="false" ht="12.75" hidden="false" customHeight="false" outlineLevel="0" collapsed="false">
      <c r="G541" s="250"/>
      <c r="H541" s="251"/>
    </row>
    <row r="542" customFormat="false" ht="12.75" hidden="false" customHeight="false" outlineLevel="0" collapsed="false">
      <c r="G542" s="250"/>
      <c r="H542" s="251"/>
    </row>
    <row r="543" customFormat="false" ht="12.75" hidden="false" customHeight="false" outlineLevel="0" collapsed="false">
      <c r="G543" s="250"/>
      <c r="H543" s="251"/>
    </row>
    <row r="544" customFormat="false" ht="12.75" hidden="false" customHeight="false" outlineLevel="0" collapsed="false">
      <c r="G544" s="250"/>
      <c r="H544" s="251"/>
    </row>
    <row r="545" customFormat="false" ht="12.75" hidden="false" customHeight="false" outlineLevel="0" collapsed="false">
      <c r="G545" s="250"/>
      <c r="H545" s="251"/>
    </row>
    <row r="546" customFormat="false" ht="12.75" hidden="false" customHeight="false" outlineLevel="0" collapsed="false">
      <c r="G546" s="250"/>
      <c r="H546" s="251"/>
    </row>
    <row r="547" customFormat="false" ht="12.75" hidden="false" customHeight="false" outlineLevel="0" collapsed="false">
      <c r="G547" s="250"/>
      <c r="H547" s="251"/>
    </row>
    <row r="548" customFormat="false" ht="12.75" hidden="false" customHeight="false" outlineLevel="0" collapsed="false">
      <c r="G548" s="250"/>
      <c r="H548" s="251"/>
    </row>
    <row r="549" customFormat="false" ht="12.75" hidden="false" customHeight="false" outlineLevel="0" collapsed="false">
      <c r="G549" s="250"/>
      <c r="H549" s="251"/>
    </row>
    <row r="550" customFormat="false" ht="12.75" hidden="false" customHeight="false" outlineLevel="0" collapsed="false">
      <c r="G550" s="250"/>
      <c r="H550" s="251"/>
    </row>
    <row r="551" customFormat="false" ht="12.75" hidden="false" customHeight="false" outlineLevel="0" collapsed="false">
      <c r="G551" s="250"/>
      <c r="H551" s="251"/>
    </row>
    <row r="552" customFormat="false" ht="12.75" hidden="false" customHeight="false" outlineLevel="0" collapsed="false">
      <c r="G552" s="250"/>
      <c r="H552" s="251"/>
    </row>
    <row r="553" customFormat="false" ht="12.75" hidden="false" customHeight="false" outlineLevel="0" collapsed="false">
      <c r="G553" s="250"/>
      <c r="H553" s="251"/>
    </row>
    <row r="554" customFormat="false" ht="12.75" hidden="false" customHeight="false" outlineLevel="0" collapsed="false">
      <c r="G554" s="250"/>
      <c r="H554" s="251"/>
    </row>
    <row r="555" customFormat="false" ht="12.75" hidden="false" customHeight="false" outlineLevel="0" collapsed="false">
      <c r="G555" s="250"/>
      <c r="H555" s="251"/>
    </row>
    <row r="556" customFormat="false" ht="12.75" hidden="false" customHeight="false" outlineLevel="0" collapsed="false">
      <c r="G556" s="250"/>
      <c r="H556" s="251"/>
    </row>
    <row r="557" customFormat="false" ht="12.75" hidden="false" customHeight="false" outlineLevel="0" collapsed="false">
      <c r="G557" s="250"/>
      <c r="H557" s="251"/>
    </row>
    <row r="558" customFormat="false" ht="12.75" hidden="false" customHeight="false" outlineLevel="0" collapsed="false">
      <c r="G558" s="250"/>
      <c r="H558" s="251"/>
    </row>
    <row r="559" customFormat="false" ht="12.75" hidden="false" customHeight="false" outlineLevel="0" collapsed="false">
      <c r="G559" s="250"/>
      <c r="H559" s="251"/>
    </row>
    <row r="560" customFormat="false" ht="12.75" hidden="false" customHeight="false" outlineLevel="0" collapsed="false">
      <c r="G560" s="250"/>
      <c r="H560" s="251"/>
    </row>
    <row r="561" customFormat="false" ht="12.75" hidden="false" customHeight="false" outlineLevel="0" collapsed="false">
      <c r="G561" s="250"/>
      <c r="H561" s="251"/>
    </row>
    <row r="562" customFormat="false" ht="12.75" hidden="false" customHeight="false" outlineLevel="0" collapsed="false">
      <c r="G562" s="250"/>
      <c r="H562" s="251"/>
    </row>
    <row r="563" customFormat="false" ht="12.75" hidden="false" customHeight="false" outlineLevel="0" collapsed="false">
      <c r="G563" s="250"/>
      <c r="H563" s="251"/>
    </row>
    <row r="564" customFormat="false" ht="12.75" hidden="false" customHeight="false" outlineLevel="0" collapsed="false">
      <c r="G564" s="250"/>
      <c r="H564" s="251"/>
    </row>
    <row r="565" customFormat="false" ht="12.75" hidden="false" customHeight="false" outlineLevel="0" collapsed="false">
      <c r="G565" s="250"/>
      <c r="H565" s="251"/>
    </row>
    <row r="566" customFormat="false" ht="12.75" hidden="false" customHeight="false" outlineLevel="0" collapsed="false">
      <c r="G566" s="250"/>
      <c r="H566" s="251"/>
    </row>
    <row r="567" customFormat="false" ht="12.75" hidden="false" customHeight="false" outlineLevel="0" collapsed="false">
      <c r="G567" s="250"/>
      <c r="H567" s="251"/>
    </row>
    <row r="568" customFormat="false" ht="12.75" hidden="false" customHeight="false" outlineLevel="0" collapsed="false">
      <c r="G568" s="250"/>
      <c r="H568" s="251"/>
    </row>
    <row r="569" customFormat="false" ht="12.75" hidden="false" customHeight="false" outlineLevel="0" collapsed="false">
      <c r="G569" s="250"/>
      <c r="H569" s="251"/>
    </row>
    <row r="570" customFormat="false" ht="12.75" hidden="false" customHeight="false" outlineLevel="0" collapsed="false">
      <c r="G570" s="250"/>
      <c r="H570" s="251"/>
    </row>
    <row r="571" customFormat="false" ht="12.75" hidden="false" customHeight="false" outlineLevel="0" collapsed="false">
      <c r="G571" s="250"/>
      <c r="H571" s="251"/>
    </row>
    <row r="572" customFormat="false" ht="12.75" hidden="false" customHeight="false" outlineLevel="0" collapsed="false">
      <c r="G572" s="250"/>
      <c r="H572" s="251"/>
    </row>
    <row r="573" customFormat="false" ht="12.75" hidden="false" customHeight="false" outlineLevel="0" collapsed="false">
      <c r="G573" s="250"/>
      <c r="H573" s="251"/>
    </row>
    <row r="574" customFormat="false" ht="12.75" hidden="false" customHeight="false" outlineLevel="0" collapsed="false">
      <c r="G574" s="250"/>
      <c r="H574" s="251"/>
    </row>
    <row r="575" customFormat="false" ht="12.75" hidden="false" customHeight="false" outlineLevel="0" collapsed="false">
      <c r="G575" s="250"/>
      <c r="H575" s="251"/>
    </row>
    <row r="576" customFormat="false" ht="12.75" hidden="false" customHeight="false" outlineLevel="0" collapsed="false">
      <c r="G576" s="250"/>
      <c r="H576" s="251"/>
    </row>
    <row r="577" customFormat="false" ht="12.75" hidden="false" customHeight="false" outlineLevel="0" collapsed="false">
      <c r="G577" s="250"/>
      <c r="H577" s="251"/>
    </row>
    <row r="578" customFormat="false" ht="12.75" hidden="false" customHeight="false" outlineLevel="0" collapsed="false">
      <c r="G578" s="250"/>
      <c r="H578" s="251"/>
    </row>
    <row r="579" customFormat="false" ht="12.75" hidden="false" customHeight="false" outlineLevel="0" collapsed="false">
      <c r="G579" s="250"/>
      <c r="H579" s="251"/>
    </row>
    <row r="580" customFormat="false" ht="12.75" hidden="false" customHeight="false" outlineLevel="0" collapsed="false">
      <c r="G580" s="250"/>
      <c r="H580" s="251"/>
    </row>
    <row r="581" customFormat="false" ht="12.75" hidden="false" customHeight="false" outlineLevel="0" collapsed="false">
      <c r="G581" s="250"/>
      <c r="H581" s="251"/>
    </row>
    <row r="582" customFormat="false" ht="12.75" hidden="false" customHeight="false" outlineLevel="0" collapsed="false">
      <c r="G582" s="250"/>
      <c r="H582" s="251"/>
    </row>
    <row r="583" customFormat="false" ht="12.75" hidden="false" customHeight="false" outlineLevel="0" collapsed="false">
      <c r="G583" s="250"/>
      <c r="H583" s="251"/>
    </row>
    <row r="584" customFormat="false" ht="12.75" hidden="false" customHeight="false" outlineLevel="0" collapsed="false">
      <c r="G584" s="250"/>
      <c r="H584" s="251"/>
    </row>
    <row r="585" customFormat="false" ht="12.75" hidden="false" customHeight="false" outlineLevel="0" collapsed="false">
      <c r="G585" s="250"/>
      <c r="H585" s="251"/>
    </row>
    <row r="586" customFormat="false" ht="12.75" hidden="false" customHeight="false" outlineLevel="0" collapsed="false">
      <c r="G586" s="250"/>
      <c r="H586" s="251"/>
    </row>
    <row r="587" customFormat="false" ht="12.75" hidden="false" customHeight="false" outlineLevel="0" collapsed="false">
      <c r="G587" s="250"/>
      <c r="H587" s="251"/>
    </row>
    <row r="588" customFormat="false" ht="12.75" hidden="false" customHeight="false" outlineLevel="0" collapsed="false">
      <c r="G588" s="250"/>
      <c r="H588" s="251"/>
    </row>
    <row r="589" customFormat="false" ht="12.75" hidden="false" customHeight="false" outlineLevel="0" collapsed="false">
      <c r="G589" s="250"/>
      <c r="H589" s="251"/>
    </row>
    <row r="590" customFormat="false" ht="12.75" hidden="false" customHeight="false" outlineLevel="0" collapsed="false">
      <c r="G590" s="250"/>
      <c r="H590" s="251"/>
    </row>
    <row r="591" customFormat="false" ht="12.75" hidden="false" customHeight="false" outlineLevel="0" collapsed="false">
      <c r="G591" s="250"/>
      <c r="H591" s="251"/>
    </row>
    <row r="592" customFormat="false" ht="12.75" hidden="false" customHeight="false" outlineLevel="0" collapsed="false">
      <c r="G592" s="250"/>
      <c r="H592" s="251"/>
    </row>
    <row r="593" customFormat="false" ht="12.75" hidden="false" customHeight="false" outlineLevel="0" collapsed="false">
      <c r="G593" s="250"/>
      <c r="H593" s="251"/>
    </row>
    <row r="594" customFormat="false" ht="12.75" hidden="false" customHeight="false" outlineLevel="0" collapsed="false">
      <c r="G594" s="250"/>
      <c r="H594" s="251"/>
    </row>
    <row r="595" customFormat="false" ht="12.75" hidden="false" customHeight="false" outlineLevel="0" collapsed="false">
      <c r="G595" s="250"/>
      <c r="H595" s="251"/>
    </row>
    <row r="596" customFormat="false" ht="12.75" hidden="false" customHeight="false" outlineLevel="0" collapsed="false">
      <c r="G596" s="250"/>
      <c r="H596" s="251"/>
    </row>
    <row r="597" customFormat="false" ht="12.75" hidden="false" customHeight="false" outlineLevel="0" collapsed="false">
      <c r="G597" s="250"/>
      <c r="H597" s="251"/>
    </row>
    <row r="598" customFormat="false" ht="12.75" hidden="false" customHeight="false" outlineLevel="0" collapsed="false">
      <c r="G598" s="250"/>
      <c r="H598" s="251"/>
    </row>
    <row r="599" customFormat="false" ht="12.75" hidden="false" customHeight="false" outlineLevel="0" collapsed="false">
      <c r="G599" s="250"/>
      <c r="H599" s="251"/>
    </row>
    <row r="600" customFormat="false" ht="12.75" hidden="false" customHeight="false" outlineLevel="0" collapsed="false">
      <c r="G600" s="250"/>
      <c r="H600" s="251"/>
    </row>
    <row r="601" customFormat="false" ht="12.75" hidden="false" customHeight="false" outlineLevel="0" collapsed="false">
      <c r="G601" s="250"/>
      <c r="H601" s="251"/>
    </row>
    <row r="602" customFormat="false" ht="12.75" hidden="false" customHeight="false" outlineLevel="0" collapsed="false">
      <c r="G602" s="250"/>
      <c r="H602" s="251"/>
    </row>
    <row r="603" customFormat="false" ht="12.75" hidden="false" customHeight="false" outlineLevel="0" collapsed="false">
      <c r="G603" s="250"/>
      <c r="H603" s="251"/>
    </row>
    <row r="604" customFormat="false" ht="12.75" hidden="false" customHeight="false" outlineLevel="0" collapsed="false">
      <c r="G604" s="250"/>
      <c r="H604" s="251"/>
    </row>
    <row r="605" customFormat="false" ht="12.75" hidden="false" customHeight="false" outlineLevel="0" collapsed="false">
      <c r="G605" s="250"/>
      <c r="H605" s="251"/>
    </row>
    <row r="606" customFormat="false" ht="12.75" hidden="false" customHeight="false" outlineLevel="0" collapsed="false">
      <c r="G606" s="250"/>
      <c r="H606" s="251"/>
    </row>
    <row r="607" customFormat="false" ht="12.75" hidden="false" customHeight="false" outlineLevel="0" collapsed="false">
      <c r="G607" s="250"/>
      <c r="H607" s="251"/>
    </row>
    <row r="608" customFormat="false" ht="12.75" hidden="false" customHeight="false" outlineLevel="0" collapsed="false">
      <c r="G608" s="250"/>
      <c r="H608" s="251"/>
    </row>
    <row r="609" customFormat="false" ht="12.75" hidden="false" customHeight="false" outlineLevel="0" collapsed="false">
      <c r="G609" s="250"/>
      <c r="H609" s="251"/>
    </row>
    <row r="610" customFormat="false" ht="12.75" hidden="false" customHeight="false" outlineLevel="0" collapsed="false">
      <c r="G610" s="250"/>
      <c r="H610" s="251"/>
    </row>
    <row r="611" customFormat="false" ht="12.75" hidden="false" customHeight="false" outlineLevel="0" collapsed="false">
      <c r="G611" s="250"/>
      <c r="H611" s="251"/>
    </row>
    <row r="612" customFormat="false" ht="12.75" hidden="false" customHeight="false" outlineLevel="0" collapsed="false">
      <c r="G612" s="250"/>
      <c r="H612" s="251"/>
    </row>
    <row r="613" customFormat="false" ht="12.75" hidden="false" customHeight="false" outlineLevel="0" collapsed="false">
      <c r="G613" s="250"/>
      <c r="H613" s="251"/>
    </row>
    <row r="614" customFormat="false" ht="12.75" hidden="false" customHeight="false" outlineLevel="0" collapsed="false">
      <c r="G614" s="250"/>
      <c r="H614" s="251"/>
    </row>
    <row r="615" customFormat="false" ht="12.75" hidden="false" customHeight="false" outlineLevel="0" collapsed="false">
      <c r="G615" s="250"/>
      <c r="H615" s="251"/>
    </row>
    <row r="616" customFormat="false" ht="12.75" hidden="false" customHeight="false" outlineLevel="0" collapsed="false">
      <c r="G616" s="250"/>
      <c r="H616" s="251"/>
    </row>
    <row r="617" customFormat="false" ht="12.75" hidden="false" customHeight="false" outlineLevel="0" collapsed="false">
      <c r="G617" s="250"/>
      <c r="H617" s="251"/>
    </row>
    <row r="618" customFormat="false" ht="12.75" hidden="false" customHeight="false" outlineLevel="0" collapsed="false">
      <c r="G618" s="250"/>
      <c r="H618" s="251"/>
    </row>
    <row r="619" customFormat="false" ht="12.75" hidden="false" customHeight="false" outlineLevel="0" collapsed="false">
      <c r="G619" s="250"/>
      <c r="H619" s="251"/>
    </row>
    <row r="620" customFormat="false" ht="12.75" hidden="false" customHeight="false" outlineLevel="0" collapsed="false">
      <c r="G620" s="250"/>
      <c r="H620" s="251"/>
    </row>
    <row r="621" customFormat="false" ht="12.75" hidden="false" customHeight="false" outlineLevel="0" collapsed="false">
      <c r="G621" s="250"/>
      <c r="H621" s="251"/>
    </row>
    <row r="622" customFormat="false" ht="12.75" hidden="false" customHeight="false" outlineLevel="0" collapsed="false">
      <c r="G622" s="250"/>
      <c r="H622" s="251"/>
    </row>
    <row r="623" customFormat="false" ht="12.75" hidden="false" customHeight="false" outlineLevel="0" collapsed="false">
      <c r="G623" s="250"/>
      <c r="H623" s="251"/>
    </row>
    <row r="624" customFormat="false" ht="12.75" hidden="false" customHeight="false" outlineLevel="0" collapsed="false">
      <c r="G624" s="250"/>
      <c r="H624" s="251"/>
    </row>
    <row r="625" customFormat="false" ht="12.75" hidden="false" customHeight="false" outlineLevel="0" collapsed="false">
      <c r="G625" s="250"/>
      <c r="H625" s="251"/>
    </row>
    <row r="626" customFormat="false" ht="12.75" hidden="false" customHeight="false" outlineLevel="0" collapsed="false">
      <c r="G626" s="250"/>
      <c r="H626" s="251"/>
    </row>
    <row r="627" customFormat="false" ht="12.75" hidden="false" customHeight="false" outlineLevel="0" collapsed="false">
      <c r="G627" s="250"/>
      <c r="H627" s="251"/>
    </row>
    <row r="628" customFormat="false" ht="12.75" hidden="false" customHeight="false" outlineLevel="0" collapsed="false">
      <c r="G628" s="250"/>
      <c r="H628" s="251"/>
    </row>
    <row r="629" customFormat="false" ht="12.75" hidden="false" customHeight="false" outlineLevel="0" collapsed="false">
      <c r="G629" s="250"/>
      <c r="H629" s="251"/>
    </row>
    <row r="630" customFormat="false" ht="12.75" hidden="false" customHeight="false" outlineLevel="0" collapsed="false">
      <c r="G630" s="250"/>
      <c r="H630" s="251"/>
    </row>
    <row r="631" customFormat="false" ht="12.75" hidden="false" customHeight="false" outlineLevel="0" collapsed="false">
      <c r="G631" s="250"/>
      <c r="H631" s="251"/>
    </row>
    <row r="632" customFormat="false" ht="12.75" hidden="false" customHeight="false" outlineLevel="0" collapsed="false">
      <c r="G632" s="250"/>
      <c r="H632" s="251"/>
    </row>
    <row r="633" customFormat="false" ht="12.75" hidden="false" customHeight="false" outlineLevel="0" collapsed="false">
      <c r="G633" s="250"/>
      <c r="H633" s="251"/>
    </row>
    <row r="634" customFormat="false" ht="12.75" hidden="false" customHeight="false" outlineLevel="0" collapsed="false">
      <c r="G634" s="250"/>
      <c r="H634" s="251"/>
    </row>
    <row r="635" customFormat="false" ht="12.75" hidden="false" customHeight="false" outlineLevel="0" collapsed="false">
      <c r="G635" s="250"/>
      <c r="H635" s="251"/>
    </row>
    <row r="636" customFormat="false" ht="12.75" hidden="false" customHeight="false" outlineLevel="0" collapsed="false">
      <c r="G636" s="250"/>
      <c r="H636" s="251"/>
    </row>
    <row r="637" customFormat="false" ht="12.75" hidden="false" customHeight="false" outlineLevel="0" collapsed="false">
      <c r="G637" s="250"/>
      <c r="H637" s="251"/>
    </row>
    <row r="638" customFormat="false" ht="12.75" hidden="false" customHeight="false" outlineLevel="0" collapsed="false">
      <c r="G638" s="250"/>
      <c r="H638" s="251"/>
    </row>
    <row r="639" customFormat="false" ht="12.75" hidden="false" customHeight="false" outlineLevel="0" collapsed="false">
      <c r="G639" s="250"/>
      <c r="H639" s="251"/>
    </row>
    <row r="640" customFormat="false" ht="12.75" hidden="false" customHeight="false" outlineLevel="0" collapsed="false">
      <c r="G640" s="250"/>
      <c r="H640" s="251"/>
    </row>
    <row r="641" customFormat="false" ht="12.75" hidden="false" customHeight="false" outlineLevel="0" collapsed="false">
      <c r="G641" s="250"/>
      <c r="H641" s="251"/>
    </row>
    <row r="642" customFormat="false" ht="12.75" hidden="false" customHeight="false" outlineLevel="0" collapsed="false">
      <c r="G642" s="250"/>
      <c r="H642" s="251"/>
    </row>
    <row r="643" customFormat="false" ht="12.75" hidden="false" customHeight="false" outlineLevel="0" collapsed="false">
      <c r="G643" s="250"/>
      <c r="H643" s="251"/>
    </row>
    <row r="644" customFormat="false" ht="12.75" hidden="false" customHeight="false" outlineLevel="0" collapsed="false">
      <c r="G644" s="250"/>
      <c r="H644" s="251"/>
    </row>
    <row r="645" customFormat="false" ht="12.75" hidden="false" customHeight="false" outlineLevel="0" collapsed="false">
      <c r="G645" s="250"/>
      <c r="H645" s="251"/>
    </row>
    <row r="646" customFormat="false" ht="12.75" hidden="false" customHeight="false" outlineLevel="0" collapsed="false">
      <c r="G646" s="250"/>
      <c r="H646" s="251"/>
    </row>
    <row r="647" customFormat="false" ht="12.75" hidden="false" customHeight="false" outlineLevel="0" collapsed="false">
      <c r="G647" s="250"/>
      <c r="H647" s="251"/>
    </row>
    <row r="648" customFormat="false" ht="12.75" hidden="false" customHeight="false" outlineLevel="0" collapsed="false">
      <c r="G648" s="250"/>
      <c r="H648" s="251"/>
    </row>
    <row r="649" customFormat="false" ht="12.75" hidden="false" customHeight="false" outlineLevel="0" collapsed="false">
      <c r="G649" s="250"/>
      <c r="H649" s="251"/>
    </row>
    <row r="650" customFormat="false" ht="12.75" hidden="false" customHeight="false" outlineLevel="0" collapsed="false">
      <c r="G650" s="250"/>
      <c r="H650" s="251"/>
    </row>
    <row r="651" customFormat="false" ht="12.75" hidden="false" customHeight="false" outlineLevel="0" collapsed="false">
      <c r="G651" s="250"/>
      <c r="H651" s="251"/>
    </row>
    <row r="652" customFormat="false" ht="12.75" hidden="false" customHeight="false" outlineLevel="0" collapsed="false">
      <c r="G652" s="250"/>
      <c r="H652" s="251"/>
    </row>
    <row r="653" customFormat="false" ht="12.75" hidden="false" customHeight="false" outlineLevel="0" collapsed="false">
      <c r="G653" s="250"/>
      <c r="H653" s="251"/>
    </row>
    <row r="654" customFormat="false" ht="12.75" hidden="false" customHeight="false" outlineLevel="0" collapsed="false">
      <c r="G654" s="250"/>
      <c r="H654" s="251"/>
    </row>
    <row r="655" customFormat="false" ht="12.75" hidden="false" customHeight="false" outlineLevel="0" collapsed="false">
      <c r="G655" s="250"/>
      <c r="H655" s="251"/>
    </row>
    <row r="656" customFormat="false" ht="12.75" hidden="false" customHeight="false" outlineLevel="0" collapsed="false">
      <c r="G656" s="250"/>
      <c r="H656" s="251"/>
    </row>
    <row r="657" customFormat="false" ht="12.75" hidden="false" customHeight="false" outlineLevel="0" collapsed="false">
      <c r="G657" s="250"/>
      <c r="H657" s="251"/>
    </row>
    <row r="658" customFormat="false" ht="12.75" hidden="false" customHeight="false" outlineLevel="0" collapsed="false">
      <c r="G658" s="250"/>
      <c r="H658" s="251"/>
    </row>
    <row r="659" customFormat="false" ht="12.75" hidden="false" customHeight="false" outlineLevel="0" collapsed="false">
      <c r="G659" s="250"/>
      <c r="H659" s="251"/>
    </row>
    <row r="660" customFormat="false" ht="12.75" hidden="false" customHeight="false" outlineLevel="0" collapsed="false">
      <c r="G660" s="250"/>
      <c r="H660" s="251"/>
    </row>
    <row r="661" customFormat="false" ht="12.75" hidden="false" customHeight="false" outlineLevel="0" collapsed="false">
      <c r="G661" s="250"/>
      <c r="H661" s="251"/>
    </row>
    <row r="662" customFormat="false" ht="12.75" hidden="false" customHeight="false" outlineLevel="0" collapsed="false">
      <c r="G662" s="250"/>
      <c r="H662" s="251"/>
    </row>
    <row r="663" customFormat="false" ht="12.75" hidden="false" customHeight="false" outlineLevel="0" collapsed="false">
      <c r="G663" s="250"/>
      <c r="H663" s="251"/>
    </row>
    <row r="664" customFormat="false" ht="12.75" hidden="false" customHeight="false" outlineLevel="0" collapsed="false">
      <c r="G664" s="250"/>
      <c r="H664" s="251"/>
    </row>
    <row r="665" customFormat="false" ht="12.75" hidden="false" customHeight="false" outlineLevel="0" collapsed="false">
      <c r="G665" s="250"/>
      <c r="H665" s="251"/>
    </row>
    <row r="666" customFormat="false" ht="12.75" hidden="false" customHeight="false" outlineLevel="0" collapsed="false">
      <c r="G666" s="250"/>
      <c r="H666" s="251"/>
    </row>
    <row r="667" customFormat="false" ht="12.75" hidden="false" customHeight="false" outlineLevel="0" collapsed="false">
      <c r="G667" s="250"/>
      <c r="H667" s="251"/>
    </row>
    <row r="668" customFormat="false" ht="12.75" hidden="false" customHeight="false" outlineLevel="0" collapsed="false">
      <c r="G668" s="250"/>
      <c r="H668" s="251"/>
    </row>
    <row r="669" customFormat="false" ht="12.75" hidden="false" customHeight="false" outlineLevel="0" collapsed="false">
      <c r="G669" s="250"/>
      <c r="H669" s="251"/>
    </row>
    <row r="670" customFormat="false" ht="12.75" hidden="false" customHeight="false" outlineLevel="0" collapsed="false">
      <c r="G670" s="250"/>
      <c r="H670" s="251"/>
    </row>
    <row r="671" customFormat="false" ht="12.75" hidden="false" customHeight="false" outlineLevel="0" collapsed="false">
      <c r="G671" s="250"/>
      <c r="H671" s="251"/>
    </row>
    <row r="672" customFormat="false" ht="12.75" hidden="false" customHeight="false" outlineLevel="0" collapsed="false">
      <c r="G672" s="250"/>
      <c r="H672" s="251"/>
    </row>
    <row r="673" customFormat="false" ht="12.75" hidden="false" customHeight="false" outlineLevel="0" collapsed="false">
      <c r="G673" s="250"/>
      <c r="H673" s="251"/>
    </row>
    <row r="674" customFormat="false" ht="12.75" hidden="false" customHeight="false" outlineLevel="0" collapsed="false">
      <c r="G674" s="250"/>
      <c r="H674" s="251"/>
    </row>
    <row r="675" customFormat="false" ht="12.75" hidden="false" customHeight="false" outlineLevel="0" collapsed="false">
      <c r="G675" s="250"/>
      <c r="H675" s="251"/>
    </row>
    <row r="676" customFormat="false" ht="12.75" hidden="false" customHeight="false" outlineLevel="0" collapsed="false">
      <c r="G676" s="250"/>
      <c r="H676" s="251"/>
    </row>
    <row r="677" customFormat="false" ht="12.75" hidden="false" customHeight="false" outlineLevel="0" collapsed="false">
      <c r="G677" s="250"/>
      <c r="H677" s="251"/>
    </row>
    <row r="678" customFormat="false" ht="12.75" hidden="false" customHeight="false" outlineLevel="0" collapsed="false">
      <c r="G678" s="250"/>
      <c r="H678" s="251"/>
    </row>
    <row r="679" customFormat="false" ht="12.75" hidden="false" customHeight="false" outlineLevel="0" collapsed="false">
      <c r="G679" s="250"/>
      <c r="H679" s="251"/>
    </row>
    <row r="680" customFormat="false" ht="12.75" hidden="false" customHeight="false" outlineLevel="0" collapsed="false">
      <c r="G680" s="250"/>
      <c r="H680" s="251"/>
    </row>
    <row r="681" customFormat="false" ht="12.75" hidden="false" customHeight="false" outlineLevel="0" collapsed="false">
      <c r="G681" s="250"/>
      <c r="H681" s="251"/>
    </row>
    <row r="682" customFormat="false" ht="12.75" hidden="false" customHeight="false" outlineLevel="0" collapsed="false">
      <c r="G682" s="250"/>
      <c r="H682" s="251"/>
    </row>
    <row r="683" customFormat="false" ht="12.75" hidden="false" customHeight="false" outlineLevel="0" collapsed="false">
      <c r="G683" s="250"/>
      <c r="H683" s="251"/>
    </row>
    <row r="684" customFormat="false" ht="12.75" hidden="false" customHeight="false" outlineLevel="0" collapsed="false">
      <c r="G684" s="250"/>
      <c r="H684" s="251"/>
    </row>
    <row r="685" customFormat="false" ht="12.75" hidden="false" customHeight="false" outlineLevel="0" collapsed="false">
      <c r="G685" s="250"/>
      <c r="H685" s="251"/>
    </row>
    <row r="686" customFormat="false" ht="12.75" hidden="false" customHeight="false" outlineLevel="0" collapsed="false">
      <c r="G686" s="250"/>
      <c r="H686" s="251"/>
    </row>
    <row r="687" customFormat="false" ht="12.75" hidden="false" customHeight="false" outlineLevel="0" collapsed="false">
      <c r="G687" s="250"/>
      <c r="H687" s="251"/>
    </row>
    <row r="688" customFormat="false" ht="12.75" hidden="false" customHeight="false" outlineLevel="0" collapsed="false">
      <c r="G688" s="250"/>
      <c r="H688" s="251"/>
    </row>
    <row r="689" customFormat="false" ht="12.75" hidden="false" customHeight="false" outlineLevel="0" collapsed="false">
      <c r="G689" s="250"/>
      <c r="H689" s="251"/>
    </row>
    <row r="690" customFormat="false" ht="12.75" hidden="false" customHeight="false" outlineLevel="0" collapsed="false">
      <c r="G690" s="250"/>
      <c r="H690" s="251"/>
    </row>
    <row r="691" customFormat="false" ht="12.75" hidden="false" customHeight="false" outlineLevel="0" collapsed="false">
      <c r="G691" s="250"/>
      <c r="H691" s="251"/>
    </row>
    <row r="692" customFormat="false" ht="12.75" hidden="false" customHeight="false" outlineLevel="0" collapsed="false">
      <c r="G692" s="250"/>
      <c r="H692" s="251"/>
    </row>
    <row r="693" customFormat="false" ht="12.75" hidden="false" customHeight="false" outlineLevel="0" collapsed="false">
      <c r="G693" s="250"/>
      <c r="H693" s="251"/>
    </row>
    <row r="694" customFormat="false" ht="12.75" hidden="false" customHeight="false" outlineLevel="0" collapsed="false">
      <c r="G694" s="250"/>
      <c r="H694" s="251"/>
    </row>
    <row r="695" customFormat="false" ht="12.75" hidden="false" customHeight="false" outlineLevel="0" collapsed="false">
      <c r="G695" s="250"/>
      <c r="H695" s="251"/>
    </row>
    <row r="696" customFormat="false" ht="12.75" hidden="false" customHeight="false" outlineLevel="0" collapsed="false">
      <c r="G696" s="250"/>
      <c r="H696" s="251"/>
    </row>
    <row r="697" customFormat="false" ht="12.75" hidden="false" customHeight="false" outlineLevel="0" collapsed="false">
      <c r="G697" s="250"/>
      <c r="H697" s="251"/>
    </row>
    <row r="698" customFormat="false" ht="12.75" hidden="false" customHeight="false" outlineLevel="0" collapsed="false">
      <c r="G698" s="250"/>
      <c r="H698" s="251"/>
    </row>
    <row r="699" customFormat="false" ht="12.75" hidden="false" customHeight="false" outlineLevel="0" collapsed="false">
      <c r="G699" s="250"/>
      <c r="H699" s="2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2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52" width="12.56"/>
    <col collapsed="false" customWidth="false" hidden="false" outlineLevel="0" max="2" min="2" style="252" width="9.14"/>
    <col collapsed="false" customWidth="false" hidden="false" outlineLevel="0" max="3" min="3" style="253" width="9.14"/>
    <col collapsed="false" customWidth="true" hidden="false" outlineLevel="0" max="4" min="4" style="252" width="14.28"/>
    <col collapsed="false" customWidth="false" hidden="false" outlineLevel="0" max="9" min="5" style="252" width="9.14"/>
    <col collapsed="false" customWidth="true" hidden="false" outlineLevel="0" max="10" min="10" style="253" width="9.41"/>
    <col collapsed="false" customWidth="false" hidden="false" outlineLevel="0" max="56" min="11" style="252" width="9.14"/>
    <col collapsed="false" customWidth="true" hidden="false" outlineLevel="0" max="57" min="57" style="253" width="9.41"/>
    <col collapsed="false" customWidth="false" hidden="false" outlineLevel="0" max="257" min="58" style="252" width="9.14"/>
  </cols>
  <sheetData>
    <row r="1" customFormat="false" ht="12.75" hidden="false" customHeight="false" outlineLevel="0" collapsed="false">
      <c r="A1" s="254" t="s">
        <v>217</v>
      </c>
      <c r="B1" s="255" t="s">
        <v>218</v>
      </c>
      <c r="C1" s="256"/>
      <c r="D1" s="257" t="n">
        <v>36615</v>
      </c>
      <c r="E1" s="258"/>
      <c r="I1" s="259"/>
    </row>
    <row r="2" customFormat="false" ht="12.75" hidden="false" customHeight="false" outlineLevel="0" collapsed="false">
      <c r="A2" s="260"/>
      <c r="B2" s="256"/>
      <c r="C2" s="256"/>
      <c r="D2" s="256"/>
      <c r="E2" s="259"/>
      <c r="I2" s="259"/>
      <c r="W2" s="252" t="s">
        <v>219</v>
      </c>
      <c r="AE2" s="252" t="s">
        <v>220</v>
      </c>
    </row>
    <row r="3" customFormat="false" ht="12.75" hidden="false" customHeight="false" outlineLevel="0" collapsed="false">
      <c r="A3" s="259"/>
      <c r="B3" s="259"/>
      <c r="C3" s="259" t="s">
        <v>221</v>
      </c>
      <c r="D3" s="259"/>
      <c r="E3" s="259"/>
      <c r="F3" s="259"/>
      <c r="G3" s="259" t="s">
        <v>222</v>
      </c>
      <c r="H3" s="259"/>
      <c r="I3" s="259"/>
      <c r="K3" s="259"/>
      <c r="L3" s="259" t="s">
        <v>223</v>
      </c>
      <c r="M3" s="259"/>
      <c r="N3" s="259"/>
      <c r="O3" s="259"/>
      <c r="P3" s="259" t="s">
        <v>224</v>
      </c>
      <c r="Q3" s="259"/>
      <c r="R3" s="259"/>
      <c r="S3" s="259"/>
      <c r="T3" s="259" t="s">
        <v>225</v>
      </c>
      <c r="U3" s="259"/>
      <c r="W3" s="259"/>
      <c r="X3" s="259" t="s">
        <v>199</v>
      </c>
      <c r="Y3" s="259"/>
      <c r="AA3" s="259"/>
      <c r="AB3" s="259" t="s">
        <v>226</v>
      </c>
      <c r="AC3" s="259"/>
      <c r="AE3" s="259"/>
      <c r="AF3" s="259" t="s">
        <v>199</v>
      </c>
      <c r="AG3" s="259"/>
      <c r="AI3" s="259"/>
      <c r="AJ3" s="259" t="s">
        <v>226</v>
      </c>
      <c r="AK3" s="259"/>
      <c r="AM3" s="259" t="s">
        <v>227</v>
      </c>
      <c r="AN3" s="259" t="s">
        <v>228</v>
      </c>
      <c r="BF3" s="259" t="s">
        <v>19</v>
      </c>
    </row>
    <row r="4" customFormat="false" ht="12.75" hidden="false" customHeight="false" outlineLevel="0" collapsed="false">
      <c r="A4" s="261"/>
      <c r="B4" s="262" t="s">
        <v>229</v>
      </c>
      <c r="C4" s="262" t="s">
        <v>230</v>
      </c>
      <c r="D4" s="263" t="s">
        <v>231</v>
      </c>
      <c r="E4" s="264"/>
      <c r="F4" s="256" t="s">
        <v>229</v>
      </c>
      <c r="G4" s="256" t="s">
        <v>230</v>
      </c>
      <c r="H4" s="256" t="s">
        <v>231</v>
      </c>
      <c r="I4" s="259"/>
      <c r="K4" s="262" t="s">
        <v>229</v>
      </c>
      <c r="L4" s="262" t="s">
        <v>230</v>
      </c>
      <c r="M4" s="263" t="s">
        <v>231</v>
      </c>
      <c r="N4" s="263"/>
      <c r="O4" s="262" t="s">
        <v>229</v>
      </c>
      <c r="P4" s="262" t="s">
        <v>230</v>
      </c>
      <c r="Q4" s="263" t="s">
        <v>231</v>
      </c>
      <c r="R4" s="263"/>
      <c r="S4" s="262" t="s">
        <v>229</v>
      </c>
      <c r="T4" s="262" t="s">
        <v>230</v>
      </c>
      <c r="U4" s="263" t="s">
        <v>231</v>
      </c>
      <c r="W4" s="262" t="s">
        <v>229</v>
      </c>
      <c r="X4" s="262" t="s">
        <v>230</v>
      </c>
      <c r="Y4" s="263" t="s">
        <v>231</v>
      </c>
      <c r="AA4" s="262" t="s">
        <v>229</v>
      </c>
      <c r="AB4" s="262" t="s">
        <v>230</v>
      </c>
      <c r="AC4" s="263" t="s">
        <v>231</v>
      </c>
      <c r="AE4" s="262" t="s">
        <v>229</v>
      </c>
      <c r="AF4" s="262" t="s">
        <v>230</v>
      </c>
      <c r="AG4" s="263" t="s">
        <v>231</v>
      </c>
      <c r="AI4" s="262" t="s">
        <v>229</v>
      </c>
      <c r="AJ4" s="262" t="s">
        <v>230</v>
      </c>
      <c r="AK4" s="263" t="s">
        <v>231</v>
      </c>
      <c r="AM4" s="259" t="s">
        <v>232</v>
      </c>
      <c r="AN4" s="259" t="s">
        <v>233</v>
      </c>
      <c r="AP4" s="259"/>
      <c r="AQ4" s="256" t="s">
        <v>197</v>
      </c>
      <c r="AR4" s="256" t="s">
        <v>198</v>
      </c>
      <c r="AS4" s="259"/>
      <c r="AT4" s="259"/>
      <c r="AU4" s="259"/>
      <c r="AV4" s="259"/>
      <c r="AW4" s="259"/>
      <c r="AX4" s="259"/>
      <c r="AY4" s="259"/>
      <c r="AZ4" s="259"/>
      <c r="BA4" s="259"/>
      <c r="BB4" s="259"/>
      <c r="BC4" s="259"/>
      <c r="BF4" s="259" t="s">
        <v>234</v>
      </c>
    </row>
    <row r="5" customFormat="false" ht="12.75" hidden="false" customHeight="false" outlineLevel="0" collapsed="false">
      <c r="A5" s="259"/>
      <c r="B5" s="259" t="s">
        <v>235</v>
      </c>
      <c r="C5" s="259" t="s">
        <v>235</v>
      </c>
      <c r="D5" s="259" t="s">
        <v>235</v>
      </c>
      <c r="E5" s="264"/>
      <c r="F5" s="264" t="s">
        <v>235</v>
      </c>
      <c r="G5" s="264" t="s">
        <v>235</v>
      </c>
      <c r="H5" s="264" t="s">
        <v>235</v>
      </c>
      <c r="I5" s="259"/>
      <c r="K5" s="259" t="s">
        <v>235</v>
      </c>
      <c r="L5" s="259" t="s">
        <v>235</v>
      </c>
      <c r="M5" s="259" t="s">
        <v>235</v>
      </c>
      <c r="N5" s="259"/>
      <c r="O5" s="259" t="s">
        <v>235</v>
      </c>
      <c r="P5" s="259" t="s">
        <v>235</v>
      </c>
      <c r="Q5" s="259" t="s">
        <v>235</v>
      </c>
      <c r="R5" s="259"/>
      <c r="S5" s="259" t="s">
        <v>235</v>
      </c>
      <c r="T5" s="259" t="s">
        <v>235</v>
      </c>
      <c r="U5" s="259" t="s">
        <v>235</v>
      </c>
      <c r="W5" s="259"/>
      <c r="X5" s="259"/>
      <c r="Y5" s="259"/>
      <c r="AA5" s="259"/>
      <c r="AB5" s="259"/>
      <c r="AC5" s="259"/>
      <c r="AE5" s="259"/>
      <c r="AF5" s="259"/>
      <c r="AG5" s="259"/>
      <c r="AI5" s="259"/>
      <c r="AJ5" s="259"/>
      <c r="AK5" s="259"/>
      <c r="AP5" s="263" t="s">
        <v>199</v>
      </c>
      <c r="AQ5" s="265" t="n">
        <v>800</v>
      </c>
      <c r="AR5" s="265" t="n">
        <v>2300</v>
      </c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</row>
    <row r="6" customFormat="false" ht="12.75" hidden="false" customHeight="false" outlineLevel="0" collapsed="false">
      <c r="A6" s="256" t="s">
        <v>236</v>
      </c>
      <c r="B6" s="256"/>
      <c r="C6" s="257"/>
      <c r="D6" s="256"/>
      <c r="E6" s="263"/>
      <c r="F6" s="256"/>
      <c r="G6" s="263"/>
      <c r="H6" s="263"/>
      <c r="I6" s="259"/>
      <c r="J6" s="253" t="s">
        <v>236</v>
      </c>
      <c r="AP6" s="266" t="s">
        <v>200</v>
      </c>
      <c r="AQ6" s="266"/>
      <c r="AR6" s="266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E6" s="253" t="s">
        <v>236</v>
      </c>
    </row>
    <row r="7" customFormat="false" ht="12.75" hidden="false" customHeight="false" outlineLevel="0" collapsed="false">
      <c r="A7" s="267" t="n">
        <v>36616</v>
      </c>
      <c r="B7" s="175" t="n">
        <v>28.15</v>
      </c>
      <c r="C7" s="268" t="n">
        <v>28.5</v>
      </c>
      <c r="D7" s="175" t="n">
        <v>28.85</v>
      </c>
      <c r="E7" s="263"/>
      <c r="F7" s="175" t="n">
        <v>16.7349998474121</v>
      </c>
      <c r="G7" s="175" t="n">
        <v>16.9099998474121</v>
      </c>
      <c r="H7" s="175" t="n">
        <v>17.0849998474121</v>
      </c>
      <c r="I7" s="259"/>
      <c r="J7" s="253" t="n">
        <v>36586</v>
      </c>
      <c r="K7" s="218" t="n">
        <v>0</v>
      </c>
      <c r="L7" s="218" t="n">
        <v>0</v>
      </c>
      <c r="M7" s="218" t="n">
        <v>0</v>
      </c>
      <c r="O7" s="218" t="n">
        <v>0</v>
      </c>
      <c r="P7" s="218" t="n">
        <v>0</v>
      </c>
      <c r="Q7" s="218" t="n">
        <v>0</v>
      </c>
      <c r="S7" s="218" t="n">
        <v>0</v>
      </c>
      <c r="T7" s="218" t="n">
        <v>0</v>
      </c>
      <c r="U7" s="218" t="n">
        <v>0</v>
      </c>
      <c r="W7" s="218" t="n">
        <v>0.21125</v>
      </c>
      <c r="X7" s="218" t="n">
        <v>0.4225</v>
      </c>
      <c r="Y7" s="218" t="n">
        <v>0.63375</v>
      </c>
      <c r="AA7" s="218" t="n">
        <v>0.035</v>
      </c>
      <c r="AB7" s="218" t="n">
        <v>0.07</v>
      </c>
      <c r="AC7" s="218" t="n">
        <v>0.105</v>
      </c>
      <c r="AE7" s="218" t="n">
        <v>-0.4</v>
      </c>
      <c r="AF7" s="218" t="n">
        <v>1.85</v>
      </c>
      <c r="AG7" s="218" t="n">
        <v>0.5</v>
      </c>
      <c r="AI7" s="218" t="n">
        <v>-0.1</v>
      </c>
      <c r="AJ7" s="218" t="n">
        <v>0.3</v>
      </c>
      <c r="AK7" s="218" t="n">
        <v>0.1</v>
      </c>
      <c r="AM7" s="259" t="n">
        <v>1</v>
      </c>
      <c r="AN7" s="269" t="n">
        <v>0</v>
      </c>
      <c r="AP7" s="270"/>
      <c r="AQ7" s="270" t="s">
        <v>201</v>
      </c>
      <c r="AR7" s="270" t="s">
        <v>202</v>
      </c>
      <c r="AS7" s="270" t="s">
        <v>203</v>
      </c>
      <c r="AT7" s="270" t="s">
        <v>204</v>
      </c>
      <c r="AU7" s="270" t="s">
        <v>134</v>
      </c>
      <c r="AV7" s="270" t="s">
        <v>205</v>
      </c>
      <c r="AW7" s="270" t="s">
        <v>206</v>
      </c>
      <c r="AX7" s="270" t="s">
        <v>207</v>
      </c>
      <c r="AY7" s="270" t="s">
        <v>208</v>
      </c>
      <c r="AZ7" s="270" t="s">
        <v>209</v>
      </c>
      <c r="BA7" s="270" t="s">
        <v>210</v>
      </c>
      <c r="BB7" s="270" t="s">
        <v>211</v>
      </c>
      <c r="BC7" s="270"/>
      <c r="BE7" s="253" t="n">
        <v>36586</v>
      </c>
      <c r="BF7" s="271" t="n">
        <v>0.9</v>
      </c>
    </row>
    <row r="8" customFormat="false" ht="12.75" hidden="false" customHeight="false" outlineLevel="0" collapsed="false">
      <c r="A8" s="267" t="n">
        <v>36617</v>
      </c>
      <c r="B8" s="175" t="n">
        <v>17.3</v>
      </c>
      <c r="C8" s="268" t="n">
        <v>17.5</v>
      </c>
      <c r="D8" s="175" t="n">
        <v>17.7</v>
      </c>
      <c r="E8" s="263"/>
      <c r="F8" s="175" t="n">
        <v>15.3849987030029</v>
      </c>
      <c r="G8" s="175" t="n">
        <v>15.4849987030029</v>
      </c>
      <c r="H8" s="175" t="n">
        <v>15.5849987030029</v>
      </c>
      <c r="I8" s="259"/>
      <c r="J8" s="253" t="n">
        <v>36617</v>
      </c>
      <c r="K8" s="218" t="n">
        <v>0</v>
      </c>
      <c r="L8" s="218" t="n">
        <v>0</v>
      </c>
      <c r="M8" s="218" t="n">
        <v>0</v>
      </c>
      <c r="O8" s="218" t="n">
        <v>0</v>
      </c>
      <c r="P8" s="218" t="n">
        <v>0</v>
      </c>
      <c r="Q8" s="218" t="n">
        <v>0</v>
      </c>
      <c r="S8" s="218" t="n">
        <v>0</v>
      </c>
      <c r="T8" s="218" t="n">
        <v>0</v>
      </c>
      <c r="U8" s="218" t="n">
        <v>0</v>
      </c>
      <c r="W8" s="218" t="n">
        <v>0.145</v>
      </c>
      <c r="X8" s="218" t="n">
        <v>0.29</v>
      </c>
      <c r="Y8" s="218" t="n">
        <v>0.435</v>
      </c>
      <c r="AA8" s="218" t="n">
        <v>0.03</v>
      </c>
      <c r="AB8" s="218" t="n">
        <v>0.06</v>
      </c>
      <c r="AC8" s="218" t="n">
        <v>0.09</v>
      </c>
      <c r="AE8" s="218" t="n">
        <v>-0.25</v>
      </c>
      <c r="AF8" s="218" t="n">
        <v>1.7</v>
      </c>
      <c r="AG8" s="218" t="n">
        <v>0.25</v>
      </c>
      <c r="AI8" s="218" t="n">
        <v>-0.1</v>
      </c>
      <c r="AJ8" s="218" t="n">
        <v>0.3</v>
      </c>
      <c r="AK8" s="218" t="n">
        <v>0.1</v>
      </c>
      <c r="AM8" s="259" t="n">
        <v>1</v>
      </c>
      <c r="AN8" s="269" t="n">
        <v>0</v>
      </c>
      <c r="AP8" s="263" t="s">
        <v>212</v>
      </c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 t="s">
        <v>213</v>
      </c>
      <c r="BE8" s="253" t="n">
        <v>36617</v>
      </c>
      <c r="BF8" s="271" t="n">
        <v>0.9</v>
      </c>
    </row>
    <row r="9" customFormat="false" ht="12.75" hidden="false" customHeight="false" outlineLevel="0" collapsed="false">
      <c r="A9" s="267" t="n">
        <v>36618</v>
      </c>
      <c r="B9" s="175" t="n">
        <v>17.3</v>
      </c>
      <c r="C9" s="268" t="n">
        <v>17.5</v>
      </c>
      <c r="D9" s="175" t="n">
        <v>17.7</v>
      </c>
      <c r="E9" s="263"/>
      <c r="F9" s="175" t="n">
        <v>15.3849987030029</v>
      </c>
      <c r="G9" s="175" t="n">
        <v>15.4849987030029</v>
      </c>
      <c r="H9" s="175" t="n">
        <v>15.5849987030029</v>
      </c>
      <c r="I9" s="259"/>
      <c r="J9" s="253" t="n">
        <v>36647</v>
      </c>
      <c r="K9" s="218" t="n">
        <v>21.125</v>
      </c>
      <c r="L9" s="218" t="n">
        <v>21.5</v>
      </c>
      <c r="M9" s="218" t="n">
        <v>21.875</v>
      </c>
      <c r="O9" s="218" t="n">
        <v>18</v>
      </c>
      <c r="P9" s="218" t="n">
        <v>20.5</v>
      </c>
      <c r="Q9" s="218" t="n">
        <v>23</v>
      </c>
      <c r="S9" s="218" t="n">
        <v>0</v>
      </c>
      <c r="T9" s="218" t="n">
        <v>0</v>
      </c>
      <c r="U9" s="218" t="n">
        <v>0</v>
      </c>
      <c r="W9" s="218" t="n">
        <v>0.15</v>
      </c>
      <c r="X9" s="218" t="n">
        <v>0.3</v>
      </c>
      <c r="Y9" s="218" t="n">
        <v>0.45</v>
      </c>
      <c r="AA9" s="218" t="n">
        <v>0.03</v>
      </c>
      <c r="AB9" s="218" t="n">
        <v>0.06</v>
      </c>
      <c r="AC9" s="218" t="n">
        <v>0.09</v>
      </c>
      <c r="AE9" s="218" t="n">
        <v>-0.25</v>
      </c>
      <c r="AF9" s="218" t="n">
        <v>1.75</v>
      </c>
      <c r="AG9" s="218" t="n">
        <v>0.25</v>
      </c>
      <c r="AI9" s="218" t="n">
        <v>-0.1</v>
      </c>
      <c r="AJ9" s="218" t="n">
        <v>0.3</v>
      </c>
      <c r="AK9" s="218" t="n">
        <v>0.1</v>
      </c>
      <c r="AM9" s="259" t="n">
        <v>1</v>
      </c>
      <c r="AN9" s="269" t="n">
        <v>0</v>
      </c>
      <c r="AP9" s="259" t="n">
        <v>100</v>
      </c>
      <c r="AQ9" s="272" t="n">
        <v>0.840091403608595</v>
      </c>
      <c r="AR9" s="272" t="n">
        <v>0.840091403608595</v>
      </c>
      <c r="AS9" s="272" t="n">
        <v>0.880091403608595</v>
      </c>
      <c r="AT9" s="272" t="n">
        <v>0.930091403608595</v>
      </c>
      <c r="AU9" s="272" t="n">
        <v>0.994874138887982</v>
      </c>
      <c r="AV9" s="272" t="n">
        <v>1.15660153937241</v>
      </c>
      <c r="AW9" s="272" t="n">
        <v>1.11512120882705</v>
      </c>
      <c r="AX9" s="272" t="n">
        <v>1.09161161660227</v>
      </c>
      <c r="AY9" s="272" t="n">
        <v>0.996645781912536</v>
      </c>
      <c r="AZ9" s="272" t="n">
        <v>0.9495</v>
      </c>
      <c r="BA9" s="272" t="n">
        <v>0.9295</v>
      </c>
      <c r="BB9" s="272" t="n">
        <v>0.9295</v>
      </c>
      <c r="BC9" s="259" t="s">
        <v>237</v>
      </c>
      <c r="BE9" s="253" t="n">
        <v>36647</v>
      </c>
      <c r="BF9" s="271" t="n">
        <v>0.9</v>
      </c>
    </row>
    <row r="10" customFormat="false" ht="12.75" hidden="false" customHeight="false" outlineLevel="0" collapsed="false">
      <c r="A10" s="267" t="n">
        <v>36619</v>
      </c>
      <c r="B10" s="175" t="n">
        <v>28.3</v>
      </c>
      <c r="C10" s="268" t="n">
        <v>28.5</v>
      </c>
      <c r="D10" s="175" t="n">
        <v>28.7</v>
      </c>
      <c r="E10" s="263"/>
      <c r="F10" s="175" t="n">
        <v>15.3849987030029</v>
      </c>
      <c r="G10" s="175" t="n">
        <v>15.4849987030029</v>
      </c>
      <c r="H10" s="175" t="n">
        <v>15.5849987030029</v>
      </c>
      <c r="I10" s="259"/>
      <c r="J10" s="253" t="n">
        <v>36678</v>
      </c>
      <c r="K10" s="218" t="n">
        <v>22.375</v>
      </c>
      <c r="L10" s="218" t="n">
        <v>23.5</v>
      </c>
      <c r="M10" s="218" t="n">
        <v>24.625</v>
      </c>
      <c r="O10" s="218" t="n">
        <v>17</v>
      </c>
      <c r="P10" s="218" t="n">
        <v>19.5</v>
      </c>
      <c r="Q10" s="218" t="n">
        <v>22</v>
      </c>
      <c r="S10" s="218" t="n">
        <v>0</v>
      </c>
      <c r="T10" s="218" t="n">
        <v>0</v>
      </c>
      <c r="U10" s="218" t="n">
        <v>0</v>
      </c>
      <c r="W10" s="218" t="n">
        <v>0.19875</v>
      </c>
      <c r="X10" s="218" t="n">
        <v>0.3975</v>
      </c>
      <c r="Y10" s="218" t="n">
        <v>0.59625</v>
      </c>
      <c r="AA10" s="218" t="n">
        <v>0.03</v>
      </c>
      <c r="AB10" s="218" t="n">
        <v>0.06</v>
      </c>
      <c r="AC10" s="218" t="n">
        <v>0.09</v>
      </c>
      <c r="AE10" s="218" t="n">
        <v>-0.25</v>
      </c>
      <c r="AF10" s="218" t="n">
        <v>2.25</v>
      </c>
      <c r="AG10" s="218" t="n">
        <v>0.25</v>
      </c>
      <c r="AI10" s="218" t="n">
        <v>-0.1</v>
      </c>
      <c r="AJ10" s="218" t="n">
        <v>0.3</v>
      </c>
      <c r="AK10" s="218" t="n">
        <v>0.1</v>
      </c>
      <c r="AM10" s="259" t="n">
        <v>2</v>
      </c>
      <c r="AN10" s="269" t="n">
        <v>0</v>
      </c>
      <c r="AP10" s="259" t="n">
        <v>200</v>
      </c>
      <c r="AQ10" s="272" t="n">
        <v>0.822165459676005</v>
      </c>
      <c r="AR10" s="272" t="n">
        <v>0.822165459676005</v>
      </c>
      <c r="AS10" s="272" t="n">
        <v>0.832165459676005</v>
      </c>
      <c r="AT10" s="272" t="n">
        <v>0.882165459676005</v>
      </c>
      <c r="AU10" s="272" t="n">
        <v>0.896144177087074</v>
      </c>
      <c r="AV10" s="272" t="n">
        <v>0.958259325044405</v>
      </c>
      <c r="AW10" s="272" t="n">
        <v>1.01858897706272</v>
      </c>
      <c r="AX10" s="272" t="n">
        <v>0.985416926336782</v>
      </c>
      <c r="AY10" s="272" t="n">
        <v>0.874375039554458</v>
      </c>
      <c r="AZ10" s="272" t="n">
        <v>0.9012</v>
      </c>
      <c r="BA10" s="272" t="n">
        <v>0.8812</v>
      </c>
      <c r="BB10" s="272" t="n">
        <v>0.8812</v>
      </c>
      <c r="BC10" s="259" t="s">
        <v>237</v>
      </c>
      <c r="BE10" s="253" t="n">
        <v>36678</v>
      </c>
      <c r="BF10" s="271" t="n">
        <v>0.9</v>
      </c>
    </row>
    <row r="11" customFormat="false" ht="12.75" hidden="false" customHeight="false" outlineLevel="0" collapsed="false">
      <c r="A11" s="267" t="n">
        <v>36620</v>
      </c>
      <c r="B11" s="175" t="n">
        <v>28.3</v>
      </c>
      <c r="C11" s="268" t="n">
        <v>28.5</v>
      </c>
      <c r="D11" s="175" t="n">
        <v>28.7</v>
      </c>
      <c r="E11" s="263"/>
      <c r="F11" s="175" t="n">
        <v>15.3849987030029</v>
      </c>
      <c r="G11" s="175" t="n">
        <v>15.4849987030029</v>
      </c>
      <c r="H11" s="175" t="n">
        <v>15.5849987030029</v>
      </c>
      <c r="I11" s="259"/>
      <c r="J11" s="253" t="n">
        <v>36708</v>
      </c>
      <c r="K11" s="218" t="n">
        <v>33.622501373291</v>
      </c>
      <c r="L11" s="218" t="n">
        <v>35.497501373291</v>
      </c>
      <c r="M11" s="218" t="n">
        <v>37.372501373291</v>
      </c>
      <c r="O11" s="218" t="n">
        <v>27.002498626709</v>
      </c>
      <c r="P11" s="218" t="n">
        <v>29.502498626709</v>
      </c>
      <c r="Q11" s="218" t="n">
        <v>32.002498626709</v>
      </c>
      <c r="S11" s="218" t="n">
        <v>0</v>
      </c>
      <c r="T11" s="218" t="n">
        <v>0</v>
      </c>
      <c r="U11" s="218" t="n">
        <v>0</v>
      </c>
      <c r="W11" s="218" t="n">
        <v>0.22375</v>
      </c>
      <c r="X11" s="218" t="n">
        <v>0.4475</v>
      </c>
      <c r="Y11" s="218" t="n">
        <v>0.67125</v>
      </c>
      <c r="AA11" s="218" t="n">
        <v>0.03</v>
      </c>
      <c r="AB11" s="218" t="n">
        <v>0.06</v>
      </c>
      <c r="AC11" s="218" t="n">
        <v>0.09</v>
      </c>
      <c r="AE11" s="218" t="n">
        <v>-0.75</v>
      </c>
      <c r="AF11" s="218" t="n">
        <v>2.9</v>
      </c>
      <c r="AG11" s="218" t="n">
        <v>0.75</v>
      </c>
      <c r="AI11" s="218" t="n">
        <v>-0.1</v>
      </c>
      <c r="AJ11" s="218" t="n">
        <v>0.3</v>
      </c>
      <c r="AK11" s="218" t="n">
        <v>0.1</v>
      </c>
      <c r="AM11" s="259" t="n">
        <v>2</v>
      </c>
      <c r="AN11" s="269" t="n">
        <v>0</v>
      </c>
      <c r="AP11" s="259" t="n">
        <v>300</v>
      </c>
      <c r="AQ11" s="272" t="n">
        <v>0.746699835535835</v>
      </c>
      <c r="AR11" s="272" t="n">
        <v>0.746699835535835</v>
      </c>
      <c r="AS11" s="272" t="n">
        <v>0.796699835535835</v>
      </c>
      <c r="AT11" s="272" t="n">
        <v>0.846699835535835</v>
      </c>
      <c r="AU11" s="272" t="n">
        <v>0.848085148062294</v>
      </c>
      <c r="AV11" s="272" t="n">
        <v>0.80550621669627</v>
      </c>
      <c r="AW11" s="272" t="n">
        <v>0.970540276116969</v>
      </c>
      <c r="AX11" s="272" t="n">
        <v>0.884955752212389</v>
      </c>
      <c r="AY11" s="272" t="n">
        <v>0.819948104550344</v>
      </c>
      <c r="AZ11" s="272" t="n">
        <v>0.8657</v>
      </c>
      <c r="BA11" s="272" t="n">
        <v>0.8457</v>
      </c>
      <c r="BB11" s="272" t="n">
        <v>0.8457</v>
      </c>
      <c r="BC11" s="259" t="s">
        <v>237</v>
      </c>
      <c r="BE11" s="253" t="n">
        <v>36708</v>
      </c>
      <c r="BF11" s="271" t="n">
        <v>0.9</v>
      </c>
    </row>
    <row r="12" customFormat="false" ht="12.75" hidden="false" customHeight="false" outlineLevel="0" collapsed="false">
      <c r="A12" s="267" t="n">
        <v>36621</v>
      </c>
      <c r="B12" s="175" t="n">
        <v>28.3</v>
      </c>
      <c r="C12" s="268" t="n">
        <v>28.5</v>
      </c>
      <c r="D12" s="175" t="n">
        <v>28.7</v>
      </c>
      <c r="E12" s="263"/>
      <c r="F12" s="175" t="n">
        <v>15.3849987030029</v>
      </c>
      <c r="G12" s="175" t="n">
        <v>15.4849987030029</v>
      </c>
      <c r="H12" s="175" t="n">
        <v>15.5849987030029</v>
      </c>
      <c r="I12" s="259"/>
      <c r="J12" s="253" t="n">
        <v>36739</v>
      </c>
      <c r="K12" s="218" t="n">
        <v>33.622501373291</v>
      </c>
      <c r="L12" s="218" t="n">
        <v>35.497501373291</v>
      </c>
      <c r="M12" s="218" t="n">
        <v>37.372501373291</v>
      </c>
      <c r="O12" s="218" t="n">
        <v>27</v>
      </c>
      <c r="P12" s="218" t="n">
        <v>29.5</v>
      </c>
      <c r="Q12" s="218" t="n">
        <v>32</v>
      </c>
      <c r="S12" s="218" t="n">
        <v>0</v>
      </c>
      <c r="T12" s="218" t="n">
        <v>0</v>
      </c>
      <c r="U12" s="218" t="n">
        <v>0</v>
      </c>
      <c r="W12" s="218" t="n">
        <v>0.2775</v>
      </c>
      <c r="X12" s="218" t="n">
        <v>0.555</v>
      </c>
      <c r="Y12" s="218" t="n">
        <v>0.8325</v>
      </c>
      <c r="AA12" s="218" t="n">
        <v>0.03</v>
      </c>
      <c r="AB12" s="218" t="n">
        <v>0.06</v>
      </c>
      <c r="AC12" s="218" t="n">
        <v>0.09</v>
      </c>
      <c r="AE12" s="218" t="n">
        <v>-1</v>
      </c>
      <c r="AF12" s="218" t="n">
        <v>4.5</v>
      </c>
      <c r="AG12" s="218" t="n">
        <v>1</v>
      </c>
      <c r="AI12" s="218" t="n">
        <v>-0.1</v>
      </c>
      <c r="AJ12" s="218" t="n">
        <v>0.3</v>
      </c>
      <c r="AK12" s="218" t="n">
        <v>0.1</v>
      </c>
      <c r="AM12" s="259" t="n">
        <v>2</v>
      </c>
      <c r="AN12" s="269" t="n">
        <v>0</v>
      </c>
      <c r="AP12" s="259" t="n">
        <v>400</v>
      </c>
      <c r="AQ12" s="272" t="n">
        <v>0.7462</v>
      </c>
      <c r="AR12" s="272" t="n">
        <v>0.7462</v>
      </c>
      <c r="AS12" s="272" t="n">
        <v>0.797199950847743</v>
      </c>
      <c r="AT12" s="272" t="n">
        <v>0.847199950847743</v>
      </c>
      <c r="AU12" s="272" t="n">
        <v>0.822227300923961</v>
      </c>
      <c r="AV12" s="272" t="n">
        <v>0.747779751332149</v>
      </c>
      <c r="AW12" s="272" t="n">
        <v>0.874008044352647</v>
      </c>
      <c r="AX12" s="272" t="n">
        <v>0.832606257011093</v>
      </c>
      <c r="AY12" s="272" t="n">
        <v>0.832099234225682</v>
      </c>
      <c r="AZ12" s="272" t="n">
        <v>0.8662</v>
      </c>
      <c r="BA12" s="272" t="n">
        <v>0.8462</v>
      </c>
      <c r="BB12" s="272" t="n">
        <v>0.8462</v>
      </c>
      <c r="BC12" s="259" t="s">
        <v>237</v>
      </c>
      <c r="BE12" s="253" t="n">
        <v>36739</v>
      </c>
      <c r="BF12" s="271" t="n">
        <v>0.9</v>
      </c>
    </row>
    <row r="13" customFormat="false" ht="12.75" hidden="false" customHeight="false" outlineLevel="0" collapsed="false">
      <c r="A13" s="267" t="n">
        <v>36622</v>
      </c>
      <c r="B13" s="175" t="n">
        <v>28.3</v>
      </c>
      <c r="C13" s="268" t="n">
        <v>28.5</v>
      </c>
      <c r="D13" s="175" t="n">
        <v>28.7</v>
      </c>
      <c r="E13" s="263"/>
      <c r="F13" s="175" t="n">
        <v>15.3849987030029</v>
      </c>
      <c r="G13" s="175" t="n">
        <v>15.4849987030029</v>
      </c>
      <c r="H13" s="175" t="n">
        <v>15.5849987030029</v>
      </c>
      <c r="I13" s="259"/>
      <c r="J13" s="253" t="n">
        <v>36770</v>
      </c>
      <c r="K13" s="218" t="n">
        <v>17.5549991607666</v>
      </c>
      <c r="L13" s="218" t="n">
        <v>18.0049991607666</v>
      </c>
      <c r="M13" s="218" t="n">
        <v>18.4549991607666</v>
      </c>
      <c r="O13" s="218" t="n">
        <v>17</v>
      </c>
      <c r="P13" s="218" t="n">
        <v>19.5</v>
      </c>
      <c r="Q13" s="218" t="n">
        <v>22</v>
      </c>
      <c r="S13" s="218" t="n">
        <v>0</v>
      </c>
      <c r="T13" s="218" t="n">
        <v>0</v>
      </c>
      <c r="U13" s="218" t="n">
        <v>0</v>
      </c>
      <c r="W13" s="218" t="n">
        <v>0.26</v>
      </c>
      <c r="X13" s="218" t="n">
        <v>0.52</v>
      </c>
      <c r="Y13" s="218" t="n">
        <v>0.78</v>
      </c>
      <c r="AA13" s="218" t="n">
        <v>0.03</v>
      </c>
      <c r="AB13" s="218" t="n">
        <v>0.06</v>
      </c>
      <c r="AC13" s="218" t="n">
        <v>0.09</v>
      </c>
      <c r="AE13" s="218" t="n">
        <v>-1</v>
      </c>
      <c r="AF13" s="218" t="n">
        <v>4.5</v>
      </c>
      <c r="AG13" s="218" t="n">
        <v>1</v>
      </c>
      <c r="AI13" s="218" t="n">
        <v>-0.1</v>
      </c>
      <c r="AJ13" s="218" t="n">
        <v>0.3</v>
      </c>
      <c r="AK13" s="218" t="n">
        <v>0.1</v>
      </c>
      <c r="AM13" s="259" t="n">
        <v>3</v>
      </c>
      <c r="AN13" s="269" t="n">
        <v>0.1</v>
      </c>
      <c r="AP13" s="259" t="n">
        <v>500</v>
      </c>
      <c r="AQ13" s="272" t="n">
        <v>0.7665</v>
      </c>
      <c r="AR13" s="272" t="n">
        <v>0.7665</v>
      </c>
      <c r="AS13" s="272" t="n">
        <v>0.857490447810899</v>
      </c>
      <c r="AT13" s="272" t="n">
        <v>0.907490447810899</v>
      </c>
      <c r="AU13" s="272" t="n">
        <v>0.890136798458977</v>
      </c>
      <c r="AV13" s="272" t="n">
        <v>0.811130846654825</v>
      </c>
      <c r="AW13" s="272" t="n">
        <v>0.829655397325796</v>
      </c>
      <c r="AX13" s="272" t="n">
        <v>0.864265237442353</v>
      </c>
      <c r="AY13" s="272" t="n">
        <v>0.898424150370229</v>
      </c>
      <c r="AZ13" s="272" t="n">
        <v>0.9265</v>
      </c>
      <c r="BA13" s="272" t="n">
        <v>0.9065</v>
      </c>
      <c r="BB13" s="272" t="n">
        <v>0.9065</v>
      </c>
      <c r="BC13" s="259" t="s">
        <v>237</v>
      </c>
      <c r="BE13" s="253" t="n">
        <v>36770</v>
      </c>
      <c r="BF13" s="271" t="n">
        <v>0.9</v>
      </c>
    </row>
    <row r="14" customFormat="false" ht="12.75" hidden="false" customHeight="false" outlineLevel="0" collapsed="false">
      <c r="A14" s="267" t="n">
        <v>36623</v>
      </c>
      <c r="B14" s="175" t="n">
        <v>28.3</v>
      </c>
      <c r="C14" s="268" t="n">
        <v>28.5</v>
      </c>
      <c r="D14" s="175" t="n">
        <v>28.7</v>
      </c>
      <c r="E14" s="263"/>
      <c r="F14" s="175" t="n">
        <v>15.3849987030029</v>
      </c>
      <c r="G14" s="175" t="n">
        <v>15.4849987030029</v>
      </c>
      <c r="H14" s="175" t="n">
        <v>15.5849987030029</v>
      </c>
      <c r="I14" s="259"/>
      <c r="J14" s="253" t="n">
        <v>36800</v>
      </c>
      <c r="K14" s="218" t="n">
        <v>17.1629997253418</v>
      </c>
      <c r="L14" s="218" t="n">
        <v>17.5004997253418</v>
      </c>
      <c r="M14" s="218" t="n">
        <v>17.8379997253418</v>
      </c>
      <c r="O14" s="218" t="n">
        <v>14.0009994506836</v>
      </c>
      <c r="P14" s="218" t="n">
        <v>16.5009994506836</v>
      </c>
      <c r="Q14" s="218" t="n">
        <v>19.0009994506836</v>
      </c>
      <c r="S14" s="218" t="n">
        <v>0</v>
      </c>
      <c r="T14" s="218" t="n">
        <v>0</v>
      </c>
      <c r="U14" s="218" t="n">
        <v>0</v>
      </c>
      <c r="W14" s="218" t="n">
        <v>0.1625</v>
      </c>
      <c r="X14" s="218" t="n">
        <v>0.325</v>
      </c>
      <c r="Y14" s="218" t="n">
        <v>0.4875</v>
      </c>
      <c r="AA14" s="218" t="n">
        <v>0.03</v>
      </c>
      <c r="AB14" s="218" t="n">
        <v>0.06</v>
      </c>
      <c r="AC14" s="218" t="n">
        <v>0.09</v>
      </c>
      <c r="AE14" s="218" t="n">
        <v>-0.4</v>
      </c>
      <c r="AF14" s="218" t="n">
        <v>2.3</v>
      </c>
      <c r="AG14" s="218" t="n">
        <v>0.5</v>
      </c>
      <c r="AI14" s="218" t="n">
        <v>-0.1</v>
      </c>
      <c r="AJ14" s="218" t="n">
        <v>0.3</v>
      </c>
      <c r="AK14" s="218" t="n">
        <v>0.1</v>
      </c>
      <c r="AM14" s="259" t="n">
        <v>3</v>
      </c>
      <c r="AN14" s="269" t="n">
        <v>0.1</v>
      </c>
      <c r="AP14" s="259" t="n">
        <v>600</v>
      </c>
      <c r="AQ14" s="272" t="n">
        <v>0.8234</v>
      </c>
      <c r="AR14" s="272" t="n">
        <v>0.8234</v>
      </c>
      <c r="AS14" s="272" t="n">
        <v>0.99535202187632</v>
      </c>
      <c r="AT14" s="272" t="n">
        <v>1.04535202187632</v>
      </c>
      <c r="AU14" s="272" t="n">
        <v>1.07923863005648</v>
      </c>
      <c r="AV14" s="272" t="n">
        <v>0.98963883955003</v>
      </c>
      <c r="AW14" s="272" t="n">
        <v>0.914664637460593</v>
      </c>
      <c r="AX14" s="272" t="n">
        <v>0.960239311978063</v>
      </c>
      <c r="AY14" s="272" t="n">
        <v>1.03968103284602</v>
      </c>
      <c r="AZ14" s="272" t="n">
        <v>1.0644</v>
      </c>
      <c r="BA14" s="272" t="n">
        <v>1.0444</v>
      </c>
      <c r="BB14" s="272" t="n">
        <v>1.0444</v>
      </c>
      <c r="BC14" s="259" t="s">
        <v>237</v>
      </c>
      <c r="BE14" s="253" t="n">
        <v>36800</v>
      </c>
      <c r="BF14" s="271" t="n">
        <v>0.9</v>
      </c>
    </row>
    <row r="15" customFormat="false" ht="12.75" hidden="false" customHeight="false" outlineLevel="0" collapsed="false">
      <c r="A15" s="267" t="n">
        <v>36624</v>
      </c>
      <c r="B15" s="175" t="n">
        <v>17.3</v>
      </c>
      <c r="C15" s="268" t="n">
        <v>17.5</v>
      </c>
      <c r="D15" s="175" t="n">
        <v>17.7</v>
      </c>
      <c r="E15" s="263"/>
      <c r="F15" s="175" t="n">
        <v>15.3849987030029</v>
      </c>
      <c r="G15" s="175" t="n">
        <v>15.4849987030029</v>
      </c>
      <c r="H15" s="175" t="n">
        <v>15.5849987030029</v>
      </c>
      <c r="I15" s="259"/>
      <c r="J15" s="253" t="n">
        <v>36831</v>
      </c>
      <c r="K15" s="218" t="n">
        <v>18.1672512054443</v>
      </c>
      <c r="L15" s="218" t="n">
        <v>18.5047512054443</v>
      </c>
      <c r="M15" s="218" t="n">
        <v>18.8422512054443</v>
      </c>
      <c r="O15" s="218" t="n">
        <v>15.0044994354248</v>
      </c>
      <c r="P15" s="218" t="n">
        <v>17.5044994354248</v>
      </c>
      <c r="Q15" s="218" t="n">
        <v>20.0044994354248</v>
      </c>
      <c r="S15" s="218" t="n">
        <v>0</v>
      </c>
      <c r="T15" s="218" t="n">
        <v>0</v>
      </c>
      <c r="U15" s="218" t="n">
        <v>0</v>
      </c>
      <c r="W15" s="218" t="n">
        <v>0.11</v>
      </c>
      <c r="X15" s="218" t="n">
        <v>0.22</v>
      </c>
      <c r="Y15" s="218" t="n">
        <v>0.33</v>
      </c>
      <c r="AA15" s="218" t="n">
        <v>0.03</v>
      </c>
      <c r="AB15" s="218" t="n">
        <v>0.06</v>
      </c>
      <c r="AC15" s="218" t="n">
        <v>0.09</v>
      </c>
      <c r="AE15" s="218" t="n">
        <v>-0.25</v>
      </c>
      <c r="AF15" s="218" t="n">
        <v>1.5</v>
      </c>
      <c r="AG15" s="218" t="n">
        <v>0.25</v>
      </c>
      <c r="AI15" s="218" t="n">
        <v>-0.1</v>
      </c>
      <c r="AJ15" s="218" t="n">
        <v>0.3</v>
      </c>
      <c r="AK15" s="218" t="n">
        <v>0.1</v>
      </c>
      <c r="AM15" s="259" t="n">
        <v>3</v>
      </c>
      <c r="AN15" s="269" t="n">
        <v>0.1</v>
      </c>
      <c r="AP15" s="259" t="n">
        <v>700</v>
      </c>
      <c r="AQ15" s="272" t="n">
        <v>2.03</v>
      </c>
      <c r="AR15" s="272" t="n">
        <v>2.03</v>
      </c>
      <c r="AS15" s="272" t="n">
        <v>1.796</v>
      </c>
      <c r="AT15" s="272" t="n">
        <v>1.49097568120843</v>
      </c>
      <c r="AU15" s="272" t="n">
        <v>1.29132521466584</v>
      </c>
      <c r="AV15" s="272" t="n">
        <v>1.13469508584962</v>
      </c>
      <c r="AW15" s="272" t="n">
        <v>1.01576258288944</v>
      </c>
      <c r="AX15" s="272" t="n">
        <v>1.11728779758195</v>
      </c>
      <c r="AY15" s="272" t="n">
        <v>1.41383456743244</v>
      </c>
      <c r="AZ15" s="272" t="n">
        <v>1.376</v>
      </c>
      <c r="BA15" s="272" t="n">
        <v>1.496</v>
      </c>
      <c r="BB15" s="272" t="n">
        <v>1.496</v>
      </c>
      <c r="BC15" s="259" t="s">
        <v>237</v>
      </c>
      <c r="BE15" s="253" t="n">
        <v>36831</v>
      </c>
      <c r="BF15" s="271" t="n">
        <v>0.9</v>
      </c>
    </row>
    <row r="16" customFormat="false" ht="12.75" hidden="false" customHeight="false" outlineLevel="0" collapsed="false">
      <c r="A16" s="267" t="n">
        <v>36625</v>
      </c>
      <c r="B16" s="175" t="n">
        <v>17.3</v>
      </c>
      <c r="C16" s="268" t="n">
        <v>17.5</v>
      </c>
      <c r="D16" s="175" t="n">
        <v>17.7</v>
      </c>
      <c r="E16" s="263"/>
      <c r="F16" s="175" t="n">
        <v>15.3849987030029</v>
      </c>
      <c r="G16" s="175" t="n">
        <v>15.4849987030029</v>
      </c>
      <c r="H16" s="175" t="n">
        <v>15.5849987030029</v>
      </c>
      <c r="I16" s="259"/>
      <c r="J16" s="253" t="n">
        <v>36861</v>
      </c>
      <c r="K16" s="218" t="n">
        <v>19.6674991607666</v>
      </c>
      <c r="L16" s="218" t="n">
        <v>20.0049991607666</v>
      </c>
      <c r="M16" s="218" t="n">
        <v>20.3424991607666</v>
      </c>
      <c r="O16" s="218" t="n">
        <v>15</v>
      </c>
      <c r="P16" s="218" t="n">
        <v>17.5</v>
      </c>
      <c r="Q16" s="218" t="n">
        <v>20</v>
      </c>
      <c r="S16" s="218" t="n">
        <v>0</v>
      </c>
      <c r="T16" s="218" t="n">
        <v>0</v>
      </c>
      <c r="U16" s="218" t="n">
        <v>0</v>
      </c>
      <c r="W16" s="218" t="n">
        <v>0.105</v>
      </c>
      <c r="X16" s="218" t="n">
        <v>0.21</v>
      </c>
      <c r="Y16" s="218" t="n">
        <v>0.315</v>
      </c>
      <c r="AA16" s="218" t="n">
        <v>0.03</v>
      </c>
      <c r="AB16" s="218" t="n">
        <v>0.06</v>
      </c>
      <c r="AC16" s="218" t="n">
        <v>0.09</v>
      </c>
      <c r="AE16" s="218" t="n">
        <v>-0.25</v>
      </c>
      <c r="AF16" s="218" t="n">
        <v>1.5</v>
      </c>
      <c r="AG16" s="218" t="n">
        <v>0.25</v>
      </c>
      <c r="AI16" s="218" t="n">
        <v>-0.1</v>
      </c>
      <c r="AJ16" s="218" t="n">
        <v>0.3</v>
      </c>
      <c r="AK16" s="218" t="n">
        <v>0.1</v>
      </c>
      <c r="AM16" s="259" t="n">
        <v>4</v>
      </c>
      <c r="AN16" s="269" t="n">
        <v>0.1</v>
      </c>
      <c r="AP16" s="259" t="n">
        <v>800</v>
      </c>
      <c r="AQ16" s="272" t="n">
        <v>1.1</v>
      </c>
      <c r="AR16" s="272" t="n">
        <v>1.1</v>
      </c>
      <c r="AS16" s="272" t="n">
        <v>1.1359</v>
      </c>
      <c r="AT16" s="272" t="n">
        <v>1.1232726508202</v>
      </c>
      <c r="AU16" s="272" t="n">
        <v>0.75</v>
      </c>
      <c r="AV16" s="272" t="n">
        <v>0.55</v>
      </c>
      <c r="AW16" s="272" t="n">
        <v>0.4</v>
      </c>
      <c r="AX16" s="272" t="n">
        <v>0.4</v>
      </c>
      <c r="AY16" s="272" t="n">
        <v>0.65</v>
      </c>
      <c r="AZ16" s="272" t="n">
        <v>1.0615</v>
      </c>
      <c r="BA16" s="272" t="n">
        <v>1.0715</v>
      </c>
      <c r="BB16" s="272" t="n">
        <v>1.0875</v>
      </c>
      <c r="BC16" s="259" t="s">
        <v>238</v>
      </c>
      <c r="BE16" s="253" t="n">
        <v>36861</v>
      </c>
      <c r="BF16" s="271" t="n">
        <v>0.9</v>
      </c>
    </row>
    <row r="17" customFormat="false" ht="12.75" hidden="false" customHeight="false" outlineLevel="0" collapsed="false">
      <c r="A17" s="267" t="n">
        <v>36626</v>
      </c>
      <c r="B17" s="175" t="n">
        <v>27.8499992370605</v>
      </c>
      <c r="C17" s="268" t="n">
        <v>28.0499992370605</v>
      </c>
      <c r="D17" s="175" t="n">
        <v>28.2499992370605</v>
      </c>
      <c r="E17" s="263"/>
      <c r="F17" s="175" t="n">
        <v>15.3849987030029</v>
      </c>
      <c r="G17" s="175" t="n">
        <v>15.4849987030029</v>
      </c>
      <c r="H17" s="175" t="n">
        <v>15.5849987030029</v>
      </c>
      <c r="I17" s="259"/>
      <c r="J17" s="253" t="n">
        <v>36892</v>
      </c>
      <c r="K17" s="218" t="n">
        <v>26.0487487792969</v>
      </c>
      <c r="L17" s="218" t="n">
        <v>26.4987487792969</v>
      </c>
      <c r="M17" s="218" t="n">
        <v>26.9487487792969</v>
      </c>
      <c r="O17" s="218" t="n">
        <v>22.5025005340576</v>
      </c>
      <c r="P17" s="218" t="n">
        <v>25.0025005340576</v>
      </c>
      <c r="Q17" s="218" t="n">
        <v>27.5025005340576</v>
      </c>
      <c r="S17" s="218" t="n">
        <v>0</v>
      </c>
      <c r="T17" s="218" t="n">
        <v>0</v>
      </c>
      <c r="U17" s="218" t="n">
        <v>0</v>
      </c>
      <c r="W17" s="218" t="n">
        <v>0.11</v>
      </c>
      <c r="X17" s="218" t="n">
        <v>0.22</v>
      </c>
      <c r="Y17" s="218" t="n">
        <v>0.33</v>
      </c>
      <c r="AA17" s="218" t="n">
        <v>0.01</v>
      </c>
      <c r="AB17" s="218" t="n">
        <v>0.02</v>
      </c>
      <c r="AC17" s="218" t="n">
        <v>0.03</v>
      </c>
      <c r="AE17" s="218" t="n">
        <v>-0.25</v>
      </c>
      <c r="AF17" s="218" t="n">
        <v>1.5</v>
      </c>
      <c r="AG17" s="218" t="n">
        <v>0.25</v>
      </c>
      <c r="AI17" s="218" t="n">
        <v>-0.1</v>
      </c>
      <c r="AJ17" s="218" t="n">
        <v>0.3</v>
      </c>
      <c r="AK17" s="218" t="n">
        <v>0.1</v>
      </c>
      <c r="AM17" s="259" t="n">
        <v>4</v>
      </c>
      <c r="AN17" s="269" t="n">
        <v>0.1</v>
      </c>
      <c r="AP17" s="259" t="n">
        <v>900</v>
      </c>
      <c r="AQ17" s="272" t="n">
        <v>1.3</v>
      </c>
      <c r="AR17" s="272" t="n">
        <v>1.3</v>
      </c>
      <c r="AS17" s="272" t="n">
        <v>1.1898</v>
      </c>
      <c r="AT17" s="272" t="n">
        <v>1.14131544612562</v>
      </c>
      <c r="AU17" s="272" t="n">
        <v>0.75</v>
      </c>
      <c r="AV17" s="272" t="n">
        <v>0.55</v>
      </c>
      <c r="AW17" s="272" t="n">
        <v>0.4</v>
      </c>
      <c r="AX17" s="272" t="n">
        <v>0.4</v>
      </c>
      <c r="AY17" s="272" t="n">
        <v>0.65</v>
      </c>
      <c r="AZ17" s="272" t="n">
        <v>1.1326</v>
      </c>
      <c r="BA17" s="272" t="n">
        <v>1.1426</v>
      </c>
      <c r="BB17" s="272" t="n">
        <v>1.1638</v>
      </c>
      <c r="BC17" s="259" t="s">
        <v>238</v>
      </c>
      <c r="BE17" s="253" t="n">
        <v>36892</v>
      </c>
      <c r="BF17" s="271" t="n">
        <v>0.9</v>
      </c>
    </row>
    <row r="18" customFormat="false" ht="12.75" hidden="false" customHeight="false" outlineLevel="0" collapsed="false">
      <c r="A18" s="267" t="n">
        <v>36627</v>
      </c>
      <c r="B18" s="175" t="n">
        <v>27.8499992370605</v>
      </c>
      <c r="C18" s="268" t="n">
        <v>28.0499992370605</v>
      </c>
      <c r="D18" s="175" t="n">
        <v>28.2499992370605</v>
      </c>
      <c r="E18" s="263"/>
      <c r="F18" s="175" t="n">
        <v>15.3849987030029</v>
      </c>
      <c r="G18" s="175" t="n">
        <v>15.4849987030029</v>
      </c>
      <c r="H18" s="175" t="n">
        <v>15.5849987030029</v>
      </c>
      <c r="I18" s="259"/>
      <c r="J18" s="253" t="n">
        <v>36923</v>
      </c>
      <c r="K18" s="218" t="n">
        <v>25.0462501525879</v>
      </c>
      <c r="L18" s="218" t="n">
        <v>25.4962501525879</v>
      </c>
      <c r="M18" s="218" t="n">
        <v>25.9462501525879</v>
      </c>
      <c r="O18" s="218" t="n">
        <v>20.4974994659424</v>
      </c>
      <c r="P18" s="218" t="n">
        <v>22.9974994659424</v>
      </c>
      <c r="Q18" s="218" t="n">
        <v>25.4974994659424</v>
      </c>
      <c r="S18" s="218" t="n">
        <v>0</v>
      </c>
      <c r="T18" s="218" t="n">
        <v>0</v>
      </c>
      <c r="U18" s="218" t="n">
        <v>0</v>
      </c>
      <c r="W18" s="218" t="n">
        <v>0.125</v>
      </c>
      <c r="X18" s="218" t="n">
        <v>0.25</v>
      </c>
      <c r="Y18" s="218" t="n">
        <v>0.375</v>
      </c>
      <c r="AA18" s="218" t="n">
        <v>0.01</v>
      </c>
      <c r="AB18" s="218" t="n">
        <v>0.02</v>
      </c>
      <c r="AC18" s="218" t="n">
        <v>0.03</v>
      </c>
      <c r="AE18" s="218" t="n">
        <v>-0.4</v>
      </c>
      <c r="AF18" s="218" t="n">
        <v>2.25</v>
      </c>
      <c r="AG18" s="218" t="n">
        <v>0.5</v>
      </c>
      <c r="AI18" s="218" t="n">
        <v>-0.1</v>
      </c>
      <c r="AJ18" s="218" t="n">
        <v>0.3</v>
      </c>
      <c r="AK18" s="218" t="n">
        <v>0.1</v>
      </c>
      <c r="AM18" s="259" t="n">
        <v>4</v>
      </c>
      <c r="AN18" s="269" t="n">
        <v>0.1</v>
      </c>
      <c r="AP18" s="259" t="n">
        <v>1000</v>
      </c>
      <c r="AQ18" s="272" t="n">
        <v>1.3</v>
      </c>
      <c r="AR18" s="272" t="n">
        <v>1.3</v>
      </c>
      <c r="AS18" s="272" t="n">
        <v>1.1862</v>
      </c>
      <c r="AT18" s="272" t="n">
        <v>1.09378612004454</v>
      </c>
      <c r="AU18" s="272" t="n">
        <v>0.75</v>
      </c>
      <c r="AV18" s="272" t="n">
        <v>0.55</v>
      </c>
      <c r="AW18" s="272" t="n">
        <v>0.4</v>
      </c>
      <c r="AX18" s="272" t="n">
        <v>0.4</v>
      </c>
      <c r="AY18" s="272" t="n">
        <v>0.65</v>
      </c>
      <c r="AZ18" s="272" t="n">
        <v>1.1291</v>
      </c>
      <c r="BA18" s="272" t="n">
        <v>1.1352</v>
      </c>
      <c r="BB18" s="272" t="n">
        <v>1.1579</v>
      </c>
      <c r="BC18" s="259" t="s">
        <v>238</v>
      </c>
      <c r="BE18" s="253" t="n">
        <v>36923</v>
      </c>
      <c r="BF18" s="271" t="n">
        <v>0.9</v>
      </c>
    </row>
    <row r="19" customFormat="false" ht="12.75" hidden="false" customHeight="false" outlineLevel="0" collapsed="false">
      <c r="A19" s="267" t="n">
        <v>36628</v>
      </c>
      <c r="B19" s="175" t="n">
        <v>27.8499992370605</v>
      </c>
      <c r="C19" s="268" t="n">
        <v>28.0499992370605</v>
      </c>
      <c r="D19" s="175" t="n">
        <v>28.2499992370605</v>
      </c>
      <c r="E19" s="263"/>
      <c r="F19" s="175" t="n">
        <v>15.3849987030029</v>
      </c>
      <c r="G19" s="175" t="n">
        <v>15.4849987030029</v>
      </c>
      <c r="H19" s="175" t="n">
        <v>15.5849987030029</v>
      </c>
      <c r="I19" s="259"/>
      <c r="J19" s="253" t="n">
        <v>36951</v>
      </c>
      <c r="K19" s="218" t="n">
        <v>18.3847496032715</v>
      </c>
      <c r="L19" s="218" t="n">
        <v>18.6847496032715</v>
      </c>
      <c r="M19" s="218" t="n">
        <v>18.9847496032715</v>
      </c>
      <c r="O19" s="218" t="n">
        <v>15.8144989013672</v>
      </c>
      <c r="P19" s="218" t="n">
        <v>18.3144989013672</v>
      </c>
      <c r="Q19" s="218" t="n">
        <v>20.8144989013672</v>
      </c>
      <c r="S19" s="218" t="n">
        <v>0</v>
      </c>
      <c r="T19" s="218" t="n">
        <v>0</v>
      </c>
      <c r="U19" s="218" t="n">
        <v>0</v>
      </c>
      <c r="W19" s="218" t="n">
        <v>0.125</v>
      </c>
      <c r="X19" s="218" t="n">
        <v>0.25</v>
      </c>
      <c r="Y19" s="218" t="n">
        <v>0.375</v>
      </c>
      <c r="AA19" s="218" t="n">
        <v>0.0075</v>
      </c>
      <c r="AB19" s="218" t="n">
        <v>0.015</v>
      </c>
      <c r="AC19" s="218" t="n">
        <v>0.0225</v>
      </c>
      <c r="AE19" s="218" t="n">
        <v>-0.4</v>
      </c>
      <c r="AF19" s="218" t="n">
        <v>2.25</v>
      </c>
      <c r="AG19" s="218" t="n">
        <v>0.5</v>
      </c>
      <c r="AI19" s="218" t="n">
        <v>-0.1</v>
      </c>
      <c r="AJ19" s="218" t="n">
        <v>0.3</v>
      </c>
      <c r="AK19" s="218" t="n">
        <v>0.1</v>
      </c>
      <c r="AM19" s="259" t="n">
        <v>5</v>
      </c>
      <c r="AN19" s="269" t="n">
        <v>0.1</v>
      </c>
      <c r="AP19" s="259" t="n">
        <v>1100</v>
      </c>
      <c r="AQ19" s="272" t="n">
        <v>0.8</v>
      </c>
      <c r="AR19" s="272" t="n">
        <v>0.8</v>
      </c>
      <c r="AS19" s="272" t="n">
        <v>1.1653</v>
      </c>
      <c r="AT19" s="272" t="n">
        <v>1.11633559035934</v>
      </c>
      <c r="AU19" s="272" t="n">
        <v>0.75</v>
      </c>
      <c r="AV19" s="272" t="n">
        <v>0.55</v>
      </c>
      <c r="AW19" s="272" t="n">
        <v>0.4</v>
      </c>
      <c r="AX19" s="272" t="n">
        <v>0.4</v>
      </c>
      <c r="AY19" s="272" t="n">
        <v>0.65</v>
      </c>
      <c r="AZ19" s="272" t="n">
        <v>1.1227</v>
      </c>
      <c r="BA19" s="272" t="n">
        <v>1.1133</v>
      </c>
      <c r="BB19" s="272" t="n">
        <v>1.1327</v>
      </c>
      <c r="BC19" s="259" t="s">
        <v>238</v>
      </c>
      <c r="BE19" s="253" t="n">
        <v>36951</v>
      </c>
      <c r="BF19" s="271" t="n">
        <v>0.9</v>
      </c>
    </row>
    <row r="20" customFormat="false" ht="12.75" hidden="false" customHeight="false" outlineLevel="0" collapsed="false">
      <c r="A20" s="267" t="n">
        <v>36629</v>
      </c>
      <c r="B20" s="175" t="n">
        <v>27.8499992370605</v>
      </c>
      <c r="C20" s="268" t="n">
        <v>28.0499992370605</v>
      </c>
      <c r="D20" s="175" t="n">
        <v>28.2499992370605</v>
      </c>
      <c r="E20" s="263"/>
      <c r="F20" s="175" t="n">
        <v>15.3849987030029</v>
      </c>
      <c r="G20" s="175" t="n">
        <v>15.4849987030029</v>
      </c>
      <c r="H20" s="175" t="n">
        <v>15.5849987030029</v>
      </c>
      <c r="I20" s="259"/>
      <c r="J20" s="253" t="n">
        <v>36982</v>
      </c>
      <c r="K20" s="218" t="n">
        <v>19.1800003051758</v>
      </c>
      <c r="L20" s="218" t="n">
        <v>19.3675003051758</v>
      </c>
      <c r="M20" s="218" t="n">
        <v>19.5550003051758</v>
      </c>
      <c r="O20" s="218" t="n">
        <v>15.5849990844727</v>
      </c>
      <c r="P20" s="218" t="n">
        <v>18.0849990844727</v>
      </c>
      <c r="Q20" s="218" t="n">
        <v>20.5849990844727</v>
      </c>
      <c r="S20" s="218" t="n">
        <v>0</v>
      </c>
      <c r="T20" s="218" t="n">
        <v>0</v>
      </c>
      <c r="U20" s="218" t="n">
        <v>0</v>
      </c>
      <c r="W20" s="218" t="n">
        <v>0.1</v>
      </c>
      <c r="X20" s="218" t="n">
        <v>0.2</v>
      </c>
      <c r="Y20" s="218" t="n">
        <v>0.3</v>
      </c>
      <c r="AA20" s="218" t="n">
        <v>0.0075</v>
      </c>
      <c r="AB20" s="218" t="n">
        <v>0.015</v>
      </c>
      <c r="AC20" s="218" t="n">
        <v>0.0225</v>
      </c>
      <c r="AE20" s="218" t="n">
        <v>-0.25</v>
      </c>
      <c r="AF20" s="218" t="n">
        <v>1.1</v>
      </c>
      <c r="AG20" s="218" t="n">
        <v>0.25</v>
      </c>
      <c r="AI20" s="218" t="n">
        <v>-0.1</v>
      </c>
      <c r="AJ20" s="218" t="n">
        <v>0.3</v>
      </c>
      <c r="AK20" s="218" t="n">
        <v>0.1</v>
      </c>
      <c r="AM20" s="259" t="n">
        <v>5</v>
      </c>
      <c r="AN20" s="269" t="n">
        <v>0.1</v>
      </c>
      <c r="AP20" s="259" t="n">
        <v>1200</v>
      </c>
      <c r="AQ20" s="272" t="n">
        <v>0.8</v>
      </c>
      <c r="AR20" s="272" t="n">
        <v>0.8</v>
      </c>
      <c r="AS20" s="272" t="n">
        <v>0.8904</v>
      </c>
      <c r="AT20" s="272" t="n">
        <v>1.11852454679246</v>
      </c>
      <c r="AU20" s="272" t="n">
        <v>1</v>
      </c>
      <c r="AV20" s="272" t="n">
        <v>1.2</v>
      </c>
      <c r="AW20" s="272" t="n">
        <v>1.3</v>
      </c>
      <c r="AX20" s="272" t="n">
        <v>1.3</v>
      </c>
      <c r="AY20" s="272" t="n">
        <v>1.3</v>
      </c>
      <c r="AZ20" s="272" t="n">
        <v>0.9474</v>
      </c>
      <c r="BA20" s="272" t="n">
        <v>0.9374</v>
      </c>
      <c r="BB20" s="272" t="n">
        <v>0.9204</v>
      </c>
      <c r="BC20" s="259" t="s">
        <v>238</v>
      </c>
      <c r="BE20" s="253" t="n">
        <v>36982</v>
      </c>
      <c r="BF20" s="271" t="n">
        <v>0.9</v>
      </c>
    </row>
    <row r="21" customFormat="false" ht="12.75" hidden="false" customHeight="false" outlineLevel="0" collapsed="false">
      <c r="A21" s="267" t="n">
        <v>36630</v>
      </c>
      <c r="B21" s="175" t="n">
        <v>27.8499992370605</v>
      </c>
      <c r="C21" s="268" t="n">
        <v>28.0499992370605</v>
      </c>
      <c r="D21" s="175" t="n">
        <v>28.2499992370605</v>
      </c>
      <c r="E21" s="263"/>
      <c r="F21" s="175" t="n">
        <v>15.3849987030029</v>
      </c>
      <c r="G21" s="175" t="n">
        <v>15.4849987030029</v>
      </c>
      <c r="H21" s="175" t="n">
        <v>15.5849987030029</v>
      </c>
      <c r="I21" s="259"/>
      <c r="J21" s="253" t="n">
        <v>37012</v>
      </c>
      <c r="K21" s="218" t="n">
        <v>18.8825000762939</v>
      </c>
      <c r="L21" s="218" t="n">
        <v>19.4825000762939</v>
      </c>
      <c r="M21" s="218" t="n">
        <v>20.0825000762939</v>
      </c>
      <c r="O21" s="218" t="n">
        <v>16.1149997711182</v>
      </c>
      <c r="P21" s="218" t="n">
        <v>18.6149997711182</v>
      </c>
      <c r="Q21" s="218" t="n">
        <v>21.1149997711182</v>
      </c>
      <c r="S21" s="218" t="n">
        <v>0</v>
      </c>
      <c r="T21" s="218" t="n">
        <v>0</v>
      </c>
      <c r="U21" s="218" t="n">
        <v>0</v>
      </c>
      <c r="W21" s="218" t="n">
        <v>0.0975</v>
      </c>
      <c r="X21" s="218" t="n">
        <v>0.195</v>
      </c>
      <c r="Y21" s="218" t="n">
        <v>0.2925</v>
      </c>
      <c r="AA21" s="218" t="n">
        <v>0.0075</v>
      </c>
      <c r="AB21" s="218" t="n">
        <v>0.015</v>
      </c>
      <c r="AC21" s="218" t="n">
        <v>0.0225</v>
      </c>
      <c r="AE21" s="218" t="n">
        <v>-0.25</v>
      </c>
      <c r="AF21" s="218" t="n">
        <v>1.2</v>
      </c>
      <c r="AG21" s="218" t="n">
        <v>0.25</v>
      </c>
      <c r="AI21" s="218" t="n">
        <v>-0.1</v>
      </c>
      <c r="AJ21" s="218" t="n">
        <v>0.3</v>
      </c>
      <c r="AK21" s="218" t="n">
        <v>0.1</v>
      </c>
      <c r="AM21" s="259" t="n">
        <v>5</v>
      </c>
      <c r="AN21" s="269" t="n">
        <v>0.1</v>
      </c>
      <c r="AP21" s="259" t="n">
        <v>1300</v>
      </c>
      <c r="AQ21" s="272" t="n">
        <v>0.8</v>
      </c>
      <c r="AR21" s="272" t="n">
        <v>0.8</v>
      </c>
      <c r="AS21" s="272" t="n">
        <v>0.8648</v>
      </c>
      <c r="AT21" s="272" t="n">
        <v>1.01643226256211</v>
      </c>
      <c r="AU21" s="272" t="n">
        <v>1</v>
      </c>
      <c r="AV21" s="272" t="n">
        <v>1.2</v>
      </c>
      <c r="AW21" s="272" t="n">
        <v>1.3</v>
      </c>
      <c r="AX21" s="272" t="n">
        <v>1.3</v>
      </c>
      <c r="AY21" s="272" t="n">
        <v>1.3</v>
      </c>
      <c r="AZ21" s="272" t="n">
        <v>0.8899</v>
      </c>
      <c r="BA21" s="272" t="n">
        <v>0.8829</v>
      </c>
      <c r="BB21" s="272" t="n">
        <v>0.8749</v>
      </c>
      <c r="BC21" s="259" t="s">
        <v>238</v>
      </c>
      <c r="BE21" s="253" t="n">
        <v>37012</v>
      </c>
      <c r="BF21" s="271" t="n">
        <v>0.9</v>
      </c>
    </row>
    <row r="22" customFormat="false" ht="12.75" hidden="false" customHeight="false" outlineLevel="0" collapsed="false">
      <c r="A22" s="267" t="n">
        <v>36631</v>
      </c>
      <c r="B22" s="175" t="n">
        <v>17.3</v>
      </c>
      <c r="C22" s="268" t="n">
        <v>17.5</v>
      </c>
      <c r="D22" s="175" t="n">
        <v>17.7</v>
      </c>
      <c r="E22" s="263"/>
      <c r="F22" s="175" t="n">
        <v>15.3849987030029</v>
      </c>
      <c r="G22" s="175" t="n">
        <v>15.4849987030029</v>
      </c>
      <c r="H22" s="175" t="n">
        <v>15.5849987030029</v>
      </c>
      <c r="I22" s="259"/>
      <c r="J22" s="253" t="n">
        <v>37043</v>
      </c>
      <c r="K22" s="218" t="n">
        <v>22.3337501525879</v>
      </c>
      <c r="L22" s="218" t="n">
        <v>24.0587501525879</v>
      </c>
      <c r="M22" s="218" t="n">
        <v>25.7837501525879</v>
      </c>
      <c r="O22" s="218" t="n">
        <v>15.0424995422363</v>
      </c>
      <c r="P22" s="218" t="n">
        <v>17.5424995422363</v>
      </c>
      <c r="Q22" s="218" t="n">
        <v>20.0424995422363</v>
      </c>
      <c r="S22" s="218" t="n">
        <v>0</v>
      </c>
      <c r="T22" s="218" t="n">
        <v>0</v>
      </c>
      <c r="U22" s="218" t="n">
        <v>0</v>
      </c>
      <c r="W22" s="218" t="n">
        <v>0.11</v>
      </c>
      <c r="X22" s="218" t="n">
        <v>0.22</v>
      </c>
      <c r="Y22" s="218" t="n">
        <v>0.33</v>
      </c>
      <c r="AA22" s="218" t="n">
        <v>0.0075</v>
      </c>
      <c r="AB22" s="218" t="n">
        <v>0.015</v>
      </c>
      <c r="AC22" s="218" t="n">
        <v>0.0225</v>
      </c>
      <c r="AE22" s="218" t="n">
        <v>-0.25</v>
      </c>
      <c r="AF22" s="218" t="n">
        <v>2.15</v>
      </c>
      <c r="AG22" s="218" t="n">
        <v>0.25</v>
      </c>
      <c r="AI22" s="218" t="n">
        <v>-0.1</v>
      </c>
      <c r="AJ22" s="218" t="n">
        <v>0.3</v>
      </c>
      <c r="AK22" s="218" t="n">
        <v>0.1</v>
      </c>
      <c r="AM22" s="259" t="n">
        <v>6</v>
      </c>
      <c r="AN22" s="269" t="n">
        <v>0.1</v>
      </c>
      <c r="AP22" s="259" t="n">
        <v>1400</v>
      </c>
      <c r="AQ22" s="272" t="n">
        <v>0.8</v>
      </c>
      <c r="AR22" s="272" t="n">
        <v>0.8</v>
      </c>
      <c r="AS22" s="272" t="n">
        <v>0.8372</v>
      </c>
      <c r="AT22" s="272" t="n">
        <v>1.01752674077867</v>
      </c>
      <c r="AU22" s="272" t="n">
        <v>1.5</v>
      </c>
      <c r="AV22" s="272" t="n">
        <v>1.7</v>
      </c>
      <c r="AW22" s="272" t="n">
        <v>1.9</v>
      </c>
      <c r="AX22" s="272" t="n">
        <v>1.9</v>
      </c>
      <c r="AY22" s="272" t="n">
        <v>1.4</v>
      </c>
      <c r="AZ22" s="272" t="n">
        <v>0.8652</v>
      </c>
      <c r="BA22" s="272" t="n">
        <v>0.8592</v>
      </c>
      <c r="BB22" s="272" t="n">
        <v>0.8372</v>
      </c>
      <c r="BC22" s="259" t="s">
        <v>238</v>
      </c>
      <c r="BE22" s="253" t="n">
        <v>37043</v>
      </c>
      <c r="BF22" s="271" t="n">
        <v>0.9</v>
      </c>
    </row>
    <row r="23" customFormat="false" ht="12.75" hidden="false" customHeight="false" outlineLevel="0" collapsed="false">
      <c r="A23" s="267" t="n">
        <v>36632</v>
      </c>
      <c r="B23" s="175" t="n">
        <v>17.3</v>
      </c>
      <c r="C23" s="268" t="n">
        <v>17.5</v>
      </c>
      <c r="D23" s="175" t="n">
        <v>17.7</v>
      </c>
      <c r="E23" s="263"/>
      <c r="F23" s="175" t="n">
        <v>15.3849987030029</v>
      </c>
      <c r="G23" s="175" t="n">
        <v>15.4849987030029</v>
      </c>
      <c r="H23" s="175" t="n">
        <v>15.5849987030029</v>
      </c>
      <c r="I23" s="259"/>
      <c r="J23" s="253" t="n">
        <v>37073</v>
      </c>
      <c r="K23" s="218" t="n">
        <v>36.2612495422363</v>
      </c>
      <c r="L23" s="218" t="n">
        <v>38.5112495422363</v>
      </c>
      <c r="M23" s="218" t="n">
        <v>40.7612495422363</v>
      </c>
      <c r="O23" s="218" t="n">
        <v>25.4974994659424</v>
      </c>
      <c r="P23" s="218" t="n">
        <v>27.9974994659424</v>
      </c>
      <c r="Q23" s="218" t="n">
        <v>30.4974994659424</v>
      </c>
      <c r="S23" s="218" t="n">
        <v>0</v>
      </c>
      <c r="T23" s="218" t="n">
        <v>0</v>
      </c>
      <c r="U23" s="218" t="n">
        <v>0</v>
      </c>
      <c r="W23" s="218" t="n">
        <v>0.14</v>
      </c>
      <c r="X23" s="218" t="n">
        <v>0.28</v>
      </c>
      <c r="Y23" s="218" t="n">
        <v>0.42</v>
      </c>
      <c r="AA23" s="218" t="n">
        <v>0.0075</v>
      </c>
      <c r="AB23" s="218" t="n">
        <v>0.015</v>
      </c>
      <c r="AC23" s="218" t="n">
        <v>0.0225</v>
      </c>
      <c r="AE23" s="218" t="n">
        <v>-0.75</v>
      </c>
      <c r="AF23" s="218" t="n">
        <v>2.75</v>
      </c>
      <c r="AG23" s="218" t="n">
        <v>0.75</v>
      </c>
      <c r="AI23" s="218" t="n">
        <v>-0.1</v>
      </c>
      <c r="AJ23" s="218" t="n">
        <v>0.3</v>
      </c>
      <c r="AK23" s="218" t="n">
        <v>0.1</v>
      </c>
      <c r="AM23" s="259" t="n">
        <v>6</v>
      </c>
      <c r="AN23" s="269" t="n">
        <v>0.1</v>
      </c>
      <c r="AP23" s="259" t="n">
        <v>1500</v>
      </c>
      <c r="AQ23" s="272" t="n">
        <v>0.8</v>
      </c>
      <c r="AR23" s="272" t="n">
        <v>0.8</v>
      </c>
      <c r="AS23" s="272" t="n">
        <v>0.7951</v>
      </c>
      <c r="AT23" s="272" t="n">
        <v>0.954368909575779</v>
      </c>
      <c r="AU23" s="272" t="n">
        <v>1.5</v>
      </c>
      <c r="AV23" s="272" t="n">
        <v>1.7</v>
      </c>
      <c r="AW23" s="272" t="n">
        <v>1.9</v>
      </c>
      <c r="AX23" s="272" t="n">
        <v>1.9</v>
      </c>
      <c r="AY23" s="272" t="n">
        <v>1.4</v>
      </c>
      <c r="AZ23" s="272" t="n">
        <v>0.8451</v>
      </c>
      <c r="BA23" s="272" t="n">
        <v>0.8391</v>
      </c>
      <c r="BB23" s="272" t="n">
        <v>0.7951</v>
      </c>
      <c r="BC23" s="259" t="s">
        <v>238</v>
      </c>
      <c r="BE23" s="253" t="n">
        <v>37073</v>
      </c>
      <c r="BF23" s="271" t="n">
        <v>0.9</v>
      </c>
    </row>
    <row r="24" customFormat="false" ht="12.75" hidden="false" customHeight="false" outlineLevel="0" collapsed="false">
      <c r="A24" s="267" t="n">
        <v>36633</v>
      </c>
      <c r="B24" s="175" t="n">
        <v>27.8499992370605</v>
      </c>
      <c r="C24" s="268" t="n">
        <v>28.0499992370605</v>
      </c>
      <c r="D24" s="175" t="n">
        <v>28.2499992370605</v>
      </c>
      <c r="E24" s="263"/>
      <c r="F24" s="175" t="n">
        <v>15.3849987030029</v>
      </c>
      <c r="G24" s="175" t="n">
        <v>15.4849987030029</v>
      </c>
      <c r="H24" s="175" t="n">
        <v>15.5849987030029</v>
      </c>
      <c r="I24" s="259"/>
      <c r="J24" s="253" t="n">
        <v>37104</v>
      </c>
      <c r="K24" s="218" t="n">
        <v>38.5224990844727</v>
      </c>
      <c r="L24" s="218" t="n">
        <v>40.7724990844727</v>
      </c>
      <c r="M24" s="218" t="n">
        <v>43.0224990844727</v>
      </c>
      <c r="O24" s="218" t="n">
        <v>26.9950008392334</v>
      </c>
      <c r="P24" s="218" t="n">
        <v>29.4950008392334</v>
      </c>
      <c r="Q24" s="218" t="n">
        <v>31.9950008392334</v>
      </c>
      <c r="S24" s="218" t="n">
        <v>0</v>
      </c>
      <c r="T24" s="218" t="n">
        <v>0</v>
      </c>
      <c r="U24" s="218" t="n">
        <v>0</v>
      </c>
      <c r="W24" s="218" t="n">
        <v>0.17</v>
      </c>
      <c r="X24" s="218" t="n">
        <v>0.34</v>
      </c>
      <c r="Y24" s="218" t="n">
        <v>0.51</v>
      </c>
      <c r="AA24" s="218" t="n">
        <v>0.0075</v>
      </c>
      <c r="AB24" s="218" t="n">
        <v>0.015</v>
      </c>
      <c r="AC24" s="218" t="n">
        <v>0.0225</v>
      </c>
      <c r="AE24" s="218" t="n">
        <v>-1</v>
      </c>
      <c r="AF24" s="218" t="n">
        <v>3.75</v>
      </c>
      <c r="AG24" s="218" t="n">
        <v>1</v>
      </c>
      <c r="AI24" s="218" t="n">
        <v>-0.1</v>
      </c>
      <c r="AJ24" s="218" t="n">
        <v>0.3</v>
      </c>
      <c r="AK24" s="218" t="n">
        <v>0.1</v>
      </c>
      <c r="AM24" s="259" t="n">
        <v>6</v>
      </c>
      <c r="AN24" s="269" t="n">
        <v>0.1</v>
      </c>
      <c r="AP24" s="259" t="n">
        <v>1600</v>
      </c>
      <c r="AQ24" s="272" t="n">
        <v>0.8</v>
      </c>
      <c r="AR24" s="272" t="n">
        <v>0.8</v>
      </c>
      <c r="AS24" s="272" t="n">
        <v>0.7793</v>
      </c>
      <c r="AT24" s="272" t="n">
        <v>0.891967555963749</v>
      </c>
      <c r="AU24" s="272" t="n">
        <v>1.5</v>
      </c>
      <c r="AV24" s="272" t="n">
        <v>1.7</v>
      </c>
      <c r="AW24" s="272" t="n">
        <v>1.9</v>
      </c>
      <c r="AX24" s="272" t="n">
        <v>1.9</v>
      </c>
      <c r="AY24" s="272" t="n">
        <v>1.4</v>
      </c>
      <c r="AZ24" s="272" t="n">
        <v>0.8393</v>
      </c>
      <c r="BA24" s="272" t="n">
        <v>0.8253</v>
      </c>
      <c r="BB24" s="272" t="n">
        <v>0.7813</v>
      </c>
      <c r="BC24" s="259" t="s">
        <v>238</v>
      </c>
      <c r="BE24" s="253" t="n">
        <v>37104</v>
      </c>
      <c r="BF24" s="271" t="n">
        <v>0.9</v>
      </c>
    </row>
    <row r="25" customFormat="false" ht="12.75" hidden="false" customHeight="false" outlineLevel="0" collapsed="false">
      <c r="A25" s="267" t="n">
        <v>36634</v>
      </c>
      <c r="B25" s="175" t="n">
        <v>27.8499992370605</v>
      </c>
      <c r="C25" s="268" t="n">
        <v>28.0499992370605</v>
      </c>
      <c r="D25" s="175" t="n">
        <v>28.2499992370605</v>
      </c>
      <c r="E25" s="263"/>
      <c r="F25" s="175" t="n">
        <v>15.3849987030029</v>
      </c>
      <c r="G25" s="175" t="n">
        <v>15.4849987030029</v>
      </c>
      <c r="H25" s="175" t="n">
        <v>15.5849987030029</v>
      </c>
      <c r="I25" s="259"/>
      <c r="J25" s="253" t="n">
        <v>37135</v>
      </c>
      <c r="K25" s="218" t="n">
        <v>17.4549995422363</v>
      </c>
      <c r="L25" s="218" t="n">
        <v>17.9799995422363</v>
      </c>
      <c r="M25" s="218" t="n">
        <v>18.5049995422363</v>
      </c>
      <c r="O25" s="218" t="n">
        <v>12.0600004196167</v>
      </c>
      <c r="P25" s="218" t="n">
        <v>14.5600004196167</v>
      </c>
      <c r="Q25" s="218" t="n">
        <v>17.0600004196167</v>
      </c>
      <c r="S25" s="218" t="n">
        <v>0</v>
      </c>
      <c r="T25" s="218" t="n">
        <v>0</v>
      </c>
      <c r="U25" s="218" t="n">
        <v>0</v>
      </c>
      <c r="W25" s="218" t="n">
        <v>0.17</v>
      </c>
      <c r="X25" s="218" t="n">
        <v>0.34</v>
      </c>
      <c r="Y25" s="218" t="n">
        <v>0.51</v>
      </c>
      <c r="AA25" s="218" t="n">
        <v>0.0075</v>
      </c>
      <c r="AB25" s="218" t="n">
        <v>0.015</v>
      </c>
      <c r="AC25" s="218" t="n">
        <v>0.0225</v>
      </c>
      <c r="AE25" s="218" t="n">
        <v>-1</v>
      </c>
      <c r="AF25" s="218" t="n">
        <v>3.75</v>
      </c>
      <c r="AG25" s="218" t="n">
        <v>1</v>
      </c>
      <c r="AI25" s="218" t="n">
        <v>-0.1</v>
      </c>
      <c r="AJ25" s="218" t="n">
        <v>0.3</v>
      </c>
      <c r="AK25" s="218" t="n">
        <v>0.1</v>
      </c>
      <c r="AM25" s="259" t="n">
        <v>7</v>
      </c>
      <c r="AN25" s="269" t="n">
        <v>0.15</v>
      </c>
      <c r="AP25" s="259" t="n">
        <v>1700</v>
      </c>
      <c r="AQ25" s="272" t="n">
        <v>1.2</v>
      </c>
      <c r="AR25" s="272" t="n">
        <v>1.2</v>
      </c>
      <c r="AS25" s="272" t="n">
        <v>0.8496</v>
      </c>
      <c r="AT25" s="272" t="n">
        <v>0.87001361056091</v>
      </c>
      <c r="AU25" s="272" t="n">
        <v>1.5</v>
      </c>
      <c r="AV25" s="272" t="n">
        <v>1.7</v>
      </c>
      <c r="AW25" s="272" t="n">
        <v>1.9</v>
      </c>
      <c r="AX25" s="272" t="n">
        <v>1.9</v>
      </c>
      <c r="AY25" s="272" t="n">
        <v>1.4</v>
      </c>
      <c r="AZ25" s="272" t="n">
        <v>0.8896</v>
      </c>
      <c r="BA25" s="272" t="n">
        <v>0.8866</v>
      </c>
      <c r="BB25" s="272" t="n">
        <v>0.8796</v>
      </c>
      <c r="BC25" s="259" t="s">
        <v>238</v>
      </c>
      <c r="BE25" s="253" t="n">
        <v>37135</v>
      </c>
      <c r="BF25" s="271" t="n">
        <v>0.9</v>
      </c>
    </row>
    <row r="26" customFormat="false" ht="12.75" hidden="false" customHeight="false" outlineLevel="0" collapsed="false">
      <c r="A26" s="267" t="n">
        <v>36635</v>
      </c>
      <c r="B26" s="175" t="n">
        <v>27.8499992370605</v>
      </c>
      <c r="C26" s="268" t="n">
        <v>28.0499992370605</v>
      </c>
      <c r="D26" s="175" t="n">
        <v>28.2499992370605</v>
      </c>
      <c r="E26" s="263"/>
      <c r="F26" s="175" t="n">
        <v>15.3849987030029</v>
      </c>
      <c r="G26" s="175" t="n">
        <v>15.4849987030029</v>
      </c>
      <c r="H26" s="175" t="n">
        <v>15.5849987030029</v>
      </c>
      <c r="I26" s="259"/>
      <c r="J26" s="253" t="n">
        <v>37165</v>
      </c>
      <c r="K26" s="218" t="n">
        <v>16.6194995880127</v>
      </c>
      <c r="L26" s="218" t="n">
        <v>17.0319995880127</v>
      </c>
      <c r="M26" s="218" t="n">
        <v>17.4444995880127</v>
      </c>
      <c r="O26" s="218" t="n">
        <v>12.2040004730225</v>
      </c>
      <c r="P26" s="218" t="n">
        <v>14.7040004730225</v>
      </c>
      <c r="Q26" s="218" t="n">
        <v>17.2040004730225</v>
      </c>
      <c r="S26" s="218" t="n">
        <v>0</v>
      </c>
      <c r="T26" s="218" t="n">
        <v>0</v>
      </c>
      <c r="U26" s="218" t="n">
        <v>0</v>
      </c>
      <c r="W26" s="218" t="n">
        <v>0.105</v>
      </c>
      <c r="X26" s="218" t="n">
        <v>0.21</v>
      </c>
      <c r="Y26" s="218" t="n">
        <v>0.315</v>
      </c>
      <c r="AA26" s="218" t="n">
        <v>0.0075</v>
      </c>
      <c r="AB26" s="218" t="n">
        <v>0.015</v>
      </c>
      <c r="AC26" s="218" t="n">
        <v>0.0225</v>
      </c>
      <c r="AE26" s="218" t="n">
        <v>-0.4</v>
      </c>
      <c r="AF26" s="218" t="n">
        <v>2.25</v>
      </c>
      <c r="AG26" s="218" t="n">
        <v>0.5</v>
      </c>
      <c r="AI26" s="218" t="n">
        <v>-0.1</v>
      </c>
      <c r="AJ26" s="218" t="n">
        <v>0.3</v>
      </c>
      <c r="AK26" s="218" t="n">
        <v>0.1</v>
      </c>
      <c r="AM26" s="259" t="n">
        <v>7</v>
      </c>
      <c r="AN26" s="269" t="n">
        <v>0.15</v>
      </c>
      <c r="AP26" s="259" t="n">
        <v>1800</v>
      </c>
      <c r="AQ26" s="272" t="n">
        <v>1.2</v>
      </c>
      <c r="AR26" s="272" t="n">
        <v>1.2</v>
      </c>
      <c r="AS26" s="272" t="n">
        <v>1.1583</v>
      </c>
      <c r="AT26" s="272" t="n">
        <v>0.858698637233787</v>
      </c>
      <c r="AU26" s="272" t="n">
        <v>1</v>
      </c>
      <c r="AV26" s="272" t="n">
        <v>1.2</v>
      </c>
      <c r="AW26" s="272" t="n">
        <v>1.3</v>
      </c>
      <c r="AX26" s="272" t="n">
        <v>1.3</v>
      </c>
      <c r="AY26" s="272" t="n">
        <v>1.3</v>
      </c>
      <c r="AZ26" s="272" t="n">
        <v>1.2001</v>
      </c>
      <c r="BA26" s="272" t="n">
        <v>1.2171</v>
      </c>
      <c r="BB26" s="272" t="n">
        <v>1.23965925286319</v>
      </c>
      <c r="BC26" s="259" t="s">
        <v>238</v>
      </c>
      <c r="BE26" s="253" t="n">
        <v>37165</v>
      </c>
      <c r="BF26" s="271" t="n">
        <v>0.9</v>
      </c>
    </row>
    <row r="27" customFormat="false" ht="12.75" hidden="false" customHeight="false" outlineLevel="0" collapsed="false">
      <c r="A27" s="267" t="n">
        <v>36636</v>
      </c>
      <c r="B27" s="175" t="n">
        <v>27.8499992370605</v>
      </c>
      <c r="C27" s="268" t="n">
        <v>28.0499992370605</v>
      </c>
      <c r="D27" s="175" t="n">
        <v>28.2499992370605</v>
      </c>
      <c r="E27" s="263"/>
      <c r="F27" s="175" t="n">
        <v>15.3849987030029</v>
      </c>
      <c r="G27" s="175" t="n">
        <v>15.4849987030029</v>
      </c>
      <c r="H27" s="175" t="n">
        <v>15.5849987030029</v>
      </c>
      <c r="I27" s="259"/>
      <c r="J27" s="253" t="n">
        <v>37196</v>
      </c>
      <c r="K27" s="218" t="n">
        <v>16.0812496185303</v>
      </c>
      <c r="L27" s="218" t="n">
        <v>16.4937496185303</v>
      </c>
      <c r="M27" s="218" t="n">
        <v>16.9062496185303</v>
      </c>
      <c r="O27" s="218" t="n">
        <v>12.7250003814697</v>
      </c>
      <c r="P27" s="218" t="n">
        <v>15.2250003814697</v>
      </c>
      <c r="Q27" s="218" t="n">
        <v>17.7250003814697</v>
      </c>
      <c r="S27" s="218" t="n">
        <v>0</v>
      </c>
      <c r="T27" s="218" t="n">
        <v>0</v>
      </c>
      <c r="U27" s="218" t="n">
        <v>0</v>
      </c>
      <c r="W27" s="218" t="n">
        <v>0.08</v>
      </c>
      <c r="X27" s="218" t="n">
        <v>0.16</v>
      </c>
      <c r="Y27" s="218" t="n">
        <v>0.24</v>
      </c>
      <c r="AA27" s="218" t="n">
        <v>0.0075</v>
      </c>
      <c r="AB27" s="218" t="n">
        <v>0.015</v>
      </c>
      <c r="AC27" s="218" t="n">
        <v>0.0225</v>
      </c>
      <c r="AE27" s="218" t="n">
        <v>-0.25</v>
      </c>
      <c r="AF27" s="218" t="n">
        <v>1.5</v>
      </c>
      <c r="AG27" s="218" t="n">
        <v>0.25</v>
      </c>
      <c r="AI27" s="218" t="n">
        <v>-0.1</v>
      </c>
      <c r="AJ27" s="218" t="n">
        <v>0.3</v>
      </c>
      <c r="AK27" s="218" t="n">
        <v>0.1</v>
      </c>
      <c r="AM27" s="259" t="n">
        <v>7</v>
      </c>
      <c r="AN27" s="269" t="n">
        <v>0.15</v>
      </c>
      <c r="AP27" s="259" t="n">
        <v>1900</v>
      </c>
      <c r="AQ27" s="272" t="n">
        <v>1.2</v>
      </c>
      <c r="AR27" s="272" t="n">
        <v>1.2</v>
      </c>
      <c r="AS27" s="272" t="n">
        <v>1.2719</v>
      </c>
      <c r="AT27" s="272" t="n">
        <v>0.854095390617062</v>
      </c>
      <c r="AU27" s="272" t="n">
        <v>1</v>
      </c>
      <c r="AV27" s="272" t="n">
        <v>1.2</v>
      </c>
      <c r="AW27" s="272" t="n">
        <v>1.3</v>
      </c>
      <c r="AX27" s="272" t="n">
        <v>1.3</v>
      </c>
      <c r="AY27" s="272" t="n">
        <v>1.3</v>
      </c>
      <c r="AZ27" s="272" t="n">
        <v>1.2095</v>
      </c>
      <c r="BA27" s="272" t="n">
        <v>1.2269</v>
      </c>
      <c r="BB27" s="272" t="n">
        <v>1.2314</v>
      </c>
      <c r="BC27" s="259" t="s">
        <v>238</v>
      </c>
      <c r="BE27" s="253" t="n">
        <v>37196</v>
      </c>
      <c r="BF27" s="271" t="n">
        <v>0.9</v>
      </c>
    </row>
    <row r="28" customFormat="false" ht="12.75" hidden="false" customHeight="false" outlineLevel="0" collapsed="false">
      <c r="A28" s="267" t="n">
        <v>36637</v>
      </c>
      <c r="B28" s="175" t="n">
        <v>27.8499992370605</v>
      </c>
      <c r="C28" s="268" t="n">
        <v>28.0499992370605</v>
      </c>
      <c r="D28" s="175" t="n">
        <v>28.2499992370605</v>
      </c>
      <c r="E28" s="263"/>
      <c r="F28" s="175" t="n">
        <v>15.3849987030029</v>
      </c>
      <c r="G28" s="175" t="n">
        <v>15.4849987030029</v>
      </c>
      <c r="H28" s="175" t="n">
        <v>15.5849987030029</v>
      </c>
      <c r="I28" s="259"/>
      <c r="J28" s="253" t="n">
        <v>37226</v>
      </c>
      <c r="K28" s="218" t="n">
        <v>20.2262500762939</v>
      </c>
      <c r="L28" s="218" t="n">
        <v>20.6387500762939</v>
      </c>
      <c r="M28" s="218" t="n">
        <v>21.0512500762939</v>
      </c>
      <c r="O28" s="218" t="n">
        <v>13.1750001907349</v>
      </c>
      <c r="P28" s="218" t="n">
        <v>15.6750001907349</v>
      </c>
      <c r="Q28" s="218" t="n">
        <v>18.1750001907349</v>
      </c>
      <c r="S28" s="218" t="n">
        <v>0</v>
      </c>
      <c r="T28" s="218" t="n">
        <v>0</v>
      </c>
      <c r="U28" s="218" t="n">
        <v>0</v>
      </c>
      <c r="W28" s="218" t="n">
        <v>0.08</v>
      </c>
      <c r="X28" s="218" t="n">
        <v>0.16</v>
      </c>
      <c r="Y28" s="218" t="n">
        <v>0.24</v>
      </c>
      <c r="AA28" s="218" t="n">
        <v>0.0075</v>
      </c>
      <c r="AB28" s="218" t="n">
        <v>0.015</v>
      </c>
      <c r="AC28" s="218" t="n">
        <v>0.0225</v>
      </c>
      <c r="AE28" s="218" t="n">
        <v>-0.25</v>
      </c>
      <c r="AF28" s="218" t="n">
        <v>1.5</v>
      </c>
      <c r="AG28" s="218" t="n">
        <v>0.25</v>
      </c>
      <c r="AI28" s="218" t="n">
        <v>-0.1</v>
      </c>
      <c r="AJ28" s="218" t="n">
        <v>0.3</v>
      </c>
      <c r="AK28" s="218" t="n">
        <v>0.1</v>
      </c>
      <c r="AM28" s="259" t="n">
        <v>8</v>
      </c>
      <c r="AN28" s="269" t="n">
        <v>0.15</v>
      </c>
      <c r="AP28" s="259" t="n">
        <v>2000</v>
      </c>
      <c r="AQ28" s="272" t="n">
        <v>1.2</v>
      </c>
      <c r="AR28" s="272" t="n">
        <v>1.2</v>
      </c>
      <c r="AS28" s="272" t="n">
        <v>1.217</v>
      </c>
      <c r="AT28" s="272" t="n">
        <v>0.936808972307086</v>
      </c>
      <c r="AU28" s="272" t="n">
        <v>0.75</v>
      </c>
      <c r="AV28" s="272" t="n">
        <v>0.55</v>
      </c>
      <c r="AW28" s="272" t="n">
        <v>0.4</v>
      </c>
      <c r="AX28" s="272" t="n">
        <v>0.4</v>
      </c>
      <c r="AY28" s="272" t="n">
        <v>0.65</v>
      </c>
      <c r="AZ28" s="272" t="n">
        <v>1.1567</v>
      </c>
      <c r="BA28" s="272" t="n">
        <v>1.1767</v>
      </c>
      <c r="BB28" s="272" t="n">
        <v>1.18899630831453</v>
      </c>
      <c r="BC28" s="259" t="s">
        <v>238</v>
      </c>
      <c r="BE28" s="253" t="n">
        <v>37226</v>
      </c>
      <c r="BF28" s="271" t="n">
        <v>0.9</v>
      </c>
    </row>
    <row r="29" customFormat="false" ht="12.75" hidden="false" customHeight="false" outlineLevel="0" collapsed="false">
      <c r="A29" s="267" t="n">
        <v>36638</v>
      </c>
      <c r="B29" s="175" t="n">
        <v>17.3</v>
      </c>
      <c r="C29" s="268" t="n">
        <v>17.5</v>
      </c>
      <c r="D29" s="175" t="n">
        <v>17.7</v>
      </c>
      <c r="E29" s="263"/>
      <c r="F29" s="175" t="n">
        <v>15.3849987030029</v>
      </c>
      <c r="G29" s="175" t="n">
        <v>15.4849987030029</v>
      </c>
      <c r="H29" s="175" t="n">
        <v>15.5849987030029</v>
      </c>
      <c r="I29" s="259"/>
      <c r="J29" s="253" t="n">
        <v>37257</v>
      </c>
      <c r="K29" s="218" t="n">
        <v>28.5150009155273</v>
      </c>
      <c r="L29" s="218" t="n">
        <v>29.0400009155273</v>
      </c>
      <c r="M29" s="218" t="n">
        <v>29.5650009155273</v>
      </c>
      <c r="O29" s="218" t="n">
        <v>19.1100006103516</v>
      </c>
      <c r="P29" s="218" t="n">
        <v>22.1100006103516</v>
      </c>
      <c r="Q29" s="218" t="n">
        <v>25.1100006103516</v>
      </c>
      <c r="S29" s="218" t="n">
        <v>0</v>
      </c>
      <c r="T29" s="218" t="n">
        <v>0</v>
      </c>
      <c r="U29" s="218" t="n">
        <v>0</v>
      </c>
      <c r="W29" s="218" t="n">
        <v>0.08</v>
      </c>
      <c r="X29" s="218" t="n">
        <v>0.16</v>
      </c>
      <c r="Y29" s="218" t="n">
        <v>0.24</v>
      </c>
      <c r="AA29" s="218" t="n">
        <v>0.0075</v>
      </c>
      <c r="AB29" s="218" t="n">
        <v>0.015</v>
      </c>
      <c r="AC29" s="218" t="n">
        <v>0.0225</v>
      </c>
      <c r="AE29" s="218" t="n">
        <v>-0.25</v>
      </c>
      <c r="AF29" s="218" t="n">
        <v>1.5</v>
      </c>
      <c r="AG29" s="218" t="n">
        <v>0.25</v>
      </c>
      <c r="AI29" s="218" t="n">
        <v>-0.1</v>
      </c>
      <c r="AJ29" s="218" t="n">
        <v>0.3</v>
      </c>
      <c r="AK29" s="218" t="n">
        <v>0.1</v>
      </c>
      <c r="AM29" s="259" t="n">
        <v>8</v>
      </c>
      <c r="AN29" s="269" t="n">
        <v>0.15</v>
      </c>
      <c r="AP29" s="259" t="n">
        <v>2100</v>
      </c>
      <c r="AQ29" s="272" t="n">
        <v>1.1</v>
      </c>
      <c r="AR29" s="272" t="n">
        <v>1.1</v>
      </c>
      <c r="AS29" s="272" t="n">
        <v>1.1451</v>
      </c>
      <c r="AT29" s="272" t="n">
        <v>1.15433651784915</v>
      </c>
      <c r="AU29" s="272" t="n">
        <v>0.75</v>
      </c>
      <c r="AV29" s="272" t="n">
        <v>0.55</v>
      </c>
      <c r="AW29" s="272" t="n">
        <v>0.4</v>
      </c>
      <c r="AX29" s="272" t="n">
        <v>0.4</v>
      </c>
      <c r="AY29" s="272" t="n">
        <v>0.65</v>
      </c>
      <c r="AZ29" s="272" t="n">
        <v>1.0689</v>
      </c>
      <c r="BA29" s="272" t="n">
        <v>1.0889</v>
      </c>
      <c r="BB29" s="272" t="n">
        <v>1.15505237327277</v>
      </c>
      <c r="BC29" s="259" t="s">
        <v>238</v>
      </c>
      <c r="BE29" s="253" t="n">
        <v>37257</v>
      </c>
      <c r="BF29" s="271" t="n">
        <v>0.9</v>
      </c>
    </row>
    <row r="30" customFormat="false" ht="12.75" hidden="false" customHeight="false" outlineLevel="0" collapsed="false">
      <c r="A30" s="267" t="n">
        <v>36639</v>
      </c>
      <c r="B30" s="175" t="n">
        <v>17.3</v>
      </c>
      <c r="C30" s="268" t="n">
        <v>17.5</v>
      </c>
      <c r="D30" s="175" t="n">
        <v>17.7</v>
      </c>
      <c r="E30" s="263"/>
      <c r="F30" s="175" t="n">
        <v>15.3849987030029</v>
      </c>
      <c r="G30" s="175" t="n">
        <v>15.4849987030029</v>
      </c>
      <c r="H30" s="175" t="n">
        <v>15.5849987030029</v>
      </c>
      <c r="I30" s="259"/>
      <c r="J30" s="253" t="n">
        <v>37288</v>
      </c>
      <c r="K30" s="218" t="n">
        <v>27.5249992370606</v>
      </c>
      <c r="L30" s="218" t="n">
        <v>28.0499992370605</v>
      </c>
      <c r="M30" s="218" t="n">
        <v>28.5749992370605</v>
      </c>
      <c r="O30" s="218" t="n">
        <v>21.0900001525879</v>
      </c>
      <c r="P30" s="218" t="n">
        <v>24.0900001525879</v>
      </c>
      <c r="Q30" s="218" t="n">
        <v>27.0900001525879</v>
      </c>
      <c r="S30" s="218" t="n">
        <v>0</v>
      </c>
      <c r="T30" s="218" t="n">
        <v>0</v>
      </c>
      <c r="U30" s="218" t="n">
        <v>0</v>
      </c>
      <c r="W30" s="218" t="n">
        <v>0.103125</v>
      </c>
      <c r="X30" s="218" t="n">
        <v>0.20625</v>
      </c>
      <c r="Y30" s="218" t="n">
        <v>0.309375</v>
      </c>
      <c r="AA30" s="218" t="n">
        <v>0.0075</v>
      </c>
      <c r="AB30" s="218" t="n">
        <v>0.015</v>
      </c>
      <c r="AC30" s="218" t="n">
        <v>0.0225</v>
      </c>
      <c r="AE30" s="218" t="n">
        <v>-0.4</v>
      </c>
      <c r="AF30" s="218" t="n">
        <v>2</v>
      </c>
      <c r="AG30" s="218" t="n">
        <v>0.5</v>
      </c>
      <c r="AI30" s="218" t="n">
        <v>-0.1</v>
      </c>
      <c r="AJ30" s="218" t="n">
        <v>0.3</v>
      </c>
      <c r="AK30" s="218" t="n">
        <v>0.1</v>
      </c>
      <c r="AM30" s="259" t="n">
        <v>8</v>
      </c>
      <c r="AN30" s="269" t="n">
        <v>0.15</v>
      </c>
      <c r="AP30" s="259" t="n">
        <v>2200</v>
      </c>
      <c r="AQ30" s="272" t="n">
        <v>0.8</v>
      </c>
      <c r="AR30" s="272" t="n">
        <v>0.8</v>
      </c>
      <c r="AS30" s="272" t="n">
        <v>0.8315</v>
      </c>
      <c r="AT30" s="272" t="n">
        <v>0.983581820797299</v>
      </c>
      <c r="AU30" s="272" t="n">
        <v>0.75</v>
      </c>
      <c r="AV30" s="272" t="n">
        <v>0.55</v>
      </c>
      <c r="AW30" s="272" t="n">
        <v>0.4</v>
      </c>
      <c r="AX30" s="272" t="n">
        <v>0.4</v>
      </c>
      <c r="AY30" s="272" t="n">
        <v>0.65</v>
      </c>
      <c r="AZ30" s="272" t="n">
        <v>0.8867</v>
      </c>
      <c r="BA30" s="272" t="n">
        <v>0.8662</v>
      </c>
      <c r="BB30" s="272" t="n">
        <v>0.8515</v>
      </c>
      <c r="BC30" s="259" t="s">
        <v>238</v>
      </c>
      <c r="BE30" s="253" t="n">
        <v>37288</v>
      </c>
      <c r="BF30" s="271" t="n">
        <v>0.9</v>
      </c>
    </row>
    <row r="31" customFormat="false" ht="12.75" hidden="false" customHeight="false" outlineLevel="0" collapsed="false">
      <c r="A31" s="267" t="n">
        <v>36640</v>
      </c>
      <c r="B31" s="175" t="n">
        <v>27.5999992370605</v>
      </c>
      <c r="C31" s="268" t="n">
        <v>27.7999992370605</v>
      </c>
      <c r="D31" s="175" t="n">
        <v>27.9999992370605</v>
      </c>
      <c r="E31" s="263"/>
      <c r="F31" s="175" t="n">
        <v>15.3849987030029</v>
      </c>
      <c r="G31" s="175" t="n">
        <v>15.4849987030029</v>
      </c>
      <c r="H31" s="175" t="n">
        <v>15.5849987030029</v>
      </c>
      <c r="I31" s="259"/>
      <c r="J31" s="253" t="n">
        <v>37316</v>
      </c>
      <c r="K31" s="218" t="n">
        <v>21.4225</v>
      </c>
      <c r="L31" s="218" t="n">
        <v>21.76</v>
      </c>
      <c r="M31" s="218" t="n">
        <v>22.0975</v>
      </c>
      <c r="O31" s="218" t="n">
        <v>14.152</v>
      </c>
      <c r="P31" s="218" t="n">
        <v>17.152</v>
      </c>
      <c r="Q31" s="218" t="n">
        <v>20.152</v>
      </c>
      <c r="S31" s="218" t="n">
        <v>0</v>
      </c>
      <c r="T31" s="218" t="n">
        <v>0</v>
      </c>
      <c r="U31" s="218" t="n">
        <v>0</v>
      </c>
      <c r="W31" s="218" t="n">
        <v>0.103125</v>
      </c>
      <c r="X31" s="218" t="n">
        <v>0.20625</v>
      </c>
      <c r="Y31" s="218" t="n">
        <v>0.309375</v>
      </c>
      <c r="AA31" s="218" t="n">
        <v>0.005</v>
      </c>
      <c r="AB31" s="218" t="n">
        <v>0.01</v>
      </c>
      <c r="AC31" s="218" t="n">
        <v>0.015</v>
      </c>
      <c r="AE31" s="218" t="n">
        <v>-0.4</v>
      </c>
      <c r="AF31" s="218" t="n">
        <v>2</v>
      </c>
      <c r="AG31" s="218" t="n">
        <v>0.5</v>
      </c>
      <c r="AI31" s="218" t="n">
        <v>-0.1</v>
      </c>
      <c r="AJ31" s="218" t="n">
        <v>0.3</v>
      </c>
      <c r="AK31" s="218" t="n">
        <v>0.1</v>
      </c>
      <c r="AM31" s="259" t="n">
        <v>9</v>
      </c>
      <c r="AN31" s="269" t="n">
        <v>0.15</v>
      </c>
      <c r="AP31" s="259" t="n">
        <v>2300</v>
      </c>
      <c r="AQ31" s="272" t="n">
        <v>0.8</v>
      </c>
      <c r="AR31" s="272" t="n">
        <v>0.8</v>
      </c>
      <c r="AS31" s="272" t="n">
        <v>0.6825</v>
      </c>
      <c r="AT31" s="272" t="n">
        <v>0.868935227612237</v>
      </c>
      <c r="AU31" s="272" t="n">
        <v>0.75</v>
      </c>
      <c r="AV31" s="272" t="n">
        <v>0.55</v>
      </c>
      <c r="AW31" s="272" t="n">
        <v>0.4</v>
      </c>
      <c r="AX31" s="272" t="n">
        <v>0.4</v>
      </c>
      <c r="AY31" s="272" t="n">
        <v>0.65</v>
      </c>
      <c r="AZ31" s="272" t="n">
        <v>0.756</v>
      </c>
      <c r="BA31" s="272" t="n">
        <v>0.7305</v>
      </c>
      <c r="BB31" s="272" t="n">
        <v>0.7025</v>
      </c>
      <c r="BC31" s="259" t="s">
        <v>238</v>
      </c>
      <c r="BE31" s="253" t="n">
        <v>37316</v>
      </c>
      <c r="BF31" s="271" t="n">
        <v>0.9</v>
      </c>
    </row>
    <row r="32" customFormat="false" ht="12.75" hidden="false" customHeight="false" outlineLevel="0" collapsed="false">
      <c r="A32" s="267" t="n">
        <v>36641</v>
      </c>
      <c r="B32" s="175" t="n">
        <v>27.5999992370605</v>
      </c>
      <c r="C32" s="268" t="n">
        <v>27.7999992370605</v>
      </c>
      <c r="D32" s="175" t="n">
        <v>27.9999992370605</v>
      </c>
      <c r="E32" s="263"/>
      <c r="F32" s="175" t="n">
        <v>15.3849987030029</v>
      </c>
      <c r="G32" s="175" t="n">
        <v>15.4849987030029</v>
      </c>
      <c r="H32" s="175" t="n">
        <v>15.5849987030029</v>
      </c>
      <c r="I32" s="259"/>
      <c r="J32" s="253" t="n">
        <v>37347</v>
      </c>
      <c r="K32" s="218" t="n">
        <v>22.651</v>
      </c>
      <c r="L32" s="218" t="n">
        <v>22.876</v>
      </c>
      <c r="M32" s="218" t="n">
        <v>23.101</v>
      </c>
      <c r="O32" s="218" t="n">
        <v>18.812</v>
      </c>
      <c r="P32" s="218" t="n">
        <v>21.812</v>
      </c>
      <c r="Q32" s="218" t="n">
        <v>24.812</v>
      </c>
      <c r="S32" s="218" t="n">
        <v>0</v>
      </c>
      <c r="T32" s="218" t="n">
        <v>0</v>
      </c>
      <c r="U32" s="218" t="n">
        <v>0</v>
      </c>
      <c r="W32" s="218" t="n">
        <v>0.0825</v>
      </c>
      <c r="X32" s="218" t="n">
        <v>0.165</v>
      </c>
      <c r="Y32" s="218" t="n">
        <v>0.2475</v>
      </c>
      <c r="AA32" s="218" t="n">
        <v>0.005</v>
      </c>
      <c r="AB32" s="218" t="n">
        <v>0.01</v>
      </c>
      <c r="AC32" s="218" t="n">
        <v>0.015</v>
      </c>
      <c r="AE32" s="218" t="n">
        <v>-0.25</v>
      </c>
      <c r="AF32" s="218" t="n">
        <v>1.1</v>
      </c>
      <c r="AG32" s="218" t="n">
        <v>0.25</v>
      </c>
      <c r="AI32" s="218" t="n">
        <v>-0.1</v>
      </c>
      <c r="AJ32" s="218" t="n">
        <v>0.3</v>
      </c>
      <c r="AK32" s="218" t="n">
        <v>0.1</v>
      </c>
      <c r="AM32" s="259" t="n">
        <v>9</v>
      </c>
      <c r="AN32" s="269" t="n">
        <v>0.15</v>
      </c>
      <c r="AP32" s="259" t="n">
        <v>2400</v>
      </c>
      <c r="AQ32" s="272" t="n">
        <v>1.225</v>
      </c>
      <c r="AR32" s="272" t="n">
        <v>1.225</v>
      </c>
      <c r="AS32" s="272" t="n">
        <v>1.045</v>
      </c>
      <c r="AT32" s="272" t="n">
        <v>1.04967749498905</v>
      </c>
      <c r="AU32" s="272" t="n">
        <v>1.17796859185739</v>
      </c>
      <c r="AV32" s="272" t="n">
        <v>1.3963883955003</v>
      </c>
      <c r="AW32" s="272" t="n">
        <v>1.26165887596478</v>
      </c>
      <c r="AX32" s="272" t="n">
        <v>1.2636171008351</v>
      </c>
      <c r="AY32" s="272" t="n">
        <v>1.12499208910828</v>
      </c>
      <c r="AZ32" s="272" t="n">
        <v>1.0505</v>
      </c>
      <c r="BA32" s="272" t="n">
        <v>1.0505</v>
      </c>
      <c r="BB32" s="272" t="n">
        <v>1.0505</v>
      </c>
      <c r="BC32" s="259" t="s">
        <v>237</v>
      </c>
      <c r="BE32" s="253" t="n">
        <v>37347</v>
      </c>
      <c r="BF32" s="271" t="n">
        <v>0.9</v>
      </c>
    </row>
    <row r="33" customFormat="false" ht="12.75" hidden="false" customHeight="false" outlineLevel="0" collapsed="false">
      <c r="A33" s="267" t="n">
        <v>36642</v>
      </c>
      <c r="B33" s="175" t="n">
        <v>27.5999992370605</v>
      </c>
      <c r="C33" s="268" t="n">
        <v>27.7999992370605</v>
      </c>
      <c r="D33" s="175" t="n">
        <v>27.9999992370605</v>
      </c>
      <c r="E33" s="263"/>
      <c r="F33" s="175" t="n">
        <v>15.3849987030029</v>
      </c>
      <c r="G33" s="175" t="n">
        <v>15.4849987030029</v>
      </c>
      <c r="H33" s="175" t="n">
        <v>15.5849987030029</v>
      </c>
      <c r="I33" s="259"/>
      <c r="J33" s="253" t="n">
        <v>37377</v>
      </c>
      <c r="K33" s="218" t="n">
        <v>22.93</v>
      </c>
      <c r="L33" s="218" t="n">
        <v>23.68</v>
      </c>
      <c r="M33" s="218" t="n">
        <v>24.43</v>
      </c>
      <c r="O33" s="218" t="n">
        <v>20.04</v>
      </c>
      <c r="P33" s="218" t="n">
        <v>23.04</v>
      </c>
      <c r="Q33" s="218" t="n">
        <v>26.04</v>
      </c>
      <c r="S33" s="218" t="n">
        <v>0</v>
      </c>
      <c r="T33" s="218" t="n">
        <v>0</v>
      </c>
      <c r="U33" s="218" t="n">
        <v>0</v>
      </c>
      <c r="W33" s="218" t="n">
        <v>0.0804375</v>
      </c>
      <c r="X33" s="218" t="n">
        <v>0.160875</v>
      </c>
      <c r="Y33" s="218" t="n">
        <v>0.2413125</v>
      </c>
      <c r="AA33" s="218" t="n">
        <v>0.005</v>
      </c>
      <c r="AB33" s="218" t="n">
        <v>0.01</v>
      </c>
      <c r="AC33" s="218" t="n">
        <v>0.015</v>
      </c>
      <c r="AE33" s="218" t="n">
        <v>-0.25</v>
      </c>
      <c r="AF33" s="218" t="n">
        <v>1.2</v>
      </c>
      <c r="AG33" s="218" t="n">
        <v>0.25</v>
      </c>
      <c r="AI33" s="218" t="n">
        <v>-0.1</v>
      </c>
      <c r="AJ33" s="218" t="n">
        <v>0.3</v>
      </c>
      <c r="AK33" s="218" t="n">
        <v>0.1</v>
      </c>
      <c r="AM33" s="259" t="n">
        <v>9</v>
      </c>
      <c r="AN33" s="269" t="n">
        <v>0.15</v>
      </c>
      <c r="BE33" s="253" t="n">
        <v>37377</v>
      </c>
      <c r="BF33" s="271" t="n">
        <v>0.9</v>
      </c>
    </row>
    <row r="34" customFormat="false" ht="12.75" hidden="false" customHeight="false" outlineLevel="0" collapsed="false">
      <c r="A34" s="267" t="n">
        <v>36643</v>
      </c>
      <c r="B34" s="175" t="n">
        <v>27.5999992370605</v>
      </c>
      <c r="C34" s="268" t="n">
        <v>27.7999992370605</v>
      </c>
      <c r="D34" s="175" t="n">
        <v>27.9999992370605</v>
      </c>
      <c r="E34" s="263"/>
      <c r="F34" s="175" t="n">
        <v>15.3849987030029</v>
      </c>
      <c r="G34" s="175" t="n">
        <v>15.4849987030029</v>
      </c>
      <c r="H34" s="175" t="n">
        <v>15.5849987030029</v>
      </c>
      <c r="I34" s="259"/>
      <c r="J34" s="253" t="n">
        <v>37408</v>
      </c>
      <c r="K34" s="218" t="n">
        <v>50.495</v>
      </c>
      <c r="L34" s="218" t="n">
        <v>52.67</v>
      </c>
      <c r="M34" s="218" t="n">
        <v>54.845</v>
      </c>
      <c r="O34" s="218" t="n">
        <v>38.7925</v>
      </c>
      <c r="P34" s="218" t="n">
        <v>41.7925</v>
      </c>
      <c r="Q34" s="218" t="n">
        <v>44.7925</v>
      </c>
      <c r="S34" s="218" t="n">
        <v>0</v>
      </c>
      <c r="T34" s="218" t="n">
        <v>0</v>
      </c>
      <c r="U34" s="218" t="n">
        <v>0</v>
      </c>
      <c r="W34" s="218" t="n">
        <v>0.09075</v>
      </c>
      <c r="X34" s="218" t="n">
        <v>0.1815</v>
      </c>
      <c r="Y34" s="218" t="n">
        <v>0.27225</v>
      </c>
      <c r="AA34" s="218" t="n">
        <v>0.005</v>
      </c>
      <c r="AB34" s="218" t="n">
        <v>0.01</v>
      </c>
      <c r="AC34" s="218" t="n">
        <v>0.015</v>
      </c>
      <c r="AE34" s="218" t="n">
        <v>-0.25</v>
      </c>
      <c r="AF34" s="218" t="n">
        <v>2</v>
      </c>
      <c r="AG34" s="218" t="n">
        <v>0.25</v>
      </c>
      <c r="AI34" s="218" t="n">
        <v>-0.1</v>
      </c>
      <c r="AJ34" s="218" t="n">
        <v>0.3</v>
      </c>
      <c r="AK34" s="218" t="n">
        <v>0.1</v>
      </c>
      <c r="AM34" s="259" t="n">
        <v>10</v>
      </c>
      <c r="AN34" s="269" t="n">
        <v>0.15</v>
      </c>
      <c r="AP34" s="259" t="s">
        <v>239</v>
      </c>
      <c r="AS34" s="259" t="s">
        <v>240</v>
      </c>
      <c r="BE34" s="253" t="n">
        <v>37408</v>
      </c>
      <c r="BF34" s="271" t="n">
        <v>0.9</v>
      </c>
    </row>
    <row r="35" customFormat="false" ht="12.75" hidden="false" customHeight="false" outlineLevel="0" collapsed="false">
      <c r="A35" s="267" t="n">
        <v>36644</v>
      </c>
      <c r="B35" s="175" t="n">
        <v>27.5999992370605</v>
      </c>
      <c r="C35" s="268" t="n">
        <v>27.7999992370605</v>
      </c>
      <c r="D35" s="175" t="n">
        <v>27.9999992370605</v>
      </c>
      <c r="E35" s="263"/>
      <c r="F35" s="175" t="n">
        <v>15.3849987030029</v>
      </c>
      <c r="G35" s="175" t="n">
        <v>15.4849987030029</v>
      </c>
      <c r="H35" s="175" t="n">
        <v>15.5849987030029</v>
      </c>
      <c r="I35" s="259"/>
      <c r="J35" s="253" t="n">
        <v>37438</v>
      </c>
      <c r="K35" s="218" t="n">
        <v>75.76</v>
      </c>
      <c r="L35" s="218" t="n">
        <v>78.76</v>
      </c>
      <c r="M35" s="218" t="n">
        <v>81.76</v>
      </c>
      <c r="O35" s="218" t="n">
        <v>56.07</v>
      </c>
      <c r="P35" s="218" t="n">
        <v>59.07</v>
      </c>
      <c r="Q35" s="218" t="n">
        <v>62.07</v>
      </c>
      <c r="S35" s="218" t="n">
        <v>0</v>
      </c>
      <c r="T35" s="218" t="n">
        <v>0</v>
      </c>
      <c r="U35" s="218" t="n">
        <v>0</v>
      </c>
      <c r="W35" s="218" t="n">
        <v>0.1155</v>
      </c>
      <c r="X35" s="218" t="n">
        <v>0.231</v>
      </c>
      <c r="Y35" s="218" t="n">
        <v>0.3465</v>
      </c>
      <c r="AA35" s="218" t="n">
        <v>0.005</v>
      </c>
      <c r="AB35" s="218" t="n">
        <v>0.01</v>
      </c>
      <c r="AC35" s="218" t="n">
        <v>0.015</v>
      </c>
      <c r="AE35" s="218" t="n">
        <v>-0.75</v>
      </c>
      <c r="AF35" s="218" t="n">
        <v>2.5</v>
      </c>
      <c r="AG35" s="218" t="n">
        <v>0.75</v>
      </c>
      <c r="AI35" s="218" t="n">
        <v>-0.1</v>
      </c>
      <c r="AJ35" s="218" t="n">
        <v>0.3</v>
      </c>
      <c r="AK35" s="218" t="n">
        <v>0.1</v>
      </c>
      <c r="AM35" s="259" t="n">
        <v>10</v>
      </c>
      <c r="AN35" s="269" t="n">
        <v>0.15</v>
      </c>
      <c r="AP35" s="269" t="n">
        <v>-5</v>
      </c>
      <c r="AQ35" s="273" t="n">
        <v>0.015</v>
      </c>
      <c r="AS35" s="269" t="n">
        <v>1</v>
      </c>
      <c r="BE35" s="253" t="n">
        <v>37438</v>
      </c>
      <c r="BF35" s="271" t="n">
        <v>0.9</v>
      </c>
    </row>
    <row r="36" customFormat="false" ht="12.75" hidden="false" customHeight="false" outlineLevel="0" collapsed="false">
      <c r="A36" s="267" t="n">
        <v>36645</v>
      </c>
      <c r="B36" s="175" t="n">
        <v>17.3</v>
      </c>
      <c r="C36" s="268" t="n">
        <v>17.5</v>
      </c>
      <c r="D36" s="175" t="n">
        <v>17.7</v>
      </c>
      <c r="E36" s="263"/>
      <c r="F36" s="175" t="n">
        <v>15.3849987030029</v>
      </c>
      <c r="G36" s="175" t="n">
        <v>15.4849987030029</v>
      </c>
      <c r="H36" s="175" t="n">
        <v>15.5849987030029</v>
      </c>
      <c r="I36" s="259"/>
      <c r="J36" s="253" t="n">
        <v>37469</v>
      </c>
      <c r="K36" s="218" t="n">
        <v>73.82</v>
      </c>
      <c r="L36" s="218" t="n">
        <v>76.82</v>
      </c>
      <c r="M36" s="218" t="n">
        <v>79.82</v>
      </c>
      <c r="O36" s="218" t="n">
        <v>53.78</v>
      </c>
      <c r="P36" s="218" t="n">
        <v>56.78</v>
      </c>
      <c r="Q36" s="218" t="n">
        <v>59.78</v>
      </c>
      <c r="S36" s="218" t="n">
        <v>0</v>
      </c>
      <c r="T36" s="218" t="n">
        <v>0</v>
      </c>
      <c r="U36" s="218" t="n">
        <v>0</v>
      </c>
      <c r="W36" s="218" t="n">
        <v>0.14025</v>
      </c>
      <c r="X36" s="218" t="n">
        <v>0.2805</v>
      </c>
      <c r="Y36" s="218" t="n">
        <v>0.42075</v>
      </c>
      <c r="AA36" s="218" t="n">
        <v>0.005</v>
      </c>
      <c r="AB36" s="218" t="n">
        <v>0.01</v>
      </c>
      <c r="AC36" s="218" t="n">
        <v>0.015</v>
      </c>
      <c r="AE36" s="218" t="n">
        <v>-1</v>
      </c>
      <c r="AF36" s="218" t="n">
        <v>3.25</v>
      </c>
      <c r="AG36" s="218" t="n">
        <v>1</v>
      </c>
      <c r="AI36" s="218" t="n">
        <v>-0.1</v>
      </c>
      <c r="AJ36" s="218" t="n">
        <v>0.3</v>
      </c>
      <c r="AK36" s="218" t="n">
        <v>0.1</v>
      </c>
      <c r="AM36" s="259" t="n">
        <v>10</v>
      </c>
      <c r="AN36" s="269" t="n">
        <v>0.15</v>
      </c>
      <c r="AP36" s="269" t="n">
        <v>-4.5</v>
      </c>
      <c r="AQ36" s="271" t="n">
        <v>0.015</v>
      </c>
      <c r="AS36" s="269" t="n">
        <v>2</v>
      </c>
      <c r="BE36" s="253" t="n">
        <v>37469</v>
      </c>
      <c r="BF36" s="271" t="n">
        <v>0.9</v>
      </c>
    </row>
    <row r="37" customFormat="false" ht="12.75" hidden="false" customHeight="false" outlineLevel="0" collapsed="false">
      <c r="A37" s="267" t="n">
        <v>36646</v>
      </c>
      <c r="B37" s="175" t="n">
        <v>27.9000003814697</v>
      </c>
      <c r="C37" s="268" t="n">
        <v>28.1000003814697</v>
      </c>
      <c r="D37" s="175" t="n">
        <v>28.3000003814697</v>
      </c>
      <c r="E37" s="263"/>
      <c r="F37" s="175" t="n">
        <v>15.3849987030029</v>
      </c>
      <c r="G37" s="175" t="n">
        <v>15.4849987030029</v>
      </c>
      <c r="H37" s="175" t="n">
        <v>15.5849987030029</v>
      </c>
      <c r="I37" s="259"/>
      <c r="J37" s="253" t="n">
        <v>37500</v>
      </c>
      <c r="K37" s="218" t="n">
        <v>27.7445</v>
      </c>
      <c r="L37" s="218" t="n">
        <v>28.3445</v>
      </c>
      <c r="M37" s="218" t="n">
        <v>28.9445</v>
      </c>
      <c r="O37" s="218" t="n">
        <v>19.1975</v>
      </c>
      <c r="P37" s="218" t="n">
        <v>22.1975</v>
      </c>
      <c r="Q37" s="218" t="n">
        <v>25.1975</v>
      </c>
      <c r="S37" s="218" t="n">
        <v>0</v>
      </c>
      <c r="T37" s="218" t="n">
        <v>0</v>
      </c>
      <c r="U37" s="218" t="n">
        <v>0</v>
      </c>
      <c r="W37" s="218" t="n">
        <v>0.14025</v>
      </c>
      <c r="X37" s="218" t="n">
        <v>0.2805</v>
      </c>
      <c r="Y37" s="218" t="n">
        <v>0.42075</v>
      </c>
      <c r="AA37" s="218" t="n">
        <v>0.005</v>
      </c>
      <c r="AB37" s="218" t="n">
        <v>0.01</v>
      </c>
      <c r="AC37" s="218" t="n">
        <v>0.015</v>
      </c>
      <c r="AE37" s="218" t="n">
        <v>-1</v>
      </c>
      <c r="AF37" s="218" t="n">
        <v>3.25</v>
      </c>
      <c r="AG37" s="218" t="n">
        <v>1</v>
      </c>
      <c r="AI37" s="218" t="n">
        <v>-0.1</v>
      </c>
      <c r="AJ37" s="218" t="n">
        <v>0.3</v>
      </c>
      <c r="AK37" s="218" t="n">
        <v>0.1</v>
      </c>
      <c r="AM37" s="259" t="n">
        <v>11</v>
      </c>
      <c r="AN37" s="269" t="n">
        <v>0.25</v>
      </c>
      <c r="AP37" s="274" t="n">
        <v>-4</v>
      </c>
      <c r="AQ37" s="273" t="n">
        <v>0.0125</v>
      </c>
      <c r="AS37" s="269" t="n">
        <v>3</v>
      </c>
      <c r="BE37" s="253" t="n">
        <v>37500</v>
      </c>
      <c r="BF37" s="271" t="n">
        <v>0.9</v>
      </c>
    </row>
    <row r="38" customFormat="false" ht="12.75" hidden="false" customHeight="false" outlineLevel="0" collapsed="false">
      <c r="A38" s="267" t="n">
        <v>36677</v>
      </c>
      <c r="B38" s="175" t="n">
        <v>32.25</v>
      </c>
      <c r="C38" s="268" t="n">
        <v>32.75</v>
      </c>
      <c r="D38" s="175" t="n">
        <v>33.25</v>
      </c>
      <c r="E38" s="263"/>
      <c r="F38" s="175" t="n">
        <v>14.6725006103516</v>
      </c>
      <c r="G38" s="175" t="n">
        <v>14.9225006103516</v>
      </c>
      <c r="H38" s="175" t="n">
        <v>15.1725006103516</v>
      </c>
      <c r="I38" s="259"/>
      <c r="J38" s="253" t="n">
        <v>37530</v>
      </c>
      <c r="K38" s="218" t="n">
        <v>19.3125</v>
      </c>
      <c r="L38" s="218" t="n">
        <v>19.8</v>
      </c>
      <c r="M38" s="218" t="n">
        <v>20.2875</v>
      </c>
      <c r="O38" s="218" t="n">
        <v>12.84</v>
      </c>
      <c r="P38" s="218" t="n">
        <v>15.84</v>
      </c>
      <c r="Q38" s="218" t="n">
        <v>18.84</v>
      </c>
      <c r="S38" s="218" t="n">
        <v>0</v>
      </c>
      <c r="T38" s="218" t="n">
        <v>0</v>
      </c>
      <c r="U38" s="218" t="n">
        <v>0</v>
      </c>
      <c r="W38" s="218" t="n">
        <v>0.0875</v>
      </c>
      <c r="X38" s="218" t="n">
        <v>0.175</v>
      </c>
      <c r="Y38" s="218" t="n">
        <v>0.2625</v>
      </c>
      <c r="AA38" s="218" t="n">
        <v>0.005</v>
      </c>
      <c r="AB38" s="218" t="n">
        <v>0.01</v>
      </c>
      <c r="AC38" s="218" t="n">
        <v>0.015</v>
      </c>
      <c r="AE38" s="218" t="n">
        <v>-0.4</v>
      </c>
      <c r="AF38" s="218" t="n">
        <v>2</v>
      </c>
      <c r="AG38" s="218" t="n">
        <v>0.5</v>
      </c>
      <c r="AI38" s="218" t="n">
        <v>-0.1</v>
      </c>
      <c r="AJ38" s="218" t="n">
        <v>0.3</v>
      </c>
      <c r="AK38" s="218" t="n">
        <v>0.1</v>
      </c>
      <c r="AM38" s="259" t="n">
        <v>11</v>
      </c>
      <c r="AN38" s="269" t="n">
        <v>0.25</v>
      </c>
      <c r="AP38" s="269" t="n">
        <v>-3.5</v>
      </c>
      <c r="AQ38" s="273" t="n">
        <v>0.0125</v>
      </c>
      <c r="AS38" s="269" t="n">
        <v>4</v>
      </c>
      <c r="BE38" s="253" t="n">
        <v>37530</v>
      </c>
      <c r="BF38" s="271" t="n">
        <v>0.9</v>
      </c>
    </row>
    <row r="39" customFormat="false" ht="12.75" hidden="false" customHeight="false" outlineLevel="0" collapsed="false">
      <c r="A39" s="267" t="n">
        <v>36678</v>
      </c>
      <c r="B39" s="175" t="n">
        <v>60.5</v>
      </c>
      <c r="C39" s="268" t="n">
        <v>62</v>
      </c>
      <c r="D39" s="175" t="n">
        <v>63.5</v>
      </c>
      <c r="E39" s="263"/>
      <c r="F39" s="175" t="n">
        <v>16.4450016021729</v>
      </c>
      <c r="G39" s="175" t="n">
        <v>17.1950016021729</v>
      </c>
      <c r="H39" s="175" t="n">
        <v>17.9450016021729</v>
      </c>
      <c r="I39" s="259"/>
      <c r="J39" s="253" t="n">
        <v>37561</v>
      </c>
      <c r="K39" s="218" t="n">
        <v>19.3125</v>
      </c>
      <c r="L39" s="218" t="n">
        <v>19.8</v>
      </c>
      <c r="M39" s="218" t="n">
        <v>20.2875</v>
      </c>
      <c r="O39" s="218" t="n">
        <v>12.84</v>
      </c>
      <c r="P39" s="218" t="n">
        <v>15.84</v>
      </c>
      <c r="Q39" s="218" t="n">
        <v>18.84</v>
      </c>
      <c r="S39" s="218" t="n">
        <v>0</v>
      </c>
      <c r="T39" s="218" t="n">
        <v>0</v>
      </c>
      <c r="U39" s="218" t="n">
        <v>0</v>
      </c>
      <c r="W39" s="218" t="n">
        <v>0.066</v>
      </c>
      <c r="X39" s="218" t="n">
        <v>0.132</v>
      </c>
      <c r="Y39" s="218" t="n">
        <v>0.198</v>
      </c>
      <c r="AA39" s="218" t="n">
        <v>0.005</v>
      </c>
      <c r="AB39" s="218" t="n">
        <v>0.01</v>
      </c>
      <c r="AC39" s="218" t="n">
        <v>0.015</v>
      </c>
      <c r="AE39" s="218" t="n">
        <v>-0.25</v>
      </c>
      <c r="AF39" s="218" t="n">
        <v>1.5</v>
      </c>
      <c r="AG39" s="218" t="n">
        <v>0.25</v>
      </c>
      <c r="AI39" s="218" t="n">
        <v>-0.1</v>
      </c>
      <c r="AJ39" s="218" t="n">
        <v>0.3</v>
      </c>
      <c r="AK39" s="218" t="n">
        <v>0.1</v>
      </c>
      <c r="AM39" s="259" t="n">
        <v>11</v>
      </c>
      <c r="AN39" s="269" t="n">
        <v>0.25</v>
      </c>
      <c r="AP39" s="269" t="n">
        <v>-3</v>
      </c>
      <c r="AQ39" s="273" t="n">
        <v>0.01</v>
      </c>
      <c r="AS39" s="269" t="n">
        <v>10</v>
      </c>
      <c r="BE39" s="253" t="n">
        <v>37561</v>
      </c>
      <c r="BF39" s="271" t="n">
        <v>0.9</v>
      </c>
    </row>
    <row r="40" customFormat="false" ht="12.75" hidden="false" customHeight="false" outlineLevel="0" collapsed="false">
      <c r="A40" s="267" t="n">
        <v>36708</v>
      </c>
      <c r="B40" s="175" t="n">
        <v>111</v>
      </c>
      <c r="C40" s="268" t="n">
        <v>113.5</v>
      </c>
      <c r="D40" s="175" t="n">
        <v>116</v>
      </c>
      <c r="E40" s="263"/>
      <c r="F40" s="175" t="n">
        <v>21.7474975585938</v>
      </c>
      <c r="G40" s="175" t="n">
        <v>22.9974975585938</v>
      </c>
      <c r="H40" s="175" t="n">
        <v>24.2474975585938</v>
      </c>
      <c r="I40" s="259"/>
      <c r="J40" s="253" t="n">
        <v>37591</v>
      </c>
      <c r="K40" s="218" t="n">
        <v>20.3685</v>
      </c>
      <c r="L40" s="218" t="n">
        <v>20.856</v>
      </c>
      <c r="M40" s="218" t="n">
        <v>21.3435</v>
      </c>
      <c r="O40" s="218" t="n">
        <v>12.84</v>
      </c>
      <c r="P40" s="218" t="n">
        <v>15.84</v>
      </c>
      <c r="Q40" s="218" t="n">
        <v>18.84</v>
      </c>
      <c r="S40" s="218" t="n">
        <v>0</v>
      </c>
      <c r="T40" s="218" t="n">
        <v>0</v>
      </c>
      <c r="U40" s="218" t="n">
        <v>0</v>
      </c>
      <c r="W40" s="218" t="n">
        <v>0.066</v>
      </c>
      <c r="X40" s="218" t="n">
        <v>0.132</v>
      </c>
      <c r="Y40" s="218" t="n">
        <v>0.198</v>
      </c>
      <c r="AA40" s="218" t="n">
        <v>0.005</v>
      </c>
      <c r="AB40" s="218" t="n">
        <v>0.01</v>
      </c>
      <c r="AC40" s="218" t="n">
        <v>0.015</v>
      </c>
      <c r="AE40" s="218" t="n">
        <v>-0.25</v>
      </c>
      <c r="AF40" s="218" t="n">
        <v>1.5</v>
      </c>
      <c r="AG40" s="218" t="n">
        <v>0.25</v>
      </c>
      <c r="AI40" s="218" t="n">
        <v>-0.1</v>
      </c>
      <c r="AJ40" s="218" t="n">
        <v>0.3</v>
      </c>
      <c r="AK40" s="218" t="n">
        <v>0.1</v>
      </c>
      <c r="AM40" s="259" t="n">
        <v>12</v>
      </c>
      <c r="AN40" s="269" t="n">
        <v>0.25</v>
      </c>
      <c r="AP40" s="269" t="n">
        <v>-2.5</v>
      </c>
      <c r="AQ40" s="271" t="n">
        <v>0.005</v>
      </c>
      <c r="AS40" s="269" t="n">
        <v>0</v>
      </c>
      <c r="BE40" s="253" t="n">
        <v>37591</v>
      </c>
      <c r="BF40" s="271" t="n">
        <v>0.9</v>
      </c>
    </row>
    <row r="41" customFormat="false" ht="12.75" hidden="false" customHeight="false" outlineLevel="0" collapsed="false">
      <c r="A41" s="267" t="n">
        <v>36739</v>
      </c>
      <c r="B41" s="175" t="n">
        <v>95</v>
      </c>
      <c r="C41" s="268" t="n">
        <v>97.5</v>
      </c>
      <c r="D41" s="175" t="n">
        <v>100</v>
      </c>
      <c r="E41" s="263"/>
      <c r="F41" s="175" t="n">
        <v>21.7974967956543</v>
      </c>
      <c r="G41" s="175" t="n">
        <v>23.0474967956543</v>
      </c>
      <c r="H41" s="175" t="n">
        <v>24.2974967956543</v>
      </c>
      <c r="I41" s="259"/>
      <c r="J41" s="253" t="n">
        <v>37622</v>
      </c>
      <c r="K41" s="218" t="n">
        <v>28.704</v>
      </c>
      <c r="L41" s="218" t="n">
        <v>29.304</v>
      </c>
      <c r="M41" s="218" t="n">
        <v>29.904</v>
      </c>
      <c r="O41" s="218" t="n">
        <v>19.011</v>
      </c>
      <c r="P41" s="218" t="n">
        <v>22.311</v>
      </c>
      <c r="Q41" s="218" t="n">
        <v>25.611</v>
      </c>
      <c r="S41" s="218" t="n">
        <v>0</v>
      </c>
      <c r="T41" s="218" t="n">
        <v>0</v>
      </c>
      <c r="U41" s="218" t="n">
        <v>0</v>
      </c>
      <c r="W41" s="218" t="n">
        <v>0.066</v>
      </c>
      <c r="X41" s="218" t="n">
        <v>0.132</v>
      </c>
      <c r="Y41" s="218" t="n">
        <v>0.198</v>
      </c>
      <c r="AA41" s="218" t="n">
        <v>0.005</v>
      </c>
      <c r="AB41" s="218" t="n">
        <v>0.01</v>
      </c>
      <c r="AC41" s="218" t="n">
        <v>0.015</v>
      </c>
      <c r="AE41" s="218" t="n">
        <v>-0.25</v>
      </c>
      <c r="AF41" s="218" t="n">
        <v>1.5</v>
      </c>
      <c r="AG41" s="218" t="n">
        <v>0.25</v>
      </c>
      <c r="AI41" s="218" t="n">
        <v>-0.1</v>
      </c>
      <c r="AJ41" s="218" t="n">
        <v>0.3</v>
      </c>
      <c r="AK41" s="218" t="n">
        <v>0.1</v>
      </c>
      <c r="AM41" s="259" t="n">
        <v>12</v>
      </c>
      <c r="AN41" s="269" t="n">
        <v>0.25</v>
      </c>
      <c r="AP41" s="269" t="n">
        <v>-2</v>
      </c>
      <c r="AQ41" s="271" t="n">
        <v>0.0025</v>
      </c>
      <c r="AS41" s="269" t="n">
        <v>0</v>
      </c>
      <c r="BE41" s="253" t="n">
        <v>37622</v>
      </c>
      <c r="BF41" s="271" t="n">
        <v>0.9</v>
      </c>
    </row>
    <row r="42" customFormat="false" ht="12.75" hidden="false" customHeight="false" outlineLevel="0" collapsed="false">
      <c r="A42" s="267" t="n">
        <v>36770</v>
      </c>
      <c r="B42" s="175" t="n">
        <v>34.9</v>
      </c>
      <c r="C42" s="268" t="n">
        <v>35.5</v>
      </c>
      <c r="D42" s="175" t="n">
        <v>36.1</v>
      </c>
      <c r="E42" s="263"/>
      <c r="F42" s="175" t="n">
        <v>14.0974990844727</v>
      </c>
      <c r="G42" s="175" t="n">
        <v>14.3974990844727</v>
      </c>
      <c r="H42" s="175" t="n">
        <v>14.6974990844727</v>
      </c>
      <c r="I42" s="259"/>
      <c r="J42" s="253" t="n">
        <v>37653</v>
      </c>
      <c r="K42" s="218" t="n">
        <v>27.705</v>
      </c>
      <c r="L42" s="218" t="n">
        <v>28.305</v>
      </c>
      <c r="M42" s="218" t="n">
        <v>28.905</v>
      </c>
      <c r="O42" s="218" t="n">
        <v>21.009</v>
      </c>
      <c r="P42" s="218" t="n">
        <v>24.309</v>
      </c>
      <c r="Q42" s="218" t="n">
        <v>27.609</v>
      </c>
      <c r="S42" s="218" t="n">
        <v>0</v>
      </c>
      <c r="T42" s="218" t="n">
        <v>0</v>
      </c>
      <c r="U42" s="218" t="n">
        <v>0</v>
      </c>
      <c r="W42" s="218" t="n">
        <v>0.0969375</v>
      </c>
      <c r="X42" s="218" t="n">
        <v>0.193875</v>
      </c>
      <c r="Y42" s="218" t="n">
        <v>0.2908125</v>
      </c>
      <c r="AA42" s="218" t="n">
        <v>0.005</v>
      </c>
      <c r="AB42" s="218" t="n">
        <v>0.01</v>
      </c>
      <c r="AC42" s="218" t="n">
        <v>0.015</v>
      </c>
      <c r="AE42" s="218" t="n">
        <v>-0.4</v>
      </c>
      <c r="AF42" s="218" t="n">
        <v>2</v>
      </c>
      <c r="AG42" s="218" t="n">
        <v>0.5</v>
      </c>
      <c r="AI42" s="218" t="n">
        <v>-0.1</v>
      </c>
      <c r="AJ42" s="218" t="n">
        <v>0.3</v>
      </c>
      <c r="AK42" s="218" t="n">
        <v>0.1</v>
      </c>
      <c r="AM42" s="259" t="n">
        <v>12</v>
      </c>
      <c r="AN42" s="269" t="n">
        <v>0.25</v>
      </c>
      <c r="AP42" s="269" t="n">
        <v>-1.5</v>
      </c>
      <c r="AQ42" s="271" t="n">
        <v>0</v>
      </c>
      <c r="AS42" s="269" t="n">
        <v>0</v>
      </c>
      <c r="BE42" s="253" t="n">
        <v>37653</v>
      </c>
      <c r="BF42" s="271" t="n">
        <v>0.9</v>
      </c>
    </row>
    <row r="43" customFormat="false" ht="12.75" hidden="false" customHeight="false" outlineLevel="0" collapsed="false">
      <c r="A43" s="267" t="n">
        <v>36800</v>
      </c>
      <c r="B43" s="175" t="n">
        <v>26</v>
      </c>
      <c r="C43" s="268" t="n">
        <v>26.45</v>
      </c>
      <c r="D43" s="175" t="n">
        <v>26.9</v>
      </c>
      <c r="E43" s="263"/>
      <c r="F43" s="175" t="n">
        <v>14.1349987030029</v>
      </c>
      <c r="G43" s="175" t="n">
        <v>14.3599987030029</v>
      </c>
      <c r="H43" s="175" t="n">
        <v>14.5849987030029</v>
      </c>
      <c r="I43" s="259"/>
      <c r="J43" s="253" t="n">
        <v>37681</v>
      </c>
      <c r="K43" s="218" t="n">
        <v>21.44875</v>
      </c>
      <c r="L43" s="218" t="n">
        <v>21.82375</v>
      </c>
      <c r="M43" s="218" t="n">
        <v>22.19875</v>
      </c>
      <c r="O43" s="218" t="n">
        <v>13.90225</v>
      </c>
      <c r="P43" s="218" t="n">
        <v>17.20225</v>
      </c>
      <c r="Q43" s="218" t="n">
        <v>20.50225</v>
      </c>
      <c r="S43" s="218" t="n">
        <v>0</v>
      </c>
      <c r="T43" s="218" t="n">
        <v>0</v>
      </c>
      <c r="U43" s="218" t="n">
        <v>0</v>
      </c>
      <c r="W43" s="218" t="n">
        <v>0.0969375</v>
      </c>
      <c r="X43" s="218" t="n">
        <v>0.193875</v>
      </c>
      <c r="Y43" s="218" t="n">
        <v>0.2908125</v>
      </c>
      <c r="AA43" s="218" t="n">
        <v>0.0025</v>
      </c>
      <c r="AB43" s="218" t="n">
        <v>0.005</v>
      </c>
      <c r="AC43" s="218" t="n">
        <v>0.0075</v>
      </c>
      <c r="AE43" s="218" t="n">
        <v>-0.4</v>
      </c>
      <c r="AF43" s="218" t="n">
        <v>2</v>
      </c>
      <c r="AG43" s="218" t="n">
        <v>0.5</v>
      </c>
      <c r="AI43" s="218" t="n">
        <v>-0.1</v>
      </c>
      <c r="AJ43" s="218" t="n">
        <v>0.3</v>
      </c>
      <c r="AK43" s="218" t="n">
        <v>0.1</v>
      </c>
      <c r="AM43" s="259" t="n">
        <v>13</v>
      </c>
      <c r="AN43" s="269" t="n">
        <v>0.25</v>
      </c>
      <c r="AP43" s="269" t="n">
        <v>-1</v>
      </c>
      <c r="AQ43" s="271" t="n">
        <v>0</v>
      </c>
      <c r="AS43" s="269" t="n">
        <v>0</v>
      </c>
      <c r="BE43" s="253" t="n">
        <v>37681</v>
      </c>
      <c r="BF43" s="271" t="n">
        <v>0.9</v>
      </c>
    </row>
    <row r="44" customFormat="false" ht="12.75" hidden="false" customHeight="false" outlineLevel="0" collapsed="false">
      <c r="A44" s="267" t="n">
        <v>36831</v>
      </c>
      <c r="B44" s="175" t="n">
        <v>25.25</v>
      </c>
      <c r="C44" s="268" t="n">
        <v>25.7</v>
      </c>
      <c r="D44" s="175" t="n">
        <v>26.15</v>
      </c>
      <c r="E44" s="263"/>
      <c r="F44" s="175" t="n">
        <v>14.0599998474121</v>
      </c>
      <c r="G44" s="175" t="n">
        <v>14.2849998474121</v>
      </c>
      <c r="H44" s="175" t="n">
        <v>14.5099998474121</v>
      </c>
      <c r="I44" s="259"/>
      <c r="J44" s="253" t="n">
        <v>37712</v>
      </c>
      <c r="K44" s="218" t="n">
        <v>22.5705</v>
      </c>
      <c r="L44" s="218" t="n">
        <v>22.833</v>
      </c>
      <c r="M44" s="218" t="n">
        <v>23.0955</v>
      </c>
      <c r="O44" s="218" t="n">
        <v>18.471</v>
      </c>
      <c r="P44" s="218" t="n">
        <v>21.771</v>
      </c>
      <c r="Q44" s="218" t="n">
        <v>25.071</v>
      </c>
      <c r="S44" s="218" t="n">
        <v>0</v>
      </c>
      <c r="T44" s="218" t="n">
        <v>0</v>
      </c>
      <c r="U44" s="218" t="n">
        <v>0</v>
      </c>
      <c r="W44" s="218" t="n">
        <v>0.07755</v>
      </c>
      <c r="X44" s="218" t="n">
        <v>0.1551</v>
      </c>
      <c r="Y44" s="218" t="n">
        <v>0.23265</v>
      </c>
      <c r="AA44" s="218" t="n">
        <v>0.0025</v>
      </c>
      <c r="AB44" s="218" t="n">
        <v>0.005</v>
      </c>
      <c r="AC44" s="218" t="n">
        <v>0.0075</v>
      </c>
      <c r="AE44" s="218" t="n">
        <v>-0.25</v>
      </c>
      <c r="AF44" s="218" t="n">
        <v>1.1</v>
      </c>
      <c r="AG44" s="218" t="n">
        <v>0.25</v>
      </c>
      <c r="AI44" s="218" t="n">
        <v>-0.1</v>
      </c>
      <c r="AJ44" s="218" t="n">
        <v>0.3</v>
      </c>
      <c r="AK44" s="218" t="n">
        <v>0.1</v>
      </c>
      <c r="AM44" s="259" t="n">
        <v>13</v>
      </c>
      <c r="AN44" s="269" t="n">
        <v>0.25</v>
      </c>
      <c r="AP44" s="269" t="n">
        <v>-0.5</v>
      </c>
      <c r="AQ44" s="271" t="n">
        <v>0</v>
      </c>
      <c r="AS44" s="269" t="n">
        <v>0</v>
      </c>
      <c r="BE44" s="253" t="n">
        <v>37712</v>
      </c>
      <c r="BF44" s="271" t="n">
        <v>0.9</v>
      </c>
    </row>
    <row r="45" customFormat="false" ht="12.75" hidden="false" customHeight="false" outlineLevel="0" collapsed="false">
      <c r="A45" s="267" t="n">
        <v>36861</v>
      </c>
      <c r="B45" s="175" t="n">
        <v>27.125</v>
      </c>
      <c r="C45" s="268" t="n">
        <v>27.575</v>
      </c>
      <c r="D45" s="175" t="n">
        <v>28.025</v>
      </c>
      <c r="E45" s="263"/>
      <c r="F45" s="175" t="n">
        <v>15.0350002288818</v>
      </c>
      <c r="G45" s="175" t="n">
        <v>15.2600002288818</v>
      </c>
      <c r="H45" s="175" t="n">
        <v>15.4850002288818</v>
      </c>
      <c r="I45" s="259"/>
      <c r="J45" s="253" t="n">
        <v>37742</v>
      </c>
      <c r="K45" s="218" t="n">
        <v>22.6315</v>
      </c>
      <c r="L45" s="218" t="n">
        <v>23.569</v>
      </c>
      <c r="M45" s="218" t="n">
        <v>24.5065</v>
      </c>
      <c r="O45" s="218" t="n">
        <v>19.632</v>
      </c>
      <c r="P45" s="218" t="n">
        <v>22.932</v>
      </c>
      <c r="Q45" s="218" t="n">
        <v>26.232</v>
      </c>
      <c r="S45" s="218" t="n">
        <v>0</v>
      </c>
      <c r="T45" s="218" t="n">
        <v>0</v>
      </c>
      <c r="U45" s="218" t="n">
        <v>0</v>
      </c>
      <c r="W45" s="218" t="n">
        <v>0.07561125</v>
      </c>
      <c r="X45" s="218" t="n">
        <v>0.1512225</v>
      </c>
      <c r="Y45" s="218" t="n">
        <v>0.22683375</v>
      </c>
      <c r="AA45" s="218" t="n">
        <v>0.0025</v>
      </c>
      <c r="AB45" s="218" t="n">
        <v>0.005</v>
      </c>
      <c r="AC45" s="218" t="n">
        <v>0.0075</v>
      </c>
      <c r="AE45" s="218" t="n">
        <v>-0.25</v>
      </c>
      <c r="AF45" s="218" t="n">
        <v>1.2</v>
      </c>
      <c r="AG45" s="218" t="n">
        <v>0.25</v>
      </c>
      <c r="AI45" s="218" t="n">
        <v>-0.1</v>
      </c>
      <c r="AJ45" s="218" t="n">
        <v>0.3</v>
      </c>
      <c r="AK45" s="218" t="n">
        <v>0.1</v>
      </c>
      <c r="AM45" s="259" t="n">
        <v>13</v>
      </c>
      <c r="AN45" s="269" t="n">
        <v>0.25</v>
      </c>
      <c r="AP45" s="269" t="n">
        <v>0</v>
      </c>
      <c r="AQ45" s="271" t="n">
        <v>0</v>
      </c>
      <c r="AS45" s="269" t="n">
        <v>0</v>
      </c>
      <c r="BE45" s="253" t="n">
        <v>37742</v>
      </c>
      <c r="BF45" s="271" t="n">
        <v>0.9</v>
      </c>
    </row>
    <row r="46" customFormat="false" ht="12.75" hidden="false" customHeight="false" outlineLevel="0" collapsed="false">
      <c r="A46" s="267" t="n">
        <v>36892</v>
      </c>
      <c r="B46" s="175" t="n">
        <v>33.75</v>
      </c>
      <c r="C46" s="268" t="n">
        <v>34.35</v>
      </c>
      <c r="D46" s="175" t="n">
        <v>34.95</v>
      </c>
      <c r="E46" s="263"/>
      <c r="F46" s="175" t="n">
        <v>19.2599975585938</v>
      </c>
      <c r="G46" s="175" t="n">
        <v>19.5599975585938</v>
      </c>
      <c r="H46" s="175" t="n">
        <v>19.8599975585938</v>
      </c>
      <c r="I46" s="259"/>
      <c r="J46" s="253" t="n">
        <v>37773</v>
      </c>
      <c r="K46" s="218" t="n">
        <v>49.9475</v>
      </c>
      <c r="L46" s="218" t="n">
        <v>52.67</v>
      </c>
      <c r="M46" s="218" t="n">
        <v>55.3925</v>
      </c>
      <c r="O46" s="218" t="n">
        <v>38.4925</v>
      </c>
      <c r="P46" s="218" t="n">
        <v>41.7925</v>
      </c>
      <c r="Q46" s="218" t="n">
        <v>45.0925</v>
      </c>
      <c r="S46" s="218" t="n">
        <v>0</v>
      </c>
      <c r="T46" s="218" t="n">
        <v>0</v>
      </c>
      <c r="U46" s="218" t="n">
        <v>0</v>
      </c>
      <c r="W46" s="218" t="n">
        <v>0.085305</v>
      </c>
      <c r="X46" s="218" t="n">
        <v>0.17061</v>
      </c>
      <c r="Y46" s="218" t="n">
        <v>0.255915</v>
      </c>
      <c r="AA46" s="218" t="n">
        <v>0.0025</v>
      </c>
      <c r="AB46" s="218" t="n">
        <v>0.005</v>
      </c>
      <c r="AC46" s="218" t="n">
        <v>0.0075</v>
      </c>
      <c r="AE46" s="218" t="n">
        <v>-0.25</v>
      </c>
      <c r="AF46" s="218" t="n">
        <v>2</v>
      </c>
      <c r="AG46" s="218" t="n">
        <v>0.25</v>
      </c>
      <c r="AI46" s="218" t="n">
        <v>-0.1</v>
      </c>
      <c r="AJ46" s="218" t="n">
        <v>0.3</v>
      </c>
      <c r="AK46" s="218" t="n">
        <v>0.1</v>
      </c>
      <c r="AM46" s="259" t="n">
        <v>14</v>
      </c>
      <c r="AN46" s="269" t="n">
        <v>0.25</v>
      </c>
      <c r="AP46" s="269" t="n">
        <v>1</v>
      </c>
      <c r="AQ46" s="271" t="n">
        <v>0</v>
      </c>
      <c r="AS46" s="269" t="n">
        <v>0</v>
      </c>
      <c r="BE46" s="253" t="n">
        <v>37773</v>
      </c>
      <c r="BF46" s="271" t="n">
        <v>0.9</v>
      </c>
    </row>
    <row r="47" customFormat="false" ht="12.75" hidden="false" customHeight="false" outlineLevel="0" collapsed="false">
      <c r="A47" s="267" t="n">
        <v>36923</v>
      </c>
      <c r="B47" s="175" t="n">
        <v>33.75</v>
      </c>
      <c r="C47" s="268" t="n">
        <v>34.35</v>
      </c>
      <c r="D47" s="175" t="n">
        <v>34.95</v>
      </c>
      <c r="E47" s="263"/>
      <c r="F47" s="175" t="n">
        <v>19.409997177124</v>
      </c>
      <c r="G47" s="175" t="n">
        <v>19.709997177124</v>
      </c>
      <c r="H47" s="175" t="n">
        <v>20.009997177124</v>
      </c>
      <c r="I47" s="259"/>
      <c r="J47" s="253" t="n">
        <v>37803</v>
      </c>
      <c r="K47" s="218" t="n">
        <v>75.1</v>
      </c>
      <c r="L47" s="218" t="n">
        <v>78.1</v>
      </c>
      <c r="M47" s="218" t="n">
        <v>81.1</v>
      </c>
      <c r="O47" s="218" t="n">
        <v>55.275</v>
      </c>
      <c r="P47" s="218" t="n">
        <v>58.575</v>
      </c>
      <c r="Q47" s="218" t="n">
        <v>61.875</v>
      </c>
      <c r="S47" s="218" t="n">
        <v>0</v>
      </c>
      <c r="T47" s="218" t="n">
        <v>0</v>
      </c>
      <c r="U47" s="218" t="n">
        <v>0</v>
      </c>
      <c r="W47" s="218" t="n">
        <v>0.10857</v>
      </c>
      <c r="X47" s="218" t="n">
        <v>0.21714</v>
      </c>
      <c r="Y47" s="218" t="n">
        <v>0.32571</v>
      </c>
      <c r="AA47" s="218" t="n">
        <v>0.0025</v>
      </c>
      <c r="AB47" s="218" t="n">
        <v>0.005</v>
      </c>
      <c r="AC47" s="218" t="n">
        <v>0.0075</v>
      </c>
      <c r="AE47" s="218" t="n">
        <v>-0.75</v>
      </c>
      <c r="AF47" s="218" t="n">
        <v>2.25</v>
      </c>
      <c r="AG47" s="218" t="n">
        <v>0.75</v>
      </c>
      <c r="AI47" s="218" t="n">
        <v>-0.1</v>
      </c>
      <c r="AJ47" s="218" t="n">
        <v>0.3</v>
      </c>
      <c r="AK47" s="218" t="n">
        <v>0.1</v>
      </c>
      <c r="AM47" s="259" t="n">
        <v>14</v>
      </c>
      <c r="AN47" s="269" t="n">
        <v>0.25</v>
      </c>
      <c r="AP47" s="269" t="n">
        <v>2</v>
      </c>
      <c r="AQ47" s="271" t="n">
        <v>0</v>
      </c>
      <c r="AS47" s="269" t="n">
        <v>0</v>
      </c>
      <c r="BE47" s="253" t="n">
        <v>37803</v>
      </c>
      <c r="BF47" s="271" t="n">
        <v>0.9</v>
      </c>
    </row>
    <row r="48" customFormat="false" ht="12.75" hidden="false" customHeight="false" outlineLevel="0" collapsed="false">
      <c r="A48" s="267" t="n">
        <v>36951</v>
      </c>
      <c r="B48" s="175" t="n">
        <v>26.85</v>
      </c>
      <c r="C48" s="268" t="n">
        <v>27.25</v>
      </c>
      <c r="D48" s="175" t="n">
        <v>27.65</v>
      </c>
      <c r="E48" s="263"/>
      <c r="F48" s="175" t="n">
        <v>16.7599990844727</v>
      </c>
      <c r="G48" s="175" t="n">
        <v>16.9599990844727</v>
      </c>
      <c r="H48" s="175" t="n">
        <v>17.1599990844727</v>
      </c>
      <c r="I48" s="259"/>
      <c r="J48" s="253" t="n">
        <v>37834</v>
      </c>
      <c r="K48" s="218" t="n">
        <v>73.13</v>
      </c>
      <c r="L48" s="218" t="n">
        <v>76.13</v>
      </c>
      <c r="M48" s="218" t="n">
        <v>79.13</v>
      </c>
      <c r="O48" s="218" t="n">
        <v>52.97</v>
      </c>
      <c r="P48" s="218" t="n">
        <v>56.27</v>
      </c>
      <c r="Q48" s="218" t="n">
        <v>59.57</v>
      </c>
      <c r="S48" s="218" t="n">
        <v>0</v>
      </c>
      <c r="T48" s="218" t="n">
        <v>0</v>
      </c>
      <c r="U48" s="218" t="n">
        <v>0</v>
      </c>
      <c r="W48" s="218" t="n">
        <v>0.131835</v>
      </c>
      <c r="X48" s="218" t="n">
        <v>0.26367</v>
      </c>
      <c r="Y48" s="218" t="n">
        <v>0.395505</v>
      </c>
      <c r="AA48" s="218" t="n">
        <v>0.0025</v>
      </c>
      <c r="AB48" s="218" t="n">
        <v>0.005</v>
      </c>
      <c r="AC48" s="218" t="n">
        <v>0.0075</v>
      </c>
      <c r="AE48" s="218" t="n">
        <v>-1</v>
      </c>
      <c r="AF48" s="218" t="n">
        <v>3</v>
      </c>
      <c r="AG48" s="218" t="n">
        <v>1</v>
      </c>
      <c r="AI48" s="218" t="n">
        <v>-0.1</v>
      </c>
      <c r="AJ48" s="218" t="n">
        <v>0.3</v>
      </c>
      <c r="AK48" s="218" t="n">
        <v>0.1</v>
      </c>
      <c r="AM48" s="259" t="n">
        <v>14</v>
      </c>
      <c r="AN48" s="269" t="n">
        <v>0.25</v>
      </c>
      <c r="AP48" s="269" t="n">
        <v>3</v>
      </c>
      <c r="AQ48" s="271" t="n">
        <v>0.01</v>
      </c>
      <c r="AS48" s="269" t="n">
        <v>0</v>
      </c>
      <c r="BE48" s="253" t="n">
        <v>37834</v>
      </c>
      <c r="BF48" s="271" t="n">
        <v>0.9</v>
      </c>
    </row>
    <row r="49" customFormat="false" ht="12.75" hidden="false" customHeight="false" outlineLevel="0" collapsed="false">
      <c r="A49" s="267" t="n">
        <v>36982</v>
      </c>
      <c r="B49" s="175" t="n">
        <v>26.375</v>
      </c>
      <c r="C49" s="268" t="n">
        <v>26.625</v>
      </c>
      <c r="D49" s="175" t="n">
        <v>26.875</v>
      </c>
      <c r="E49" s="263"/>
      <c r="F49" s="175" t="n">
        <v>17.0849990844727</v>
      </c>
      <c r="G49" s="175" t="n">
        <v>17.2099990844727</v>
      </c>
      <c r="H49" s="175" t="n">
        <v>17.3349990844727</v>
      </c>
      <c r="I49" s="259"/>
      <c r="J49" s="253" t="n">
        <v>37865</v>
      </c>
      <c r="K49" s="218" t="n">
        <v>27.6695</v>
      </c>
      <c r="L49" s="218" t="n">
        <v>28.3445</v>
      </c>
      <c r="M49" s="218" t="n">
        <v>29.0195</v>
      </c>
      <c r="O49" s="218" t="n">
        <v>18.8975</v>
      </c>
      <c r="P49" s="218" t="n">
        <v>22.1975</v>
      </c>
      <c r="Q49" s="218" t="n">
        <v>25.4975</v>
      </c>
      <c r="S49" s="218" t="n">
        <v>0</v>
      </c>
      <c r="T49" s="218" t="n">
        <v>0</v>
      </c>
      <c r="U49" s="218" t="n">
        <v>0</v>
      </c>
      <c r="W49" s="218" t="n">
        <v>0.131835</v>
      </c>
      <c r="X49" s="218" t="n">
        <v>0.26367</v>
      </c>
      <c r="Y49" s="218" t="n">
        <v>0.395505</v>
      </c>
      <c r="AA49" s="218" t="n">
        <v>0.0025</v>
      </c>
      <c r="AB49" s="218" t="n">
        <v>0.005</v>
      </c>
      <c r="AC49" s="218" t="n">
        <v>0.0075</v>
      </c>
      <c r="AE49" s="218" t="n">
        <v>-1</v>
      </c>
      <c r="AF49" s="218" t="n">
        <v>3</v>
      </c>
      <c r="AG49" s="218" t="n">
        <v>1</v>
      </c>
      <c r="AI49" s="218" t="n">
        <v>-0.1</v>
      </c>
      <c r="AJ49" s="218" t="n">
        <v>0.3</v>
      </c>
      <c r="AK49" s="218" t="n">
        <v>0.1</v>
      </c>
      <c r="AM49" s="259" t="n">
        <v>15</v>
      </c>
      <c r="AN49" s="269" t="n">
        <v>0.4</v>
      </c>
      <c r="AP49" s="269" t="n">
        <v>4</v>
      </c>
      <c r="AQ49" s="271" t="n">
        <v>0.015</v>
      </c>
      <c r="AS49" s="269" t="n">
        <v>0</v>
      </c>
      <c r="BE49" s="253" t="n">
        <v>37865</v>
      </c>
      <c r="BF49" s="271" t="n">
        <v>0.9</v>
      </c>
    </row>
    <row r="50" customFormat="false" ht="12.75" hidden="false" customHeight="false" outlineLevel="0" collapsed="false">
      <c r="A50" s="267" t="n">
        <v>37012</v>
      </c>
      <c r="B50" s="175" t="n">
        <v>31.45</v>
      </c>
      <c r="C50" s="268" t="n">
        <v>32.25</v>
      </c>
      <c r="D50" s="175" t="n">
        <v>33.05</v>
      </c>
      <c r="E50" s="263"/>
      <c r="F50" s="175" t="n">
        <v>16.2599998474121</v>
      </c>
      <c r="G50" s="175" t="n">
        <v>16.6599998474121</v>
      </c>
      <c r="H50" s="175" t="n">
        <v>17.0599998474121</v>
      </c>
      <c r="I50" s="259"/>
      <c r="J50" s="253" t="n">
        <v>37895</v>
      </c>
      <c r="K50" s="218" t="n">
        <v>19.2375</v>
      </c>
      <c r="L50" s="218" t="n">
        <v>19.8</v>
      </c>
      <c r="M50" s="218" t="n">
        <v>20.3625</v>
      </c>
      <c r="O50" s="218" t="n">
        <v>12.54</v>
      </c>
      <c r="P50" s="218" t="n">
        <v>15.84</v>
      </c>
      <c r="Q50" s="218" t="n">
        <v>19.14</v>
      </c>
      <c r="S50" s="218" t="n">
        <v>0</v>
      </c>
      <c r="T50" s="218" t="n">
        <v>0</v>
      </c>
      <c r="U50" s="218" t="n">
        <v>0</v>
      </c>
      <c r="W50" s="218" t="n">
        <v>0.08225</v>
      </c>
      <c r="X50" s="218" t="n">
        <v>0.1645</v>
      </c>
      <c r="Y50" s="218" t="n">
        <v>0.24675</v>
      </c>
      <c r="AA50" s="218" t="n">
        <v>0.0025</v>
      </c>
      <c r="AB50" s="218" t="n">
        <v>0.005</v>
      </c>
      <c r="AC50" s="218" t="n">
        <v>0.0075</v>
      </c>
      <c r="AE50" s="218" t="n">
        <v>-0.4</v>
      </c>
      <c r="AF50" s="218" t="n">
        <v>1.75</v>
      </c>
      <c r="AG50" s="218" t="n">
        <v>0.5</v>
      </c>
      <c r="AI50" s="218" t="n">
        <v>-0.1</v>
      </c>
      <c r="AJ50" s="218" t="n">
        <v>0.3</v>
      </c>
      <c r="AK50" s="218" t="n">
        <v>0.1</v>
      </c>
      <c r="AM50" s="259" t="n">
        <v>15</v>
      </c>
      <c r="AN50" s="269" t="n">
        <v>0.4</v>
      </c>
      <c r="AP50" s="269" t="n">
        <v>5</v>
      </c>
      <c r="AQ50" s="271" t="n">
        <v>0.0175</v>
      </c>
      <c r="AS50" s="269" t="n">
        <v>0</v>
      </c>
      <c r="BE50" s="253" t="n">
        <v>37895</v>
      </c>
      <c r="BF50" s="271" t="n">
        <v>0.9</v>
      </c>
    </row>
    <row r="51" customFormat="false" ht="12.75" hidden="false" customHeight="false" outlineLevel="0" collapsed="false">
      <c r="A51" s="267" t="n">
        <v>37043</v>
      </c>
      <c r="B51" s="175" t="n">
        <v>55.7</v>
      </c>
      <c r="C51" s="268" t="n">
        <v>58</v>
      </c>
      <c r="D51" s="175" t="n">
        <v>60.3</v>
      </c>
      <c r="E51" s="263"/>
      <c r="F51" s="175" t="n">
        <v>15.5700012207031</v>
      </c>
      <c r="G51" s="175" t="n">
        <v>16.7200012207031</v>
      </c>
      <c r="H51" s="175" t="n">
        <v>17.8700012207031</v>
      </c>
      <c r="I51" s="259"/>
      <c r="J51" s="253" t="n">
        <v>37926</v>
      </c>
      <c r="K51" s="218" t="n">
        <v>19.2375</v>
      </c>
      <c r="L51" s="218" t="n">
        <v>19.8</v>
      </c>
      <c r="M51" s="218" t="n">
        <v>20.3625</v>
      </c>
      <c r="O51" s="218" t="n">
        <v>12.54</v>
      </c>
      <c r="P51" s="218" t="n">
        <v>15.84</v>
      </c>
      <c r="Q51" s="218" t="n">
        <v>19.14</v>
      </c>
      <c r="S51" s="218" t="n">
        <v>0</v>
      </c>
      <c r="T51" s="218" t="n">
        <v>0</v>
      </c>
      <c r="U51" s="218" t="n">
        <v>0</v>
      </c>
      <c r="W51" s="218" t="n">
        <v>0.06204</v>
      </c>
      <c r="X51" s="218" t="n">
        <v>0.12408</v>
      </c>
      <c r="Y51" s="218" t="n">
        <v>0.18612</v>
      </c>
      <c r="AA51" s="218" t="n">
        <v>0.0025</v>
      </c>
      <c r="AB51" s="218" t="n">
        <v>0.005</v>
      </c>
      <c r="AC51" s="218" t="n">
        <v>0.0075</v>
      </c>
      <c r="AE51" s="218" t="n">
        <v>-0.25</v>
      </c>
      <c r="AF51" s="218" t="n">
        <v>1.5</v>
      </c>
      <c r="AG51" s="218" t="n">
        <v>0.25</v>
      </c>
      <c r="AI51" s="218" t="n">
        <v>-0.1</v>
      </c>
      <c r="AJ51" s="218" t="n">
        <v>0.3</v>
      </c>
      <c r="AK51" s="218" t="n">
        <v>0.1</v>
      </c>
      <c r="AM51" s="259" t="n">
        <v>15</v>
      </c>
      <c r="AN51" s="269" t="n">
        <v>0.4</v>
      </c>
      <c r="AP51" s="269" t="n">
        <v>6</v>
      </c>
      <c r="AQ51" s="271" t="n">
        <v>0.025</v>
      </c>
      <c r="AS51" s="269" t="n">
        <v>0</v>
      </c>
      <c r="BE51" s="253" t="n">
        <v>37926</v>
      </c>
      <c r="BF51" s="271" t="n">
        <v>0.9</v>
      </c>
    </row>
    <row r="52" customFormat="false" ht="12.75" hidden="false" customHeight="false" outlineLevel="0" collapsed="false">
      <c r="A52" s="267" t="n">
        <v>37073</v>
      </c>
      <c r="B52" s="175" t="n">
        <v>93.5</v>
      </c>
      <c r="C52" s="268" t="n">
        <v>96.5</v>
      </c>
      <c r="D52" s="175" t="n">
        <v>99.5</v>
      </c>
      <c r="E52" s="263"/>
      <c r="F52" s="175" t="n">
        <v>14.9099998474121</v>
      </c>
      <c r="G52" s="175" t="n">
        <v>16.4099998474121</v>
      </c>
      <c r="H52" s="175" t="n">
        <v>17.9099998474121</v>
      </c>
      <c r="I52" s="259"/>
      <c r="J52" s="253" t="n">
        <v>37956</v>
      </c>
      <c r="K52" s="218" t="n">
        <v>20.2935</v>
      </c>
      <c r="L52" s="218" t="n">
        <v>20.856</v>
      </c>
      <c r="M52" s="218" t="n">
        <v>21.4185</v>
      </c>
      <c r="O52" s="218" t="n">
        <v>12.54</v>
      </c>
      <c r="P52" s="218" t="n">
        <v>15.84</v>
      </c>
      <c r="Q52" s="218" t="n">
        <v>19.14</v>
      </c>
      <c r="S52" s="218" t="n">
        <v>0</v>
      </c>
      <c r="T52" s="218" t="n">
        <v>0</v>
      </c>
      <c r="U52" s="218" t="n">
        <v>0</v>
      </c>
      <c r="W52" s="218" t="n">
        <v>0.06204</v>
      </c>
      <c r="X52" s="218" t="n">
        <v>0.12408</v>
      </c>
      <c r="Y52" s="218" t="n">
        <v>0.18612</v>
      </c>
      <c r="AA52" s="218" t="n">
        <v>0.0025</v>
      </c>
      <c r="AB52" s="218" t="n">
        <v>0.005</v>
      </c>
      <c r="AC52" s="218" t="n">
        <v>0.0075</v>
      </c>
      <c r="AE52" s="218" t="n">
        <v>-0.25</v>
      </c>
      <c r="AF52" s="218" t="n">
        <v>1.5</v>
      </c>
      <c r="AG52" s="218" t="n">
        <v>0.25</v>
      </c>
      <c r="AI52" s="218" t="n">
        <v>-0.1</v>
      </c>
      <c r="AJ52" s="218" t="n">
        <v>0.3</v>
      </c>
      <c r="AK52" s="218" t="n">
        <v>0.1</v>
      </c>
      <c r="AM52" s="259" t="n">
        <v>16</v>
      </c>
      <c r="AN52" s="269" t="n">
        <v>0.4</v>
      </c>
      <c r="AP52" s="269" t="n">
        <v>7</v>
      </c>
      <c r="AQ52" s="271" t="n">
        <v>0.035</v>
      </c>
      <c r="AS52" s="269" t="n">
        <v>0</v>
      </c>
      <c r="BE52" s="253" t="n">
        <v>37956</v>
      </c>
      <c r="BF52" s="271" t="n">
        <v>0.9</v>
      </c>
    </row>
    <row r="53" customFormat="false" ht="12.75" hidden="false" customHeight="false" outlineLevel="0" collapsed="false">
      <c r="A53" s="267" t="n">
        <v>37104</v>
      </c>
      <c r="B53" s="175" t="n">
        <v>87.5</v>
      </c>
      <c r="C53" s="268" t="n">
        <v>90.5</v>
      </c>
      <c r="D53" s="175" t="n">
        <v>93.5</v>
      </c>
      <c r="E53" s="263"/>
      <c r="F53" s="175" t="n">
        <v>14.9599990844727</v>
      </c>
      <c r="G53" s="175" t="n">
        <v>16.4599990844727</v>
      </c>
      <c r="H53" s="175" t="n">
        <v>17.9599990844727</v>
      </c>
      <c r="I53" s="259"/>
      <c r="J53" s="253" t="n">
        <v>37987</v>
      </c>
      <c r="K53" s="218" t="n">
        <v>28.849</v>
      </c>
      <c r="L53" s="218" t="n">
        <v>29.524</v>
      </c>
      <c r="M53" s="218" t="n">
        <v>30.199</v>
      </c>
      <c r="O53" s="218" t="n">
        <v>19.1785</v>
      </c>
      <c r="P53" s="218" t="n">
        <v>22.4785</v>
      </c>
      <c r="Q53" s="218" t="n">
        <v>25.7785</v>
      </c>
      <c r="S53" s="218" t="n">
        <v>0</v>
      </c>
      <c r="T53" s="218" t="n">
        <v>0</v>
      </c>
      <c r="U53" s="218" t="n">
        <v>0</v>
      </c>
      <c r="W53" s="218" t="n">
        <v>0.06204</v>
      </c>
      <c r="X53" s="218" t="n">
        <v>0.12408</v>
      </c>
      <c r="Y53" s="218" t="n">
        <v>0.18612</v>
      </c>
      <c r="AA53" s="218" t="n">
        <v>0.0025</v>
      </c>
      <c r="AB53" s="218" t="n">
        <v>0.005</v>
      </c>
      <c r="AC53" s="218" t="n">
        <v>0.0075</v>
      </c>
      <c r="AE53" s="218" t="n">
        <v>-0.25</v>
      </c>
      <c r="AF53" s="218" t="n">
        <v>1.5</v>
      </c>
      <c r="AG53" s="218" t="n">
        <v>0.25</v>
      </c>
      <c r="AI53" s="218" t="n">
        <v>-0.1</v>
      </c>
      <c r="AJ53" s="218" t="n">
        <v>0.3</v>
      </c>
      <c r="AK53" s="218" t="n">
        <v>0.1</v>
      </c>
      <c r="AM53" s="259" t="n">
        <v>16</v>
      </c>
      <c r="AN53" s="269" t="n">
        <v>0.4</v>
      </c>
      <c r="AP53" s="269" t="n">
        <v>8</v>
      </c>
      <c r="AQ53" s="271" t="n">
        <v>0.04</v>
      </c>
      <c r="AS53" s="269" t="n">
        <v>0</v>
      </c>
      <c r="BE53" s="253" t="n">
        <v>37987</v>
      </c>
      <c r="BF53" s="271" t="n">
        <v>0.9</v>
      </c>
    </row>
    <row r="54" customFormat="false" ht="12.75" hidden="false" customHeight="false" outlineLevel="0" collapsed="false">
      <c r="A54" s="267" t="n">
        <v>37135</v>
      </c>
      <c r="B54" s="175" t="n">
        <v>33.6</v>
      </c>
      <c r="C54" s="268" t="n">
        <v>34.3</v>
      </c>
      <c r="D54" s="175" t="n">
        <v>35</v>
      </c>
      <c r="E54" s="263"/>
      <c r="F54" s="175" t="n">
        <v>16.1099990844727</v>
      </c>
      <c r="G54" s="175" t="n">
        <v>16.4599990844727</v>
      </c>
      <c r="H54" s="175" t="n">
        <v>16.8099990844727</v>
      </c>
      <c r="I54" s="259"/>
      <c r="J54" s="253" t="n">
        <v>38018</v>
      </c>
      <c r="K54" s="218" t="n">
        <v>27.8425</v>
      </c>
      <c r="L54" s="218" t="n">
        <v>28.5175</v>
      </c>
      <c r="M54" s="218" t="n">
        <v>29.1925</v>
      </c>
      <c r="O54" s="218" t="n">
        <v>21.1915</v>
      </c>
      <c r="P54" s="218" t="n">
        <v>24.4915</v>
      </c>
      <c r="Q54" s="218" t="n">
        <v>27.7915</v>
      </c>
      <c r="S54" s="218" t="n">
        <v>0</v>
      </c>
      <c r="T54" s="218" t="n">
        <v>0</v>
      </c>
      <c r="U54" s="218" t="n">
        <v>0</v>
      </c>
      <c r="W54" s="218" t="n">
        <v>0.09306</v>
      </c>
      <c r="X54" s="218" t="n">
        <v>0.18612</v>
      </c>
      <c r="Y54" s="218" t="n">
        <v>0.27918</v>
      </c>
      <c r="AA54" s="218" t="n">
        <v>0.0025</v>
      </c>
      <c r="AB54" s="218" t="n">
        <v>0.005</v>
      </c>
      <c r="AC54" s="218" t="n">
        <v>0.0075</v>
      </c>
      <c r="AE54" s="218" t="n">
        <v>-0.4</v>
      </c>
      <c r="AF54" s="218" t="n">
        <v>1.9</v>
      </c>
      <c r="AG54" s="218" t="n">
        <v>0.5</v>
      </c>
      <c r="AI54" s="218" t="n">
        <v>-0.1</v>
      </c>
      <c r="AJ54" s="218" t="n">
        <v>0.3</v>
      </c>
      <c r="AK54" s="218" t="n">
        <v>0.1</v>
      </c>
      <c r="AM54" s="259" t="n">
        <v>16</v>
      </c>
      <c r="AN54" s="269" t="n">
        <v>0.4</v>
      </c>
      <c r="AP54" s="269" t="n">
        <v>9</v>
      </c>
      <c r="AQ54" s="271" t="n">
        <v>0.055</v>
      </c>
      <c r="AS54" s="269" t="n">
        <v>0</v>
      </c>
      <c r="BE54" s="253" t="n">
        <v>38018</v>
      </c>
      <c r="BF54" s="271" t="n">
        <v>0.9</v>
      </c>
    </row>
    <row r="55" customFormat="false" ht="12.75" hidden="false" customHeight="false" outlineLevel="0" collapsed="false">
      <c r="A55" s="267" t="n">
        <v>37165</v>
      </c>
      <c r="B55" s="175" t="n">
        <v>25.85</v>
      </c>
      <c r="C55" s="268" t="n">
        <v>26.4</v>
      </c>
      <c r="D55" s="175" t="n">
        <v>26.95</v>
      </c>
      <c r="E55" s="263"/>
      <c r="F55" s="175" t="n">
        <v>15.8849998474121</v>
      </c>
      <c r="G55" s="175" t="n">
        <v>16.1599998474121</v>
      </c>
      <c r="H55" s="175" t="n">
        <v>16.4349998474121</v>
      </c>
      <c r="I55" s="259"/>
      <c r="J55" s="253" t="n">
        <v>38047</v>
      </c>
      <c r="K55" s="218" t="n">
        <v>21.49625</v>
      </c>
      <c r="L55" s="218" t="n">
        <v>21.90875</v>
      </c>
      <c r="M55" s="218" t="n">
        <v>22.32125</v>
      </c>
      <c r="O55" s="218" t="n">
        <v>13.96925</v>
      </c>
      <c r="P55" s="218" t="n">
        <v>17.26925</v>
      </c>
      <c r="Q55" s="218" t="n">
        <v>20.56925</v>
      </c>
      <c r="S55" s="218" t="n">
        <v>0</v>
      </c>
      <c r="T55" s="218" t="n">
        <v>0</v>
      </c>
      <c r="U55" s="218" t="n">
        <v>0</v>
      </c>
      <c r="W55" s="218" t="n">
        <v>0.09306</v>
      </c>
      <c r="X55" s="218" t="n">
        <v>0.18612</v>
      </c>
      <c r="Y55" s="218" t="n">
        <v>0.27918</v>
      </c>
      <c r="AA55" s="218" t="n">
        <v>0.0025</v>
      </c>
      <c r="AB55" s="218" t="n">
        <v>0.005</v>
      </c>
      <c r="AC55" s="218" t="n">
        <v>0.0075</v>
      </c>
      <c r="AE55" s="218" t="n">
        <v>-0.4</v>
      </c>
      <c r="AF55" s="218" t="n">
        <v>1.9</v>
      </c>
      <c r="AG55" s="218" t="n">
        <v>0.5</v>
      </c>
      <c r="AI55" s="218" t="n">
        <v>-0.1</v>
      </c>
      <c r="AJ55" s="218" t="n">
        <v>0.3</v>
      </c>
      <c r="AK55" s="218" t="n">
        <v>0.1</v>
      </c>
      <c r="AM55" s="259" t="n">
        <v>17</v>
      </c>
      <c r="AN55" s="269" t="n">
        <v>0.4</v>
      </c>
      <c r="AP55" s="269" t="n">
        <v>10</v>
      </c>
      <c r="AQ55" s="271" t="n">
        <v>0.07</v>
      </c>
      <c r="BE55" s="253" t="n">
        <v>38047</v>
      </c>
      <c r="BF55" s="271" t="n">
        <v>0.9</v>
      </c>
    </row>
    <row r="56" customFormat="false" ht="12.75" hidden="false" customHeight="false" outlineLevel="0" collapsed="false">
      <c r="A56" s="267" t="n">
        <v>37196</v>
      </c>
      <c r="B56" s="175" t="n">
        <v>25.85</v>
      </c>
      <c r="C56" s="268" t="n">
        <v>26.4</v>
      </c>
      <c r="D56" s="175" t="n">
        <v>26.95</v>
      </c>
      <c r="E56" s="263"/>
      <c r="F56" s="175" t="n">
        <v>14.1349998474121</v>
      </c>
      <c r="G56" s="175" t="n">
        <v>14.4099998474121</v>
      </c>
      <c r="H56" s="175" t="n">
        <v>14.6849998474121</v>
      </c>
      <c r="I56" s="259"/>
      <c r="J56" s="253" t="n">
        <v>38078</v>
      </c>
      <c r="K56" s="218" t="n">
        <v>22.619</v>
      </c>
      <c r="L56" s="218" t="n">
        <v>22.919</v>
      </c>
      <c r="M56" s="218" t="n">
        <v>23.219</v>
      </c>
      <c r="O56" s="218" t="n">
        <v>18.553</v>
      </c>
      <c r="P56" s="218" t="n">
        <v>21.853</v>
      </c>
      <c r="Q56" s="218" t="n">
        <v>25.153</v>
      </c>
      <c r="S56" s="218" t="n">
        <v>0</v>
      </c>
      <c r="T56" s="218" t="n">
        <v>0</v>
      </c>
      <c r="U56" s="218" t="n">
        <v>0</v>
      </c>
      <c r="W56" s="218" t="n">
        <v>0.074448</v>
      </c>
      <c r="X56" s="218" t="n">
        <v>0.148896</v>
      </c>
      <c r="Y56" s="218" t="n">
        <v>0.223344</v>
      </c>
      <c r="AA56" s="218" t="n">
        <v>0.0025</v>
      </c>
      <c r="AB56" s="218" t="n">
        <v>0.005</v>
      </c>
      <c r="AC56" s="218" t="n">
        <v>0.0075</v>
      </c>
      <c r="AE56" s="218" t="n">
        <v>-0.25</v>
      </c>
      <c r="AF56" s="218" t="n">
        <v>1.1</v>
      </c>
      <c r="AG56" s="218" t="n">
        <v>0.25</v>
      </c>
      <c r="AI56" s="218" t="n">
        <v>-0.1</v>
      </c>
      <c r="AJ56" s="218" t="n">
        <v>0.3</v>
      </c>
      <c r="AK56" s="218" t="n">
        <v>0.1</v>
      </c>
      <c r="AM56" s="259" t="n">
        <v>17</v>
      </c>
      <c r="AN56" s="269" t="n">
        <v>0.4</v>
      </c>
      <c r="BE56" s="253" t="n">
        <v>38078</v>
      </c>
      <c r="BF56" s="271" t="n">
        <v>0.9</v>
      </c>
    </row>
    <row r="57" customFormat="false" ht="12.75" hidden="false" customHeight="false" outlineLevel="0" collapsed="false">
      <c r="A57" s="267" t="n">
        <v>37226</v>
      </c>
      <c r="B57" s="175" t="n">
        <v>25.85</v>
      </c>
      <c r="C57" s="268" t="n">
        <v>26.4</v>
      </c>
      <c r="D57" s="175" t="n">
        <v>26.95</v>
      </c>
      <c r="E57" s="263"/>
      <c r="F57" s="175" t="n">
        <v>14.9850002288818</v>
      </c>
      <c r="G57" s="175" t="n">
        <v>15.2600002288818</v>
      </c>
      <c r="H57" s="175" t="n">
        <v>15.5350002288818</v>
      </c>
      <c r="I57" s="259"/>
      <c r="J57" s="253" t="n">
        <v>38108</v>
      </c>
      <c r="K57" s="218" t="n">
        <v>22.608</v>
      </c>
      <c r="L57" s="218" t="n">
        <v>23.643</v>
      </c>
      <c r="M57" s="218" t="n">
        <v>24.678</v>
      </c>
      <c r="O57" s="218" t="n">
        <v>19.704</v>
      </c>
      <c r="P57" s="218" t="n">
        <v>23.004</v>
      </c>
      <c r="Q57" s="218" t="n">
        <v>26.304</v>
      </c>
      <c r="S57" s="218" t="n">
        <v>0</v>
      </c>
      <c r="T57" s="218" t="n">
        <v>0</v>
      </c>
      <c r="U57" s="218" t="n">
        <v>0</v>
      </c>
      <c r="W57" s="218" t="n">
        <v>0.0725868</v>
      </c>
      <c r="X57" s="218" t="n">
        <v>0.1451736</v>
      </c>
      <c r="Y57" s="218" t="n">
        <v>0.2177604</v>
      </c>
      <c r="AA57" s="218" t="n">
        <v>0.0025</v>
      </c>
      <c r="AB57" s="218" t="n">
        <v>0.005</v>
      </c>
      <c r="AC57" s="218" t="n">
        <v>0.0075</v>
      </c>
      <c r="AE57" s="218" t="n">
        <v>-0.25</v>
      </c>
      <c r="AF57" s="218" t="n">
        <v>1.2</v>
      </c>
      <c r="AG57" s="218" t="n">
        <v>0.25</v>
      </c>
      <c r="AI57" s="218" t="n">
        <v>-0.1</v>
      </c>
      <c r="AJ57" s="218" t="n">
        <v>0.3</v>
      </c>
      <c r="AK57" s="218" t="n">
        <v>0.1</v>
      </c>
      <c r="AM57" s="259" t="n">
        <v>17</v>
      </c>
      <c r="AN57" s="269" t="n">
        <v>0.4</v>
      </c>
      <c r="BE57" s="253" t="n">
        <v>38108</v>
      </c>
      <c r="BF57" s="271" t="n">
        <v>0.9</v>
      </c>
    </row>
    <row r="58" customFormat="false" ht="12.75" hidden="false" customHeight="false" outlineLevel="0" collapsed="false">
      <c r="A58" s="267" t="n">
        <v>37257</v>
      </c>
      <c r="B58" s="175" t="n">
        <v>32.3</v>
      </c>
      <c r="C58" s="268" t="n">
        <v>33</v>
      </c>
      <c r="D58" s="175" t="n">
        <v>33.7</v>
      </c>
      <c r="E58" s="263"/>
      <c r="F58" s="175" t="n">
        <v>19.2099975585938</v>
      </c>
      <c r="G58" s="175" t="n">
        <v>19.5599975585938</v>
      </c>
      <c r="H58" s="175" t="n">
        <v>19.9099975585938</v>
      </c>
      <c r="I58" s="259"/>
      <c r="J58" s="253" t="n">
        <v>38139</v>
      </c>
      <c r="K58" s="218" t="n">
        <v>49.9</v>
      </c>
      <c r="L58" s="218" t="n">
        <v>52.9</v>
      </c>
      <c r="M58" s="218" t="n">
        <v>55.9</v>
      </c>
      <c r="O58" s="218" t="n">
        <v>38.675</v>
      </c>
      <c r="P58" s="218" t="n">
        <v>41.975</v>
      </c>
      <c r="Q58" s="218" t="n">
        <v>45.275</v>
      </c>
      <c r="S58" s="218" t="n">
        <v>0</v>
      </c>
      <c r="T58" s="218" t="n">
        <v>0</v>
      </c>
      <c r="U58" s="218" t="n">
        <v>0</v>
      </c>
      <c r="W58" s="218" t="n">
        <v>0.0818928</v>
      </c>
      <c r="X58" s="218" t="n">
        <v>0.1637856</v>
      </c>
      <c r="Y58" s="218" t="n">
        <v>0.2456784</v>
      </c>
      <c r="AA58" s="218" t="n">
        <v>0.0025</v>
      </c>
      <c r="AB58" s="218" t="n">
        <v>0.005</v>
      </c>
      <c r="AC58" s="218" t="n">
        <v>0.0075</v>
      </c>
      <c r="AE58" s="218" t="n">
        <v>-0.25</v>
      </c>
      <c r="AF58" s="218" t="n">
        <v>2</v>
      </c>
      <c r="AG58" s="218" t="n">
        <v>0.25</v>
      </c>
      <c r="AI58" s="218" t="n">
        <v>-0.1</v>
      </c>
      <c r="AJ58" s="218" t="n">
        <v>0.3</v>
      </c>
      <c r="AK58" s="218" t="n">
        <v>0.1</v>
      </c>
      <c r="AM58" s="259" t="n">
        <v>18</v>
      </c>
      <c r="AN58" s="269" t="n">
        <v>0.4</v>
      </c>
      <c r="BE58" s="253" t="n">
        <v>38139</v>
      </c>
      <c r="BF58" s="271" t="n">
        <v>0.9</v>
      </c>
    </row>
    <row r="59" customFormat="false" ht="12.75" hidden="false" customHeight="false" outlineLevel="0" collapsed="false">
      <c r="A59" s="267" t="n">
        <v>37288</v>
      </c>
      <c r="B59" s="175" t="n">
        <v>32.3</v>
      </c>
      <c r="C59" s="268" t="n">
        <v>33</v>
      </c>
      <c r="D59" s="175" t="n">
        <v>33.7</v>
      </c>
      <c r="E59" s="263"/>
      <c r="F59" s="175" t="n">
        <v>19.359997177124</v>
      </c>
      <c r="G59" s="175" t="n">
        <v>19.709997177124</v>
      </c>
      <c r="H59" s="175" t="n">
        <v>20.059997177124</v>
      </c>
      <c r="I59" s="259"/>
      <c r="J59" s="253" t="n">
        <v>38169</v>
      </c>
      <c r="K59" s="218" t="n">
        <v>75.1</v>
      </c>
      <c r="L59" s="218" t="n">
        <v>78.1</v>
      </c>
      <c r="M59" s="218" t="n">
        <v>81.1</v>
      </c>
      <c r="O59" s="218" t="n">
        <v>55.275</v>
      </c>
      <c r="P59" s="218" t="n">
        <v>58.575</v>
      </c>
      <c r="Q59" s="218" t="n">
        <v>61.875</v>
      </c>
      <c r="S59" s="218" t="n">
        <v>0</v>
      </c>
      <c r="T59" s="218" t="n">
        <v>0</v>
      </c>
      <c r="U59" s="218" t="n">
        <v>0</v>
      </c>
      <c r="W59" s="218" t="n">
        <v>0.1042272</v>
      </c>
      <c r="X59" s="218" t="n">
        <v>0.2084544</v>
      </c>
      <c r="Y59" s="218" t="n">
        <v>0.3126816</v>
      </c>
      <c r="AA59" s="218" t="n">
        <v>0.0025</v>
      </c>
      <c r="AB59" s="218" t="n">
        <v>0.005</v>
      </c>
      <c r="AC59" s="218" t="n">
        <v>0.0075</v>
      </c>
      <c r="AE59" s="218" t="n">
        <v>-0.75</v>
      </c>
      <c r="AF59" s="218" t="n">
        <v>2.25</v>
      </c>
      <c r="AG59" s="218" t="n">
        <v>0.75</v>
      </c>
      <c r="AI59" s="218" t="n">
        <v>-0.1</v>
      </c>
      <c r="AJ59" s="218" t="n">
        <v>0.3</v>
      </c>
      <c r="AK59" s="218" t="n">
        <v>0.1</v>
      </c>
      <c r="AM59" s="259" t="n">
        <v>18</v>
      </c>
      <c r="AN59" s="269" t="n">
        <v>0.4</v>
      </c>
      <c r="BE59" s="253" t="n">
        <v>38169</v>
      </c>
      <c r="BF59" s="271" t="n">
        <v>0.9</v>
      </c>
    </row>
    <row r="60" customFormat="false" ht="12.75" hidden="false" customHeight="false" outlineLevel="0" collapsed="false">
      <c r="A60" s="267" t="n">
        <v>37316</v>
      </c>
      <c r="B60" s="175" t="n">
        <v>25.15</v>
      </c>
      <c r="C60" s="268" t="n">
        <v>25.6</v>
      </c>
      <c r="D60" s="175" t="n">
        <v>26.05</v>
      </c>
      <c r="E60" s="263"/>
      <c r="F60" s="175" t="n">
        <v>16.7349990844727</v>
      </c>
      <c r="G60" s="175" t="n">
        <v>16.9599990844727</v>
      </c>
      <c r="H60" s="175" t="n">
        <v>17.1849990844727</v>
      </c>
      <c r="I60" s="259"/>
      <c r="J60" s="253" t="n">
        <v>38200</v>
      </c>
      <c r="K60" s="218" t="n">
        <v>73.13</v>
      </c>
      <c r="L60" s="218" t="n">
        <v>76.13</v>
      </c>
      <c r="M60" s="218" t="n">
        <v>79.13</v>
      </c>
      <c r="O60" s="218" t="n">
        <v>52.97</v>
      </c>
      <c r="P60" s="218" t="n">
        <v>56.27</v>
      </c>
      <c r="Q60" s="218" t="n">
        <v>59.57</v>
      </c>
      <c r="S60" s="218" t="n">
        <v>0</v>
      </c>
      <c r="T60" s="218" t="n">
        <v>0</v>
      </c>
      <c r="U60" s="218" t="n">
        <v>0</v>
      </c>
      <c r="W60" s="218" t="n">
        <v>0.1265616</v>
      </c>
      <c r="X60" s="218" t="n">
        <v>0.2531232</v>
      </c>
      <c r="Y60" s="218" t="n">
        <v>0.3796848</v>
      </c>
      <c r="AA60" s="218" t="n">
        <v>0.0025</v>
      </c>
      <c r="AB60" s="218" t="n">
        <v>0.005</v>
      </c>
      <c r="AC60" s="218" t="n">
        <v>0.0075</v>
      </c>
      <c r="AE60" s="218" t="n">
        <v>-1</v>
      </c>
      <c r="AF60" s="218" t="n">
        <v>3</v>
      </c>
      <c r="AG60" s="218" t="n">
        <v>1</v>
      </c>
      <c r="AI60" s="218" t="n">
        <v>-0.1</v>
      </c>
      <c r="AJ60" s="218" t="n">
        <v>0.3</v>
      </c>
      <c r="AK60" s="218" t="n">
        <v>0.1</v>
      </c>
      <c r="AM60" s="259" t="n">
        <v>18</v>
      </c>
      <c r="AN60" s="269" t="n">
        <v>0.4</v>
      </c>
      <c r="BE60" s="253" t="n">
        <v>38200</v>
      </c>
      <c r="BF60" s="271" t="n">
        <v>0.9</v>
      </c>
    </row>
    <row r="61" customFormat="false" ht="12.75" hidden="false" customHeight="false" outlineLevel="0" collapsed="false">
      <c r="A61" s="267" t="n">
        <v>37347</v>
      </c>
      <c r="B61" s="175" t="n">
        <v>26.3</v>
      </c>
      <c r="C61" s="268" t="n">
        <v>26.6</v>
      </c>
      <c r="D61" s="175" t="n">
        <v>26.9</v>
      </c>
      <c r="E61" s="263"/>
      <c r="F61" s="175" t="n">
        <v>17.0599990844727</v>
      </c>
      <c r="G61" s="175" t="n">
        <v>17.2099990844727</v>
      </c>
      <c r="H61" s="175" t="n">
        <v>17.3599990844727</v>
      </c>
      <c r="I61" s="259"/>
      <c r="J61" s="253" t="n">
        <v>38231</v>
      </c>
      <c r="K61" s="218" t="n">
        <v>27.6775</v>
      </c>
      <c r="L61" s="218" t="n">
        <v>28.4275</v>
      </c>
      <c r="M61" s="218" t="n">
        <v>29.1775</v>
      </c>
      <c r="O61" s="218" t="n">
        <v>18.9625</v>
      </c>
      <c r="P61" s="218" t="n">
        <v>22.2625</v>
      </c>
      <c r="Q61" s="218" t="n">
        <v>25.5625</v>
      </c>
      <c r="S61" s="218" t="n">
        <v>0</v>
      </c>
      <c r="T61" s="218" t="n">
        <v>0</v>
      </c>
      <c r="U61" s="218" t="n">
        <v>0</v>
      </c>
      <c r="W61" s="218" t="n">
        <v>0.1265616</v>
      </c>
      <c r="X61" s="218" t="n">
        <v>0.2531232</v>
      </c>
      <c r="Y61" s="218" t="n">
        <v>0.3796848</v>
      </c>
      <c r="AA61" s="218" t="n">
        <v>0.0025</v>
      </c>
      <c r="AB61" s="218" t="n">
        <v>0.005</v>
      </c>
      <c r="AC61" s="218" t="n">
        <v>0.0075</v>
      </c>
      <c r="AE61" s="218" t="n">
        <v>-1</v>
      </c>
      <c r="AF61" s="218" t="n">
        <v>3</v>
      </c>
      <c r="AG61" s="218" t="n">
        <v>1</v>
      </c>
      <c r="AI61" s="218" t="n">
        <v>-0.1</v>
      </c>
      <c r="AJ61" s="218" t="n">
        <v>0.3</v>
      </c>
      <c r="AK61" s="218" t="n">
        <v>0.1</v>
      </c>
      <c r="AM61" s="259" t="n">
        <v>19</v>
      </c>
      <c r="AN61" s="269" t="n">
        <v>0.4</v>
      </c>
      <c r="BE61" s="253" t="n">
        <v>38231</v>
      </c>
      <c r="BF61" s="271" t="n">
        <v>0.9</v>
      </c>
    </row>
    <row r="62" customFormat="false" ht="12.75" hidden="false" customHeight="false" outlineLevel="0" collapsed="false">
      <c r="A62" s="267" t="n">
        <v>37377</v>
      </c>
      <c r="B62" s="175" t="n">
        <v>31</v>
      </c>
      <c r="C62" s="268" t="n">
        <v>32</v>
      </c>
      <c r="D62" s="175" t="n">
        <v>33</v>
      </c>
      <c r="E62" s="263"/>
      <c r="F62" s="175" t="n">
        <v>16.1599998474121</v>
      </c>
      <c r="G62" s="175" t="n">
        <v>16.6599998474121</v>
      </c>
      <c r="H62" s="175" t="n">
        <v>17.1599998474121</v>
      </c>
      <c r="I62" s="259"/>
      <c r="J62" s="253" t="n">
        <v>38261</v>
      </c>
      <c r="K62" s="218" t="n">
        <v>19.2375</v>
      </c>
      <c r="L62" s="218" t="n">
        <v>19.875</v>
      </c>
      <c r="M62" s="218" t="n">
        <v>20.5125</v>
      </c>
      <c r="O62" s="218" t="n">
        <v>12.6</v>
      </c>
      <c r="P62" s="218" t="n">
        <v>15.9</v>
      </c>
      <c r="Q62" s="218" t="n">
        <v>19.2</v>
      </c>
      <c r="S62" s="218" t="n">
        <v>0</v>
      </c>
      <c r="T62" s="218" t="n">
        <v>0</v>
      </c>
      <c r="U62" s="218" t="n">
        <v>0</v>
      </c>
      <c r="W62" s="218" t="n">
        <v>0.07896</v>
      </c>
      <c r="X62" s="218" t="n">
        <v>0.15792</v>
      </c>
      <c r="Y62" s="218" t="n">
        <v>0.23688</v>
      </c>
      <c r="AA62" s="218" t="n">
        <v>0.0025</v>
      </c>
      <c r="AB62" s="218" t="n">
        <v>0.005</v>
      </c>
      <c r="AC62" s="218" t="n">
        <v>0.0075</v>
      </c>
      <c r="AE62" s="218" t="n">
        <v>-0.4</v>
      </c>
      <c r="AF62" s="218" t="n">
        <v>1.75</v>
      </c>
      <c r="AG62" s="218" t="n">
        <v>0.5</v>
      </c>
      <c r="AI62" s="218" t="n">
        <v>-0.1</v>
      </c>
      <c r="AJ62" s="218" t="n">
        <v>0.3</v>
      </c>
      <c r="AK62" s="218" t="n">
        <v>0.1</v>
      </c>
      <c r="AM62" s="259" t="n">
        <v>19</v>
      </c>
      <c r="AN62" s="269" t="n">
        <v>0.4</v>
      </c>
      <c r="BE62" s="253" t="n">
        <v>38261</v>
      </c>
      <c r="BF62" s="271" t="n">
        <v>0.9</v>
      </c>
    </row>
    <row r="63" customFormat="false" ht="12.75" hidden="false" customHeight="false" outlineLevel="0" collapsed="false">
      <c r="A63" s="267" t="n">
        <v>37408</v>
      </c>
      <c r="B63" s="175" t="n">
        <v>54.35</v>
      </c>
      <c r="C63" s="268" t="n">
        <v>57.25</v>
      </c>
      <c r="D63" s="175" t="n">
        <v>60.15</v>
      </c>
      <c r="E63" s="263"/>
      <c r="F63" s="175" t="n">
        <v>15.2700012207031</v>
      </c>
      <c r="G63" s="175" t="n">
        <v>16.7200012207031</v>
      </c>
      <c r="H63" s="175" t="n">
        <v>18.1700012207031</v>
      </c>
      <c r="I63" s="259"/>
      <c r="J63" s="253" t="n">
        <v>38292</v>
      </c>
      <c r="K63" s="218" t="n">
        <v>19.2375</v>
      </c>
      <c r="L63" s="218" t="n">
        <v>19.875</v>
      </c>
      <c r="M63" s="218" t="n">
        <v>20.5125</v>
      </c>
      <c r="O63" s="218" t="n">
        <v>12.6</v>
      </c>
      <c r="P63" s="218" t="n">
        <v>15.9</v>
      </c>
      <c r="Q63" s="218" t="n">
        <v>19.2</v>
      </c>
      <c r="S63" s="218" t="n">
        <v>0</v>
      </c>
      <c r="T63" s="218" t="n">
        <v>0</v>
      </c>
      <c r="U63" s="218" t="n">
        <v>0</v>
      </c>
      <c r="W63" s="218" t="n">
        <v>0.0595584</v>
      </c>
      <c r="X63" s="218" t="n">
        <v>0.1191168</v>
      </c>
      <c r="Y63" s="218" t="n">
        <v>0.1786752</v>
      </c>
      <c r="AA63" s="218" t="n">
        <v>0.0025</v>
      </c>
      <c r="AB63" s="218" t="n">
        <v>0.005</v>
      </c>
      <c r="AC63" s="218" t="n">
        <v>0.0075</v>
      </c>
      <c r="AE63" s="218" t="n">
        <v>-0.25</v>
      </c>
      <c r="AF63" s="218" t="n">
        <v>1.5</v>
      </c>
      <c r="AG63" s="218" t="n">
        <v>0.25</v>
      </c>
      <c r="AI63" s="218" t="n">
        <v>-0.1</v>
      </c>
      <c r="AJ63" s="218" t="n">
        <v>0.3</v>
      </c>
      <c r="AK63" s="218" t="n">
        <v>0.1</v>
      </c>
      <c r="AM63" s="259" t="n">
        <v>19</v>
      </c>
      <c r="AN63" s="269" t="n">
        <v>0.4</v>
      </c>
      <c r="BE63" s="253" t="n">
        <v>38292</v>
      </c>
      <c r="BF63" s="271" t="n">
        <v>0.9</v>
      </c>
    </row>
    <row r="64" customFormat="false" ht="12.75" hidden="false" customHeight="false" outlineLevel="0" collapsed="false">
      <c r="A64" s="267" t="n">
        <v>37438</v>
      </c>
      <c r="B64" s="175" t="n">
        <v>85.5</v>
      </c>
      <c r="C64" s="268" t="n">
        <v>89.5</v>
      </c>
      <c r="D64" s="175" t="n">
        <v>93.5</v>
      </c>
      <c r="E64" s="263"/>
      <c r="F64" s="175" t="n">
        <v>14.4099998474121</v>
      </c>
      <c r="G64" s="175" t="n">
        <v>16.4099998474121</v>
      </c>
      <c r="H64" s="175" t="n">
        <v>18.4099998474121</v>
      </c>
      <c r="I64" s="259"/>
      <c r="J64" s="253" t="n">
        <v>38322</v>
      </c>
      <c r="K64" s="218" t="n">
        <v>20.2975</v>
      </c>
      <c r="L64" s="218" t="n">
        <v>20.935</v>
      </c>
      <c r="M64" s="218" t="n">
        <v>21.5725</v>
      </c>
      <c r="O64" s="218" t="n">
        <v>12.6</v>
      </c>
      <c r="P64" s="218" t="n">
        <v>15.9</v>
      </c>
      <c r="Q64" s="218" t="n">
        <v>19.2</v>
      </c>
      <c r="S64" s="218" t="n">
        <v>0</v>
      </c>
      <c r="T64" s="218" t="n">
        <v>0</v>
      </c>
      <c r="U64" s="218" t="n">
        <v>0</v>
      </c>
      <c r="W64" s="218" t="n">
        <v>0.0595584</v>
      </c>
      <c r="X64" s="218" t="n">
        <v>0.1191168</v>
      </c>
      <c r="Y64" s="218" t="n">
        <v>0.1786752</v>
      </c>
      <c r="AA64" s="218" t="n">
        <v>0.0025</v>
      </c>
      <c r="AB64" s="218" t="n">
        <v>0.005</v>
      </c>
      <c r="AC64" s="218" t="n">
        <v>0.0075</v>
      </c>
      <c r="AE64" s="218" t="n">
        <v>-0.25</v>
      </c>
      <c r="AF64" s="218" t="n">
        <v>1.5</v>
      </c>
      <c r="AG64" s="218" t="n">
        <v>0.25</v>
      </c>
      <c r="AI64" s="218" t="n">
        <v>-0.1</v>
      </c>
      <c r="AJ64" s="218" t="n">
        <v>0.3</v>
      </c>
      <c r="AK64" s="218" t="n">
        <v>0.1</v>
      </c>
      <c r="AM64" s="259" t="n">
        <v>20</v>
      </c>
      <c r="AN64" s="269" t="n">
        <v>0.4</v>
      </c>
      <c r="BE64" s="253" t="n">
        <v>38322</v>
      </c>
      <c r="BF64" s="271" t="n">
        <v>0.9</v>
      </c>
    </row>
    <row r="65" customFormat="false" ht="12.75" hidden="false" customHeight="false" outlineLevel="0" collapsed="false">
      <c r="A65" s="267" t="n">
        <v>37469</v>
      </c>
      <c r="B65" s="175" t="n">
        <v>79.5</v>
      </c>
      <c r="C65" s="268" t="n">
        <v>83.5</v>
      </c>
      <c r="D65" s="175" t="n">
        <v>87.5</v>
      </c>
      <c r="E65" s="263"/>
      <c r="F65" s="175" t="n">
        <v>14.4599990844727</v>
      </c>
      <c r="G65" s="175" t="n">
        <v>16.4599990844727</v>
      </c>
      <c r="H65" s="175" t="n">
        <v>18.4599990844727</v>
      </c>
      <c r="I65" s="259"/>
      <c r="J65" s="253" t="n">
        <v>38353</v>
      </c>
      <c r="K65" s="218" t="n">
        <v>28.994</v>
      </c>
      <c r="L65" s="218" t="n">
        <v>29.744</v>
      </c>
      <c r="M65" s="218" t="n">
        <v>30.494</v>
      </c>
      <c r="O65" s="218" t="n">
        <v>19.346</v>
      </c>
      <c r="P65" s="218" t="n">
        <v>22.646</v>
      </c>
      <c r="Q65" s="218" t="n">
        <v>25.946</v>
      </c>
      <c r="S65" s="218" t="n">
        <v>0</v>
      </c>
      <c r="T65" s="218" t="n">
        <v>0</v>
      </c>
      <c r="U65" s="218" t="n">
        <v>0</v>
      </c>
      <c r="W65" s="218" t="n">
        <v>0.0595584</v>
      </c>
      <c r="X65" s="218" t="n">
        <v>0.1191168</v>
      </c>
      <c r="Y65" s="218" t="n">
        <v>0.1786752</v>
      </c>
      <c r="AA65" s="218" t="n">
        <v>0.0025</v>
      </c>
      <c r="AB65" s="218" t="n">
        <v>0.005</v>
      </c>
      <c r="AC65" s="218" t="n">
        <v>0.0075</v>
      </c>
      <c r="AE65" s="218" t="n">
        <v>-0.25</v>
      </c>
      <c r="AF65" s="218" t="n">
        <v>1.5</v>
      </c>
      <c r="AG65" s="218" t="n">
        <v>0.25</v>
      </c>
      <c r="AI65" s="218" t="n">
        <v>-0.1</v>
      </c>
      <c r="AJ65" s="218" t="n">
        <v>0.3</v>
      </c>
      <c r="AK65" s="218" t="n">
        <v>0.1</v>
      </c>
      <c r="AM65" s="259" t="n">
        <v>20</v>
      </c>
      <c r="AN65" s="269" t="n">
        <v>0.4</v>
      </c>
      <c r="BE65" s="253" t="n">
        <v>38353</v>
      </c>
      <c r="BF65" s="271" t="n">
        <v>0.9</v>
      </c>
    </row>
    <row r="66" customFormat="false" ht="12.75" hidden="false" customHeight="false" outlineLevel="0" collapsed="false">
      <c r="A66" s="267" t="n">
        <v>37500</v>
      </c>
      <c r="B66" s="175" t="n">
        <v>33.35</v>
      </c>
      <c r="C66" s="268" t="n">
        <v>34.15</v>
      </c>
      <c r="D66" s="175" t="n">
        <v>34.95</v>
      </c>
      <c r="E66" s="263"/>
      <c r="F66" s="175" t="n">
        <v>16.0599990844727</v>
      </c>
      <c r="G66" s="175" t="n">
        <v>16.4599990844727</v>
      </c>
      <c r="H66" s="175" t="n">
        <v>16.8599990844727</v>
      </c>
      <c r="I66" s="259"/>
      <c r="J66" s="253" t="n">
        <v>38384</v>
      </c>
      <c r="K66" s="218" t="n">
        <v>27.98</v>
      </c>
      <c r="L66" s="218" t="n">
        <v>28.73</v>
      </c>
      <c r="M66" s="218" t="n">
        <v>29.48</v>
      </c>
      <c r="O66" s="218" t="n">
        <v>21.374</v>
      </c>
      <c r="P66" s="218" t="n">
        <v>24.674</v>
      </c>
      <c r="Q66" s="218" t="n">
        <v>27.974</v>
      </c>
      <c r="S66" s="218" t="n">
        <v>0</v>
      </c>
      <c r="T66" s="218" t="n">
        <v>0</v>
      </c>
      <c r="U66" s="218" t="n">
        <v>0</v>
      </c>
      <c r="W66" s="218" t="n">
        <v>0.0893376</v>
      </c>
      <c r="X66" s="218" t="n">
        <v>0.1786752</v>
      </c>
      <c r="Y66" s="218" t="n">
        <v>0.2680128</v>
      </c>
      <c r="AA66" s="218" t="n">
        <v>0.0025</v>
      </c>
      <c r="AB66" s="218" t="n">
        <v>0.005</v>
      </c>
      <c r="AC66" s="218" t="n">
        <v>0.0075</v>
      </c>
      <c r="AE66" s="218" t="n">
        <v>-0.4</v>
      </c>
      <c r="AF66" s="218" t="n">
        <v>1.875</v>
      </c>
      <c r="AG66" s="218" t="n">
        <v>0.5</v>
      </c>
      <c r="AI66" s="218" t="n">
        <v>-0.1</v>
      </c>
      <c r="AJ66" s="218" t="n">
        <v>0.3</v>
      </c>
      <c r="AK66" s="218" t="n">
        <v>0.1</v>
      </c>
      <c r="AM66" s="259" t="n">
        <v>20</v>
      </c>
      <c r="AN66" s="269" t="n">
        <v>0.4</v>
      </c>
      <c r="BE66" s="253" t="n">
        <v>38384</v>
      </c>
      <c r="BF66" s="271" t="n">
        <v>0.9</v>
      </c>
    </row>
    <row r="67" customFormat="false" ht="12.75" hidden="false" customHeight="false" outlineLevel="0" collapsed="false">
      <c r="A67" s="267" t="n">
        <v>37530</v>
      </c>
      <c r="B67" s="175" t="n">
        <v>25.75</v>
      </c>
      <c r="C67" s="268" t="n">
        <v>26.4</v>
      </c>
      <c r="D67" s="175" t="n">
        <v>27.05</v>
      </c>
      <c r="E67" s="263"/>
      <c r="F67" s="175" t="n">
        <v>15.8349998474121</v>
      </c>
      <c r="G67" s="175" t="n">
        <v>16.1599998474121</v>
      </c>
      <c r="H67" s="175" t="n">
        <v>16.4849998474121</v>
      </c>
      <c r="I67" s="259"/>
      <c r="J67" s="253" t="n">
        <v>38412</v>
      </c>
      <c r="K67" s="218" t="n">
        <v>21.67125</v>
      </c>
      <c r="L67" s="218" t="n">
        <v>22.12125</v>
      </c>
      <c r="M67" s="218" t="n">
        <v>22.57125</v>
      </c>
      <c r="O67" s="218" t="n">
        <v>14.13675</v>
      </c>
      <c r="P67" s="218" t="n">
        <v>17.43675</v>
      </c>
      <c r="Q67" s="218" t="n">
        <v>20.73675</v>
      </c>
      <c r="S67" s="218" t="n">
        <v>0</v>
      </c>
      <c r="T67" s="218" t="n">
        <v>0</v>
      </c>
      <c r="U67" s="218" t="n">
        <v>0</v>
      </c>
      <c r="W67" s="218" t="n">
        <v>0.0893376</v>
      </c>
      <c r="X67" s="218" t="n">
        <v>0.1786752</v>
      </c>
      <c r="Y67" s="218" t="n">
        <v>0.2680128</v>
      </c>
      <c r="AA67" s="218" t="n">
        <v>0.0025</v>
      </c>
      <c r="AB67" s="218" t="n">
        <v>0.005</v>
      </c>
      <c r="AC67" s="218" t="n">
        <v>0.0075</v>
      </c>
      <c r="AE67" s="218" t="n">
        <v>-0.4</v>
      </c>
      <c r="AF67" s="218" t="n">
        <v>1.875</v>
      </c>
      <c r="AG67" s="218" t="n">
        <v>0.5</v>
      </c>
      <c r="AI67" s="218" t="n">
        <v>-0.1</v>
      </c>
      <c r="AJ67" s="218" t="n">
        <v>0.3</v>
      </c>
      <c r="AK67" s="218" t="n">
        <v>0.1</v>
      </c>
      <c r="AM67" s="259" t="n">
        <v>21</v>
      </c>
      <c r="AN67" s="269" t="n">
        <v>0.4</v>
      </c>
      <c r="BE67" s="253" t="n">
        <v>38412</v>
      </c>
      <c r="BF67" s="271" t="n">
        <v>0.9</v>
      </c>
    </row>
    <row r="68" customFormat="false" ht="12.75" hidden="false" customHeight="false" outlineLevel="0" collapsed="false">
      <c r="A68" s="267" t="n">
        <v>37561</v>
      </c>
      <c r="B68" s="175" t="n">
        <v>25.75</v>
      </c>
      <c r="C68" s="268" t="n">
        <v>26.4</v>
      </c>
      <c r="D68" s="175" t="n">
        <v>27.05</v>
      </c>
      <c r="E68" s="263"/>
      <c r="F68" s="175" t="n">
        <v>14.0849998474121</v>
      </c>
      <c r="G68" s="175" t="n">
        <v>14.4099998474121</v>
      </c>
      <c r="H68" s="175" t="n">
        <v>14.7349998474121</v>
      </c>
      <c r="I68" s="259"/>
      <c r="J68" s="253" t="n">
        <v>38443</v>
      </c>
      <c r="K68" s="218" t="n">
        <v>22.7965</v>
      </c>
      <c r="L68" s="218" t="n">
        <v>23.134</v>
      </c>
      <c r="M68" s="218" t="n">
        <v>23.4715</v>
      </c>
      <c r="O68" s="218" t="n">
        <v>18.758</v>
      </c>
      <c r="P68" s="218" t="n">
        <v>22.058</v>
      </c>
      <c r="Q68" s="218" t="n">
        <v>25.358</v>
      </c>
      <c r="S68" s="218" t="n">
        <v>0</v>
      </c>
      <c r="T68" s="218" t="n">
        <v>0</v>
      </c>
      <c r="U68" s="218" t="n">
        <v>0</v>
      </c>
      <c r="W68" s="218" t="n">
        <v>0.07147008</v>
      </c>
      <c r="X68" s="218" t="n">
        <v>0.14294016</v>
      </c>
      <c r="Y68" s="218" t="n">
        <v>0.21441024</v>
      </c>
      <c r="AA68" s="218" t="n">
        <v>0.0025</v>
      </c>
      <c r="AB68" s="218" t="n">
        <v>0.005</v>
      </c>
      <c r="AC68" s="218" t="n">
        <v>0.0075</v>
      </c>
      <c r="AE68" s="218" t="n">
        <v>-0.25</v>
      </c>
      <c r="AF68" s="218" t="n">
        <v>1.1</v>
      </c>
      <c r="AG68" s="218" t="n">
        <v>0.25</v>
      </c>
      <c r="AI68" s="218" t="n">
        <v>-0.1</v>
      </c>
      <c r="AJ68" s="218" t="n">
        <v>0.3</v>
      </c>
      <c r="AK68" s="218" t="n">
        <v>0.1</v>
      </c>
      <c r="AM68" s="259" t="n">
        <v>21</v>
      </c>
      <c r="AN68" s="269" t="n">
        <v>0.4</v>
      </c>
      <c r="BE68" s="253" t="n">
        <v>38443</v>
      </c>
      <c r="BF68" s="271" t="n">
        <v>0.9</v>
      </c>
    </row>
    <row r="69" customFormat="false" ht="12.75" hidden="false" customHeight="false" outlineLevel="0" collapsed="false">
      <c r="A69" s="267" t="n">
        <v>37591</v>
      </c>
      <c r="B69" s="175" t="n">
        <v>25.75</v>
      </c>
      <c r="C69" s="268" t="n">
        <v>26.4</v>
      </c>
      <c r="D69" s="175" t="n">
        <v>27.05</v>
      </c>
      <c r="E69" s="263"/>
      <c r="F69" s="175" t="n">
        <v>14.9350002288818</v>
      </c>
      <c r="G69" s="175" t="n">
        <v>15.2600002288818</v>
      </c>
      <c r="H69" s="175" t="n">
        <v>15.5850002288818</v>
      </c>
      <c r="I69" s="259"/>
      <c r="J69" s="253" t="n">
        <v>38473</v>
      </c>
      <c r="K69" s="218" t="n">
        <v>22.688</v>
      </c>
      <c r="L69" s="218" t="n">
        <v>23.828</v>
      </c>
      <c r="M69" s="218" t="n">
        <v>24.968</v>
      </c>
      <c r="O69" s="218" t="n">
        <v>19.884</v>
      </c>
      <c r="P69" s="218" t="n">
        <v>23.184</v>
      </c>
      <c r="Q69" s="218" t="n">
        <v>26.484</v>
      </c>
      <c r="S69" s="218" t="n">
        <v>0</v>
      </c>
      <c r="T69" s="218" t="n">
        <v>0</v>
      </c>
      <c r="U69" s="218" t="n">
        <v>0</v>
      </c>
      <c r="W69" s="218" t="n">
        <v>0.069683328</v>
      </c>
      <c r="X69" s="218" t="n">
        <v>0.139366656</v>
      </c>
      <c r="Y69" s="218" t="n">
        <v>0.209049984</v>
      </c>
      <c r="AA69" s="218" t="n">
        <v>0.0025</v>
      </c>
      <c r="AB69" s="218" t="n">
        <v>0.005</v>
      </c>
      <c r="AC69" s="218" t="n">
        <v>0.0075</v>
      </c>
      <c r="AE69" s="218" t="n">
        <v>-0.25</v>
      </c>
      <c r="AF69" s="218" t="n">
        <v>1.2</v>
      </c>
      <c r="AG69" s="218" t="n">
        <v>0.25</v>
      </c>
      <c r="AI69" s="218" t="n">
        <v>-0.1</v>
      </c>
      <c r="AJ69" s="218" t="n">
        <v>0.3</v>
      </c>
      <c r="AK69" s="218" t="n">
        <v>0.1</v>
      </c>
      <c r="AM69" s="259" t="n">
        <v>21</v>
      </c>
      <c r="AN69" s="269" t="n">
        <v>0.4</v>
      </c>
      <c r="BE69" s="253" t="n">
        <v>38473</v>
      </c>
      <c r="BF69" s="271" t="n">
        <v>0.9</v>
      </c>
    </row>
    <row r="70" customFormat="false" ht="12.75" hidden="false" customHeight="false" outlineLevel="0" collapsed="false">
      <c r="A70" s="267" t="n">
        <v>37622</v>
      </c>
      <c r="B70" s="175" t="n">
        <v>32.5</v>
      </c>
      <c r="C70" s="268" t="n">
        <v>33.3</v>
      </c>
      <c r="D70" s="175" t="n">
        <v>34.1</v>
      </c>
      <c r="E70" s="263"/>
      <c r="F70" s="175" t="n">
        <v>19.1649975585938</v>
      </c>
      <c r="G70" s="175" t="n">
        <v>19.5649975585938</v>
      </c>
      <c r="H70" s="175" t="n">
        <v>19.9649975585937</v>
      </c>
      <c r="I70" s="259"/>
      <c r="J70" s="253" t="n">
        <v>38504</v>
      </c>
      <c r="K70" s="218" t="n">
        <v>50.06</v>
      </c>
      <c r="L70" s="218" t="n">
        <v>53.36</v>
      </c>
      <c r="M70" s="218" t="n">
        <v>56.66</v>
      </c>
      <c r="O70" s="218" t="n">
        <v>39.04</v>
      </c>
      <c r="P70" s="218" t="n">
        <v>42.34</v>
      </c>
      <c r="Q70" s="218" t="n">
        <v>45.64</v>
      </c>
      <c r="S70" s="218" t="n">
        <v>0</v>
      </c>
      <c r="T70" s="218" t="n">
        <v>0</v>
      </c>
      <c r="U70" s="218" t="n">
        <v>0</v>
      </c>
      <c r="W70" s="218" t="n">
        <v>0.078617088</v>
      </c>
      <c r="X70" s="218" t="n">
        <v>0.157234176</v>
      </c>
      <c r="Y70" s="218" t="n">
        <v>0.235851264</v>
      </c>
      <c r="AA70" s="218" t="n">
        <v>0.0025</v>
      </c>
      <c r="AB70" s="218" t="n">
        <v>0.005</v>
      </c>
      <c r="AC70" s="218" t="n">
        <v>0.0075</v>
      </c>
      <c r="AE70" s="218" t="n">
        <v>-0.25</v>
      </c>
      <c r="AF70" s="218" t="n">
        <v>2</v>
      </c>
      <c r="AG70" s="218" t="n">
        <v>0.25</v>
      </c>
      <c r="AI70" s="218" t="n">
        <v>-0.1</v>
      </c>
      <c r="AJ70" s="218" t="n">
        <v>0.3</v>
      </c>
      <c r="AK70" s="218" t="n">
        <v>0.1</v>
      </c>
      <c r="AM70" s="259" t="n">
        <v>22</v>
      </c>
      <c r="AN70" s="269" t="n">
        <v>0.4</v>
      </c>
      <c r="BE70" s="253" t="n">
        <v>38504</v>
      </c>
      <c r="BF70" s="271" t="n">
        <v>0.9</v>
      </c>
    </row>
    <row r="71" customFormat="false" ht="12.75" hidden="false" customHeight="false" outlineLevel="0" collapsed="false">
      <c r="A71" s="267" t="n">
        <v>37653</v>
      </c>
      <c r="B71" s="175" t="n">
        <v>32.5</v>
      </c>
      <c r="C71" s="268" t="n">
        <v>33.3</v>
      </c>
      <c r="D71" s="175" t="n">
        <v>34.1</v>
      </c>
      <c r="E71" s="263"/>
      <c r="F71" s="175" t="n">
        <v>19.314997177124</v>
      </c>
      <c r="G71" s="175" t="n">
        <v>19.714997177124</v>
      </c>
      <c r="H71" s="175" t="n">
        <v>20.114997177124</v>
      </c>
      <c r="I71" s="259"/>
      <c r="J71" s="253" t="n">
        <v>38534</v>
      </c>
      <c r="K71" s="218" t="n">
        <v>75.98</v>
      </c>
      <c r="L71" s="218" t="n">
        <v>78.98</v>
      </c>
      <c r="M71" s="218" t="n">
        <v>81.98</v>
      </c>
      <c r="O71" s="218" t="n">
        <v>55.935</v>
      </c>
      <c r="P71" s="218" t="n">
        <v>59.235</v>
      </c>
      <c r="Q71" s="218" t="n">
        <v>62.535</v>
      </c>
      <c r="S71" s="218" t="n">
        <v>0</v>
      </c>
      <c r="T71" s="218" t="n">
        <v>0</v>
      </c>
      <c r="U71" s="218" t="n">
        <v>0</v>
      </c>
      <c r="W71" s="218" t="n">
        <v>0.100058112</v>
      </c>
      <c r="X71" s="218" t="n">
        <v>0.200116224</v>
      </c>
      <c r="Y71" s="218" t="n">
        <v>0.300174336</v>
      </c>
      <c r="AA71" s="218" t="n">
        <v>0.0025</v>
      </c>
      <c r="AB71" s="218" t="n">
        <v>0.005</v>
      </c>
      <c r="AC71" s="218" t="n">
        <v>0.0075</v>
      </c>
      <c r="AE71" s="218" t="n">
        <v>-0.75</v>
      </c>
      <c r="AF71" s="218" t="n">
        <v>2.25</v>
      </c>
      <c r="AG71" s="218" t="n">
        <v>0.75</v>
      </c>
      <c r="AI71" s="218" t="n">
        <v>-0.1</v>
      </c>
      <c r="AJ71" s="218" t="n">
        <v>0.3</v>
      </c>
      <c r="AK71" s="218" t="n">
        <v>0.1</v>
      </c>
      <c r="AM71" s="259" t="n">
        <v>22</v>
      </c>
      <c r="AN71" s="269" t="n">
        <v>0.4</v>
      </c>
      <c r="BE71" s="253" t="n">
        <v>38534</v>
      </c>
      <c r="BF71" s="271" t="n">
        <v>0.9</v>
      </c>
    </row>
    <row r="72" customFormat="false" ht="12.75" hidden="false" customHeight="false" outlineLevel="0" collapsed="false">
      <c r="A72" s="267" t="n">
        <v>37681</v>
      </c>
      <c r="B72" s="175" t="n">
        <v>25.175</v>
      </c>
      <c r="C72" s="268" t="n">
        <v>25.675</v>
      </c>
      <c r="D72" s="175" t="n">
        <v>26.175</v>
      </c>
      <c r="E72" s="263"/>
      <c r="F72" s="175" t="n">
        <v>16.7149990844727</v>
      </c>
      <c r="G72" s="175" t="n">
        <v>16.9649990844727</v>
      </c>
      <c r="H72" s="175" t="n">
        <v>17.2149990844727</v>
      </c>
      <c r="I72" s="259"/>
      <c r="J72" s="253" t="n">
        <v>38565</v>
      </c>
      <c r="K72" s="218" t="n">
        <v>74.05</v>
      </c>
      <c r="L72" s="218" t="n">
        <v>77.05</v>
      </c>
      <c r="M72" s="218" t="n">
        <v>80.05</v>
      </c>
      <c r="O72" s="218" t="n">
        <v>53.65</v>
      </c>
      <c r="P72" s="218" t="n">
        <v>56.95</v>
      </c>
      <c r="Q72" s="218" t="n">
        <v>60.25</v>
      </c>
      <c r="S72" s="218" t="n">
        <v>0</v>
      </c>
      <c r="T72" s="218" t="n">
        <v>0</v>
      </c>
      <c r="U72" s="218" t="n">
        <v>0</v>
      </c>
      <c r="W72" s="218" t="n">
        <v>0.121499136</v>
      </c>
      <c r="X72" s="218" t="n">
        <v>0.242998272</v>
      </c>
      <c r="Y72" s="218" t="n">
        <v>0.364497408</v>
      </c>
      <c r="AA72" s="218" t="n">
        <v>0.0025</v>
      </c>
      <c r="AB72" s="218" t="n">
        <v>0.005</v>
      </c>
      <c r="AC72" s="218" t="n">
        <v>0.0075</v>
      </c>
      <c r="AE72" s="218" t="n">
        <v>-1</v>
      </c>
      <c r="AF72" s="218" t="n">
        <v>3</v>
      </c>
      <c r="AG72" s="218" t="n">
        <v>1</v>
      </c>
      <c r="AI72" s="218" t="n">
        <v>-0.1</v>
      </c>
      <c r="AJ72" s="218" t="n">
        <v>0.3</v>
      </c>
      <c r="AK72" s="218" t="n">
        <v>0.1</v>
      </c>
      <c r="AM72" s="259" t="n">
        <v>22</v>
      </c>
      <c r="AN72" s="269" t="n">
        <v>0.4</v>
      </c>
      <c r="BE72" s="253" t="n">
        <v>38565</v>
      </c>
      <c r="BF72" s="271" t="n">
        <v>0.9</v>
      </c>
    </row>
    <row r="73" customFormat="false" ht="12.75" hidden="false" customHeight="false" outlineLevel="0" collapsed="false">
      <c r="A73" s="267" t="n">
        <v>37712</v>
      </c>
      <c r="B73" s="175" t="n">
        <v>26.2</v>
      </c>
      <c r="C73" s="268" t="n">
        <v>26.55</v>
      </c>
      <c r="D73" s="175" t="n">
        <v>26.9</v>
      </c>
      <c r="E73" s="263"/>
      <c r="F73" s="175" t="n">
        <v>17.0399990844727</v>
      </c>
      <c r="G73" s="175" t="n">
        <v>17.2149990844727</v>
      </c>
      <c r="H73" s="175" t="n">
        <v>17.3899990844727</v>
      </c>
      <c r="I73" s="259"/>
      <c r="J73" s="253" t="n">
        <v>38596</v>
      </c>
      <c r="K73" s="218" t="n">
        <v>27.81</v>
      </c>
      <c r="L73" s="218" t="n">
        <v>28.635</v>
      </c>
      <c r="M73" s="218" t="n">
        <v>29.46</v>
      </c>
      <c r="O73" s="218" t="n">
        <v>19.125</v>
      </c>
      <c r="P73" s="218" t="n">
        <v>22.425</v>
      </c>
      <c r="Q73" s="218" t="n">
        <v>25.725</v>
      </c>
      <c r="S73" s="218" t="n">
        <v>0</v>
      </c>
      <c r="T73" s="218" t="n">
        <v>0</v>
      </c>
      <c r="U73" s="218" t="n">
        <v>0</v>
      </c>
      <c r="W73" s="218" t="n">
        <v>0.121499136</v>
      </c>
      <c r="X73" s="218" t="n">
        <v>0.242998272</v>
      </c>
      <c r="Y73" s="218" t="n">
        <v>0.364497408</v>
      </c>
      <c r="AA73" s="218" t="n">
        <v>0.0025</v>
      </c>
      <c r="AB73" s="218" t="n">
        <v>0.005</v>
      </c>
      <c r="AC73" s="218" t="n">
        <v>0.0075</v>
      </c>
      <c r="AE73" s="218" t="n">
        <v>-1</v>
      </c>
      <c r="AF73" s="218" t="n">
        <v>3</v>
      </c>
      <c r="AG73" s="218" t="n">
        <v>1</v>
      </c>
      <c r="AI73" s="218" t="n">
        <v>-0.1</v>
      </c>
      <c r="AJ73" s="218" t="n">
        <v>0.3</v>
      </c>
      <c r="AK73" s="218" t="n">
        <v>0.1</v>
      </c>
      <c r="AM73" s="259" t="n">
        <v>23</v>
      </c>
      <c r="AN73" s="269" t="n">
        <v>0.4</v>
      </c>
      <c r="BE73" s="253" t="n">
        <v>38596</v>
      </c>
      <c r="BF73" s="271" t="n">
        <v>0.9</v>
      </c>
    </row>
    <row r="74" customFormat="false" ht="12.75" hidden="false" customHeight="false" outlineLevel="0" collapsed="false">
      <c r="A74" s="267" t="n">
        <v>37742</v>
      </c>
      <c r="B74" s="175" t="n">
        <v>30.6</v>
      </c>
      <c r="C74" s="268" t="n">
        <v>31.85</v>
      </c>
      <c r="D74" s="175" t="n">
        <v>33.1</v>
      </c>
      <c r="E74" s="263"/>
      <c r="F74" s="175" t="n">
        <v>16.0399998474121</v>
      </c>
      <c r="G74" s="175" t="n">
        <v>16.6649998474121</v>
      </c>
      <c r="H74" s="175" t="n">
        <v>17.2899998474121</v>
      </c>
      <c r="I74" s="259"/>
      <c r="J74" s="253" t="n">
        <v>38626</v>
      </c>
      <c r="K74" s="218" t="n">
        <v>19.35</v>
      </c>
      <c r="L74" s="218" t="n">
        <v>20.0625</v>
      </c>
      <c r="M74" s="218" t="n">
        <v>20.775</v>
      </c>
      <c r="O74" s="218" t="n">
        <v>12.75</v>
      </c>
      <c r="P74" s="218" t="n">
        <v>16.05</v>
      </c>
      <c r="Q74" s="218" t="n">
        <v>19.35</v>
      </c>
      <c r="S74" s="218" t="n">
        <v>0</v>
      </c>
      <c r="T74" s="218" t="n">
        <v>0</v>
      </c>
      <c r="U74" s="218" t="n">
        <v>0</v>
      </c>
      <c r="W74" s="218" t="n">
        <v>0.0758016</v>
      </c>
      <c r="X74" s="218" t="n">
        <v>0.1516032</v>
      </c>
      <c r="Y74" s="218" t="n">
        <v>0.2274048</v>
      </c>
      <c r="AA74" s="218" t="n">
        <v>0.0025</v>
      </c>
      <c r="AB74" s="218" t="n">
        <v>0.005</v>
      </c>
      <c r="AC74" s="218" t="n">
        <v>0.0075</v>
      </c>
      <c r="AE74" s="218" t="n">
        <v>-0.4</v>
      </c>
      <c r="AF74" s="218" t="n">
        <v>1.75</v>
      </c>
      <c r="AG74" s="218" t="n">
        <v>0.5</v>
      </c>
      <c r="AI74" s="218" t="n">
        <v>-0.1</v>
      </c>
      <c r="AJ74" s="218" t="n">
        <v>0.3</v>
      </c>
      <c r="AK74" s="218" t="n">
        <v>0.1</v>
      </c>
      <c r="AM74" s="259" t="n">
        <v>23</v>
      </c>
      <c r="AN74" s="269" t="n">
        <v>0.4</v>
      </c>
      <c r="BE74" s="253" t="n">
        <v>38626</v>
      </c>
      <c r="BF74" s="271" t="n">
        <v>0.9</v>
      </c>
    </row>
    <row r="75" customFormat="false" ht="12.75" hidden="false" customHeight="false" outlineLevel="0" collapsed="false">
      <c r="A75" s="267" t="n">
        <v>37773</v>
      </c>
      <c r="B75" s="175" t="n">
        <v>53.62</v>
      </c>
      <c r="C75" s="268" t="n">
        <v>57.25</v>
      </c>
      <c r="D75" s="175" t="n">
        <v>60.88</v>
      </c>
      <c r="E75" s="263"/>
      <c r="F75" s="175" t="n">
        <v>14.9100012207031</v>
      </c>
      <c r="G75" s="175" t="n">
        <v>16.7250012207031</v>
      </c>
      <c r="H75" s="175" t="n">
        <v>18.5400012207031</v>
      </c>
      <c r="I75" s="259"/>
      <c r="J75" s="253" t="n">
        <v>38657</v>
      </c>
      <c r="K75" s="218" t="n">
        <v>19.35</v>
      </c>
      <c r="L75" s="218" t="n">
        <v>20.0625</v>
      </c>
      <c r="M75" s="218" t="n">
        <v>20.775</v>
      </c>
      <c r="O75" s="218" t="n">
        <v>12.75</v>
      </c>
      <c r="P75" s="218" t="n">
        <v>16.05</v>
      </c>
      <c r="Q75" s="218" t="n">
        <v>19.35</v>
      </c>
      <c r="S75" s="218" t="n">
        <v>0</v>
      </c>
      <c r="T75" s="218" t="n">
        <v>0</v>
      </c>
      <c r="U75" s="218" t="n">
        <v>0</v>
      </c>
      <c r="W75" s="218" t="n">
        <v>0.057176064</v>
      </c>
      <c r="X75" s="218" t="n">
        <v>0.114352128</v>
      </c>
      <c r="Y75" s="218" t="n">
        <v>0.171528192</v>
      </c>
      <c r="AA75" s="218" t="n">
        <v>0.0025</v>
      </c>
      <c r="AB75" s="218" t="n">
        <v>0.005</v>
      </c>
      <c r="AC75" s="218" t="n">
        <v>0.0075</v>
      </c>
      <c r="AE75" s="218" t="n">
        <v>-0.25</v>
      </c>
      <c r="AF75" s="218" t="n">
        <v>1.5</v>
      </c>
      <c r="AG75" s="218" t="n">
        <v>0.25</v>
      </c>
      <c r="AI75" s="218" t="n">
        <v>-0.1</v>
      </c>
      <c r="AJ75" s="218" t="n">
        <v>0.3</v>
      </c>
      <c r="AK75" s="218" t="n">
        <v>0.1</v>
      </c>
      <c r="AM75" s="259" t="n">
        <v>23</v>
      </c>
      <c r="AN75" s="269" t="n">
        <v>0.4</v>
      </c>
      <c r="BE75" s="253" t="n">
        <v>38657</v>
      </c>
      <c r="BF75" s="271" t="n">
        <v>0.9</v>
      </c>
    </row>
    <row r="76" customFormat="false" ht="12.75" hidden="false" customHeight="false" outlineLevel="0" collapsed="false">
      <c r="A76" s="267" t="n">
        <v>37803</v>
      </c>
      <c r="B76" s="175" t="n">
        <v>84.75</v>
      </c>
      <c r="C76" s="268" t="n">
        <v>88.75</v>
      </c>
      <c r="D76" s="175" t="n">
        <v>92.75</v>
      </c>
      <c r="E76" s="263"/>
      <c r="F76" s="175" t="n">
        <v>14.4149998474121</v>
      </c>
      <c r="G76" s="175" t="n">
        <v>16.4149998474121</v>
      </c>
      <c r="H76" s="175" t="n">
        <v>18.4149998474121</v>
      </c>
      <c r="I76" s="259"/>
      <c r="J76" s="253" t="n">
        <v>38687</v>
      </c>
      <c r="K76" s="218" t="n">
        <v>20.42</v>
      </c>
      <c r="L76" s="218" t="n">
        <v>21.1325</v>
      </c>
      <c r="M76" s="218" t="n">
        <v>21.845</v>
      </c>
      <c r="O76" s="218" t="n">
        <v>12.75</v>
      </c>
      <c r="P76" s="218" t="n">
        <v>16.05</v>
      </c>
      <c r="Q76" s="218" t="n">
        <v>19.35</v>
      </c>
      <c r="S76" s="218" t="n">
        <v>0</v>
      </c>
      <c r="T76" s="218" t="n">
        <v>0</v>
      </c>
      <c r="U76" s="218" t="n">
        <v>0</v>
      </c>
      <c r="W76" s="218" t="n">
        <v>0.057176064</v>
      </c>
      <c r="X76" s="218" t="n">
        <v>0.114352128</v>
      </c>
      <c r="Y76" s="218" t="n">
        <v>0.171528192</v>
      </c>
      <c r="AA76" s="218" t="n">
        <v>0.0025</v>
      </c>
      <c r="AB76" s="218" t="n">
        <v>0.005</v>
      </c>
      <c r="AC76" s="218" t="n">
        <v>0.0075</v>
      </c>
      <c r="AE76" s="218" t="n">
        <v>-0.25</v>
      </c>
      <c r="AF76" s="218" t="n">
        <v>1.5</v>
      </c>
      <c r="AG76" s="218" t="n">
        <v>0.25</v>
      </c>
      <c r="AI76" s="218" t="n">
        <v>-0.1</v>
      </c>
      <c r="AJ76" s="218" t="n">
        <v>0.3</v>
      </c>
      <c r="AK76" s="218" t="n">
        <v>0.1</v>
      </c>
      <c r="AM76" s="259" t="n">
        <v>24</v>
      </c>
      <c r="AN76" s="269" t="n">
        <v>0.4</v>
      </c>
      <c r="BE76" s="253" t="n">
        <v>38687</v>
      </c>
      <c r="BF76" s="271" t="n">
        <v>0.9</v>
      </c>
    </row>
    <row r="77" customFormat="false" ht="12.75" hidden="false" customHeight="false" outlineLevel="0" collapsed="false">
      <c r="A77" s="267" t="n">
        <v>37834</v>
      </c>
      <c r="B77" s="175" t="n">
        <v>78.75</v>
      </c>
      <c r="C77" s="268" t="n">
        <v>82.75</v>
      </c>
      <c r="D77" s="175" t="n">
        <v>86.75</v>
      </c>
      <c r="E77" s="263"/>
      <c r="F77" s="175" t="n">
        <v>14.4649990844727</v>
      </c>
      <c r="G77" s="175" t="n">
        <v>16.4649990844727</v>
      </c>
      <c r="H77" s="175" t="n">
        <v>18.4649990844727</v>
      </c>
      <c r="I77" s="259"/>
      <c r="J77" s="253" t="n">
        <v>38718</v>
      </c>
      <c r="K77" s="218" t="n">
        <v>29.139</v>
      </c>
      <c r="L77" s="218" t="n">
        <v>29.964</v>
      </c>
      <c r="M77" s="218" t="n">
        <v>30.789</v>
      </c>
      <c r="O77" s="218" t="n">
        <v>19.5135</v>
      </c>
      <c r="P77" s="218" t="n">
        <v>22.8135</v>
      </c>
      <c r="Q77" s="218" t="n">
        <v>26.1135</v>
      </c>
      <c r="S77" s="218" t="n">
        <v>0</v>
      </c>
      <c r="T77" s="218" t="n">
        <v>0</v>
      </c>
      <c r="U77" s="218" t="n">
        <v>0</v>
      </c>
      <c r="W77" s="218" t="n">
        <v>0.057176064</v>
      </c>
      <c r="X77" s="218" t="n">
        <v>0.114352128</v>
      </c>
      <c r="Y77" s="218" t="n">
        <v>0.171528192</v>
      </c>
      <c r="AA77" s="218" t="n">
        <v>0.0025</v>
      </c>
      <c r="AB77" s="218" t="n">
        <v>0.005</v>
      </c>
      <c r="AC77" s="218" t="n">
        <v>0.0075</v>
      </c>
      <c r="AE77" s="218" t="n">
        <v>-0.25</v>
      </c>
      <c r="AF77" s="218" t="n">
        <v>1.5</v>
      </c>
      <c r="AG77" s="218" t="n">
        <v>0.25</v>
      </c>
      <c r="AI77" s="218" t="n">
        <v>-0.1</v>
      </c>
      <c r="AJ77" s="218" t="n">
        <v>0.3</v>
      </c>
      <c r="AK77" s="218" t="n">
        <v>0.1</v>
      </c>
      <c r="AM77" s="259" t="n">
        <v>24</v>
      </c>
      <c r="AN77" s="269" t="n">
        <v>0.4</v>
      </c>
      <c r="BE77" s="253" t="n">
        <v>38718</v>
      </c>
      <c r="BF77" s="271" t="n">
        <v>0.9</v>
      </c>
    </row>
    <row r="78" customFormat="false" ht="12.75" hidden="false" customHeight="false" outlineLevel="0" collapsed="false">
      <c r="A78" s="267" t="n">
        <v>37865</v>
      </c>
      <c r="B78" s="175" t="n">
        <v>33.25</v>
      </c>
      <c r="C78" s="268" t="n">
        <v>34.15</v>
      </c>
      <c r="D78" s="175" t="n">
        <v>35.05</v>
      </c>
      <c r="E78" s="263"/>
      <c r="F78" s="175" t="n">
        <v>16.0149990844727</v>
      </c>
      <c r="G78" s="175" t="n">
        <v>16.4649990844727</v>
      </c>
      <c r="H78" s="175" t="n">
        <v>16.9149990844727</v>
      </c>
      <c r="I78" s="259"/>
      <c r="J78" s="253" t="n">
        <v>38749</v>
      </c>
      <c r="K78" s="218" t="n">
        <v>28.1175</v>
      </c>
      <c r="L78" s="218" t="n">
        <v>28.9425</v>
      </c>
      <c r="M78" s="218" t="n">
        <v>29.7675</v>
      </c>
      <c r="O78" s="218" t="n">
        <v>21.5565</v>
      </c>
      <c r="P78" s="218" t="n">
        <v>24.8565</v>
      </c>
      <c r="Q78" s="218" t="n">
        <v>28.1565</v>
      </c>
      <c r="S78" s="218" t="n">
        <v>0</v>
      </c>
      <c r="T78" s="218" t="n">
        <v>0</v>
      </c>
      <c r="U78" s="218" t="n">
        <v>0</v>
      </c>
      <c r="W78" s="218" t="n">
        <v>0.085764096</v>
      </c>
      <c r="X78" s="218" t="n">
        <v>0.171528192</v>
      </c>
      <c r="Y78" s="218" t="n">
        <v>0.257292288</v>
      </c>
      <c r="AA78" s="218" t="n">
        <v>0.0025</v>
      </c>
      <c r="AB78" s="218" t="n">
        <v>0.005</v>
      </c>
      <c r="AC78" s="218" t="n">
        <v>0.0075</v>
      </c>
      <c r="AE78" s="218" t="n">
        <v>-0.4</v>
      </c>
      <c r="AF78" s="218" t="n">
        <v>1.875</v>
      </c>
      <c r="AG78" s="218" t="n">
        <v>0.5</v>
      </c>
      <c r="AI78" s="218" t="n">
        <v>-0.1</v>
      </c>
      <c r="AJ78" s="218" t="n">
        <v>0.3</v>
      </c>
      <c r="AK78" s="218" t="n">
        <v>0.1</v>
      </c>
      <c r="AM78" s="259" t="n">
        <v>24</v>
      </c>
      <c r="AN78" s="269" t="n">
        <v>0.4</v>
      </c>
      <c r="BE78" s="253" t="n">
        <v>38749</v>
      </c>
      <c r="BF78" s="271" t="n">
        <v>0.9</v>
      </c>
    </row>
    <row r="79" customFormat="false" ht="12.75" hidden="false" customHeight="false" outlineLevel="0" collapsed="false">
      <c r="A79" s="267" t="n">
        <v>37895</v>
      </c>
      <c r="B79" s="175" t="n">
        <v>25.65</v>
      </c>
      <c r="C79" s="268" t="n">
        <v>26.4</v>
      </c>
      <c r="D79" s="175" t="n">
        <v>27.15</v>
      </c>
      <c r="E79" s="263"/>
      <c r="F79" s="175" t="n">
        <v>15.7899998474121</v>
      </c>
      <c r="G79" s="175" t="n">
        <v>16.1649998474121</v>
      </c>
      <c r="H79" s="175" t="n">
        <v>16.5399998474121</v>
      </c>
      <c r="I79" s="259"/>
      <c r="J79" s="253" t="n">
        <v>38777</v>
      </c>
      <c r="K79" s="218" t="n">
        <v>21.84625</v>
      </c>
      <c r="L79" s="218" t="n">
        <v>22.33375</v>
      </c>
      <c r="M79" s="218" t="n">
        <v>22.82125</v>
      </c>
      <c r="O79" s="218" t="n">
        <v>14.30425</v>
      </c>
      <c r="P79" s="218" t="n">
        <v>17.60425</v>
      </c>
      <c r="Q79" s="218" t="n">
        <v>20.90425</v>
      </c>
      <c r="S79" s="218" t="n">
        <v>0</v>
      </c>
      <c r="T79" s="218" t="n">
        <v>0</v>
      </c>
      <c r="U79" s="218" t="n">
        <v>0</v>
      </c>
      <c r="W79" s="218" t="n">
        <v>0.085764096</v>
      </c>
      <c r="X79" s="218" t="n">
        <v>0.171528192</v>
      </c>
      <c r="Y79" s="218" t="n">
        <v>0.257292288</v>
      </c>
      <c r="AA79" s="218" t="n">
        <v>0.0025</v>
      </c>
      <c r="AB79" s="218" t="n">
        <v>0.005</v>
      </c>
      <c r="AC79" s="218" t="n">
        <v>0.0075</v>
      </c>
      <c r="AE79" s="218" t="n">
        <v>-0.4</v>
      </c>
      <c r="AF79" s="218" t="n">
        <v>1.875</v>
      </c>
      <c r="AG79" s="218" t="n">
        <v>0.5</v>
      </c>
      <c r="AI79" s="218" t="n">
        <v>-0.1</v>
      </c>
      <c r="AJ79" s="218" t="n">
        <v>0.3</v>
      </c>
      <c r="AK79" s="218" t="n">
        <v>0.1</v>
      </c>
      <c r="AM79" s="259" t="n">
        <v>25</v>
      </c>
      <c r="AN79" s="269" t="n">
        <v>0.4</v>
      </c>
      <c r="BE79" s="253" t="n">
        <v>38777</v>
      </c>
      <c r="BF79" s="271" t="n">
        <v>0.9</v>
      </c>
    </row>
    <row r="80" customFormat="false" ht="12.75" hidden="false" customHeight="false" outlineLevel="0" collapsed="false">
      <c r="A80" s="267" t="n">
        <v>37926</v>
      </c>
      <c r="B80" s="175" t="n">
        <v>25.65</v>
      </c>
      <c r="C80" s="268" t="n">
        <v>26.4</v>
      </c>
      <c r="D80" s="175" t="n">
        <v>27.15</v>
      </c>
      <c r="E80" s="263"/>
      <c r="F80" s="175" t="n">
        <v>14.0399998474121</v>
      </c>
      <c r="G80" s="175" t="n">
        <v>14.4149998474121</v>
      </c>
      <c r="H80" s="175" t="n">
        <v>14.7899998474121</v>
      </c>
      <c r="I80" s="259"/>
      <c r="J80" s="253" t="n">
        <v>38808</v>
      </c>
      <c r="K80" s="218" t="n">
        <v>22.974</v>
      </c>
      <c r="L80" s="218" t="n">
        <v>23.349</v>
      </c>
      <c r="M80" s="218" t="n">
        <v>23.724</v>
      </c>
      <c r="O80" s="218" t="n">
        <v>18.963</v>
      </c>
      <c r="P80" s="218" t="n">
        <v>22.263</v>
      </c>
      <c r="Q80" s="218" t="n">
        <v>25.563</v>
      </c>
      <c r="S80" s="218" t="n">
        <v>0</v>
      </c>
      <c r="T80" s="218" t="n">
        <v>0</v>
      </c>
      <c r="U80" s="218" t="n">
        <v>0</v>
      </c>
      <c r="W80" s="218" t="n">
        <v>0.0686112768</v>
      </c>
      <c r="X80" s="218" t="n">
        <v>0.1372225536</v>
      </c>
      <c r="Y80" s="218" t="n">
        <v>0.2058338304</v>
      </c>
      <c r="AA80" s="218" t="n">
        <v>0.0025</v>
      </c>
      <c r="AB80" s="218" t="n">
        <v>0.005</v>
      </c>
      <c r="AC80" s="218" t="n">
        <v>0.0075</v>
      </c>
      <c r="AE80" s="218" t="n">
        <v>-0.25</v>
      </c>
      <c r="AF80" s="218" t="n">
        <v>1.1</v>
      </c>
      <c r="AG80" s="218" t="n">
        <v>0.25</v>
      </c>
      <c r="AI80" s="218" t="n">
        <v>-0.1</v>
      </c>
      <c r="AJ80" s="218" t="n">
        <v>0.3</v>
      </c>
      <c r="AK80" s="218" t="n">
        <v>0.1</v>
      </c>
      <c r="AM80" s="259" t="n">
        <v>25</v>
      </c>
      <c r="AN80" s="269" t="n">
        <v>0.4</v>
      </c>
      <c r="BE80" s="253" t="n">
        <v>38808</v>
      </c>
      <c r="BF80" s="271" t="n">
        <v>0.9</v>
      </c>
    </row>
    <row r="81" customFormat="false" ht="12.75" hidden="false" customHeight="false" outlineLevel="0" collapsed="false">
      <c r="A81" s="267" t="n">
        <v>37956</v>
      </c>
      <c r="B81" s="175" t="n">
        <v>25.65</v>
      </c>
      <c r="C81" s="268" t="n">
        <v>26.4</v>
      </c>
      <c r="D81" s="175" t="n">
        <v>27.15</v>
      </c>
      <c r="E81" s="263"/>
      <c r="F81" s="175" t="n">
        <v>14.8900002288818</v>
      </c>
      <c r="G81" s="175" t="n">
        <v>15.2650002288818</v>
      </c>
      <c r="H81" s="175" t="n">
        <v>15.6400002288818</v>
      </c>
      <c r="I81" s="259"/>
      <c r="J81" s="253" t="n">
        <v>38838</v>
      </c>
      <c r="K81" s="218" t="n">
        <v>22.938</v>
      </c>
      <c r="L81" s="218" t="n">
        <v>24.198</v>
      </c>
      <c r="M81" s="218" t="n">
        <v>25.458</v>
      </c>
      <c r="O81" s="218" t="n">
        <v>20.244</v>
      </c>
      <c r="P81" s="218" t="n">
        <v>23.544</v>
      </c>
      <c r="Q81" s="218" t="n">
        <v>26.844</v>
      </c>
      <c r="S81" s="218" t="n">
        <v>0</v>
      </c>
      <c r="T81" s="218" t="n">
        <v>0</v>
      </c>
      <c r="U81" s="218" t="n">
        <v>0</v>
      </c>
      <c r="W81" s="218" t="n">
        <v>0.06689599488</v>
      </c>
      <c r="X81" s="218" t="n">
        <v>0.13379198976</v>
      </c>
      <c r="Y81" s="218" t="n">
        <v>0.20068798464</v>
      </c>
      <c r="AA81" s="218" t="n">
        <v>0.0025</v>
      </c>
      <c r="AB81" s="218" t="n">
        <v>0.005</v>
      </c>
      <c r="AC81" s="218" t="n">
        <v>0.0075</v>
      </c>
      <c r="AE81" s="218" t="n">
        <v>-0.25</v>
      </c>
      <c r="AF81" s="218" t="n">
        <v>1.2</v>
      </c>
      <c r="AG81" s="218" t="n">
        <v>0.25</v>
      </c>
      <c r="AI81" s="218" t="n">
        <v>-0.1</v>
      </c>
      <c r="AJ81" s="218" t="n">
        <v>0.3</v>
      </c>
      <c r="AK81" s="218" t="n">
        <v>0.1</v>
      </c>
      <c r="AM81" s="259" t="n">
        <v>25</v>
      </c>
      <c r="AN81" s="269" t="n">
        <v>0.4</v>
      </c>
      <c r="BE81" s="253" t="n">
        <v>38838</v>
      </c>
      <c r="BF81" s="271" t="n">
        <v>0.9</v>
      </c>
    </row>
    <row r="82" customFormat="false" ht="12.75" hidden="false" customHeight="false" outlineLevel="0" collapsed="false">
      <c r="A82" s="267" t="n">
        <v>37987</v>
      </c>
      <c r="B82" s="175" t="n">
        <v>32.65</v>
      </c>
      <c r="C82" s="268" t="n">
        <v>33.55</v>
      </c>
      <c r="D82" s="175" t="n">
        <v>34.45</v>
      </c>
      <c r="E82" s="263"/>
      <c r="F82" s="175" t="n">
        <v>19.2149975585938</v>
      </c>
      <c r="G82" s="175" t="n">
        <v>19.6649975585938</v>
      </c>
      <c r="H82" s="175" t="n">
        <v>20.1149975585938</v>
      </c>
      <c r="I82" s="259"/>
      <c r="J82" s="253" t="n">
        <v>38869</v>
      </c>
      <c r="K82" s="218" t="n">
        <v>50.42</v>
      </c>
      <c r="L82" s="218" t="n">
        <v>54.05</v>
      </c>
      <c r="M82" s="218" t="n">
        <v>57.68</v>
      </c>
      <c r="O82" s="218" t="n">
        <v>39.5875</v>
      </c>
      <c r="P82" s="218" t="n">
        <v>42.8875</v>
      </c>
      <c r="Q82" s="218" t="n">
        <v>46.1875</v>
      </c>
      <c r="S82" s="218" t="n">
        <v>0</v>
      </c>
      <c r="T82" s="218" t="n">
        <v>0</v>
      </c>
      <c r="U82" s="218" t="n">
        <v>0</v>
      </c>
      <c r="W82" s="218" t="n">
        <v>0.07547240448</v>
      </c>
      <c r="X82" s="218" t="n">
        <v>0.15094480896</v>
      </c>
      <c r="Y82" s="218" t="n">
        <v>0.22641721344</v>
      </c>
      <c r="AA82" s="218" t="n">
        <v>0.0025</v>
      </c>
      <c r="AB82" s="218" t="n">
        <v>0.005</v>
      </c>
      <c r="AC82" s="218" t="n">
        <v>0.0075</v>
      </c>
      <c r="AE82" s="218" t="n">
        <v>-0.25</v>
      </c>
      <c r="AF82" s="218" t="n">
        <v>2</v>
      </c>
      <c r="AG82" s="218" t="n">
        <v>0.25</v>
      </c>
      <c r="AI82" s="218" t="n">
        <v>-0.1</v>
      </c>
      <c r="AJ82" s="218" t="n">
        <v>0.3</v>
      </c>
      <c r="AK82" s="218" t="n">
        <v>0.1</v>
      </c>
      <c r="AM82" s="259" t="n">
        <v>26</v>
      </c>
      <c r="AN82" s="269" t="n">
        <v>0.4</v>
      </c>
      <c r="BE82" s="253" t="n">
        <v>38869</v>
      </c>
      <c r="BF82" s="271" t="n">
        <v>0.9</v>
      </c>
    </row>
    <row r="83" customFormat="false" ht="12.75" hidden="false" customHeight="false" outlineLevel="0" collapsed="false">
      <c r="A83" s="267" t="n">
        <v>38018</v>
      </c>
      <c r="B83" s="175" t="n">
        <v>32.65</v>
      </c>
      <c r="C83" s="268" t="n">
        <v>33.55</v>
      </c>
      <c r="D83" s="175" t="n">
        <v>34.45</v>
      </c>
      <c r="E83" s="263"/>
      <c r="F83" s="175" t="n">
        <v>19.364997177124</v>
      </c>
      <c r="G83" s="175" t="n">
        <v>19.814997177124</v>
      </c>
      <c r="H83" s="175" t="n">
        <v>20.264997177124</v>
      </c>
      <c r="I83" s="259"/>
      <c r="J83" s="253" t="n">
        <v>38899</v>
      </c>
      <c r="K83" s="218" t="n">
        <v>77.74</v>
      </c>
      <c r="L83" s="218" t="n">
        <v>80.74</v>
      </c>
      <c r="M83" s="218" t="n">
        <v>83.74</v>
      </c>
      <c r="O83" s="218" t="n">
        <v>57.255</v>
      </c>
      <c r="P83" s="218" t="n">
        <v>60.555</v>
      </c>
      <c r="Q83" s="218" t="n">
        <v>63.855</v>
      </c>
      <c r="S83" s="218" t="n">
        <v>0</v>
      </c>
      <c r="T83" s="218" t="n">
        <v>0</v>
      </c>
      <c r="U83" s="218" t="n">
        <v>0</v>
      </c>
      <c r="W83" s="218" t="n">
        <v>0.09605578752</v>
      </c>
      <c r="X83" s="218" t="n">
        <v>0.19211157504</v>
      </c>
      <c r="Y83" s="218" t="n">
        <v>0.28816736256</v>
      </c>
      <c r="AA83" s="218" t="n">
        <v>0.0025</v>
      </c>
      <c r="AB83" s="218" t="n">
        <v>0.005</v>
      </c>
      <c r="AC83" s="218" t="n">
        <v>0.0075</v>
      </c>
      <c r="AE83" s="218" t="n">
        <v>-0.75</v>
      </c>
      <c r="AF83" s="218" t="n">
        <v>2.25</v>
      </c>
      <c r="AG83" s="218" t="n">
        <v>0.75</v>
      </c>
      <c r="AI83" s="218" t="n">
        <v>-0.1</v>
      </c>
      <c r="AJ83" s="218" t="n">
        <v>0.3</v>
      </c>
      <c r="AK83" s="218" t="n">
        <v>0.1</v>
      </c>
      <c r="AM83" s="259" t="n">
        <v>26</v>
      </c>
      <c r="AN83" s="269" t="n">
        <v>0.4</v>
      </c>
      <c r="BE83" s="253" t="n">
        <v>38899</v>
      </c>
      <c r="BF83" s="271" t="n">
        <v>0.9</v>
      </c>
    </row>
    <row r="84" customFormat="false" ht="12.75" hidden="false" customHeight="false" outlineLevel="0" collapsed="false">
      <c r="A84" s="267" t="n">
        <v>38047</v>
      </c>
      <c r="B84" s="175" t="n">
        <v>25.225</v>
      </c>
      <c r="C84" s="268" t="n">
        <v>25.775</v>
      </c>
      <c r="D84" s="175" t="n">
        <v>26.325</v>
      </c>
      <c r="E84" s="263"/>
      <c r="F84" s="175" t="n">
        <v>16.7899990844727</v>
      </c>
      <c r="G84" s="175" t="n">
        <v>17.0649990844727</v>
      </c>
      <c r="H84" s="175" t="n">
        <v>17.3399990844727</v>
      </c>
      <c r="I84" s="259"/>
      <c r="J84" s="253" t="n">
        <v>38930</v>
      </c>
      <c r="K84" s="218" t="n">
        <v>75.89</v>
      </c>
      <c r="L84" s="218" t="n">
        <v>78.89</v>
      </c>
      <c r="M84" s="218" t="n">
        <v>81.89</v>
      </c>
      <c r="O84" s="218" t="n">
        <v>55.01</v>
      </c>
      <c r="P84" s="218" t="n">
        <v>58.31</v>
      </c>
      <c r="Q84" s="218" t="n">
        <v>61.61</v>
      </c>
      <c r="S84" s="218" t="n">
        <v>0</v>
      </c>
      <c r="T84" s="218" t="n">
        <v>0</v>
      </c>
      <c r="U84" s="218" t="n">
        <v>0</v>
      </c>
      <c r="W84" s="218" t="n">
        <v>0.11663917056</v>
      </c>
      <c r="X84" s="218" t="n">
        <v>0.23327834112</v>
      </c>
      <c r="Y84" s="218" t="n">
        <v>0.34991751168</v>
      </c>
      <c r="AA84" s="218" t="n">
        <v>0.0025</v>
      </c>
      <c r="AB84" s="218" t="n">
        <v>0.005</v>
      </c>
      <c r="AC84" s="218" t="n">
        <v>0.0075</v>
      </c>
      <c r="AE84" s="218" t="n">
        <v>-1</v>
      </c>
      <c r="AF84" s="218" t="n">
        <v>3</v>
      </c>
      <c r="AG84" s="218" t="n">
        <v>1</v>
      </c>
      <c r="AI84" s="218" t="n">
        <v>-0.1</v>
      </c>
      <c r="AJ84" s="218" t="n">
        <v>0.3</v>
      </c>
      <c r="AK84" s="218" t="n">
        <v>0.1</v>
      </c>
      <c r="AM84" s="259" t="n">
        <v>26</v>
      </c>
      <c r="AN84" s="269" t="n">
        <v>0.4</v>
      </c>
      <c r="BE84" s="253" t="n">
        <v>38930</v>
      </c>
      <c r="BF84" s="271" t="n">
        <v>0.9</v>
      </c>
    </row>
    <row r="85" customFormat="false" ht="12.75" hidden="false" customHeight="false" outlineLevel="0" collapsed="false">
      <c r="A85" s="267" t="n">
        <v>38078</v>
      </c>
      <c r="B85" s="175" t="n">
        <v>26.25</v>
      </c>
      <c r="C85" s="268" t="n">
        <v>26.65</v>
      </c>
      <c r="D85" s="175" t="n">
        <v>27.05</v>
      </c>
      <c r="E85" s="263"/>
      <c r="F85" s="175" t="n">
        <v>17.1149990844727</v>
      </c>
      <c r="G85" s="175" t="n">
        <v>17.3149990844727</v>
      </c>
      <c r="H85" s="175" t="n">
        <v>17.5149990844727</v>
      </c>
      <c r="I85" s="259"/>
      <c r="J85" s="253" t="n">
        <v>38961</v>
      </c>
      <c r="K85" s="218" t="n">
        <v>27.9425</v>
      </c>
      <c r="L85" s="218" t="n">
        <v>28.8425</v>
      </c>
      <c r="M85" s="218" t="n">
        <v>29.7425</v>
      </c>
      <c r="O85" s="218" t="n">
        <v>19.2875</v>
      </c>
      <c r="P85" s="218" t="n">
        <v>22.5875</v>
      </c>
      <c r="Q85" s="218" t="n">
        <v>25.8875</v>
      </c>
      <c r="S85" s="218" t="n">
        <v>0</v>
      </c>
      <c r="T85" s="218" t="n">
        <v>0</v>
      </c>
      <c r="U85" s="218" t="n">
        <v>0</v>
      </c>
      <c r="W85" s="218" t="n">
        <v>0.11663917056</v>
      </c>
      <c r="X85" s="218" t="n">
        <v>0.23327834112</v>
      </c>
      <c r="Y85" s="218" t="n">
        <v>0.34991751168</v>
      </c>
      <c r="AA85" s="218" t="n">
        <v>0.0025</v>
      </c>
      <c r="AB85" s="218" t="n">
        <v>0.005</v>
      </c>
      <c r="AC85" s="218" t="n">
        <v>0.0075</v>
      </c>
      <c r="AE85" s="218" t="n">
        <v>-1</v>
      </c>
      <c r="AF85" s="218" t="n">
        <v>3</v>
      </c>
      <c r="AG85" s="218" t="n">
        <v>1</v>
      </c>
      <c r="AI85" s="218" t="n">
        <v>-0.1</v>
      </c>
      <c r="AJ85" s="218" t="n">
        <v>0.3</v>
      </c>
      <c r="AK85" s="218" t="n">
        <v>0.1</v>
      </c>
      <c r="AM85" s="259" t="n">
        <v>27</v>
      </c>
      <c r="AN85" s="269" t="n">
        <v>0.4</v>
      </c>
      <c r="BE85" s="253" t="n">
        <v>38961</v>
      </c>
      <c r="BF85" s="271" t="n">
        <v>0.9</v>
      </c>
    </row>
    <row r="86" customFormat="false" ht="12.75" hidden="false" customHeight="false" outlineLevel="0" collapsed="false">
      <c r="A86" s="267" t="n">
        <v>38108</v>
      </c>
      <c r="B86" s="175" t="n">
        <v>30.57</v>
      </c>
      <c r="C86" s="268" t="n">
        <v>31.95</v>
      </c>
      <c r="D86" s="175" t="n">
        <v>33.33</v>
      </c>
      <c r="E86" s="263"/>
      <c r="F86" s="175" t="n">
        <v>16.0749998474121</v>
      </c>
      <c r="G86" s="175" t="n">
        <v>16.7649998474121</v>
      </c>
      <c r="H86" s="175" t="n">
        <v>17.4549998474121</v>
      </c>
      <c r="I86" s="259"/>
      <c r="J86" s="253" t="n">
        <v>38991</v>
      </c>
      <c r="K86" s="218" t="n">
        <v>19.4625</v>
      </c>
      <c r="L86" s="218" t="n">
        <v>20.25</v>
      </c>
      <c r="M86" s="218" t="n">
        <v>21.0375</v>
      </c>
      <c r="O86" s="218" t="n">
        <v>12.9</v>
      </c>
      <c r="P86" s="218" t="n">
        <v>16.2</v>
      </c>
      <c r="Q86" s="218" t="n">
        <v>19.5</v>
      </c>
      <c r="S86" s="218" t="n">
        <v>0</v>
      </c>
      <c r="T86" s="218" t="n">
        <v>0</v>
      </c>
      <c r="U86" s="218" t="n">
        <v>0</v>
      </c>
      <c r="W86" s="218" t="n">
        <v>0.072769536</v>
      </c>
      <c r="X86" s="218" t="n">
        <v>0.145539072</v>
      </c>
      <c r="Y86" s="218" t="n">
        <v>0.218308608</v>
      </c>
      <c r="AA86" s="218" t="n">
        <v>0.0025</v>
      </c>
      <c r="AB86" s="218" t="n">
        <v>0.005</v>
      </c>
      <c r="AC86" s="218" t="n">
        <v>0.0075</v>
      </c>
      <c r="AE86" s="218" t="n">
        <v>-0.4</v>
      </c>
      <c r="AF86" s="218" t="n">
        <v>1.75</v>
      </c>
      <c r="AG86" s="218" t="n">
        <v>0.5</v>
      </c>
      <c r="AI86" s="218" t="n">
        <v>-0.1</v>
      </c>
      <c r="AJ86" s="218" t="n">
        <v>0.3</v>
      </c>
      <c r="AK86" s="218" t="n">
        <v>0.1</v>
      </c>
      <c r="AM86" s="259" t="n">
        <v>27</v>
      </c>
      <c r="AN86" s="269" t="n">
        <v>0.4</v>
      </c>
      <c r="BE86" s="253" t="n">
        <v>38991</v>
      </c>
      <c r="BF86" s="271" t="n">
        <v>0.9</v>
      </c>
    </row>
    <row r="87" customFormat="false" ht="12.75" hidden="false" customHeight="false" outlineLevel="0" collapsed="false">
      <c r="A87" s="267" t="n">
        <v>38139</v>
      </c>
      <c r="B87" s="175" t="n">
        <v>53.5</v>
      </c>
      <c r="C87" s="268" t="n">
        <v>57.5</v>
      </c>
      <c r="D87" s="175" t="n">
        <v>61.5</v>
      </c>
      <c r="E87" s="263"/>
      <c r="F87" s="175" t="n">
        <v>14.8250012207031</v>
      </c>
      <c r="G87" s="175" t="n">
        <v>16.8250012207031</v>
      </c>
      <c r="H87" s="175" t="n">
        <v>18.8250012207031</v>
      </c>
      <c r="I87" s="259"/>
      <c r="J87" s="253" t="n">
        <v>39022</v>
      </c>
      <c r="K87" s="218" t="n">
        <v>19.4625</v>
      </c>
      <c r="L87" s="218" t="n">
        <v>20.25</v>
      </c>
      <c r="M87" s="218" t="n">
        <v>21.0375</v>
      </c>
      <c r="O87" s="218" t="n">
        <v>12.9</v>
      </c>
      <c r="P87" s="218" t="n">
        <v>16.2</v>
      </c>
      <c r="Q87" s="218" t="n">
        <v>19.5</v>
      </c>
      <c r="S87" s="218" t="n">
        <v>0</v>
      </c>
      <c r="T87" s="218" t="n">
        <v>0</v>
      </c>
      <c r="U87" s="218" t="n">
        <v>0</v>
      </c>
      <c r="W87" s="218" t="n">
        <v>0.05488902144</v>
      </c>
      <c r="X87" s="218" t="n">
        <v>0.10977804288</v>
      </c>
      <c r="Y87" s="218" t="n">
        <v>0.16466706432</v>
      </c>
      <c r="AA87" s="218" t="n">
        <v>0.0025</v>
      </c>
      <c r="AB87" s="218" t="n">
        <v>0.005</v>
      </c>
      <c r="AC87" s="218" t="n">
        <v>0.0075</v>
      </c>
      <c r="AE87" s="218" t="n">
        <v>-0.25</v>
      </c>
      <c r="AF87" s="218" t="n">
        <v>1.5</v>
      </c>
      <c r="AG87" s="218" t="n">
        <v>0.25</v>
      </c>
      <c r="AI87" s="218" t="n">
        <v>-0.1</v>
      </c>
      <c r="AJ87" s="218" t="n">
        <v>0.3</v>
      </c>
      <c r="AK87" s="218" t="n">
        <v>0.1</v>
      </c>
      <c r="AM87" s="259" t="n">
        <v>27</v>
      </c>
      <c r="AN87" s="269" t="n">
        <v>0.4</v>
      </c>
      <c r="BE87" s="253" t="n">
        <v>39022</v>
      </c>
      <c r="BF87" s="271" t="n">
        <v>0.9</v>
      </c>
    </row>
    <row r="88" customFormat="false" ht="12.75" hidden="false" customHeight="false" outlineLevel="0" collapsed="false">
      <c r="A88" s="267" t="n">
        <v>38169</v>
      </c>
      <c r="B88" s="175" t="n">
        <v>84.75</v>
      </c>
      <c r="C88" s="268" t="n">
        <v>88.75</v>
      </c>
      <c r="D88" s="175" t="n">
        <v>92.75</v>
      </c>
      <c r="E88" s="263"/>
      <c r="F88" s="175" t="n">
        <v>14.5149998474121</v>
      </c>
      <c r="G88" s="175" t="n">
        <v>16.5149998474121</v>
      </c>
      <c r="H88" s="175" t="n">
        <v>18.5149998474121</v>
      </c>
      <c r="I88" s="259"/>
      <c r="J88" s="253" t="n">
        <v>39052</v>
      </c>
      <c r="K88" s="218" t="n">
        <v>20.5425</v>
      </c>
      <c r="L88" s="218" t="n">
        <v>21.33</v>
      </c>
      <c r="M88" s="218" t="n">
        <v>22.1175</v>
      </c>
      <c r="O88" s="218" t="n">
        <v>12.9</v>
      </c>
      <c r="P88" s="218" t="n">
        <v>16.2</v>
      </c>
      <c r="Q88" s="218" t="n">
        <v>19.5</v>
      </c>
      <c r="S88" s="218" t="n">
        <v>0</v>
      </c>
      <c r="T88" s="218" t="n">
        <v>0</v>
      </c>
      <c r="U88" s="218" t="n">
        <v>0</v>
      </c>
      <c r="W88" s="218" t="n">
        <v>0.05488902144</v>
      </c>
      <c r="X88" s="218" t="n">
        <v>0.10977804288</v>
      </c>
      <c r="Y88" s="218" t="n">
        <v>0.16466706432</v>
      </c>
      <c r="AA88" s="218" t="n">
        <v>0.0025</v>
      </c>
      <c r="AB88" s="218" t="n">
        <v>0.005</v>
      </c>
      <c r="AC88" s="218" t="n">
        <v>0.0075</v>
      </c>
      <c r="AE88" s="218" t="n">
        <v>-0.25</v>
      </c>
      <c r="AF88" s="218" t="n">
        <v>1.5</v>
      </c>
      <c r="AG88" s="218" t="n">
        <v>0.25</v>
      </c>
      <c r="AI88" s="218" t="n">
        <v>-0.1</v>
      </c>
      <c r="AJ88" s="218" t="n">
        <v>0.3</v>
      </c>
      <c r="AK88" s="218" t="n">
        <v>0.1</v>
      </c>
      <c r="AM88" s="259" t="n">
        <v>28</v>
      </c>
      <c r="AN88" s="269" t="n">
        <v>0.4</v>
      </c>
      <c r="BE88" s="253" t="n">
        <v>39052</v>
      </c>
      <c r="BF88" s="271" t="n">
        <v>0.9</v>
      </c>
    </row>
    <row r="89" customFormat="false" ht="12.75" hidden="false" customHeight="false" outlineLevel="0" collapsed="false">
      <c r="A89" s="267" t="n">
        <v>38200</v>
      </c>
      <c r="B89" s="175" t="n">
        <v>78.75</v>
      </c>
      <c r="C89" s="268" t="n">
        <v>82.75</v>
      </c>
      <c r="D89" s="175" t="n">
        <v>86.75</v>
      </c>
      <c r="E89" s="263"/>
      <c r="F89" s="175" t="n">
        <v>14.5649990844727</v>
      </c>
      <c r="G89" s="175" t="n">
        <v>16.5649990844727</v>
      </c>
      <c r="H89" s="175" t="n">
        <v>18.5649990844727</v>
      </c>
      <c r="I89" s="259"/>
      <c r="J89" s="253" t="n">
        <v>39083</v>
      </c>
      <c r="K89" s="218" t="n">
        <v>29.284</v>
      </c>
      <c r="L89" s="218" t="n">
        <v>30.184</v>
      </c>
      <c r="M89" s="218" t="n">
        <v>31.084</v>
      </c>
      <c r="O89" s="218" t="n">
        <v>19.681</v>
      </c>
      <c r="P89" s="218" t="n">
        <v>22.981</v>
      </c>
      <c r="Q89" s="218" t="n">
        <v>26.281</v>
      </c>
      <c r="S89" s="218" t="n">
        <v>0</v>
      </c>
      <c r="T89" s="218" t="n">
        <v>0</v>
      </c>
      <c r="U89" s="218" t="n">
        <v>0</v>
      </c>
      <c r="W89" s="218" t="n">
        <v>0.05488902144</v>
      </c>
      <c r="X89" s="218" t="n">
        <v>0.10977804288</v>
      </c>
      <c r="Y89" s="218" t="n">
        <v>0.16466706432</v>
      </c>
      <c r="AA89" s="218" t="n">
        <v>0.0025</v>
      </c>
      <c r="AB89" s="218" t="n">
        <v>0.005</v>
      </c>
      <c r="AC89" s="218" t="n">
        <v>0.0075</v>
      </c>
      <c r="AE89" s="218" t="n">
        <v>-0.25</v>
      </c>
      <c r="AF89" s="218" t="n">
        <v>1.5</v>
      </c>
      <c r="AG89" s="218" t="n">
        <v>0.25</v>
      </c>
      <c r="AI89" s="218" t="n">
        <v>-0.1</v>
      </c>
      <c r="AJ89" s="218" t="n">
        <v>0.3</v>
      </c>
      <c r="AK89" s="218" t="n">
        <v>0.1</v>
      </c>
      <c r="AM89" s="259" t="n">
        <v>28</v>
      </c>
      <c r="AN89" s="269" t="n">
        <v>0.4</v>
      </c>
      <c r="BE89" s="253" t="n">
        <v>39083</v>
      </c>
      <c r="BF89" s="271" t="n">
        <v>0.9</v>
      </c>
    </row>
    <row r="90" customFormat="false" ht="12.75" hidden="false" customHeight="false" outlineLevel="0" collapsed="false">
      <c r="A90" s="267" t="n">
        <v>38231</v>
      </c>
      <c r="B90" s="175" t="n">
        <v>33.25</v>
      </c>
      <c r="C90" s="268" t="n">
        <v>34.25</v>
      </c>
      <c r="D90" s="175" t="n">
        <v>35.25</v>
      </c>
      <c r="E90" s="263"/>
      <c r="F90" s="175" t="n">
        <v>16.0649990844727</v>
      </c>
      <c r="G90" s="175" t="n">
        <v>16.5649990844727</v>
      </c>
      <c r="H90" s="175" t="n">
        <v>17.0649990844727</v>
      </c>
      <c r="I90" s="259"/>
      <c r="J90" s="253" t="n">
        <v>39114</v>
      </c>
      <c r="K90" s="218" t="n">
        <v>28.255</v>
      </c>
      <c r="L90" s="218" t="n">
        <v>29.155</v>
      </c>
      <c r="M90" s="218" t="n">
        <v>30.055</v>
      </c>
      <c r="O90" s="218" t="n">
        <v>21.739</v>
      </c>
      <c r="P90" s="218" t="n">
        <v>25.039</v>
      </c>
      <c r="Q90" s="218" t="n">
        <v>28.339</v>
      </c>
      <c r="S90" s="218" t="n">
        <v>0</v>
      </c>
      <c r="T90" s="218" t="n">
        <v>0</v>
      </c>
      <c r="U90" s="218" t="n">
        <v>0</v>
      </c>
      <c r="W90" s="218" t="n">
        <v>0.08233353216</v>
      </c>
      <c r="X90" s="218" t="n">
        <v>0.16466706432</v>
      </c>
      <c r="Y90" s="218" t="n">
        <v>0.24700059648</v>
      </c>
      <c r="AA90" s="218" t="n">
        <v>0.0025</v>
      </c>
      <c r="AB90" s="218" t="n">
        <v>0.005</v>
      </c>
      <c r="AC90" s="218" t="n">
        <v>0.0075</v>
      </c>
      <c r="AE90" s="218" t="n">
        <v>-0.4</v>
      </c>
      <c r="AF90" s="218" t="n">
        <v>1.75</v>
      </c>
      <c r="AG90" s="218" t="n">
        <v>0.5</v>
      </c>
      <c r="AI90" s="218" t="n">
        <v>-0.1</v>
      </c>
      <c r="AJ90" s="218" t="n">
        <v>0.3</v>
      </c>
      <c r="AK90" s="218" t="n">
        <v>0.1</v>
      </c>
      <c r="AM90" s="259" t="n">
        <v>28</v>
      </c>
      <c r="AN90" s="269" t="n">
        <v>0.4</v>
      </c>
      <c r="BE90" s="253" t="n">
        <v>39114</v>
      </c>
      <c r="BF90" s="271" t="n">
        <v>0.9</v>
      </c>
    </row>
    <row r="91" customFormat="false" ht="12.75" hidden="false" customHeight="false" outlineLevel="0" collapsed="false">
      <c r="A91" s="267" t="n">
        <v>38261</v>
      </c>
      <c r="B91" s="175" t="n">
        <v>25.65</v>
      </c>
      <c r="C91" s="268" t="n">
        <v>26.5</v>
      </c>
      <c r="D91" s="175" t="n">
        <v>27.35</v>
      </c>
      <c r="E91" s="263"/>
      <c r="F91" s="175" t="n">
        <v>15.8399998474121</v>
      </c>
      <c r="G91" s="175" t="n">
        <v>16.2649998474121</v>
      </c>
      <c r="H91" s="175" t="n">
        <v>16.6899998474121</v>
      </c>
      <c r="I91" s="259"/>
      <c r="J91" s="253" t="n">
        <v>39142</v>
      </c>
      <c r="K91" s="218" t="n">
        <v>22.02125</v>
      </c>
      <c r="L91" s="218" t="n">
        <v>22.54625</v>
      </c>
      <c r="M91" s="218" t="n">
        <v>23.07125</v>
      </c>
      <c r="O91" s="218" t="n">
        <v>14.47175</v>
      </c>
      <c r="P91" s="218" t="n">
        <v>17.77175</v>
      </c>
      <c r="Q91" s="218" t="n">
        <v>21.07175</v>
      </c>
      <c r="S91" s="218" t="n">
        <v>0</v>
      </c>
      <c r="T91" s="218" t="n">
        <v>0</v>
      </c>
      <c r="U91" s="218" t="n">
        <v>0</v>
      </c>
      <c r="W91" s="218" t="n">
        <v>0.08233353216</v>
      </c>
      <c r="X91" s="218" t="n">
        <v>0.16466706432</v>
      </c>
      <c r="Y91" s="218" t="n">
        <v>0.24700059648</v>
      </c>
      <c r="AA91" s="218" t="n">
        <v>0.0025</v>
      </c>
      <c r="AB91" s="218" t="n">
        <v>0.005</v>
      </c>
      <c r="AC91" s="218" t="n">
        <v>0.0075</v>
      </c>
      <c r="AE91" s="218" t="n">
        <v>-0.4</v>
      </c>
      <c r="AF91" s="218" t="n">
        <v>1.75</v>
      </c>
      <c r="AG91" s="218" t="n">
        <v>0.5</v>
      </c>
      <c r="AI91" s="218" t="n">
        <v>-0.1</v>
      </c>
      <c r="AJ91" s="218" t="n">
        <v>0.3</v>
      </c>
      <c r="AK91" s="218" t="n">
        <v>0.1</v>
      </c>
      <c r="AM91" s="259" t="n">
        <v>29</v>
      </c>
      <c r="AN91" s="269" t="n">
        <v>0.4</v>
      </c>
      <c r="BE91" s="253" t="n">
        <v>39142</v>
      </c>
      <c r="BF91" s="271" t="n">
        <v>0.9</v>
      </c>
    </row>
    <row r="92" customFormat="false" ht="12.75" hidden="false" customHeight="false" outlineLevel="0" collapsed="false">
      <c r="A92" s="267" t="n">
        <v>38292</v>
      </c>
      <c r="B92" s="175" t="n">
        <v>25.65</v>
      </c>
      <c r="C92" s="268" t="n">
        <v>26.5</v>
      </c>
      <c r="D92" s="175" t="n">
        <v>27.35</v>
      </c>
      <c r="E92" s="263"/>
      <c r="F92" s="175" t="n">
        <v>14.0899998474121</v>
      </c>
      <c r="G92" s="175" t="n">
        <v>14.5149998474121</v>
      </c>
      <c r="H92" s="175" t="n">
        <v>14.9399998474121</v>
      </c>
      <c r="I92" s="259"/>
      <c r="J92" s="253" t="n">
        <v>39173</v>
      </c>
      <c r="K92" s="218" t="n">
        <v>23.1515</v>
      </c>
      <c r="L92" s="218" t="n">
        <v>23.564</v>
      </c>
      <c r="M92" s="218" t="n">
        <v>23.9765</v>
      </c>
      <c r="O92" s="218" t="n">
        <v>19.168</v>
      </c>
      <c r="P92" s="218" t="n">
        <v>22.468</v>
      </c>
      <c r="Q92" s="218" t="n">
        <v>25.768</v>
      </c>
      <c r="S92" s="218" t="n">
        <v>0</v>
      </c>
      <c r="T92" s="218" t="n">
        <v>0</v>
      </c>
      <c r="U92" s="218" t="n">
        <v>0</v>
      </c>
      <c r="W92" s="218" t="n">
        <v>0.065866825728</v>
      </c>
      <c r="X92" s="218" t="n">
        <v>0.131733651456</v>
      </c>
      <c r="Y92" s="218" t="n">
        <v>0.197600477184</v>
      </c>
      <c r="AA92" s="218" t="n">
        <v>0.0025</v>
      </c>
      <c r="AB92" s="218" t="n">
        <v>0.005</v>
      </c>
      <c r="AC92" s="218" t="n">
        <v>0.0075</v>
      </c>
      <c r="AE92" s="218" t="n">
        <v>-0.25</v>
      </c>
      <c r="AF92" s="218" t="n">
        <v>1.1</v>
      </c>
      <c r="AG92" s="218" t="n">
        <v>0.25</v>
      </c>
      <c r="AI92" s="218" t="n">
        <v>-0.1</v>
      </c>
      <c r="AJ92" s="218" t="n">
        <v>0.3</v>
      </c>
      <c r="AK92" s="218" t="n">
        <v>0.1</v>
      </c>
      <c r="AM92" s="259" t="n">
        <v>29</v>
      </c>
      <c r="AN92" s="269" t="n">
        <v>0.4</v>
      </c>
      <c r="BE92" s="253" t="n">
        <v>39173</v>
      </c>
      <c r="BF92" s="271" t="n">
        <v>0.9</v>
      </c>
    </row>
    <row r="93" customFormat="false" ht="12.75" hidden="false" customHeight="false" outlineLevel="0" collapsed="false">
      <c r="A93" s="267" t="n">
        <v>38322</v>
      </c>
      <c r="B93" s="175" t="n">
        <v>25.65</v>
      </c>
      <c r="C93" s="268" t="n">
        <v>26.5</v>
      </c>
      <c r="D93" s="175" t="n">
        <v>27.35</v>
      </c>
      <c r="E93" s="263"/>
      <c r="F93" s="175" t="n">
        <v>14.9400002288818</v>
      </c>
      <c r="G93" s="175" t="n">
        <v>15.3650002288818</v>
      </c>
      <c r="H93" s="175" t="n">
        <v>15.7900002288818</v>
      </c>
      <c r="I93" s="259"/>
      <c r="J93" s="253" t="n">
        <v>39203</v>
      </c>
      <c r="K93" s="218" t="n">
        <v>23.3655</v>
      </c>
      <c r="L93" s="218" t="n">
        <v>24.753</v>
      </c>
      <c r="M93" s="218" t="n">
        <v>26.1405</v>
      </c>
      <c r="O93" s="218" t="n">
        <v>20.784</v>
      </c>
      <c r="P93" s="218" t="n">
        <v>24.084</v>
      </c>
      <c r="Q93" s="218" t="n">
        <v>27.384</v>
      </c>
      <c r="S93" s="218" t="n">
        <v>0</v>
      </c>
      <c r="T93" s="218" t="n">
        <v>0</v>
      </c>
      <c r="U93" s="218" t="n">
        <v>0</v>
      </c>
      <c r="W93" s="218" t="n">
        <v>0.0642201550848</v>
      </c>
      <c r="X93" s="218" t="n">
        <v>0.1284403101696</v>
      </c>
      <c r="Y93" s="218" t="n">
        <v>0.1926604652544</v>
      </c>
      <c r="AA93" s="218" t="n">
        <v>0.0025</v>
      </c>
      <c r="AB93" s="218" t="n">
        <v>0.005</v>
      </c>
      <c r="AC93" s="218" t="n">
        <v>0.0075</v>
      </c>
      <c r="AE93" s="218" t="n">
        <v>-0.25</v>
      </c>
      <c r="AF93" s="218" t="n">
        <v>1.2</v>
      </c>
      <c r="AG93" s="218" t="n">
        <v>0.25</v>
      </c>
      <c r="AI93" s="218" t="n">
        <v>-0.1</v>
      </c>
      <c r="AJ93" s="218" t="n">
        <v>0.3</v>
      </c>
      <c r="AK93" s="218" t="n">
        <v>0.1</v>
      </c>
      <c r="AM93" s="259" t="n">
        <v>29</v>
      </c>
      <c r="AN93" s="269" t="n">
        <v>0.4</v>
      </c>
      <c r="BE93" s="253" t="n">
        <v>39203</v>
      </c>
      <c r="BF93" s="271" t="n">
        <v>0.9</v>
      </c>
    </row>
    <row r="94" customFormat="false" ht="12.75" hidden="false" customHeight="false" outlineLevel="0" collapsed="false">
      <c r="A94" s="267" t="n">
        <v>38353</v>
      </c>
      <c r="B94" s="175" t="n">
        <v>32.8</v>
      </c>
      <c r="C94" s="268" t="n">
        <v>33.8</v>
      </c>
      <c r="D94" s="175" t="n">
        <v>34.8</v>
      </c>
      <c r="E94" s="263"/>
      <c r="F94" s="175" t="n">
        <v>19.3149975585938</v>
      </c>
      <c r="G94" s="175" t="n">
        <v>19.8149975585938</v>
      </c>
      <c r="H94" s="175" t="n">
        <v>20.3149975585938</v>
      </c>
      <c r="I94" s="259"/>
      <c r="J94" s="253" t="n">
        <v>39234</v>
      </c>
      <c r="K94" s="218" t="n">
        <v>50.9725</v>
      </c>
      <c r="L94" s="218" t="n">
        <v>54.97</v>
      </c>
      <c r="M94" s="218" t="n">
        <v>58.9675</v>
      </c>
      <c r="O94" s="218" t="n">
        <v>40.3175</v>
      </c>
      <c r="P94" s="218" t="n">
        <v>43.6175</v>
      </c>
      <c r="Q94" s="218" t="n">
        <v>46.9175</v>
      </c>
      <c r="S94" s="218" t="n">
        <v>0</v>
      </c>
      <c r="T94" s="218" t="n">
        <v>0</v>
      </c>
      <c r="U94" s="218" t="n">
        <v>0</v>
      </c>
      <c r="W94" s="218" t="n">
        <v>0.0724535083008</v>
      </c>
      <c r="X94" s="218" t="n">
        <v>0.1449070166016</v>
      </c>
      <c r="Y94" s="218" t="n">
        <v>0.2173605249024</v>
      </c>
      <c r="AA94" s="218" t="n">
        <v>0.0025</v>
      </c>
      <c r="AB94" s="218" t="n">
        <v>0.005</v>
      </c>
      <c r="AC94" s="218" t="n">
        <v>0.0075</v>
      </c>
      <c r="AE94" s="218" t="n">
        <v>-0.25</v>
      </c>
      <c r="AF94" s="218" t="n">
        <v>2</v>
      </c>
      <c r="AG94" s="218" t="n">
        <v>0.25</v>
      </c>
      <c r="AI94" s="218" t="n">
        <v>-0.1</v>
      </c>
      <c r="AJ94" s="218" t="n">
        <v>0.3</v>
      </c>
      <c r="AK94" s="218" t="n">
        <v>0.1</v>
      </c>
      <c r="AM94" s="259" t="n">
        <v>30</v>
      </c>
      <c r="AN94" s="269" t="n">
        <v>0.4</v>
      </c>
      <c r="BE94" s="253" t="n">
        <v>39234</v>
      </c>
      <c r="BF94" s="271" t="n">
        <v>0.9</v>
      </c>
    </row>
    <row r="95" customFormat="false" ht="12.75" hidden="false" customHeight="false" outlineLevel="0" collapsed="false">
      <c r="A95" s="267" t="n">
        <v>38384</v>
      </c>
      <c r="B95" s="175" t="n">
        <v>32.8</v>
      </c>
      <c r="C95" s="268" t="n">
        <v>33.8</v>
      </c>
      <c r="D95" s="175" t="n">
        <v>34.8</v>
      </c>
      <c r="E95" s="263"/>
      <c r="F95" s="175" t="n">
        <v>19.464997177124</v>
      </c>
      <c r="G95" s="175" t="n">
        <v>19.964997177124</v>
      </c>
      <c r="H95" s="175" t="n">
        <v>20.464997177124</v>
      </c>
      <c r="I95" s="259"/>
      <c r="J95" s="253" t="n">
        <v>39264</v>
      </c>
      <c r="K95" s="218" t="n">
        <v>78.75</v>
      </c>
      <c r="L95" s="218" t="n">
        <v>82.5</v>
      </c>
      <c r="M95" s="218" t="n">
        <v>86.25</v>
      </c>
      <c r="O95" s="218" t="n">
        <v>58.575</v>
      </c>
      <c r="P95" s="218" t="n">
        <v>61.875</v>
      </c>
      <c r="Q95" s="218" t="n">
        <v>65.175</v>
      </c>
      <c r="S95" s="218" t="n">
        <v>0</v>
      </c>
      <c r="T95" s="218" t="n">
        <v>0</v>
      </c>
      <c r="U95" s="218" t="n">
        <v>0</v>
      </c>
      <c r="W95" s="218" t="n">
        <v>0.0922135560192</v>
      </c>
      <c r="X95" s="218" t="n">
        <v>0.1844271120384</v>
      </c>
      <c r="Y95" s="218" t="n">
        <v>0.2766406680576</v>
      </c>
      <c r="AA95" s="218" t="n">
        <v>0.0025</v>
      </c>
      <c r="AB95" s="218" t="n">
        <v>0.005</v>
      </c>
      <c r="AC95" s="218" t="n">
        <v>0.0075</v>
      </c>
      <c r="AE95" s="218" t="n">
        <v>-0.75</v>
      </c>
      <c r="AF95" s="218" t="n">
        <v>2.25</v>
      </c>
      <c r="AG95" s="218" t="n">
        <v>0.75</v>
      </c>
      <c r="AI95" s="218" t="n">
        <v>-0.1</v>
      </c>
      <c r="AJ95" s="218" t="n">
        <v>0.3</v>
      </c>
      <c r="AK95" s="218" t="n">
        <v>0.1</v>
      </c>
      <c r="AM95" s="259" t="n">
        <v>30</v>
      </c>
      <c r="AN95" s="269" t="n">
        <v>0.4</v>
      </c>
      <c r="BE95" s="253" t="n">
        <v>39264</v>
      </c>
      <c r="BF95" s="271" t="n">
        <v>0.9</v>
      </c>
    </row>
    <row r="96" customFormat="false" ht="12.75" hidden="false" customHeight="false" outlineLevel="0" collapsed="false">
      <c r="A96" s="267" t="n">
        <v>38412</v>
      </c>
      <c r="B96" s="175" t="n">
        <v>25.425</v>
      </c>
      <c r="C96" s="268" t="n">
        <v>26.025</v>
      </c>
      <c r="D96" s="175" t="n">
        <v>26.625</v>
      </c>
      <c r="E96" s="263"/>
      <c r="F96" s="175" t="n">
        <v>16.9149990844727</v>
      </c>
      <c r="G96" s="175" t="n">
        <v>17.2149990844727</v>
      </c>
      <c r="H96" s="175" t="n">
        <v>17.5149990844727</v>
      </c>
      <c r="I96" s="259"/>
      <c r="J96" s="253" t="n">
        <v>39295</v>
      </c>
      <c r="K96" s="218" t="n">
        <v>76.98</v>
      </c>
      <c r="L96" s="218" t="n">
        <v>80.73</v>
      </c>
      <c r="M96" s="218" t="n">
        <v>84.48</v>
      </c>
      <c r="O96" s="218" t="n">
        <v>56.37</v>
      </c>
      <c r="P96" s="218" t="n">
        <v>59.67</v>
      </c>
      <c r="Q96" s="218" t="n">
        <v>62.97</v>
      </c>
      <c r="S96" s="218" t="n">
        <v>0</v>
      </c>
      <c r="T96" s="218" t="n">
        <v>0</v>
      </c>
      <c r="U96" s="218" t="n">
        <v>0</v>
      </c>
      <c r="W96" s="218" t="n">
        <v>0.1119736037376</v>
      </c>
      <c r="X96" s="218" t="n">
        <v>0.2239472074752</v>
      </c>
      <c r="Y96" s="218" t="n">
        <v>0.3359208112128</v>
      </c>
      <c r="AA96" s="218" t="n">
        <v>0.0025</v>
      </c>
      <c r="AB96" s="218" t="n">
        <v>0.005</v>
      </c>
      <c r="AC96" s="218" t="n">
        <v>0.0075</v>
      </c>
      <c r="AE96" s="218" t="n">
        <v>-1</v>
      </c>
      <c r="AF96" s="218" t="n">
        <v>3</v>
      </c>
      <c r="AG96" s="218" t="n">
        <v>1</v>
      </c>
      <c r="AI96" s="218" t="n">
        <v>-0.1</v>
      </c>
      <c r="AJ96" s="218" t="n">
        <v>0.3</v>
      </c>
      <c r="AK96" s="218" t="n">
        <v>0.1</v>
      </c>
      <c r="AM96" s="259" t="n">
        <v>30</v>
      </c>
      <c r="AN96" s="269" t="n">
        <v>0.4</v>
      </c>
      <c r="BE96" s="253" t="n">
        <v>39295</v>
      </c>
      <c r="BF96" s="271" t="n">
        <v>0.9</v>
      </c>
    </row>
    <row r="97" customFormat="false" ht="12.75" hidden="false" customHeight="false" outlineLevel="0" collapsed="false">
      <c r="A97" s="267" t="n">
        <v>38443</v>
      </c>
      <c r="B97" s="175" t="n">
        <v>26.45</v>
      </c>
      <c r="C97" s="268" t="n">
        <v>26.9</v>
      </c>
      <c r="D97" s="175" t="n">
        <v>27.35</v>
      </c>
      <c r="E97" s="263"/>
      <c r="F97" s="175" t="n">
        <v>17.2399990844727</v>
      </c>
      <c r="G97" s="175" t="n">
        <v>17.4649990844727</v>
      </c>
      <c r="H97" s="175" t="n">
        <v>17.6899990844727</v>
      </c>
      <c r="I97" s="259"/>
      <c r="J97" s="253" t="n">
        <v>39326</v>
      </c>
      <c r="K97" s="218" t="n">
        <v>28.075</v>
      </c>
      <c r="L97" s="218" t="n">
        <v>29.05</v>
      </c>
      <c r="M97" s="218" t="n">
        <v>30.025</v>
      </c>
      <c r="O97" s="218" t="n">
        <v>19.45</v>
      </c>
      <c r="P97" s="218" t="n">
        <v>22.75</v>
      </c>
      <c r="Q97" s="218" t="n">
        <v>26.05</v>
      </c>
      <c r="S97" s="218" t="n">
        <v>0</v>
      </c>
      <c r="T97" s="218" t="n">
        <v>0</v>
      </c>
      <c r="U97" s="218" t="n">
        <v>0</v>
      </c>
      <c r="W97" s="218" t="n">
        <v>0.1119736037376</v>
      </c>
      <c r="X97" s="218" t="n">
        <v>0.2239472074752</v>
      </c>
      <c r="Y97" s="218" t="n">
        <v>0.3359208112128</v>
      </c>
      <c r="AA97" s="218" t="n">
        <v>0.0025</v>
      </c>
      <c r="AB97" s="218" t="n">
        <v>0.005</v>
      </c>
      <c r="AC97" s="218" t="n">
        <v>0.0075</v>
      </c>
      <c r="AE97" s="218" t="n">
        <v>-1</v>
      </c>
      <c r="AF97" s="218" t="n">
        <v>3</v>
      </c>
      <c r="AG97" s="218" t="n">
        <v>1</v>
      </c>
      <c r="AI97" s="218" t="n">
        <v>-0.1</v>
      </c>
      <c r="AJ97" s="218" t="n">
        <v>0.3</v>
      </c>
      <c r="AK97" s="218" t="n">
        <v>0.1</v>
      </c>
      <c r="AM97" s="259" t="n">
        <v>31</v>
      </c>
      <c r="AN97" s="269" t="n">
        <v>0.4</v>
      </c>
      <c r="BE97" s="253" t="n">
        <v>39326</v>
      </c>
      <c r="BF97" s="271" t="n">
        <v>0.9</v>
      </c>
    </row>
    <row r="98" customFormat="false" ht="12.75" hidden="false" customHeight="false" outlineLevel="0" collapsed="false">
      <c r="A98" s="267" t="n">
        <v>38473</v>
      </c>
      <c r="B98" s="175" t="n">
        <v>30.68</v>
      </c>
      <c r="C98" s="268" t="n">
        <v>32.2</v>
      </c>
      <c r="D98" s="175" t="n">
        <v>33.72</v>
      </c>
      <c r="E98" s="263"/>
      <c r="F98" s="175" t="n">
        <v>16.1549998474121</v>
      </c>
      <c r="G98" s="175" t="n">
        <v>16.9149998474121</v>
      </c>
      <c r="H98" s="175" t="n">
        <v>17.6749998474121</v>
      </c>
      <c r="I98" s="259"/>
      <c r="J98" s="253" t="n">
        <v>39356</v>
      </c>
      <c r="K98" s="218" t="n">
        <v>19.575</v>
      </c>
      <c r="L98" s="218" t="n">
        <v>20.4375</v>
      </c>
      <c r="M98" s="218" t="n">
        <v>21.3</v>
      </c>
      <c r="O98" s="218" t="n">
        <v>13.05</v>
      </c>
      <c r="P98" s="218" t="n">
        <v>16.35</v>
      </c>
      <c r="Q98" s="218" t="n">
        <v>19.65</v>
      </c>
      <c r="S98" s="218" t="n">
        <v>0</v>
      </c>
      <c r="T98" s="218" t="n">
        <v>0</v>
      </c>
      <c r="U98" s="218" t="n">
        <v>0</v>
      </c>
      <c r="W98" s="218" t="n">
        <v>0.06985875456</v>
      </c>
      <c r="X98" s="218" t="n">
        <v>0.13971750912</v>
      </c>
      <c r="Y98" s="218" t="n">
        <v>0.20957626368</v>
      </c>
      <c r="AA98" s="218" t="n">
        <v>0.0025</v>
      </c>
      <c r="AB98" s="218" t="n">
        <v>0.005</v>
      </c>
      <c r="AC98" s="218" t="n">
        <v>0.0075</v>
      </c>
      <c r="AE98" s="218" t="n">
        <v>-0.4</v>
      </c>
      <c r="AF98" s="218" t="n">
        <v>1.75</v>
      </c>
      <c r="AG98" s="218" t="n">
        <v>0.5</v>
      </c>
      <c r="AI98" s="218" t="n">
        <v>-0.1</v>
      </c>
      <c r="AJ98" s="218" t="n">
        <v>0.3</v>
      </c>
      <c r="AK98" s="218" t="n">
        <v>0.1</v>
      </c>
      <c r="AM98" s="259" t="n">
        <v>31</v>
      </c>
      <c r="AN98" s="269" t="n">
        <v>0.4</v>
      </c>
      <c r="BE98" s="253" t="n">
        <v>39356</v>
      </c>
      <c r="BF98" s="271" t="n">
        <v>0.9</v>
      </c>
    </row>
    <row r="99" customFormat="false" ht="12.75" hidden="false" customHeight="false" outlineLevel="0" collapsed="false">
      <c r="A99" s="267" t="n">
        <v>38504</v>
      </c>
      <c r="B99" s="175" t="n">
        <v>53.6</v>
      </c>
      <c r="C99" s="268" t="n">
        <v>58</v>
      </c>
      <c r="D99" s="175" t="n">
        <v>62.4</v>
      </c>
      <c r="E99" s="263"/>
      <c r="F99" s="175" t="n">
        <v>14.7750012207031</v>
      </c>
      <c r="G99" s="175" t="n">
        <v>16.9750012207031</v>
      </c>
      <c r="H99" s="175" t="n">
        <v>19.1750012207031</v>
      </c>
      <c r="I99" s="259"/>
      <c r="J99" s="253" t="n">
        <v>39387</v>
      </c>
      <c r="K99" s="218" t="n">
        <v>19.575</v>
      </c>
      <c r="L99" s="218" t="n">
        <v>20.4375</v>
      </c>
      <c r="M99" s="218" t="n">
        <v>21.3</v>
      </c>
      <c r="O99" s="218" t="n">
        <v>13.05</v>
      </c>
      <c r="P99" s="218" t="n">
        <v>16.35</v>
      </c>
      <c r="Q99" s="218" t="n">
        <v>19.65</v>
      </c>
      <c r="S99" s="218" t="n">
        <v>0</v>
      </c>
      <c r="T99" s="218" t="n">
        <v>0</v>
      </c>
      <c r="U99" s="218" t="n">
        <v>0</v>
      </c>
      <c r="W99" s="218" t="n">
        <v>0.0526934605824</v>
      </c>
      <c r="X99" s="218" t="n">
        <v>0.1053869211648</v>
      </c>
      <c r="Y99" s="218" t="n">
        <v>0.1580803817472</v>
      </c>
      <c r="AA99" s="218" t="n">
        <v>0.0025</v>
      </c>
      <c r="AB99" s="218" t="n">
        <v>0.005</v>
      </c>
      <c r="AC99" s="218" t="n">
        <v>0.0075</v>
      </c>
      <c r="AE99" s="218" t="n">
        <v>-0.25</v>
      </c>
      <c r="AF99" s="218" t="n">
        <v>1.5</v>
      </c>
      <c r="AG99" s="218" t="n">
        <v>0.25</v>
      </c>
      <c r="AI99" s="218" t="n">
        <v>-0.1</v>
      </c>
      <c r="AJ99" s="218" t="n">
        <v>0.3</v>
      </c>
      <c r="AK99" s="218" t="n">
        <v>0.1</v>
      </c>
      <c r="AM99" s="259" t="n">
        <v>31</v>
      </c>
      <c r="AN99" s="269" t="n">
        <v>0.4</v>
      </c>
      <c r="BE99" s="253" t="n">
        <v>39387</v>
      </c>
      <c r="BF99" s="271" t="n">
        <v>0.9</v>
      </c>
    </row>
    <row r="100" customFormat="false" ht="12.75" hidden="false" customHeight="false" outlineLevel="0" collapsed="false">
      <c r="A100" s="267" t="n">
        <v>38534</v>
      </c>
      <c r="B100" s="175" t="n">
        <v>85.75</v>
      </c>
      <c r="C100" s="268" t="n">
        <v>89.75</v>
      </c>
      <c r="D100" s="175" t="n">
        <v>93.75</v>
      </c>
      <c r="E100" s="263"/>
      <c r="F100" s="175" t="n">
        <v>14.6649998474121</v>
      </c>
      <c r="G100" s="175" t="n">
        <v>16.6649998474121</v>
      </c>
      <c r="H100" s="175" t="n">
        <v>18.6649998474121</v>
      </c>
      <c r="I100" s="259"/>
      <c r="J100" s="253" t="n">
        <v>39417</v>
      </c>
      <c r="K100" s="218" t="n">
        <v>20.665</v>
      </c>
      <c r="L100" s="218" t="n">
        <v>21.5275</v>
      </c>
      <c r="M100" s="218" t="n">
        <v>22.39</v>
      </c>
      <c r="O100" s="218" t="n">
        <v>13.05</v>
      </c>
      <c r="P100" s="218" t="n">
        <v>16.35</v>
      </c>
      <c r="Q100" s="218" t="n">
        <v>19.65</v>
      </c>
      <c r="S100" s="218" t="n">
        <v>0</v>
      </c>
      <c r="T100" s="218" t="n">
        <v>0</v>
      </c>
      <c r="U100" s="218" t="n">
        <v>0</v>
      </c>
      <c r="W100" s="218" t="n">
        <v>0.0526934605824</v>
      </c>
      <c r="X100" s="218" t="n">
        <v>0.1053869211648</v>
      </c>
      <c r="Y100" s="218" t="n">
        <v>0.1580803817472</v>
      </c>
      <c r="AA100" s="218" t="n">
        <v>0.0025</v>
      </c>
      <c r="AB100" s="218" t="n">
        <v>0.005</v>
      </c>
      <c r="AC100" s="218" t="n">
        <v>0.0075</v>
      </c>
      <c r="AE100" s="218" t="n">
        <v>-0.25</v>
      </c>
      <c r="AF100" s="218" t="n">
        <v>1.5</v>
      </c>
      <c r="AG100" s="218" t="n">
        <v>0.25</v>
      </c>
      <c r="AI100" s="218" t="n">
        <v>-0.1</v>
      </c>
      <c r="AJ100" s="218" t="n">
        <v>0.3</v>
      </c>
      <c r="AK100" s="218" t="n">
        <v>0.1</v>
      </c>
      <c r="AM100" s="259" t="n">
        <v>32</v>
      </c>
      <c r="AN100" s="269" t="n">
        <v>0.4</v>
      </c>
      <c r="BE100" s="253" t="n">
        <v>39417</v>
      </c>
      <c r="BF100" s="271" t="n">
        <v>0.9</v>
      </c>
    </row>
    <row r="101" customFormat="false" ht="12.75" hidden="false" customHeight="false" outlineLevel="0" collapsed="false">
      <c r="A101" s="267" t="n">
        <v>38565</v>
      </c>
      <c r="B101" s="175" t="n">
        <v>79.75</v>
      </c>
      <c r="C101" s="268" t="n">
        <v>83.75</v>
      </c>
      <c r="D101" s="175" t="n">
        <v>87.75</v>
      </c>
      <c r="E101" s="263"/>
      <c r="F101" s="175" t="n">
        <v>14.7149990844727</v>
      </c>
      <c r="G101" s="175" t="n">
        <v>16.7149990844727</v>
      </c>
      <c r="H101" s="175" t="n">
        <v>18.7149990844727</v>
      </c>
      <c r="I101" s="259"/>
      <c r="J101" s="253" t="n">
        <v>39448</v>
      </c>
      <c r="K101" s="218" t="n">
        <v>29.429</v>
      </c>
      <c r="L101" s="218" t="n">
        <v>30.404</v>
      </c>
      <c r="M101" s="218" t="n">
        <v>31.379</v>
      </c>
      <c r="O101" s="218" t="n">
        <v>19.8485</v>
      </c>
      <c r="P101" s="218" t="n">
        <v>23.1485</v>
      </c>
      <c r="Q101" s="218" t="n">
        <v>26.4485</v>
      </c>
      <c r="S101" s="218" t="n">
        <v>0</v>
      </c>
      <c r="T101" s="218" t="n">
        <v>0</v>
      </c>
      <c r="U101" s="218" t="n">
        <v>0</v>
      </c>
      <c r="W101" s="218" t="n">
        <v>0.0526934605824</v>
      </c>
      <c r="X101" s="218" t="n">
        <v>0.1053869211648</v>
      </c>
      <c r="Y101" s="218" t="n">
        <v>0.1580803817472</v>
      </c>
      <c r="AA101" s="218" t="n">
        <v>0.0025</v>
      </c>
      <c r="AB101" s="218" t="n">
        <v>0.005</v>
      </c>
      <c r="AC101" s="218" t="n">
        <v>0.0075</v>
      </c>
      <c r="AE101" s="218" t="n">
        <v>-0.25</v>
      </c>
      <c r="AF101" s="218" t="n">
        <v>1.5</v>
      </c>
      <c r="AG101" s="218" t="n">
        <v>0.25</v>
      </c>
      <c r="AI101" s="218" t="n">
        <v>-0.1</v>
      </c>
      <c r="AJ101" s="218" t="n">
        <v>0.3</v>
      </c>
      <c r="AK101" s="218" t="n">
        <v>0.1</v>
      </c>
      <c r="AM101" s="259" t="n">
        <v>32</v>
      </c>
      <c r="AN101" s="269" t="n">
        <v>0.4</v>
      </c>
      <c r="BE101" s="253" t="n">
        <v>39448</v>
      </c>
      <c r="BF101" s="271" t="n">
        <v>0.9</v>
      </c>
    </row>
    <row r="102" customFormat="false" ht="12.75" hidden="false" customHeight="false" outlineLevel="0" collapsed="false">
      <c r="A102" s="267" t="n">
        <v>38596</v>
      </c>
      <c r="B102" s="175" t="n">
        <v>33.4</v>
      </c>
      <c r="C102" s="268" t="n">
        <v>34.5</v>
      </c>
      <c r="D102" s="175" t="n">
        <v>35.6</v>
      </c>
      <c r="E102" s="263"/>
      <c r="F102" s="175" t="n">
        <v>16.1649990844727</v>
      </c>
      <c r="G102" s="175" t="n">
        <v>16.7149990844727</v>
      </c>
      <c r="H102" s="175" t="n">
        <v>17.2649990844727</v>
      </c>
      <c r="I102" s="259"/>
      <c r="J102" s="253" t="n">
        <v>39479</v>
      </c>
      <c r="K102" s="218" t="n">
        <v>28.3925</v>
      </c>
      <c r="L102" s="218" t="n">
        <v>29.3675</v>
      </c>
      <c r="M102" s="218" t="n">
        <v>30.3425</v>
      </c>
      <c r="O102" s="218" t="n">
        <v>21.9215</v>
      </c>
      <c r="P102" s="218" t="n">
        <v>25.2215</v>
      </c>
      <c r="Q102" s="218" t="n">
        <v>28.5215</v>
      </c>
      <c r="S102" s="218" t="n">
        <v>0</v>
      </c>
      <c r="T102" s="218" t="n">
        <v>0</v>
      </c>
      <c r="U102" s="218" t="n">
        <v>0</v>
      </c>
      <c r="W102" s="218" t="n">
        <v>0.0790401908736</v>
      </c>
      <c r="X102" s="218" t="n">
        <v>0.1580803817472</v>
      </c>
      <c r="Y102" s="218" t="n">
        <v>0.2371205726208</v>
      </c>
      <c r="AA102" s="218" t="n">
        <v>0.0025</v>
      </c>
      <c r="AB102" s="218" t="n">
        <v>0.005</v>
      </c>
      <c r="AC102" s="218" t="n">
        <v>0.0075</v>
      </c>
      <c r="AE102" s="218" t="n">
        <v>-0.4</v>
      </c>
      <c r="AF102" s="218" t="n">
        <v>1.75</v>
      </c>
      <c r="AG102" s="218" t="n">
        <v>0.5</v>
      </c>
      <c r="AI102" s="218" t="n">
        <v>-0.1</v>
      </c>
      <c r="AJ102" s="218" t="n">
        <v>0.3</v>
      </c>
      <c r="AK102" s="218" t="n">
        <v>0.1</v>
      </c>
      <c r="AM102" s="259" t="n">
        <v>32</v>
      </c>
      <c r="AN102" s="269" t="n">
        <v>0.4</v>
      </c>
      <c r="BE102" s="253" t="n">
        <v>39479</v>
      </c>
      <c r="BF102" s="271" t="n">
        <v>0.9</v>
      </c>
    </row>
    <row r="103" customFormat="false" ht="12.75" hidden="false" customHeight="false" outlineLevel="0" collapsed="false">
      <c r="A103" s="267" t="n">
        <v>38626</v>
      </c>
      <c r="B103" s="175" t="n">
        <v>25.8</v>
      </c>
      <c r="C103" s="268" t="n">
        <v>26.75</v>
      </c>
      <c r="D103" s="175" t="n">
        <v>27.7</v>
      </c>
      <c r="E103" s="263"/>
      <c r="F103" s="175" t="n">
        <v>15.9399998474121</v>
      </c>
      <c r="G103" s="175" t="n">
        <v>16.4149998474121</v>
      </c>
      <c r="H103" s="175" t="n">
        <v>16.8899998474121</v>
      </c>
      <c r="I103" s="259"/>
      <c r="J103" s="253" t="n">
        <v>39508</v>
      </c>
      <c r="K103" s="218" t="n">
        <v>22.19625</v>
      </c>
      <c r="L103" s="218" t="n">
        <v>22.75875</v>
      </c>
      <c r="M103" s="218" t="n">
        <v>23.32125</v>
      </c>
      <c r="O103" s="218" t="n">
        <v>14.63925</v>
      </c>
      <c r="P103" s="218" t="n">
        <v>17.93925</v>
      </c>
      <c r="Q103" s="218" t="n">
        <v>21.23925</v>
      </c>
      <c r="S103" s="218" t="n">
        <v>0</v>
      </c>
      <c r="T103" s="218" t="n">
        <v>0</v>
      </c>
      <c r="U103" s="218" t="n">
        <v>0</v>
      </c>
      <c r="W103" s="218" t="n">
        <v>0.0790401908736</v>
      </c>
      <c r="X103" s="218" t="n">
        <v>0.1580803817472</v>
      </c>
      <c r="Y103" s="218" t="n">
        <v>0.2371205726208</v>
      </c>
      <c r="AA103" s="218" t="n">
        <v>0.0025</v>
      </c>
      <c r="AB103" s="218" t="n">
        <v>0.005</v>
      </c>
      <c r="AC103" s="218" t="n">
        <v>0.0075</v>
      </c>
      <c r="AE103" s="218" t="n">
        <v>-0.4</v>
      </c>
      <c r="AF103" s="218" t="n">
        <v>1.75</v>
      </c>
      <c r="AG103" s="218" t="n">
        <v>0.5</v>
      </c>
      <c r="AI103" s="218" t="n">
        <v>-0.1</v>
      </c>
      <c r="AJ103" s="218" t="n">
        <v>0.3</v>
      </c>
      <c r="AK103" s="218" t="n">
        <v>0.1</v>
      </c>
      <c r="AM103" s="259" t="n">
        <v>33</v>
      </c>
      <c r="AN103" s="269" t="n">
        <v>0.4</v>
      </c>
      <c r="BE103" s="253" t="n">
        <v>39508</v>
      </c>
      <c r="BF103" s="271" t="n">
        <v>0.9</v>
      </c>
    </row>
    <row r="104" customFormat="false" ht="12.75" hidden="false" customHeight="false" outlineLevel="0" collapsed="false">
      <c r="A104" s="267" t="n">
        <v>38657</v>
      </c>
      <c r="B104" s="175" t="n">
        <v>25.8</v>
      </c>
      <c r="C104" s="268" t="n">
        <v>26.75</v>
      </c>
      <c r="D104" s="175" t="n">
        <v>27.7</v>
      </c>
      <c r="E104" s="263"/>
      <c r="F104" s="175" t="n">
        <v>14.1899998474121</v>
      </c>
      <c r="G104" s="175" t="n">
        <v>14.6649998474121</v>
      </c>
      <c r="H104" s="175" t="n">
        <v>15.1399998474121</v>
      </c>
      <c r="I104" s="259"/>
      <c r="J104" s="253" t="n">
        <v>39539</v>
      </c>
      <c r="K104" s="218" t="n">
        <v>23.329</v>
      </c>
      <c r="L104" s="218" t="n">
        <v>23.779</v>
      </c>
      <c r="M104" s="218" t="n">
        <v>24.229</v>
      </c>
      <c r="O104" s="218" t="n">
        <v>19.373</v>
      </c>
      <c r="P104" s="218" t="n">
        <v>22.673</v>
      </c>
      <c r="Q104" s="218" t="n">
        <v>25.973</v>
      </c>
      <c r="S104" s="218" t="n">
        <v>0</v>
      </c>
      <c r="T104" s="218" t="n">
        <v>0</v>
      </c>
      <c r="U104" s="218" t="n">
        <v>0</v>
      </c>
      <c r="W104" s="218" t="n">
        <v>0.06323215269888</v>
      </c>
      <c r="X104" s="218" t="n">
        <v>0.12646430539776</v>
      </c>
      <c r="Y104" s="218" t="n">
        <v>0.18969645809664</v>
      </c>
      <c r="AA104" s="218" t="n">
        <v>0.0025</v>
      </c>
      <c r="AB104" s="218" t="n">
        <v>0.005</v>
      </c>
      <c r="AC104" s="218" t="n">
        <v>0.0075</v>
      </c>
      <c r="AE104" s="218" t="n">
        <v>-0.25</v>
      </c>
      <c r="AF104" s="218" t="n">
        <v>1.1</v>
      </c>
      <c r="AG104" s="218" t="n">
        <v>0.25</v>
      </c>
      <c r="AI104" s="218" t="n">
        <v>-0.1</v>
      </c>
      <c r="AJ104" s="218" t="n">
        <v>0.3</v>
      </c>
      <c r="AK104" s="218" t="n">
        <v>0.1</v>
      </c>
      <c r="AM104" s="259" t="n">
        <v>33</v>
      </c>
      <c r="AN104" s="269" t="n">
        <v>0.4</v>
      </c>
      <c r="BE104" s="253" t="n">
        <v>39539</v>
      </c>
      <c r="BF104" s="271" t="n">
        <v>0.9</v>
      </c>
    </row>
    <row r="105" customFormat="false" ht="12.75" hidden="false" customHeight="false" outlineLevel="0" collapsed="false">
      <c r="A105" s="267" t="n">
        <v>38687</v>
      </c>
      <c r="B105" s="175" t="n">
        <v>25.8</v>
      </c>
      <c r="C105" s="268" t="n">
        <v>26.75</v>
      </c>
      <c r="D105" s="175" t="n">
        <v>27.7</v>
      </c>
      <c r="E105" s="263"/>
      <c r="F105" s="175" t="n">
        <v>15.0400002288818</v>
      </c>
      <c r="G105" s="175" t="n">
        <v>15.5150002288818</v>
      </c>
      <c r="H105" s="175" t="n">
        <v>15.9900002288818</v>
      </c>
      <c r="I105" s="259"/>
      <c r="J105" s="253" t="n">
        <v>39569</v>
      </c>
      <c r="K105" s="218" t="n">
        <v>23.963</v>
      </c>
      <c r="L105" s="218" t="n">
        <v>25.493</v>
      </c>
      <c r="M105" s="218" t="n">
        <v>27.023</v>
      </c>
      <c r="O105" s="218" t="n">
        <v>21.504</v>
      </c>
      <c r="P105" s="218" t="n">
        <v>24.804</v>
      </c>
      <c r="Q105" s="218" t="n">
        <v>28.104</v>
      </c>
      <c r="S105" s="218" t="n">
        <v>0</v>
      </c>
      <c r="T105" s="218" t="n">
        <v>0</v>
      </c>
      <c r="U105" s="218" t="n">
        <v>0</v>
      </c>
      <c r="W105" s="218" t="n">
        <v>0.061651348881408</v>
      </c>
      <c r="X105" s="218" t="n">
        <v>0.123302697762816</v>
      </c>
      <c r="Y105" s="218" t="n">
        <v>0.184954046644224</v>
      </c>
      <c r="AA105" s="218" t="n">
        <v>0.0025</v>
      </c>
      <c r="AB105" s="218" t="n">
        <v>0.005</v>
      </c>
      <c r="AC105" s="218" t="n">
        <v>0.0075</v>
      </c>
      <c r="AE105" s="218" t="n">
        <v>-0.25</v>
      </c>
      <c r="AF105" s="218" t="n">
        <v>1.2</v>
      </c>
      <c r="AG105" s="218" t="n">
        <v>0.25</v>
      </c>
      <c r="AI105" s="218" t="n">
        <v>-0.1</v>
      </c>
      <c r="AJ105" s="218" t="n">
        <v>0.3</v>
      </c>
      <c r="AK105" s="218" t="n">
        <v>0.1</v>
      </c>
      <c r="AM105" s="259" t="n">
        <v>33</v>
      </c>
      <c r="AN105" s="269" t="n">
        <v>0.4</v>
      </c>
      <c r="BE105" s="253" t="n">
        <v>39569</v>
      </c>
      <c r="BF105" s="271" t="n">
        <v>0.9</v>
      </c>
    </row>
    <row r="106" customFormat="false" ht="12.75" hidden="false" customHeight="false" outlineLevel="0" collapsed="false">
      <c r="A106" s="267" t="n">
        <v>38718</v>
      </c>
      <c r="B106" s="175" t="n">
        <v>32.95</v>
      </c>
      <c r="C106" s="268" t="n">
        <v>34.05</v>
      </c>
      <c r="D106" s="175" t="n">
        <v>35.15</v>
      </c>
      <c r="E106" s="263"/>
      <c r="F106" s="175" t="n">
        <v>19.4649975585937</v>
      </c>
      <c r="G106" s="175" t="n">
        <v>20.0149975585938</v>
      </c>
      <c r="H106" s="175" t="n">
        <v>20.5649975585938</v>
      </c>
      <c r="I106" s="259"/>
      <c r="J106" s="253" t="n">
        <v>39600</v>
      </c>
      <c r="K106" s="218" t="n">
        <v>51.4875</v>
      </c>
      <c r="L106" s="218" t="n">
        <v>55.89</v>
      </c>
      <c r="M106" s="218" t="n">
        <v>60.2925</v>
      </c>
      <c r="O106" s="218" t="n">
        <v>41.0475</v>
      </c>
      <c r="P106" s="218" t="n">
        <v>44.3475</v>
      </c>
      <c r="Q106" s="218" t="n">
        <v>47.6475</v>
      </c>
      <c r="S106" s="218" t="n">
        <v>0</v>
      </c>
      <c r="T106" s="218" t="n">
        <v>0</v>
      </c>
      <c r="U106" s="218" t="n">
        <v>0</v>
      </c>
      <c r="W106" s="218" t="n">
        <v>0.069555367968768</v>
      </c>
      <c r="X106" s="218" t="n">
        <v>0.139110735937536</v>
      </c>
      <c r="Y106" s="218" t="n">
        <v>0.208666103906304</v>
      </c>
      <c r="AA106" s="218" t="n">
        <v>0.0025</v>
      </c>
      <c r="AB106" s="218" t="n">
        <v>0.005</v>
      </c>
      <c r="AC106" s="218" t="n">
        <v>0.0075</v>
      </c>
      <c r="AE106" s="218" t="n">
        <v>-0.25</v>
      </c>
      <c r="AF106" s="218" t="n">
        <v>2</v>
      </c>
      <c r="AG106" s="218" t="n">
        <v>0.25</v>
      </c>
      <c r="AI106" s="218" t="n">
        <v>-0.1</v>
      </c>
      <c r="AJ106" s="218" t="n">
        <v>0.3</v>
      </c>
      <c r="AK106" s="218" t="n">
        <v>0.1</v>
      </c>
      <c r="AM106" s="259" t="n">
        <v>34</v>
      </c>
      <c r="AN106" s="269" t="n">
        <v>0.4</v>
      </c>
      <c r="BE106" s="253" t="n">
        <v>39600</v>
      </c>
      <c r="BF106" s="271" t="n">
        <v>0.9</v>
      </c>
    </row>
    <row r="107" customFormat="false" ht="12.75" hidden="false" customHeight="false" outlineLevel="0" collapsed="false">
      <c r="A107" s="267" t="n">
        <v>38749</v>
      </c>
      <c r="B107" s="175" t="n">
        <v>32.95</v>
      </c>
      <c r="C107" s="268" t="n">
        <v>34.05</v>
      </c>
      <c r="D107" s="175" t="n">
        <v>35.15</v>
      </c>
      <c r="E107" s="263"/>
      <c r="F107" s="175" t="n">
        <v>19.614997177124</v>
      </c>
      <c r="G107" s="175" t="n">
        <v>20.164997177124</v>
      </c>
      <c r="H107" s="175" t="n">
        <v>20.714997177124</v>
      </c>
      <c r="I107" s="259"/>
      <c r="J107" s="253" t="n">
        <v>39630</v>
      </c>
      <c r="K107" s="218" t="n">
        <v>80.51</v>
      </c>
      <c r="L107" s="218" t="n">
        <v>84.26</v>
      </c>
      <c r="M107" s="218" t="n">
        <v>88.01</v>
      </c>
      <c r="O107" s="218" t="n">
        <v>59.895</v>
      </c>
      <c r="P107" s="218" t="n">
        <v>63.195</v>
      </c>
      <c r="Q107" s="218" t="n">
        <v>66.495</v>
      </c>
      <c r="S107" s="218" t="n">
        <v>0</v>
      </c>
      <c r="T107" s="218" t="n">
        <v>0</v>
      </c>
      <c r="U107" s="218" t="n">
        <v>0</v>
      </c>
      <c r="W107" s="218" t="n">
        <v>0.088525013778432</v>
      </c>
      <c r="X107" s="218" t="n">
        <v>0.177050027556864</v>
      </c>
      <c r="Y107" s="218" t="n">
        <v>0.265575041335296</v>
      </c>
      <c r="AA107" s="218" t="n">
        <v>0.0025</v>
      </c>
      <c r="AB107" s="218" t="n">
        <v>0.005</v>
      </c>
      <c r="AC107" s="218" t="n">
        <v>0.0075</v>
      </c>
      <c r="AE107" s="218" t="n">
        <v>-0.75</v>
      </c>
      <c r="AF107" s="218" t="n">
        <v>2.25</v>
      </c>
      <c r="AG107" s="218" t="n">
        <v>0.75</v>
      </c>
      <c r="AI107" s="218" t="n">
        <v>-0.1</v>
      </c>
      <c r="AJ107" s="218" t="n">
        <v>0.3</v>
      </c>
      <c r="AK107" s="218" t="n">
        <v>0.1</v>
      </c>
      <c r="AM107" s="259" t="n">
        <v>34</v>
      </c>
      <c r="AN107" s="269" t="n">
        <v>0.4</v>
      </c>
      <c r="BE107" s="253" t="n">
        <v>39630</v>
      </c>
      <c r="BF107" s="271" t="n">
        <v>0.9</v>
      </c>
    </row>
    <row r="108" customFormat="false" ht="12.75" hidden="false" customHeight="false" outlineLevel="0" collapsed="false">
      <c r="A108" s="267" t="n">
        <v>38777</v>
      </c>
      <c r="B108" s="175" t="n">
        <v>25.625</v>
      </c>
      <c r="C108" s="268" t="n">
        <v>26.275</v>
      </c>
      <c r="D108" s="175" t="n">
        <v>26.925</v>
      </c>
      <c r="E108" s="263"/>
      <c r="F108" s="175" t="n">
        <v>17.0899990844727</v>
      </c>
      <c r="G108" s="175" t="n">
        <v>17.4149990844727</v>
      </c>
      <c r="H108" s="175" t="n">
        <v>17.7399990844727</v>
      </c>
      <c r="I108" s="259"/>
      <c r="J108" s="253" t="n">
        <v>39661</v>
      </c>
      <c r="K108" s="218" t="n">
        <v>78.82</v>
      </c>
      <c r="L108" s="218" t="n">
        <v>82.57</v>
      </c>
      <c r="M108" s="218" t="n">
        <v>86.32</v>
      </c>
      <c r="O108" s="218" t="n">
        <v>57.73</v>
      </c>
      <c r="P108" s="218" t="n">
        <v>61.03</v>
      </c>
      <c r="Q108" s="218" t="n">
        <v>64.33</v>
      </c>
      <c r="S108" s="218" t="n">
        <v>0</v>
      </c>
      <c r="T108" s="218" t="n">
        <v>0</v>
      </c>
      <c r="U108" s="218" t="n">
        <v>0</v>
      </c>
      <c r="W108" s="218" t="n">
        <v>0.107494659588096</v>
      </c>
      <c r="X108" s="218" t="n">
        <v>0.214989319176192</v>
      </c>
      <c r="Y108" s="218" t="n">
        <v>0.322483978764288</v>
      </c>
      <c r="AA108" s="218" t="n">
        <v>0.0025</v>
      </c>
      <c r="AB108" s="218" t="n">
        <v>0.005</v>
      </c>
      <c r="AC108" s="218" t="n">
        <v>0.0075</v>
      </c>
      <c r="AE108" s="218" t="n">
        <v>-1</v>
      </c>
      <c r="AF108" s="218" t="n">
        <v>3</v>
      </c>
      <c r="AG108" s="218" t="n">
        <v>1</v>
      </c>
      <c r="AI108" s="218" t="n">
        <v>-0.1</v>
      </c>
      <c r="AJ108" s="218" t="n">
        <v>0.3</v>
      </c>
      <c r="AK108" s="218" t="n">
        <v>0.1</v>
      </c>
      <c r="AM108" s="259" t="n">
        <v>34</v>
      </c>
      <c r="AN108" s="269" t="n">
        <v>0.4</v>
      </c>
      <c r="BE108" s="253" t="n">
        <v>39661</v>
      </c>
      <c r="BF108" s="271" t="n">
        <v>0.9</v>
      </c>
    </row>
    <row r="109" customFormat="false" ht="12.75" hidden="false" customHeight="false" outlineLevel="0" collapsed="false">
      <c r="A109" s="267" t="n">
        <v>38808</v>
      </c>
      <c r="B109" s="175" t="n">
        <v>26.65</v>
      </c>
      <c r="C109" s="268" t="n">
        <v>27.15</v>
      </c>
      <c r="D109" s="175" t="n">
        <v>27.65</v>
      </c>
      <c r="E109" s="263"/>
      <c r="F109" s="175" t="n">
        <v>17.4149990844727</v>
      </c>
      <c r="G109" s="175" t="n">
        <v>17.6649990844727</v>
      </c>
      <c r="H109" s="175" t="n">
        <v>17.9149990844727</v>
      </c>
      <c r="I109" s="259"/>
      <c r="J109" s="253" t="n">
        <v>39692</v>
      </c>
      <c r="K109" s="218" t="n">
        <v>28.2075</v>
      </c>
      <c r="L109" s="218" t="n">
        <v>29.2575</v>
      </c>
      <c r="M109" s="218" t="n">
        <v>30.3075</v>
      </c>
      <c r="O109" s="218" t="n">
        <v>19.6125</v>
      </c>
      <c r="P109" s="218" t="n">
        <v>22.9125</v>
      </c>
      <c r="Q109" s="218" t="n">
        <v>26.2125</v>
      </c>
      <c r="S109" s="218" t="n">
        <v>0</v>
      </c>
      <c r="T109" s="218" t="n">
        <v>0</v>
      </c>
      <c r="U109" s="218" t="n">
        <v>0</v>
      </c>
      <c r="W109" s="218" t="n">
        <v>0.107494659588096</v>
      </c>
      <c r="X109" s="218" t="n">
        <v>0.214989319176192</v>
      </c>
      <c r="Y109" s="218" t="n">
        <v>0.322483978764288</v>
      </c>
      <c r="AA109" s="218" t="n">
        <v>0.0025</v>
      </c>
      <c r="AB109" s="218" t="n">
        <v>0.005</v>
      </c>
      <c r="AC109" s="218" t="n">
        <v>0.0075</v>
      </c>
      <c r="AE109" s="218" t="n">
        <v>-1</v>
      </c>
      <c r="AF109" s="218" t="n">
        <v>3</v>
      </c>
      <c r="AG109" s="218" t="n">
        <v>1</v>
      </c>
      <c r="AI109" s="218" t="n">
        <v>-0.1</v>
      </c>
      <c r="AJ109" s="218" t="n">
        <v>0.3</v>
      </c>
      <c r="AK109" s="218" t="n">
        <v>0.1</v>
      </c>
      <c r="AM109" s="259" t="n">
        <v>35</v>
      </c>
      <c r="AN109" s="269" t="n">
        <v>0.4</v>
      </c>
      <c r="BE109" s="253" t="n">
        <v>39692</v>
      </c>
      <c r="BF109" s="271" t="n">
        <v>0.9</v>
      </c>
    </row>
    <row r="110" customFormat="false" ht="12.75" hidden="false" customHeight="false" outlineLevel="0" collapsed="false">
      <c r="A110" s="267" t="n">
        <v>38838</v>
      </c>
      <c r="B110" s="175" t="n">
        <v>31.02</v>
      </c>
      <c r="C110" s="268" t="n">
        <v>32.7</v>
      </c>
      <c r="D110" s="175" t="n">
        <v>34.38</v>
      </c>
      <c r="E110" s="263"/>
      <c r="F110" s="175" t="n">
        <v>16.2749998474121</v>
      </c>
      <c r="G110" s="175" t="n">
        <v>17.1149998474121</v>
      </c>
      <c r="H110" s="175" t="n">
        <v>17.9549998474121</v>
      </c>
      <c r="I110" s="259"/>
      <c r="J110" s="253" t="n">
        <v>39722</v>
      </c>
      <c r="K110" s="218" t="n">
        <v>19.6875</v>
      </c>
      <c r="L110" s="218" t="n">
        <v>20.625</v>
      </c>
      <c r="M110" s="218" t="n">
        <v>21.5625</v>
      </c>
      <c r="O110" s="218" t="n">
        <v>13.2</v>
      </c>
      <c r="P110" s="218" t="n">
        <v>16.5</v>
      </c>
      <c r="Q110" s="218" t="n">
        <v>19.8</v>
      </c>
      <c r="S110" s="218" t="n">
        <v>0</v>
      </c>
      <c r="T110" s="218" t="n">
        <v>0</v>
      </c>
      <c r="U110" s="218" t="n">
        <v>0</v>
      </c>
      <c r="W110" s="218" t="n">
        <v>0.0670644043776</v>
      </c>
      <c r="X110" s="218" t="n">
        <v>0.1341288087552</v>
      </c>
      <c r="Y110" s="218" t="n">
        <v>0.2011932131328</v>
      </c>
      <c r="AA110" s="218" t="n">
        <v>0.0025</v>
      </c>
      <c r="AB110" s="218" t="n">
        <v>0.005</v>
      </c>
      <c r="AC110" s="218" t="n">
        <v>0.0075</v>
      </c>
      <c r="AE110" s="218" t="n">
        <v>-0.4</v>
      </c>
      <c r="AF110" s="218" t="n">
        <v>1.75</v>
      </c>
      <c r="AG110" s="218" t="n">
        <v>0.5</v>
      </c>
      <c r="AI110" s="218" t="n">
        <v>-0.1</v>
      </c>
      <c r="AJ110" s="218" t="n">
        <v>0.3</v>
      </c>
      <c r="AK110" s="218" t="n">
        <v>0.1</v>
      </c>
      <c r="AM110" s="259" t="n">
        <v>35</v>
      </c>
      <c r="AN110" s="269" t="n">
        <v>0.4</v>
      </c>
      <c r="BE110" s="253" t="n">
        <v>39722</v>
      </c>
      <c r="BF110" s="271" t="n">
        <v>0.9</v>
      </c>
    </row>
    <row r="111" customFormat="false" ht="12.75" hidden="false" customHeight="false" outlineLevel="0" collapsed="false">
      <c r="A111" s="267" t="n">
        <v>38869</v>
      </c>
      <c r="B111" s="175" t="n">
        <v>53.91</v>
      </c>
      <c r="C111" s="268" t="n">
        <v>58.75</v>
      </c>
      <c r="D111" s="175" t="n">
        <v>63.59</v>
      </c>
      <c r="E111" s="263"/>
      <c r="F111" s="175" t="n">
        <v>14.7550012207031</v>
      </c>
      <c r="G111" s="175" t="n">
        <v>17.1750012207031</v>
      </c>
      <c r="H111" s="175" t="n">
        <v>19.5950012207031</v>
      </c>
      <c r="I111" s="259"/>
      <c r="J111" s="253" t="n">
        <v>39753</v>
      </c>
      <c r="K111" s="218" t="n">
        <v>19.6875</v>
      </c>
      <c r="L111" s="218" t="n">
        <v>20.625</v>
      </c>
      <c r="M111" s="218" t="n">
        <v>21.5625</v>
      </c>
      <c r="O111" s="218" t="n">
        <v>13.2</v>
      </c>
      <c r="P111" s="218" t="n">
        <v>16.5</v>
      </c>
      <c r="Q111" s="218" t="n">
        <v>19.8</v>
      </c>
      <c r="S111" s="218" t="n">
        <v>0</v>
      </c>
      <c r="T111" s="218" t="n">
        <v>0</v>
      </c>
      <c r="U111" s="218" t="n">
        <v>0</v>
      </c>
      <c r="W111" s="218" t="n">
        <v>0.050585722159104</v>
      </c>
      <c r="X111" s="218" t="n">
        <v>0.101171444318208</v>
      </c>
      <c r="Y111" s="218" t="n">
        <v>0.151757166477312</v>
      </c>
      <c r="AA111" s="218" t="n">
        <v>0.0025</v>
      </c>
      <c r="AB111" s="218" t="n">
        <v>0.005</v>
      </c>
      <c r="AC111" s="218" t="n">
        <v>0.0075</v>
      </c>
      <c r="AE111" s="218" t="n">
        <v>-0.25</v>
      </c>
      <c r="AF111" s="218" t="n">
        <v>1.5</v>
      </c>
      <c r="AG111" s="218" t="n">
        <v>0.25</v>
      </c>
      <c r="AI111" s="218" t="n">
        <v>-0.1</v>
      </c>
      <c r="AJ111" s="218" t="n">
        <v>0.3</v>
      </c>
      <c r="AK111" s="218" t="n">
        <v>0.1</v>
      </c>
      <c r="AM111" s="259" t="n">
        <v>35</v>
      </c>
      <c r="AN111" s="269" t="n">
        <v>0.4</v>
      </c>
      <c r="BE111" s="253" t="n">
        <v>39753</v>
      </c>
      <c r="BF111" s="271" t="n">
        <v>0.9</v>
      </c>
    </row>
    <row r="112" customFormat="false" ht="12.75" hidden="false" customHeight="false" outlineLevel="0" collapsed="false">
      <c r="A112" s="267" t="n">
        <v>38899</v>
      </c>
      <c r="B112" s="175" t="n">
        <v>87.75</v>
      </c>
      <c r="C112" s="268" t="n">
        <v>91.75</v>
      </c>
      <c r="D112" s="175" t="n">
        <v>95.75</v>
      </c>
      <c r="E112" s="263"/>
      <c r="F112" s="175" t="n">
        <v>14.8649998474121</v>
      </c>
      <c r="G112" s="175" t="n">
        <v>16.8649998474121</v>
      </c>
      <c r="H112" s="175" t="n">
        <v>18.8649998474121</v>
      </c>
      <c r="I112" s="259"/>
      <c r="J112" s="253" t="n">
        <v>39783</v>
      </c>
      <c r="K112" s="218" t="n">
        <v>20.7875</v>
      </c>
      <c r="L112" s="218" t="n">
        <v>21.725</v>
      </c>
      <c r="M112" s="218" t="n">
        <v>22.6625</v>
      </c>
      <c r="O112" s="218" t="n">
        <v>13.2</v>
      </c>
      <c r="P112" s="218" t="n">
        <v>16.5</v>
      </c>
      <c r="Q112" s="218" t="n">
        <v>19.8</v>
      </c>
      <c r="S112" s="218" t="n">
        <v>0</v>
      </c>
      <c r="T112" s="218" t="n">
        <v>0</v>
      </c>
      <c r="U112" s="218" t="n">
        <v>0</v>
      </c>
      <c r="W112" s="218" t="n">
        <v>0.050585722159104</v>
      </c>
      <c r="X112" s="218" t="n">
        <v>0.101171444318208</v>
      </c>
      <c r="Y112" s="218" t="n">
        <v>0.151757166477312</v>
      </c>
      <c r="AA112" s="218" t="n">
        <v>0.0025</v>
      </c>
      <c r="AB112" s="218" t="n">
        <v>0.005</v>
      </c>
      <c r="AC112" s="218" t="n">
        <v>0.0075</v>
      </c>
      <c r="AE112" s="218" t="n">
        <v>-0.25</v>
      </c>
      <c r="AF112" s="218" t="n">
        <v>1.5</v>
      </c>
      <c r="AG112" s="218" t="n">
        <v>0.25</v>
      </c>
      <c r="AI112" s="218" t="n">
        <v>-0.1</v>
      </c>
      <c r="AJ112" s="218" t="n">
        <v>0.3</v>
      </c>
      <c r="AK112" s="218" t="n">
        <v>0.1</v>
      </c>
      <c r="AM112" s="259" t="n">
        <v>36</v>
      </c>
      <c r="AN112" s="269" t="n">
        <v>0.4</v>
      </c>
      <c r="BE112" s="253" t="n">
        <v>39783</v>
      </c>
      <c r="BF112" s="271" t="n">
        <v>0.9</v>
      </c>
    </row>
    <row r="113" customFormat="false" ht="12.75" hidden="false" customHeight="false" outlineLevel="0" collapsed="false">
      <c r="A113" s="267" t="n">
        <v>38930</v>
      </c>
      <c r="B113" s="175" t="n">
        <v>81.75</v>
      </c>
      <c r="C113" s="268" t="n">
        <v>85.75</v>
      </c>
      <c r="D113" s="175" t="n">
        <v>89.75</v>
      </c>
      <c r="E113" s="263"/>
      <c r="F113" s="175" t="n">
        <v>14.9149990844727</v>
      </c>
      <c r="G113" s="175" t="n">
        <v>16.9149990844727</v>
      </c>
      <c r="H113" s="175" t="n">
        <v>18.9149990844727</v>
      </c>
      <c r="I113" s="259"/>
      <c r="J113" s="253" t="n">
        <v>39814</v>
      </c>
      <c r="K113" s="218" t="n">
        <v>29.574</v>
      </c>
      <c r="L113" s="218" t="n">
        <v>30.624</v>
      </c>
      <c r="M113" s="218" t="n">
        <v>31.674</v>
      </c>
      <c r="O113" s="218" t="n">
        <v>20.016</v>
      </c>
      <c r="P113" s="218" t="n">
        <v>23.316</v>
      </c>
      <c r="Q113" s="218" t="n">
        <v>26.616</v>
      </c>
      <c r="S113" s="218" t="n">
        <v>0</v>
      </c>
      <c r="T113" s="218" t="n">
        <v>0</v>
      </c>
      <c r="U113" s="218" t="n">
        <v>0</v>
      </c>
      <c r="W113" s="218" t="n">
        <v>0.050585722159104</v>
      </c>
      <c r="X113" s="218" t="n">
        <v>0.101171444318208</v>
      </c>
      <c r="Y113" s="218" t="n">
        <v>0.151757166477312</v>
      </c>
      <c r="AA113" s="218" t="n">
        <v>0.0025</v>
      </c>
      <c r="AB113" s="218" t="n">
        <v>0.005</v>
      </c>
      <c r="AC113" s="218" t="n">
        <v>0.0075</v>
      </c>
      <c r="AE113" s="218" t="n">
        <v>-0.25</v>
      </c>
      <c r="AF113" s="218" t="n">
        <v>1.5</v>
      </c>
      <c r="AG113" s="218" t="n">
        <v>0.25</v>
      </c>
      <c r="AI113" s="218" t="n">
        <v>-0.1</v>
      </c>
      <c r="AJ113" s="218" t="n">
        <v>0.3</v>
      </c>
      <c r="AK113" s="218" t="n">
        <v>0.1</v>
      </c>
      <c r="AM113" s="259" t="n">
        <v>36</v>
      </c>
      <c r="AN113" s="269" t="n">
        <v>0.4</v>
      </c>
      <c r="BE113" s="253" t="n">
        <v>39814</v>
      </c>
      <c r="BF113" s="271" t="n">
        <v>0.9</v>
      </c>
    </row>
    <row r="114" customFormat="false" ht="12.75" hidden="false" customHeight="false" outlineLevel="0" collapsed="false">
      <c r="A114" s="267" t="n">
        <v>38961</v>
      </c>
      <c r="B114" s="175" t="n">
        <v>33.55</v>
      </c>
      <c r="C114" s="268" t="n">
        <v>34.75</v>
      </c>
      <c r="D114" s="175" t="n">
        <v>35.95</v>
      </c>
      <c r="E114" s="263"/>
      <c r="F114" s="175" t="n">
        <v>16.3149990844727</v>
      </c>
      <c r="G114" s="175" t="n">
        <v>16.9149990844727</v>
      </c>
      <c r="H114" s="175" t="n">
        <v>17.5149990844727</v>
      </c>
      <c r="I114" s="259"/>
      <c r="J114" s="253" t="n">
        <v>39845</v>
      </c>
      <c r="K114" s="218" t="n">
        <v>28.53</v>
      </c>
      <c r="L114" s="218" t="n">
        <v>29.58</v>
      </c>
      <c r="M114" s="218" t="n">
        <v>30.63</v>
      </c>
      <c r="O114" s="218" t="n">
        <v>22.104</v>
      </c>
      <c r="P114" s="218" t="n">
        <v>25.404</v>
      </c>
      <c r="Q114" s="218" t="n">
        <v>28.704</v>
      </c>
      <c r="S114" s="218" t="n">
        <v>0</v>
      </c>
      <c r="T114" s="218" t="n">
        <v>0</v>
      </c>
      <c r="U114" s="218" t="n">
        <v>0</v>
      </c>
      <c r="W114" s="218" t="n">
        <v>0.075878583238656</v>
      </c>
      <c r="X114" s="218" t="n">
        <v>0.151757166477312</v>
      </c>
      <c r="Y114" s="218" t="n">
        <v>0.227635749715968</v>
      </c>
      <c r="AA114" s="218" t="n">
        <v>0.0025</v>
      </c>
      <c r="AB114" s="218" t="n">
        <v>0.005</v>
      </c>
      <c r="AC114" s="218" t="n">
        <v>0.0075</v>
      </c>
      <c r="AE114" s="218" t="n">
        <v>-0.4</v>
      </c>
      <c r="AF114" s="218" t="n">
        <v>1.75</v>
      </c>
      <c r="AG114" s="218" t="n">
        <v>0.5</v>
      </c>
      <c r="AI114" s="218" t="n">
        <v>-0.1</v>
      </c>
      <c r="AJ114" s="218" t="n">
        <v>0.3</v>
      </c>
      <c r="AK114" s="218" t="n">
        <v>0.1</v>
      </c>
      <c r="AM114" s="259" t="n">
        <v>36</v>
      </c>
      <c r="AN114" s="269" t="n">
        <v>0.4</v>
      </c>
      <c r="BE114" s="253" t="n">
        <v>39845</v>
      </c>
      <c r="BF114" s="271" t="n">
        <v>0.9</v>
      </c>
    </row>
    <row r="115" customFormat="false" ht="12.75" hidden="false" customHeight="false" outlineLevel="0" collapsed="false">
      <c r="A115" s="267" t="n">
        <v>38991</v>
      </c>
      <c r="B115" s="175" t="n">
        <v>25.95</v>
      </c>
      <c r="C115" s="268" t="n">
        <v>27</v>
      </c>
      <c r="D115" s="175" t="n">
        <v>28.05</v>
      </c>
      <c r="E115" s="263"/>
      <c r="F115" s="175" t="n">
        <v>16.0899998474121</v>
      </c>
      <c r="G115" s="175" t="n">
        <v>16.6149998474121</v>
      </c>
      <c r="H115" s="175" t="n">
        <v>17.1399998474121</v>
      </c>
      <c r="I115" s="259"/>
      <c r="J115" s="253" t="n">
        <v>39873</v>
      </c>
      <c r="K115" s="218" t="n">
        <v>22.37125</v>
      </c>
      <c r="L115" s="218" t="n">
        <v>22.97125</v>
      </c>
      <c r="M115" s="218" t="n">
        <v>23.57125</v>
      </c>
      <c r="O115" s="218" t="n">
        <v>14.80675</v>
      </c>
      <c r="P115" s="218" t="n">
        <v>18.10675</v>
      </c>
      <c r="Q115" s="218" t="n">
        <v>21.40675</v>
      </c>
      <c r="S115" s="218" t="n">
        <v>0</v>
      </c>
      <c r="T115" s="218" t="n">
        <v>0</v>
      </c>
      <c r="U115" s="218" t="n">
        <v>0</v>
      </c>
      <c r="W115" s="218" t="n">
        <v>0.075878583238656</v>
      </c>
      <c r="X115" s="218" t="n">
        <v>0.151757166477312</v>
      </c>
      <c r="Y115" s="218" t="n">
        <v>0.227635749715968</v>
      </c>
      <c r="AA115" s="218" t="n">
        <v>0.0025</v>
      </c>
      <c r="AB115" s="218" t="n">
        <v>0.005</v>
      </c>
      <c r="AC115" s="218" t="n">
        <v>0.0075</v>
      </c>
      <c r="AE115" s="218" t="n">
        <v>-0.4</v>
      </c>
      <c r="AF115" s="218" t="n">
        <v>1.75</v>
      </c>
      <c r="AG115" s="218" t="n">
        <v>0.5</v>
      </c>
      <c r="AI115" s="218" t="n">
        <v>-0.1</v>
      </c>
      <c r="AJ115" s="218" t="n">
        <v>0.3</v>
      </c>
      <c r="AK115" s="218" t="n">
        <v>0.1</v>
      </c>
      <c r="AM115" s="259" t="n">
        <v>37</v>
      </c>
      <c r="AN115" s="269" t="n">
        <v>0.4</v>
      </c>
      <c r="BE115" s="253" t="n">
        <v>39873</v>
      </c>
      <c r="BF115" s="271" t="n">
        <v>0.9</v>
      </c>
    </row>
    <row r="116" customFormat="false" ht="12.75" hidden="false" customHeight="false" outlineLevel="0" collapsed="false">
      <c r="A116" s="267" t="n">
        <v>39022</v>
      </c>
      <c r="B116" s="175" t="n">
        <v>25.95</v>
      </c>
      <c r="C116" s="268" t="n">
        <v>27</v>
      </c>
      <c r="D116" s="175" t="n">
        <v>28.05</v>
      </c>
      <c r="E116" s="263"/>
      <c r="F116" s="175" t="n">
        <v>14.3399998474121</v>
      </c>
      <c r="G116" s="175" t="n">
        <v>14.8649998474121</v>
      </c>
      <c r="H116" s="175" t="n">
        <v>15.3899998474121</v>
      </c>
      <c r="I116" s="259"/>
      <c r="J116" s="253" t="n">
        <v>39904</v>
      </c>
      <c r="K116" s="218" t="n">
        <v>23.5065</v>
      </c>
      <c r="L116" s="218" t="n">
        <v>23.994</v>
      </c>
      <c r="M116" s="218" t="n">
        <v>24.4815</v>
      </c>
      <c r="O116" s="218" t="n">
        <v>19.578</v>
      </c>
      <c r="P116" s="218" t="n">
        <v>22.878</v>
      </c>
      <c r="Q116" s="218" t="n">
        <v>26.178</v>
      </c>
      <c r="S116" s="218" t="n">
        <v>0</v>
      </c>
      <c r="T116" s="218" t="n">
        <v>0</v>
      </c>
      <c r="U116" s="218" t="n">
        <v>0</v>
      </c>
      <c r="W116" s="218" t="n">
        <v>0.0607028665909248</v>
      </c>
      <c r="X116" s="218" t="n">
        <v>0.12140573318185</v>
      </c>
      <c r="Y116" s="218" t="n">
        <v>0.182108599772774</v>
      </c>
      <c r="AA116" s="218" t="n">
        <v>0.0025</v>
      </c>
      <c r="AB116" s="218" t="n">
        <v>0.005</v>
      </c>
      <c r="AC116" s="218" t="n">
        <v>0.0075</v>
      </c>
      <c r="AE116" s="218" t="n">
        <v>-0.25</v>
      </c>
      <c r="AF116" s="218" t="n">
        <v>1.1</v>
      </c>
      <c r="AG116" s="218" t="n">
        <v>0.25</v>
      </c>
      <c r="AI116" s="218" t="n">
        <v>-0.1</v>
      </c>
      <c r="AJ116" s="218" t="n">
        <v>0.3</v>
      </c>
      <c r="AK116" s="218" t="n">
        <v>0.1</v>
      </c>
      <c r="AM116" s="259" t="n">
        <v>37</v>
      </c>
      <c r="AN116" s="269" t="n">
        <v>0.4</v>
      </c>
      <c r="BE116" s="253" t="n">
        <v>39904</v>
      </c>
      <c r="BF116" s="271" t="n">
        <v>0.9</v>
      </c>
    </row>
    <row r="117" customFormat="false" ht="12.75" hidden="false" customHeight="false" outlineLevel="0" collapsed="false">
      <c r="A117" s="267" t="n">
        <v>39052</v>
      </c>
      <c r="B117" s="175" t="n">
        <v>25.95</v>
      </c>
      <c r="C117" s="268" t="n">
        <v>27</v>
      </c>
      <c r="D117" s="175" t="n">
        <v>28.05</v>
      </c>
      <c r="E117" s="263"/>
      <c r="F117" s="175" t="n">
        <v>15.1900002288818</v>
      </c>
      <c r="G117" s="175" t="n">
        <v>15.7150002288818</v>
      </c>
      <c r="H117" s="175" t="n">
        <v>16.2400002288818</v>
      </c>
      <c r="I117" s="259"/>
      <c r="J117" s="253" t="n">
        <v>39934</v>
      </c>
      <c r="K117" s="218" t="n">
        <v>24.5455</v>
      </c>
      <c r="L117" s="218" t="n">
        <v>26.233</v>
      </c>
      <c r="M117" s="218" t="n">
        <v>27.9205</v>
      </c>
      <c r="O117" s="218" t="n">
        <v>22.224</v>
      </c>
      <c r="P117" s="218" t="n">
        <v>25.524</v>
      </c>
      <c r="Q117" s="218" t="n">
        <v>28.824</v>
      </c>
      <c r="S117" s="218" t="n">
        <v>0</v>
      </c>
      <c r="T117" s="218" t="n">
        <v>0</v>
      </c>
      <c r="U117" s="218" t="n">
        <v>0</v>
      </c>
      <c r="W117" s="218" t="n">
        <v>0.0591852949261517</v>
      </c>
      <c r="X117" s="218" t="n">
        <v>0.118370589852303</v>
      </c>
      <c r="Y117" s="218" t="n">
        <v>0.177555884778455</v>
      </c>
      <c r="AA117" s="218" t="n">
        <v>0.0025</v>
      </c>
      <c r="AB117" s="218" t="n">
        <v>0.005</v>
      </c>
      <c r="AC117" s="218" t="n">
        <v>0.0075</v>
      </c>
      <c r="AE117" s="218" t="n">
        <v>-0.25</v>
      </c>
      <c r="AF117" s="218" t="n">
        <v>1.2</v>
      </c>
      <c r="AG117" s="218" t="n">
        <v>0.25</v>
      </c>
      <c r="AI117" s="218" t="n">
        <v>-0.1</v>
      </c>
      <c r="AJ117" s="218" t="n">
        <v>0.3</v>
      </c>
      <c r="AK117" s="218" t="n">
        <v>0.1</v>
      </c>
      <c r="AM117" s="259" t="n">
        <v>37</v>
      </c>
      <c r="AN117" s="269" t="n">
        <v>0.4</v>
      </c>
      <c r="BE117" s="253" t="n">
        <v>39934</v>
      </c>
      <c r="BF117" s="271" t="n">
        <v>0.9</v>
      </c>
    </row>
    <row r="118" customFormat="false" ht="12.75" hidden="false" customHeight="false" outlineLevel="0" collapsed="false">
      <c r="A118" s="267" t="n">
        <v>39083</v>
      </c>
      <c r="B118" s="175" t="n">
        <v>33.1</v>
      </c>
      <c r="C118" s="268" t="n">
        <v>34.3</v>
      </c>
      <c r="D118" s="175" t="n">
        <v>35.5</v>
      </c>
      <c r="E118" s="263"/>
      <c r="F118" s="175" t="n">
        <v>19.6649975585937</v>
      </c>
      <c r="G118" s="175" t="n">
        <v>20.2649975585938</v>
      </c>
      <c r="H118" s="175" t="n">
        <v>20.8649975585938</v>
      </c>
      <c r="I118" s="259"/>
      <c r="J118" s="253" t="n">
        <v>39965</v>
      </c>
      <c r="K118" s="218" t="n">
        <v>51.965</v>
      </c>
      <c r="L118" s="218" t="n">
        <v>56.81</v>
      </c>
      <c r="M118" s="218" t="n">
        <v>61.655</v>
      </c>
      <c r="O118" s="218" t="n">
        <v>41.7775</v>
      </c>
      <c r="P118" s="218" t="n">
        <v>45.0775</v>
      </c>
      <c r="Q118" s="218" t="n">
        <v>48.3775</v>
      </c>
      <c r="S118" s="218" t="n">
        <v>0</v>
      </c>
      <c r="T118" s="218" t="n">
        <v>0</v>
      </c>
      <c r="U118" s="218" t="n">
        <v>0</v>
      </c>
      <c r="W118" s="218" t="n">
        <v>0.0667731532500173</v>
      </c>
      <c r="X118" s="218" t="n">
        <v>0.133546306500035</v>
      </c>
      <c r="Y118" s="218" t="n">
        <v>0.200319459750052</v>
      </c>
      <c r="AA118" s="218" t="n">
        <v>0.0025</v>
      </c>
      <c r="AB118" s="218" t="n">
        <v>0.005</v>
      </c>
      <c r="AC118" s="218" t="n">
        <v>0.0075</v>
      </c>
      <c r="AE118" s="218" t="n">
        <v>-0.25</v>
      </c>
      <c r="AF118" s="218" t="n">
        <v>2</v>
      </c>
      <c r="AG118" s="218" t="n">
        <v>0.25</v>
      </c>
      <c r="AI118" s="218" t="n">
        <v>-0.1</v>
      </c>
      <c r="AJ118" s="218" t="n">
        <v>0.3</v>
      </c>
      <c r="AK118" s="218" t="n">
        <v>0.1</v>
      </c>
      <c r="AM118" s="259" t="n">
        <v>38</v>
      </c>
      <c r="AN118" s="269" t="n">
        <v>0.4</v>
      </c>
      <c r="BE118" s="253" t="n">
        <v>39965</v>
      </c>
      <c r="BF118" s="271" t="n">
        <v>0.9</v>
      </c>
    </row>
    <row r="119" customFormat="false" ht="12.75" hidden="false" customHeight="false" outlineLevel="0" collapsed="false">
      <c r="A119" s="267" t="n">
        <v>39114</v>
      </c>
      <c r="B119" s="175" t="n">
        <v>33.1</v>
      </c>
      <c r="C119" s="268" t="n">
        <v>34.3</v>
      </c>
      <c r="D119" s="175" t="n">
        <v>35.5</v>
      </c>
      <c r="E119" s="263"/>
      <c r="F119" s="175" t="n">
        <v>19.814997177124</v>
      </c>
      <c r="G119" s="175" t="n">
        <v>20.414997177124</v>
      </c>
      <c r="H119" s="175" t="n">
        <v>21.014997177124</v>
      </c>
      <c r="I119" s="259"/>
      <c r="J119" s="253" t="n">
        <v>39995</v>
      </c>
      <c r="K119" s="218" t="n">
        <v>82.27</v>
      </c>
      <c r="L119" s="218" t="n">
        <v>86.02</v>
      </c>
      <c r="M119" s="218" t="n">
        <v>89.77</v>
      </c>
      <c r="O119" s="218" t="n">
        <v>61.215</v>
      </c>
      <c r="P119" s="218" t="n">
        <v>64.515</v>
      </c>
      <c r="Q119" s="218" t="n">
        <v>67.815</v>
      </c>
      <c r="S119" s="218" t="n">
        <v>0</v>
      </c>
      <c r="T119" s="218" t="n">
        <v>0</v>
      </c>
      <c r="U119" s="218" t="n">
        <v>0</v>
      </c>
      <c r="W119" s="218" t="n">
        <v>0.0849840132272947</v>
      </c>
      <c r="X119" s="218" t="n">
        <v>0.169968026454589</v>
      </c>
      <c r="Y119" s="218" t="n">
        <v>0.254952039681884</v>
      </c>
      <c r="AA119" s="218" t="n">
        <v>0.0025</v>
      </c>
      <c r="AB119" s="218" t="n">
        <v>0.005</v>
      </c>
      <c r="AC119" s="218" t="n">
        <v>0.0075</v>
      </c>
      <c r="AE119" s="218" t="n">
        <v>-0.75</v>
      </c>
      <c r="AF119" s="218" t="n">
        <v>2.25</v>
      </c>
      <c r="AG119" s="218" t="n">
        <v>0.75</v>
      </c>
      <c r="AI119" s="218" t="n">
        <v>-0.1</v>
      </c>
      <c r="AJ119" s="218" t="n">
        <v>0.3</v>
      </c>
      <c r="AK119" s="218" t="n">
        <v>0.1</v>
      </c>
      <c r="AM119" s="259" t="n">
        <v>38</v>
      </c>
      <c r="AN119" s="269" t="n">
        <v>0.4</v>
      </c>
      <c r="BE119" s="253" t="n">
        <v>39995</v>
      </c>
      <c r="BF119" s="271" t="n">
        <v>0.9</v>
      </c>
    </row>
    <row r="120" customFormat="false" ht="12.75" hidden="false" customHeight="false" outlineLevel="0" collapsed="false">
      <c r="A120" s="267" t="n">
        <v>39142</v>
      </c>
      <c r="B120" s="175" t="n">
        <v>25.825</v>
      </c>
      <c r="C120" s="268" t="n">
        <v>26.525</v>
      </c>
      <c r="D120" s="175" t="n">
        <v>27.225</v>
      </c>
      <c r="E120" s="263"/>
      <c r="F120" s="175" t="n">
        <v>17.3149990844727</v>
      </c>
      <c r="G120" s="175" t="n">
        <v>17.6649990844727</v>
      </c>
      <c r="H120" s="175" t="n">
        <v>18.0149990844727</v>
      </c>
      <c r="I120" s="259"/>
      <c r="J120" s="253" t="n">
        <v>40026</v>
      </c>
      <c r="K120" s="218" t="n">
        <v>80.66</v>
      </c>
      <c r="L120" s="218" t="n">
        <v>84.41</v>
      </c>
      <c r="M120" s="218" t="n">
        <v>88.16</v>
      </c>
      <c r="O120" s="218" t="n">
        <v>59.09</v>
      </c>
      <c r="P120" s="218" t="n">
        <v>62.39</v>
      </c>
      <c r="Q120" s="218" t="n">
        <v>65.69</v>
      </c>
      <c r="S120" s="218" t="n">
        <v>0</v>
      </c>
      <c r="T120" s="218" t="n">
        <v>0</v>
      </c>
      <c r="U120" s="218" t="n">
        <v>0</v>
      </c>
      <c r="W120" s="218" t="n">
        <v>0.103194873204572</v>
      </c>
      <c r="X120" s="218" t="n">
        <v>0.206389746409144</v>
      </c>
      <c r="Y120" s="218" t="n">
        <v>0.309584619613716</v>
      </c>
      <c r="AA120" s="218" t="n">
        <v>0.0025</v>
      </c>
      <c r="AB120" s="218" t="n">
        <v>0.005</v>
      </c>
      <c r="AC120" s="218" t="n">
        <v>0.0075</v>
      </c>
      <c r="AE120" s="218" t="n">
        <v>-1</v>
      </c>
      <c r="AF120" s="218" t="n">
        <v>3</v>
      </c>
      <c r="AG120" s="218" t="n">
        <v>1</v>
      </c>
      <c r="AI120" s="218" t="n">
        <v>-0.1</v>
      </c>
      <c r="AJ120" s="218" t="n">
        <v>0.3</v>
      </c>
      <c r="AK120" s="218" t="n">
        <v>0.1</v>
      </c>
      <c r="AM120" s="259" t="n">
        <v>38</v>
      </c>
      <c r="AN120" s="269" t="n">
        <v>0.4</v>
      </c>
      <c r="BE120" s="253" t="n">
        <v>40026</v>
      </c>
      <c r="BF120" s="271" t="n">
        <v>0.9</v>
      </c>
    </row>
    <row r="121" customFormat="false" ht="12.75" hidden="false" customHeight="false" outlineLevel="0" collapsed="false">
      <c r="A121" s="267" t="n">
        <v>39173</v>
      </c>
      <c r="B121" s="175" t="n">
        <v>26.85</v>
      </c>
      <c r="C121" s="268" t="n">
        <v>27.4</v>
      </c>
      <c r="D121" s="175" t="n">
        <v>27.95</v>
      </c>
      <c r="E121" s="263"/>
      <c r="F121" s="175" t="n">
        <v>17.6399990844727</v>
      </c>
      <c r="G121" s="175" t="n">
        <v>17.9149990844727</v>
      </c>
      <c r="H121" s="175" t="n">
        <v>18.1899990844727</v>
      </c>
      <c r="I121" s="259"/>
      <c r="J121" s="253" t="n">
        <v>40057</v>
      </c>
      <c r="K121" s="218" t="n">
        <v>28.34</v>
      </c>
      <c r="L121" s="218" t="n">
        <v>29.465</v>
      </c>
      <c r="M121" s="218" t="n">
        <v>30.59</v>
      </c>
      <c r="O121" s="218" t="n">
        <v>19.775</v>
      </c>
      <c r="P121" s="218" t="n">
        <v>23.075</v>
      </c>
      <c r="Q121" s="218" t="n">
        <v>26.375</v>
      </c>
      <c r="S121" s="218" t="n">
        <v>0</v>
      </c>
      <c r="T121" s="218" t="n">
        <v>0</v>
      </c>
      <c r="U121" s="218" t="n">
        <v>0</v>
      </c>
      <c r="W121" s="218" t="n">
        <v>0.103194873204572</v>
      </c>
      <c r="X121" s="218" t="n">
        <v>0.206389746409144</v>
      </c>
      <c r="Y121" s="218" t="n">
        <v>0.309584619613716</v>
      </c>
      <c r="AA121" s="218" t="n">
        <v>0.0025</v>
      </c>
      <c r="AB121" s="218" t="n">
        <v>0.005</v>
      </c>
      <c r="AC121" s="218" t="n">
        <v>0.0075</v>
      </c>
      <c r="AE121" s="218" t="n">
        <v>-1</v>
      </c>
      <c r="AF121" s="218" t="n">
        <v>3</v>
      </c>
      <c r="AG121" s="218" t="n">
        <v>1</v>
      </c>
      <c r="AI121" s="218" t="n">
        <v>-0.1</v>
      </c>
      <c r="AJ121" s="218" t="n">
        <v>0.3</v>
      </c>
      <c r="AK121" s="218" t="n">
        <v>0.1</v>
      </c>
      <c r="AM121" s="259" t="n">
        <v>39</v>
      </c>
      <c r="AN121" s="269" t="n">
        <v>0.4</v>
      </c>
      <c r="BE121" s="253" t="n">
        <v>40057</v>
      </c>
      <c r="BF121" s="271" t="n">
        <v>0.9</v>
      </c>
    </row>
    <row r="122" customFormat="false" ht="12.75" hidden="false" customHeight="false" outlineLevel="0" collapsed="false">
      <c r="A122" s="267" t="n">
        <v>39203</v>
      </c>
      <c r="B122" s="175" t="n">
        <v>31.6</v>
      </c>
      <c r="C122" s="268" t="n">
        <v>33.45</v>
      </c>
      <c r="D122" s="175" t="n">
        <v>35.3</v>
      </c>
      <c r="E122" s="263"/>
      <c r="F122" s="175" t="n">
        <v>16.4399998474121</v>
      </c>
      <c r="G122" s="175" t="n">
        <v>17.3649998474121</v>
      </c>
      <c r="H122" s="175" t="n">
        <v>18.2899998474121</v>
      </c>
      <c r="I122" s="259"/>
      <c r="J122" s="253" t="n">
        <v>40087</v>
      </c>
      <c r="K122" s="218" t="n">
        <v>19.8</v>
      </c>
      <c r="L122" s="218" t="n">
        <v>20.8125</v>
      </c>
      <c r="M122" s="218" t="n">
        <v>21.825</v>
      </c>
      <c r="O122" s="218" t="n">
        <v>13.35</v>
      </c>
      <c r="P122" s="218" t="n">
        <v>16.65</v>
      </c>
      <c r="Q122" s="218" t="n">
        <v>19.95</v>
      </c>
      <c r="S122" s="218" t="n">
        <v>0</v>
      </c>
      <c r="T122" s="218" t="n">
        <v>0</v>
      </c>
      <c r="U122" s="218" t="n">
        <v>0</v>
      </c>
      <c r="W122" s="218" t="n">
        <v>0.064381828202496</v>
      </c>
      <c r="X122" s="218" t="n">
        <v>0.128763656404992</v>
      </c>
      <c r="Y122" s="218" t="n">
        <v>0.193145484607488</v>
      </c>
      <c r="AA122" s="218" t="n">
        <v>0.0025</v>
      </c>
      <c r="AB122" s="218" t="n">
        <v>0.005</v>
      </c>
      <c r="AC122" s="218" t="n">
        <v>0.0075</v>
      </c>
      <c r="AE122" s="218" t="n">
        <v>-0.4</v>
      </c>
      <c r="AF122" s="218" t="n">
        <v>1.75</v>
      </c>
      <c r="AG122" s="218" t="n">
        <v>0.5</v>
      </c>
      <c r="AI122" s="218" t="n">
        <v>-0.1</v>
      </c>
      <c r="AJ122" s="218" t="n">
        <v>0.3</v>
      </c>
      <c r="AK122" s="218" t="n">
        <v>0.1</v>
      </c>
      <c r="AM122" s="259" t="n">
        <v>39</v>
      </c>
      <c r="AN122" s="269" t="n">
        <v>0.4</v>
      </c>
      <c r="BE122" s="253" t="n">
        <v>40087</v>
      </c>
      <c r="BF122" s="271" t="n">
        <v>0.9</v>
      </c>
    </row>
    <row r="123" customFormat="false" ht="12.75" hidden="false" customHeight="false" outlineLevel="0" collapsed="false">
      <c r="A123" s="267" t="n">
        <v>39234</v>
      </c>
      <c r="B123" s="175" t="n">
        <v>54.42</v>
      </c>
      <c r="C123" s="268" t="n">
        <v>59.75</v>
      </c>
      <c r="D123" s="175" t="n">
        <v>65.08</v>
      </c>
      <c r="E123" s="263"/>
      <c r="F123" s="175" t="n">
        <v>14.7600012207031</v>
      </c>
      <c r="G123" s="175" t="n">
        <v>17.4250012207031</v>
      </c>
      <c r="H123" s="175" t="n">
        <v>20.0900012207031</v>
      </c>
      <c r="I123" s="259"/>
      <c r="J123" s="253" t="n">
        <v>40118</v>
      </c>
      <c r="K123" s="218" t="n">
        <v>19.8</v>
      </c>
      <c r="L123" s="218" t="n">
        <v>20.8125</v>
      </c>
      <c r="M123" s="218" t="n">
        <v>21.825</v>
      </c>
      <c r="O123" s="218" t="n">
        <v>13.35</v>
      </c>
      <c r="P123" s="218" t="n">
        <v>16.65</v>
      </c>
      <c r="Q123" s="218" t="n">
        <v>19.95</v>
      </c>
      <c r="S123" s="218" t="n">
        <v>0</v>
      </c>
      <c r="T123" s="218" t="n">
        <v>0</v>
      </c>
      <c r="U123" s="218" t="n">
        <v>0</v>
      </c>
      <c r="W123" s="218" t="n">
        <v>0.0485622932727398</v>
      </c>
      <c r="X123" s="218" t="n">
        <v>0.0971245865454797</v>
      </c>
      <c r="Y123" s="218" t="n">
        <v>0.145686879818219</v>
      </c>
      <c r="AA123" s="218" t="n">
        <v>0.0025</v>
      </c>
      <c r="AB123" s="218" t="n">
        <v>0.005</v>
      </c>
      <c r="AC123" s="218" t="n">
        <v>0.0075</v>
      </c>
      <c r="AE123" s="218" t="n">
        <v>-0.25</v>
      </c>
      <c r="AF123" s="218" t="n">
        <v>1.5</v>
      </c>
      <c r="AG123" s="218" t="n">
        <v>0.25</v>
      </c>
      <c r="AI123" s="218" t="n">
        <v>-0.1</v>
      </c>
      <c r="AJ123" s="218" t="n">
        <v>0.3</v>
      </c>
      <c r="AK123" s="218" t="n">
        <v>0.1</v>
      </c>
      <c r="AM123" s="259" t="n">
        <v>39</v>
      </c>
      <c r="AN123" s="269" t="n">
        <v>0.4</v>
      </c>
      <c r="BE123" s="253" t="n">
        <v>40118</v>
      </c>
      <c r="BF123" s="271" t="n">
        <v>0.9</v>
      </c>
    </row>
    <row r="124" customFormat="false" ht="12.75" hidden="false" customHeight="false" outlineLevel="0" collapsed="false">
      <c r="A124" s="267" t="n">
        <v>39264</v>
      </c>
      <c r="B124" s="175" t="n">
        <v>88.75</v>
      </c>
      <c r="C124" s="268" t="n">
        <v>93.75</v>
      </c>
      <c r="D124" s="175" t="n">
        <v>98.75</v>
      </c>
      <c r="E124" s="263"/>
      <c r="F124" s="175" t="n">
        <v>14.6149998474121</v>
      </c>
      <c r="G124" s="175" t="n">
        <v>17.1149998474121</v>
      </c>
      <c r="H124" s="175" t="n">
        <v>19.6149998474121</v>
      </c>
      <c r="I124" s="259"/>
      <c r="J124" s="253" t="n">
        <v>40148</v>
      </c>
      <c r="K124" s="218" t="n">
        <v>20.91</v>
      </c>
      <c r="L124" s="218" t="n">
        <v>21.9225</v>
      </c>
      <c r="M124" s="218" t="n">
        <v>22.935</v>
      </c>
      <c r="O124" s="218" t="n">
        <v>13.35</v>
      </c>
      <c r="P124" s="218" t="n">
        <v>16.65</v>
      </c>
      <c r="Q124" s="218" t="n">
        <v>19.95</v>
      </c>
      <c r="S124" s="218" t="n">
        <v>0</v>
      </c>
      <c r="T124" s="218" t="n">
        <v>0</v>
      </c>
      <c r="U124" s="218" t="n">
        <v>0</v>
      </c>
      <c r="W124" s="218" t="n">
        <v>0.0485622932727398</v>
      </c>
      <c r="X124" s="218" t="n">
        <v>0.0971245865454797</v>
      </c>
      <c r="Y124" s="218" t="n">
        <v>0.145686879818219</v>
      </c>
      <c r="AA124" s="218" t="n">
        <v>0.0025</v>
      </c>
      <c r="AB124" s="218" t="n">
        <v>0.005</v>
      </c>
      <c r="AC124" s="218" t="n">
        <v>0.0075</v>
      </c>
      <c r="AE124" s="218" t="n">
        <v>-0.25</v>
      </c>
      <c r="AF124" s="218" t="n">
        <v>1.5</v>
      </c>
      <c r="AG124" s="218" t="n">
        <v>0.25</v>
      </c>
      <c r="AI124" s="218" t="n">
        <v>-0.1</v>
      </c>
      <c r="AJ124" s="218" t="n">
        <v>0.3</v>
      </c>
      <c r="AK124" s="218" t="n">
        <v>0.1</v>
      </c>
      <c r="AM124" s="259" t="n">
        <v>40</v>
      </c>
      <c r="AN124" s="269" t="n">
        <v>0.4</v>
      </c>
      <c r="BE124" s="253" t="n">
        <v>40148</v>
      </c>
      <c r="BF124" s="271" t="n">
        <v>0.9</v>
      </c>
    </row>
    <row r="125" customFormat="false" ht="12.75" hidden="false" customHeight="false" outlineLevel="0" collapsed="false">
      <c r="A125" s="267" t="n">
        <v>39295</v>
      </c>
      <c r="B125" s="175" t="n">
        <v>82.75</v>
      </c>
      <c r="C125" s="268" t="n">
        <v>87.75</v>
      </c>
      <c r="D125" s="175" t="n">
        <v>92.75</v>
      </c>
      <c r="E125" s="263"/>
      <c r="F125" s="175" t="n">
        <v>14.6649990844727</v>
      </c>
      <c r="G125" s="175" t="n">
        <v>17.1649990844727</v>
      </c>
      <c r="H125" s="175" t="n">
        <v>19.6649990844727</v>
      </c>
      <c r="I125" s="259"/>
      <c r="J125" s="253" t="n">
        <v>40179</v>
      </c>
      <c r="K125" s="218" t="n">
        <v>29.719</v>
      </c>
      <c r="L125" s="218" t="n">
        <v>30.844</v>
      </c>
      <c r="M125" s="218" t="n">
        <v>31.969</v>
      </c>
      <c r="O125" s="218" t="n">
        <v>19.1835</v>
      </c>
      <c r="P125" s="218" t="n">
        <v>23.4835</v>
      </c>
      <c r="Q125" s="218" t="n">
        <v>27.7835</v>
      </c>
      <c r="S125" s="218" t="n">
        <v>0</v>
      </c>
      <c r="T125" s="218" t="n">
        <v>0</v>
      </c>
      <c r="U125" s="218" t="n">
        <v>0</v>
      </c>
      <c r="W125" s="218" t="n">
        <v>0.0485622932727398</v>
      </c>
      <c r="X125" s="218" t="n">
        <v>0.0971245865454797</v>
      </c>
      <c r="Y125" s="218" t="n">
        <v>0.145686879818219</v>
      </c>
      <c r="AA125" s="218" t="n">
        <v>0.0025</v>
      </c>
      <c r="AB125" s="218" t="n">
        <v>0.005</v>
      </c>
      <c r="AC125" s="218" t="n">
        <v>0.0075</v>
      </c>
      <c r="AE125" s="218" t="n">
        <v>-0.25</v>
      </c>
      <c r="AF125" s="218" t="n">
        <v>1.5</v>
      </c>
      <c r="AG125" s="218" t="n">
        <v>0.25</v>
      </c>
      <c r="AI125" s="218" t="n">
        <v>-0.1</v>
      </c>
      <c r="AJ125" s="218" t="n">
        <v>0.3</v>
      </c>
      <c r="AK125" s="218" t="n">
        <v>0.1</v>
      </c>
      <c r="AM125" s="259" t="n">
        <v>40</v>
      </c>
      <c r="AN125" s="269" t="n">
        <v>0.4</v>
      </c>
      <c r="BE125" s="253" t="n">
        <v>40179</v>
      </c>
      <c r="BF125" s="271" t="n">
        <v>0.9</v>
      </c>
    </row>
    <row r="126" customFormat="false" ht="12.75" hidden="false" customHeight="false" outlineLevel="0" collapsed="false">
      <c r="A126" s="267" t="n">
        <v>39326</v>
      </c>
      <c r="B126" s="175" t="n">
        <v>33.7</v>
      </c>
      <c r="C126" s="268" t="n">
        <v>35</v>
      </c>
      <c r="D126" s="175" t="n">
        <v>36.3</v>
      </c>
      <c r="E126" s="263"/>
      <c r="F126" s="175" t="n">
        <v>16.5149990844727</v>
      </c>
      <c r="G126" s="175" t="n">
        <v>17.1649990844727</v>
      </c>
      <c r="H126" s="175" t="n">
        <v>17.8149990844727</v>
      </c>
      <c r="I126" s="259"/>
      <c r="J126" s="253" t="n">
        <v>40210</v>
      </c>
      <c r="K126" s="218" t="n">
        <v>28.6675</v>
      </c>
      <c r="L126" s="218" t="n">
        <v>29.7925</v>
      </c>
      <c r="M126" s="218" t="n">
        <v>30.9175</v>
      </c>
      <c r="O126" s="218" t="n">
        <v>21.2865</v>
      </c>
      <c r="P126" s="218" t="n">
        <v>25.5865</v>
      </c>
      <c r="Q126" s="218" t="n">
        <v>29.8865</v>
      </c>
      <c r="S126" s="218" t="n">
        <v>0</v>
      </c>
      <c r="T126" s="218" t="n">
        <v>0</v>
      </c>
      <c r="U126" s="218" t="n">
        <v>0</v>
      </c>
      <c r="W126" s="218" t="n">
        <v>0.0728434399091097</v>
      </c>
      <c r="X126" s="218" t="n">
        <v>0.145686879818219</v>
      </c>
      <c r="Y126" s="218" t="n">
        <v>0.218530319727329</v>
      </c>
      <c r="AA126" s="218" t="n">
        <v>0.0025</v>
      </c>
      <c r="AB126" s="218" t="n">
        <v>0.005</v>
      </c>
      <c r="AC126" s="218" t="n">
        <v>0.0075</v>
      </c>
      <c r="AE126" s="218" t="n">
        <v>-0.4</v>
      </c>
      <c r="AF126" s="218" t="n">
        <v>1.75</v>
      </c>
      <c r="AG126" s="218" t="n">
        <v>0.5</v>
      </c>
      <c r="AI126" s="218" t="n">
        <v>-0.1</v>
      </c>
      <c r="AJ126" s="218" t="n">
        <v>0.3</v>
      </c>
      <c r="AK126" s="218" t="n">
        <v>0.1</v>
      </c>
      <c r="AM126" s="259" t="n">
        <v>40</v>
      </c>
      <c r="AN126" s="269" t="n">
        <v>0.4</v>
      </c>
      <c r="BE126" s="253" t="n">
        <v>40210</v>
      </c>
      <c r="BF126" s="271" t="n">
        <v>0.9</v>
      </c>
    </row>
    <row r="127" customFormat="false" ht="12.75" hidden="false" customHeight="false" outlineLevel="0" collapsed="false">
      <c r="A127" s="267" t="n">
        <v>39356</v>
      </c>
      <c r="B127" s="175" t="n">
        <v>26.1</v>
      </c>
      <c r="C127" s="268" t="n">
        <v>27.25</v>
      </c>
      <c r="D127" s="175" t="n">
        <v>28.4</v>
      </c>
      <c r="E127" s="263"/>
      <c r="F127" s="175" t="n">
        <v>16.2899998474121</v>
      </c>
      <c r="G127" s="175" t="n">
        <v>16.8649998474121</v>
      </c>
      <c r="H127" s="175" t="n">
        <v>17.4399998474121</v>
      </c>
      <c r="I127" s="259"/>
      <c r="J127" s="253" t="n">
        <v>40238</v>
      </c>
      <c r="K127" s="218" t="n">
        <v>22.54625</v>
      </c>
      <c r="L127" s="218" t="n">
        <v>23.18375</v>
      </c>
      <c r="M127" s="218" t="n">
        <v>23.82125</v>
      </c>
      <c r="O127" s="218" t="n">
        <v>13.97425</v>
      </c>
      <c r="P127" s="218" t="n">
        <v>18.27425</v>
      </c>
      <c r="Q127" s="218" t="n">
        <v>22.57425</v>
      </c>
      <c r="S127" s="218" t="n">
        <v>0</v>
      </c>
      <c r="T127" s="218" t="n">
        <v>0</v>
      </c>
      <c r="U127" s="218" t="n">
        <v>0</v>
      </c>
      <c r="W127" s="218" t="n">
        <v>0.0728434399091097</v>
      </c>
      <c r="X127" s="218" t="n">
        <v>0.145686879818219</v>
      </c>
      <c r="Y127" s="218" t="n">
        <v>0.218530319727329</v>
      </c>
      <c r="AA127" s="218" t="n">
        <v>0.0025</v>
      </c>
      <c r="AB127" s="218" t="n">
        <v>0.005</v>
      </c>
      <c r="AC127" s="218" t="n">
        <v>0.0075</v>
      </c>
      <c r="AE127" s="218" t="n">
        <v>-0.4</v>
      </c>
      <c r="AF127" s="218" t="n">
        <v>1.75</v>
      </c>
      <c r="AG127" s="218" t="n">
        <v>0.5</v>
      </c>
      <c r="AI127" s="218" t="n">
        <v>-0.1</v>
      </c>
      <c r="AJ127" s="218" t="n">
        <v>0.3</v>
      </c>
      <c r="AK127" s="218" t="n">
        <v>0.1</v>
      </c>
      <c r="AM127" s="259" t="n">
        <v>41</v>
      </c>
      <c r="AN127" s="269" t="n">
        <v>0.4</v>
      </c>
      <c r="BE127" s="253" t="n">
        <v>40238</v>
      </c>
      <c r="BF127" s="271" t="n">
        <v>0.9</v>
      </c>
    </row>
    <row r="128" customFormat="false" ht="12.75" hidden="false" customHeight="false" outlineLevel="0" collapsed="false">
      <c r="A128" s="267" t="n">
        <v>39387</v>
      </c>
      <c r="B128" s="175" t="n">
        <v>26.1</v>
      </c>
      <c r="C128" s="268" t="n">
        <v>27.25</v>
      </c>
      <c r="D128" s="175" t="n">
        <v>28.4</v>
      </c>
      <c r="E128" s="263"/>
      <c r="F128" s="175" t="n">
        <v>14.5399998474121</v>
      </c>
      <c r="G128" s="175" t="n">
        <v>15.1149998474121</v>
      </c>
      <c r="H128" s="175" t="n">
        <v>15.6899998474121</v>
      </c>
      <c r="I128" s="259"/>
      <c r="J128" s="253" t="n">
        <v>40269</v>
      </c>
      <c r="K128" s="218" t="n">
        <v>23.684</v>
      </c>
      <c r="L128" s="218" t="n">
        <v>24.209</v>
      </c>
      <c r="M128" s="218" t="n">
        <v>24.734</v>
      </c>
      <c r="O128" s="218" t="n">
        <v>18.783</v>
      </c>
      <c r="P128" s="218" t="n">
        <v>23.083</v>
      </c>
      <c r="Q128" s="218" t="n">
        <v>27.383</v>
      </c>
      <c r="S128" s="218" t="n">
        <v>0</v>
      </c>
      <c r="T128" s="218" t="n">
        <v>0</v>
      </c>
      <c r="U128" s="218" t="n">
        <v>0</v>
      </c>
      <c r="W128" s="218" t="n">
        <v>0.0582747519272878</v>
      </c>
      <c r="X128" s="218" t="n">
        <v>0.116549503854576</v>
      </c>
      <c r="Y128" s="218" t="n">
        <v>0.174824255781863</v>
      </c>
      <c r="AA128" s="218" t="n">
        <v>0.0025</v>
      </c>
      <c r="AB128" s="218" t="n">
        <v>0.005</v>
      </c>
      <c r="AC128" s="218" t="n">
        <v>0.0075</v>
      </c>
      <c r="AE128" s="218" t="n">
        <v>-0.25</v>
      </c>
      <c r="AF128" s="218" t="n">
        <v>1.1</v>
      </c>
      <c r="AG128" s="218" t="n">
        <v>0.25</v>
      </c>
      <c r="AI128" s="218" t="n">
        <v>-0.1</v>
      </c>
      <c r="AJ128" s="218" t="n">
        <v>0.3</v>
      </c>
      <c r="AK128" s="218" t="n">
        <v>0.1</v>
      </c>
      <c r="AM128" s="259" t="n">
        <v>41</v>
      </c>
      <c r="AN128" s="269" t="n">
        <v>0.4</v>
      </c>
      <c r="BE128" s="253" t="n">
        <v>40269</v>
      </c>
      <c r="BF128" s="271" t="n">
        <v>0.9</v>
      </c>
    </row>
    <row r="129" customFormat="false" ht="12.75" hidden="false" customHeight="false" outlineLevel="0" collapsed="false">
      <c r="A129" s="267" t="n">
        <v>39417</v>
      </c>
      <c r="B129" s="175" t="n">
        <v>26.1</v>
      </c>
      <c r="C129" s="268" t="n">
        <v>27.25</v>
      </c>
      <c r="D129" s="175" t="n">
        <v>28.4</v>
      </c>
      <c r="E129" s="263"/>
      <c r="F129" s="175" t="n">
        <v>15.3900002288818</v>
      </c>
      <c r="G129" s="175" t="n">
        <v>15.9650002288818</v>
      </c>
      <c r="H129" s="175" t="n">
        <v>16.5400002288818</v>
      </c>
      <c r="I129" s="259"/>
      <c r="J129" s="253" t="n">
        <v>40299</v>
      </c>
      <c r="K129" s="218" t="n">
        <v>25.113</v>
      </c>
      <c r="L129" s="218" t="n">
        <v>26.973</v>
      </c>
      <c r="M129" s="218" t="n">
        <v>28.833</v>
      </c>
      <c r="O129" s="218" t="n">
        <v>21.944</v>
      </c>
      <c r="P129" s="218" t="n">
        <v>26.244</v>
      </c>
      <c r="Q129" s="218" t="n">
        <v>30.544</v>
      </c>
      <c r="S129" s="218" t="n">
        <v>0</v>
      </c>
      <c r="T129" s="218" t="n">
        <v>0</v>
      </c>
      <c r="U129" s="218" t="n">
        <v>0</v>
      </c>
      <c r="W129" s="218" t="n">
        <v>0.0568178831291056</v>
      </c>
      <c r="X129" s="218" t="n">
        <v>0.113635766258211</v>
      </c>
      <c r="Y129" s="218" t="n">
        <v>0.170453649387317</v>
      </c>
      <c r="AA129" s="218" t="n">
        <v>0.0025</v>
      </c>
      <c r="AB129" s="218" t="n">
        <v>0.005</v>
      </c>
      <c r="AC129" s="218" t="n">
        <v>0.0075</v>
      </c>
      <c r="AE129" s="218" t="n">
        <v>-0.25</v>
      </c>
      <c r="AF129" s="218" t="n">
        <v>1.2</v>
      </c>
      <c r="AG129" s="218" t="n">
        <v>0.25</v>
      </c>
      <c r="AI129" s="218" t="n">
        <v>-0.1</v>
      </c>
      <c r="AJ129" s="218" t="n">
        <v>0.3</v>
      </c>
      <c r="AK129" s="218" t="n">
        <v>0.1</v>
      </c>
      <c r="AM129" s="259" t="n">
        <v>41</v>
      </c>
      <c r="AN129" s="269" t="n">
        <v>0.4</v>
      </c>
      <c r="BE129" s="253" t="n">
        <v>40299</v>
      </c>
      <c r="BF129" s="271" t="n">
        <v>0.9</v>
      </c>
    </row>
    <row r="130" customFormat="false" ht="12.75" hidden="false" customHeight="false" outlineLevel="0" collapsed="false">
      <c r="A130" s="267" t="n">
        <v>39448</v>
      </c>
      <c r="B130" s="175" t="n">
        <v>33.25</v>
      </c>
      <c r="C130" s="268" t="n">
        <v>34.55</v>
      </c>
      <c r="D130" s="175" t="n">
        <v>35.85</v>
      </c>
      <c r="E130" s="263"/>
      <c r="F130" s="175" t="n">
        <v>19.8649975585938</v>
      </c>
      <c r="G130" s="175" t="n">
        <v>20.5149975585938</v>
      </c>
      <c r="H130" s="175" t="n">
        <v>21.1649975585937</v>
      </c>
      <c r="I130" s="259"/>
      <c r="J130" s="253" t="n">
        <v>40330</v>
      </c>
      <c r="K130" s="218" t="n">
        <v>52.3975</v>
      </c>
      <c r="L130" s="218" t="n">
        <v>57.73</v>
      </c>
      <c r="M130" s="218" t="n">
        <v>63.0625</v>
      </c>
      <c r="O130" s="218" t="n">
        <v>41.5075</v>
      </c>
      <c r="P130" s="218" t="n">
        <v>45.8075</v>
      </c>
      <c r="Q130" s="218" t="n">
        <v>50.1075</v>
      </c>
      <c r="S130" s="218" t="n">
        <v>0</v>
      </c>
      <c r="T130" s="218" t="n">
        <v>0</v>
      </c>
      <c r="U130" s="218" t="n">
        <v>0</v>
      </c>
      <c r="W130" s="218" t="n">
        <v>0.0641022271200166</v>
      </c>
      <c r="X130" s="218" t="n">
        <v>0.128204454240033</v>
      </c>
      <c r="Y130" s="218" t="n">
        <v>0.19230668136005</v>
      </c>
      <c r="AA130" s="218" t="n">
        <v>0.0025</v>
      </c>
      <c r="AB130" s="218" t="n">
        <v>0.005</v>
      </c>
      <c r="AC130" s="218" t="n">
        <v>0.0075</v>
      </c>
      <c r="AE130" s="218" t="n">
        <v>-0.25</v>
      </c>
      <c r="AF130" s="218" t="n">
        <v>2</v>
      </c>
      <c r="AG130" s="218" t="n">
        <v>0.25</v>
      </c>
      <c r="AI130" s="218" t="n">
        <v>-0.1</v>
      </c>
      <c r="AJ130" s="218" t="n">
        <v>0.3</v>
      </c>
      <c r="AK130" s="218" t="n">
        <v>0.1</v>
      </c>
      <c r="AM130" s="259" t="n">
        <v>42</v>
      </c>
      <c r="AN130" s="269" t="n">
        <v>0.4</v>
      </c>
      <c r="BE130" s="253" t="n">
        <v>40330</v>
      </c>
      <c r="BF130" s="271" t="n">
        <v>0.9</v>
      </c>
    </row>
    <row r="131" customFormat="false" ht="12.75" hidden="false" customHeight="false" outlineLevel="0" collapsed="false">
      <c r="A131" s="267" t="n">
        <v>39479</v>
      </c>
      <c r="B131" s="175" t="n">
        <v>33.25</v>
      </c>
      <c r="C131" s="268" t="n">
        <v>34.55</v>
      </c>
      <c r="D131" s="175" t="n">
        <v>35.85</v>
      </c>
      <c r="E131" s="263"/>
      <c r="F131" s="175" t="n">
        <v>20.014997177124</v>
      </c>
      <c r="G131" s="175" t="n">
        <v>20.664997177124</v>
      </c>
      <c r="H131" s="175" t="n">
        <v>21.314997177124</v>
      </c>
      <c r="I131" s="259"/>
      <c r="J131" s="253" t="n">
        <v>40360</v>
      </c>
      <c r="K131" s="218" t="n">
        <v>84.03</v>
      </c>
      <c r="L131" s="218" t="n">
        <v>87.78</v>
      </c>
      <c r="M131" s="218" t="n">
        <v>91.53</v>
      </c>
      <c r="O131" s="218" t="n">
        <v>61.535</v>
      </c>
      <c r="P131" s="218" t="n">
        <v>65.835</v>
      </c>
      <c r="Q131" s="218" t="n">
        <v>70.135</v>
      </c>
      <c r="S131" s="218" t="n">
        <v>0</v>
      </c>
      <c r="T131" s="218" t="n">
        <v>0</v>
      </c>
      <c r="U131" s="218" t="n">
        <v>0</v>
      </c>
      <c r="W131" s="218" t="n">
        <v>0.0815846526982029</v>
      </c>
      <c r="X131" s="218" t="n">
        <v>0.163169305396406</v>
      </c>
      <c r="Y131" s="218" t="n">
        <v>0.244753958094609</v>
      </c>
      <c r="AA131" s="218" t="n">
        <v>0.0025</v>
      </c>
      <c r="AB131" s="218" t="n">
        <v>0.005</v>
      </c>
      <c r="AC131" s="218" t="n">
        <v>0.0075</v>
      </c>
      <c r="AE131" s="218" t="n">
        <v>-0.75</v>
      </c>
      <c r="AF131" s="218" t="n">
        <v>2.25</v>
      </c>
      <c r="AG131" s="218" t="n">
        <v>0.75</v>
      </c>
      <c r="AI131" s="218" t="n">
        <v>-0.1</v>
      </c>
      <c r="AJ131" s="218" t="n">
        <v>0.3</v>
      </c>
      <c r="AK131" s="218" t="n">
        <v>0.1</v>
      </c>
      <c r="AM131" s="259" t="n">
        <v>42</v>
      </c>
      <c r="AN131" s="269" t="n">
        <v>0.4</v>
      </c>
      <c r="BE131" s="253" t="n">
        <v>40360</v>
      </c>
      <c r="BF131" s="271" t="n">
        <v>0.9</v>
      </c>
    </row>
    <row r="132" customFormat="false" ht="12.75" hidden="false" customHeight="false" outlineLevel="0" collapsed="false">
      <c r="A132" s="267" t="n">
        <v>39508</v>
      </c>
      <c r="B132" s="175" t="n">
        <v>26.025</v>
      </c>
      <c r="C132" s="268" t="n">
        <v>26.775</v>
      </c>
      <c r="D132" s="175" t="n">
        <v>27.525</v>
      </c>
      <c r="E132" s="263"/>
      <c r="F132" s="175" t="n">
        <v>17.5399990844727</v>
      </c>
      <c r="G132" s="175" t="n">
        <v>17.9149990844727</v>
      </c>
      <c r="H132" s="175" t="n">
        <v>18.2899990844727</v>
      </c>
      <c r="I132" s="259"/>
      <c r="J132" s="253" t="n">
        <v>40391</v>
      </c>
      <c r="K132" s="218" t="n">
        <v>82.5</v>
      </c>
      <c r="L132" s="218" t="n">
        <v>86.25</v>
      </c>
      <c r="M132" s="218" t="n">
        <v>90</v>
      </c>
      <c r="O132" s="218" t="n">
        <v>59.45</v>
      </c>
      <c r="P132" s="218" t="n">
        <v>63.75</v>
      </c>
      <c r="Q132" s="218" t="n">
        <v>68.05</v>
      </c>
      <c r="S132" s="218" t="n">
        <v>0</v>
      </c>
      <c r="T132" s="218" t="n">
        <v>0</v>
      </c>
      <c r="U132" s="218" t="n">
        <v>0</v>
      </c>
      <c r="W132" s="218" t="n">
        <v>0.0990670782763893</v>
      </c>
      <c r="X132" s="218" t="n">
        <v>0.198134156552779</v>
      </c>
      <c r="Y132" s="218" t="n">
        <v>0.297201234829168</v>
      </c>
      <c r="AA132" s="218" t="n">
        <v>0.0025</v>
      </c>
      <c r="AB132" s="218" t="n">
        <v>0.005</v>
      </c>
      <c r="AC132" s="218" t="n">
        <v>0.0075</v>
      </c>
      <c r="AE132" s="218" t="n">
        <v>-1</v>
      </c>
      <c r="AF132" s="218" t="n">
        <v>3</v>
      </c>
      <c r="AG132" s="218" t="n">
        <v>1</v>
      </c>
      <c r="AI132" s="218" t="n">
        <v>-0.1</v>
      </c>
      <c r="AJ132" s="218" t="n">
        <v>0.3</v>
      </c>
      <c r="AK132" s="218" t="n">
        <v>0.1</v>
      </c>
      <c r="AM132" s="259" t="n">
        <v>42</v>
      </c>
      <c r="AN132" s="269" t="n">
        <v>0.4</v>
      </c>
      <c r="BE132" s="253" t="n">
        <v>40391</v>
      </c>
      <c r="BF132" s="271" t="n">
        <v>0.9</v>
      </c>
    </row>
    <row r="133" customFormat="false" ht="12.75" hidden="false" customHeight="false" outlineLevel="0" collapsed="false">
      <c r="A133" s="267" t="n">
        <v>39539</v>
      </c>
      <c r="B133" s="175" t="n">
        <v>27.05</v>
      </c>
      <c r="C133" s="268" t="n">
        <v>27.65</v>
      </c>
      <c r="D133" s="175" t="n">
        <v>28.25</v>
      </c>
      <c r="E133" s="263"/>
      <c r="F133" s="175" t="n">
        <v>17.8649990844727</v>
      </c>
      <c r="G133" s="175" t="n">
        <v>18.1649990844727</v>
      </c>
      <c r="H133" s="175" t="n">
        <v>18.4649990844727</v>
      </c>
      <c r="I133" s="259"/>
      <c r="J133" s="253" t="n">
        <v>40422</v>
      </c>
      <c r="K133" s="218" t="n">
        <v>28.4725</v>
      </c>
      <c r="L133" s="218" t="n">
        <v>29.6725</v>
      </c>
      <c r="M133" s="218" t="n">
        <v>30.8725</v>
      </c>
      <c r="O133" s="218" t="n">
        <v>18.9375</v>
      </c>
      <c r="P133" s="218" t="n">
        <v>23.2375</v>
      </c>
      <c r="Q133" s="218" t="n">
        <v>27.5375</v>
      </c>
      <c r="S133" s="218" t="n">
        <v>0</v>
      </c>
      <c r="T133" s="218" t="n">
        <v>0</v>
      </c>
      <c r="U133" s="218" t="n">
        <v>0</v>
      </c>
      <c r="W133" s="218" t="n">
        <v>0.0990670782763893</v>
      </c>
      <c r="X133" s="218" t="n">
        <v>0.198134156552779</v>
      </c>
      <c r="Y133" s="218" t="n">
        <v>0.297201234829168</v>
      </c>
      <c r="AA133" s="218" t="n">
        <v>0.0025</v>
      </c>
      <c r="AB133" s="218" t="n">
        <v>0.005</v>
      </c>
      <c r="AC133" s="218" t="n">
        <v>0.0075</v>
      </c>
      <c r="AE133" s="218" t="n">
        <v>-1</v>
      </c>
      <c r="AF133" s="218" t="n">
        <v>3</v>
      </c>
      <c r="AG133" s="218" t="n">
        <v>1</v>
      </c>
      <c r="AI133" s="218" t="n">
        <v>-0.1</v>
      </c>
      <c r="AJ133" s="218" t="n">
        <v>0.3</v>
      </c>
      <c r="AK133" s="218" t="n">
        <v>0.1</v>
      </c>
      <c r="AM133" s="259" t="n">
        <v>43</v>
      </c>
      <c r="AN133" s="269" t="n">
        <v>0.4</v>
      </c>
      <c r="BE133" s="253" t="n">
        <v>40422</v>
      </c>
      <c r="BF133" s="271" t="n">
        <v>0.9</v>
      </c>
    </row>
    <row r="134" customFormat="false" ht="12.75" hidden="false" customHeight="false" outlineLevel="0" collapsed="false">
      <c r="A134" s="267" t="n">
        <v>39569</v>
      </c>
      <c r="B134" s="175" t="n">
        <v>32.41</v>
      </c>
      <c r="C134" s="268" t="n">
        <v>34.45</v>
      </c>
      <c r="D134" s="175" t="n">
        <v>36.49</v>
      </c>
      <c r="E134" s="263"/>
      <c r="F134" s="175" t="n">
        <v>16.5949998474121</v>
      </c>
      <c r="G134" s="175" t="n">
        <v>17.6149998474121</v>
      </c>
      <c r="H134" s="175" t="n">
        <v>18.6349998474121</v>
      </c>
      <c r="I134" s="259"/>
      <c r="J134" s="253" t="n">
        <v>40452</v>
      </c>
      <c r="K134" s="218" t="n">
        <v>19.9125</v>
      </c>
      <c r="L134" s="218" t="n">
        <v>21</v>
      </c>
      <c r="M134" s="218" t="n">
        <v>22.0875</v>
      </c>
      <c r="O134" s="218" t="n">
        <v>12.5</v>
      </c>
      <c r="P134" s="218" t="n">
        <v>16.8</v>
      </c>
      <c r="Q134" s="218" t="n">
        <v>21.1</v>
      </c>
      <c r="S134" s="218" t="n">
        <v>0</v>
      </c>
      <c r="T134" s="218" t="n">
        <v>0</v>
      </c>
      <c r="U134" s="218" t="n">
        <v>0</v>
      </c>
      <c r="W134" s="218" t="n">
        <v>0.0618065550743961</v>
      </c>
      <c r="X134" s="218" t="n">
        <v>0.123613110148792</v>
      </c>
      <c r="Y134" s="218" t="n">
        <v>0.185419665223188</v>
      </c>
      <c r="AA134" s="218" t="n">
        <v>0.0025</v>
      </c>
      <c r="AB134" s="218" t="n">
        <v>0.005</v>
      </c>
      <c r="AC134" s="218" t="n">
        <v>0.0075</v>
      </c>
      <c r="AE134" s="218" t="n">
        <v>-0.4</v>
      </c>
      <c r="AF134" s="218" t="n">
        <v>1.75</v>
      </c>
      <c r="AG134" s="218" t="n">
        <v>0.5</v>
      </c>
      <c r="AI134" s="218" t="n">
        <v>-0.1</v>
      </c>
      <c r="AJ134" s="218" t="n">
        <v>0.3</v>
      </c>
      <c r="AK134" s="218" t="n">
        <v>0.1</v>
      </c>
      <c r="AM134" s="259" t="n">
        <v>43</v>
      </c>
      <c r="AN134" s="269" t="n">
        <v>0.4</v>
      </c>
      <c r="BE134" s="253" t="n">
        <v>40452</v>
      </c>
      <c r="BF134" s="271" t="n">
        <v>0.9</v>
      </c>
    </row>
    <row r="135" customFormat="false" ht="12.75" hidden="false" customHeight="false" outlineLevel="0" collapsed="false">
      <c r="A135" s="267" t="n">
        <v>39600</v>
      </c>
      <c r="B135" s="175" t="n">
        <v>54.88</v>
      </c>
      <c r="C135" s="268" t="n">
        <v>60.75</v>
      </c>
      <c r="D135" s="175" t="n">
        <v>66.62</v>
      </c>
      <c r="E135" s="263"/>
      <c r="F135" s="175" t="n">
        <v>14.7400012207031</v>
      </c>
      <c r="G135" s="175" t="n">
        <v>17.6750012207031</v>
      </c>
      <c r="H135" s="175" t="n">
        <v>20.6100012207031</v>
      </c>
      <c r="I135" s="259"/>
      <c r="J135" s="253" t="n">
        <v>40483</v>
      </c>
      <c r="K135" s="218" t="n">
        <v>19.9125</v>
      </c>
      <c r="L135" s="218" t="n">
        <v>21</v>
      </c>
      <c r="M135" s="218" t="n">
        <v>22.0875</v>
      </c>
      <c r="O135" s="218" t="n">
        <v>12.5</v>
      </c>
      <c r="P135" s="218" t="n">
        <v>16.8</v>
      </c>
      <c r="Q135" s="218" t="n">
        <v>21.1</v>
      </c>
      <c r="S135" s="218" t="n">
        <v>0</v>
      </c>
      <c r="T135" s="218" t="n">
        <v>0</v>
      </c>
      <c r="U135" s="218" t="n">
        <v>0</v>
      </c>
      <c r="W135" s="218" t="n">
        <v>0.0466198015418302</v>
      </c>
      <c r="X135" s="218" t="n">
        <v>0.0932396030836605</v>
      </c>
      <c r="Y135" s="218" t="n">
        <v>0.139859404625491</v>
      </c>
      <c r="AA135" s="218" t="n">
        <v>0.0025</v>
      </c>
      <c r="AB135" s="218" t="n">
        <v>0.005</v>
      </c>
      <c r="AC135" s="218" t="n">
        <v>0.0075</v>
      </c>
      <c r="AE135" s="218" t="n">
        <v>-0.25</v>
      </c>
      <c r="AF135" s="218" t="n">
        <v>1.5</v>
      </c>
      <c r="AG135" s="218" t="n">
        <v>0.25</v>
      </c>
      <c r="AI135" s="218" t="n">
        <v>-0.1</v>
      </c>
      <c r="AJ135" s="218" t="n">
        <v>0.3</v>
      </c>
      <c r="AK135" s="218" t="n">
        <v>0.1</v>
      </c>
      <c r="AM135" s="259" t="n">
        <v>43</v>
      </c>
      <c r="AN135" s="269" t="n">
        <v>0.4</v>
      </c>
      <c r="BE135" s="253" t="n">
        <v>40483</v>
      </c>
      <c r="BF135" s="271" t="n">
        <v>0.9</v>
      </c>
    </row>
    <row r="136" customFormat="false" ht="12.75" hidden="false" customHeight="false" outlineLevel="0" collapsed="false">
      <c r="A136" s="267" t="n">
        <v>39630</v>
      </c>
      <c r="B136" s="175" t="n">
        <v>90.75</v>
      </c>
      <c r="C136" s="268" t="n">
        <v>95.75</v>
      </c>
      <c r="D136" s="175" t="n">
        <v>100.75</v>
      </c>
      <c r="E136" s="263"/>
      <c r="F136" s="175" t="n">
        <v>14.8649998474121</v>
      </c>
      <c r="G136" s="175" t="n">
        <v>17.3649998474121</v>
      </c>
      <c r="H136" s="175" t="n">
        <v>19.8649998474121</v>
      </c>
      <c r="I136" s="259"/>
      <c r="J136" s="253" t="n">
        <v>40513</v>
      </c>
      <c r="K136" s="218" t="n">
        <v>21.0325</v>
      </c>
      <c r="L136" s="218" t="n">
        <v>22.12</v>
      </c>
      <c r="M136" s="218" t="n">
        <v>23.2075</v>
      </c>
      <c r="O136" s="218" t="n">
        <v>12.5</v>
      </c>
      <c r="P136" s="218" t="n">
        <v>16.8</v>
      </c>
      <c r="Q136" s="218" t="n">
        <v>21.1</v>
      </c>
      <c r="S136" s="218" t="n">
        <v>0</v>
      </c>
      <c r="T136" s="218" t="n">
        <v>0</v>
      </c>
      <c r="U136" s="218" t="n">
        <v>0</v>
      </c>
      <c r="W136" s="218" t="n">
        <v>0.0466198015418302</v>
      </c>
      <c r="X136" s="218" t="n">
        <v>0.0932396030836605</v>
      </c>
      <c r="Y136" s="218" t="n">
        <v>0.139859404625491</v>
      </c>
      <c r="AA136" s="218" t="n">
        <v>0.0025</v>
      </c>
      <c r="AB136" s="218" t="n">
        <v>0.005</v>
      </c>
      <c r="AC136" s="218" t="n">
        <v>0.0075</v>
      </c>
      <c r="AE136" s="218" t="n">
        <v>-0.25</v>
      </c>
      <c r="AF136" s="218" t="n">
        <v>1.5</v>
      </c>
      <c r="AG136" s="218" t="n">
        <v>0.25</v>
      </c>
      <c r="AI136" s="218" t="n">
        <v>-0.1</v>
      </c>
      <c r="AJ136" s="218" t="n">
        <v>0.3</v>
      </c>
      <c r="AK136" s="218" t="n">
        <v>0.1</v>
      </c>
      <c r="AM136" s="259" t="n">
        <v>44</v>
      </c>
      <c r="AN136" s="269" t="n">
        <v>0.4</v>
      </c>
      <c r="BE136" s="253" t="n">
        <v>40513</v>
      </c>
      <c r="BF136" s="271" t="n">
        <v>0.9</v>
      </c>
    </row>
    <row r="137" customFormat="false" ht="12.75" hidden="false" customHeight="false" outlineLevel="0" collapsed="false">
      <c r="A137" s="267" t="n">
        <v>39661</v>
      </c>
      <c r="B137" s="175" t="n">
        <v>84.75</v>
      </c>
      <c r="C137" s="268" t="n">
        <v>89.75</v>
      </c>
      <c r="D137" s="175" t="n">
        <v>94.75</v>
      </c>
      <c r="E137" s="263"/>
      <c r="F137" s="175" t="n">
        <v>14.9149990844727</v>
      </c>
      <c r="G137" s="175" t="n">
        <v>17.4149990844727</v>
      </c>
      <c r="H137" s="175" t="n">
        <v>19.9149990844727</v>
      </c>
      <c r="I137" s="259"/>
      <c r="J137" s="253" t="n">
        <v>40544</v>
      </c>
      <c r="K137" s="218" t="n">
        <v>29.644</v>
      </c>
      <c r="L137" s="218" t="n">
        <v>30.844</v>
      </c>
      <c r="M137" s="218" t="n">
        <v>32.044</v>
      </c>
      <c r="O137" s="218" t="n">
        <v>19.1835</v>
      </c>
      <c r="P137" s="218" t="n">
        <v>23.4835</v>
      </c>
      <c r="Q137" s="218" t="n">
        <v>27.7835</v>
      </c>
      <c r="S137" s="218" t="n">
        <v>0.25</v>
      </c>
      <c r="T137" s="218" t="n">
        <v>0.25</v>
      </c>
      <c r="U137" s="218" t="n">
        <v>0.25</v>
      </c>
      <c r="W137" s="218" t="n">
        <v>0.0466198015418302</v>
      </c>
      <c r="X137" s="218" t="n">
        <v>0.0932396030836605</v>
      </c>
      <c r="Y137" s="218" t="n">
        <v>0.139859404625491</v>
      </c>
      <c r="AA137" s="218" t="n">
        <v>0.0025</v>
      </c>
      <c r="AB137" s="218" t="n">
        <v>0.005</v>
      </c>
      <c r="AC137" s="218" t="n">
        <v>0.0075</v>
      </c>
      <c r="AE137" s="218" t="n">
        <v>-0.25</v>
      </c>
      <c r="AF137" s="218" t="n">
        <v>1.5</v>
      </c>
      <c r="AG137" s="218" t="n">
        <v>0.25</v>
      </c>
      <c r="AI137" s="218" t="n">
        <v>-0.1</v>
      </c>
      <c r="AJ137" s="218" t="n">
        <v>0.3</v>
      </c>
      <c r="AK137" s="218" t="n">
        <v>0.1</v>
      </c>
      <c r="AM137" s="259" t="n">
        <v>44</v>
      </c>
      <c r="AN137" s="269" t="n">
        <v>0.4</v>
      </c>
      <c r="BE137" s="253" t="n">
        <v>40544</v>
      </c>
      <c r="BF137" s="271" t="n">
        <v>0.9</v>
      </c>
    </row>
    <row r="138" customFormat="false" ht="12.75" hidden="false" customHeight="false" outlineLevel="0" collapsed="false">
      <c r="A138" s="267" t="n">
        <v>39692</v>
      </c>
      <c r="B138" s="175" t="n">
        <v>33.85</v>
      </c>
      <c r="C138" s="268" t="n">
        <v>35.25</v>
      </c>
      <c r="D138" s="175" t="n">
        <v>36.65</v>
      </c>
      <c r="E138" s="263"/>
      <c r="F138" s="175" t="n">
        <v>16.7149990844727</v>
      </c>
      <c r="G138" s="175" t="n">
        <v>17.4149990844727</v>
      </c>
      <c r="H138" s="175" t="n">
        <v>18.1149990844727</v>
      </c>
      <c r="I138" s="259"/>
      <c r="J138" s="253" t="n">
        <v>40575</v>
      </c>
      <c r="K138" s="218" t="n">
        <v>28.5925</v>
      </c>
      <c r="L138" s="218" t="n">
        <v>29.7925</v>
      </c>
      <c r="M138" s="218" t="n">
        <v>30.9925</v>
      </c>
      <c r="O138" s="218" t="n">
        <v>21.2865</v>
      </c>
      <c r="P138" s="218" t="n">
        <v>25.5865</v>
      </c>
      <c r="Q138" s="218" t="n">
        <v>29.8865</v>
      </c>
      <c r="S138" s="218" t="n">
        <v>0</v>
      </c>
      <c r="T138" s="218" t="n">
        <v>0</v>
      </c>
      <c r="U138" s="218" t="n">
        <v>0</v>
      </c>
      <c r="W138" s="218" t="n">
        <v>0.0699297023127454</v>
      </c>
      <c r="X138" s="218" t="n">
        <v>0.139859404625491</v>
      </c>
      <c r="Y138" s="218" t="n">
        <v>0.209789106938236</v>
      </c>
      <c r="AA138" s="218" t="n">
        <v>0.0025</v>
      </c>
      <c r="AB138" s="218" t="n">
        <v>0.005</v>
      </c>
      <c r="AC138" s="218" t="n">
        <v>0.0075</v>
      </c>
      <c r="AE138" s="218" t="n">
        <v>-0.4</v>
      </c>
      <c r="AF138" s="218" t="n">
        <v>1.75</v>
      </c>
      <c r="AG138" s="218" t="n">
        <v>0.5</v>
      </c>
      <c r="AI138" s="218" t="n">
        <v>-0.1</v>
      </c>
      <c r="AJ138" s="218" t="n">
        <v>0.3</v>
      </c>
      <c r="AK138" s="218" t="n">
        <v>0.1</v>
      </c>
      <c r="AM138" s="259" t="n">
        <v>44</v>
      </c>
      <c r="AN138" s="269" t="n">
        <v>0.4</v>
      </c>
      <c r="BE138" s="253" t="n">
        <v>40575</v>
      </c>
      <c r="BF138" s="271" t="n">
        <v>0.9</v>
      </c>
    </row>
    <row r="139" customFormat="false" ht="12.75" hidden="false" customHeight="false" outlineLevel="0" collapsed="false">
      <c r="A139" s="267" t="n">
        <v>39722</v>
      </c>
      <c r="B139" s="175" t="n">
        <v>26.25</v>
      </c>
      <c r="C139" s="268" t="n">
        <v>27.5</v>
      </c>
      <c r="D139" s="175" t="n">
        <v>28.75</v>
      </c>
      <c r="E139" s="263"/>
      <c r="F139" s="175" t="n">
        <v>16.4899998474121</v>
      </c>
      <c r="G139" s="175" t="n">
        <v>17.1149998474121</v>
      </c>
      <c r="H139" s="175" t="n">
        <v>17.7399998474121</v>
      </c>
      <c r="I139" s="259"/>
      <c r="J139" s="253" t="n">
        <v>40603</v>
      </c>
      <c r="K139" s="218" t="n">
        <v>22.50875</v>
      </c>
      <c r="L139" s="218" t="n">
        <v>23.18375</v>
      </c>
      <c r="M139" s="218" t="n">
        <v>23.85875</v>
      </c>
      <c r="O139" s="218" t="n">
        <v>13.97425</v>
      </c>
      <c r="P139" s="218" t="n">
        <v>18.27425</v>
      </c>
      <c r="Q139" s="218" t="n">
        <v>22.57425</v>
      </c>
      <c r="S139" s="218" t="n">
        <v>0</v>
      </c>
      <c r="T139" s="218" t="n">
        <v>0</v>
      </c>
      <c r="U139" s="218" t="n">
        <v>0</v>
      </c>
      <c r="W139" s="218" t="n">
        <v>0.0699297023127454</v>
      </c>
      <c r="X139" s="218" t="n">
        <v>0.139859404625491</v>
      </c>
      <c r="Y139" s="218" t="n">
        <v>0.209789106938236</v>
      </c>
      <c r="AA139" s="218" t="n">
        <v>0.0025</v>
      </c>
      <c r="AB139" s="218" t="n">
        <v>0.005</v>
      </c>
      <c r="AC139" s="218" t="n">
        <v>0.0075</v>
      </c>
      <c r="AE139" s="218" t="n">
        <v>-0.4</v>
      </c>
      <c r="AF139" s="218" t="n">
        <v>1.75</v>
      </c>
      <c r="AG139" s="218" t="n">
        <v>0.5</v>
      </c>
      <c r="AI139" s="218" t="n">
        <v>-0.1</v>
      </c>
      <c r="AJ139" s="218" t="n">
        <v>0.3</v>
      </c>
      <c r="AK139" s="218" t="n">
        <v>0.1</v>
      </c>
      <c r="AM139" s="259" t="n">
        <v>45</v>
      </c>
      <c r="AN139" s="269" t="n">
        <v>0.4</v>
      </c>
      <c r="BE139" s="253" t="n">
        <v>40603</v>
      </c>
      <c r="BF139" s="271" t="n">
        <v>0.9</v>
      </c>
    </row>
    <row r="140" customFormat="false" ht="12.75" hidden="false" customHeight="false" outlineLevel="0" collapsed="false">
      <c r="A140" s="267" t="n">
        <v>39753</v>
      </c>
      <c r="B140" s="175" t="n">
        <v>26.25</v>
      </c>
      <c r="C140" s="268" t="n">
        <v>27.5</v>
      </c>
      <c r="D140" s="175" t="n">
        <v>28.75</v>
      </c>
      <c r="E140" s="263"/>
      <c r="F140" s="175" t="n">
        <v>14.7399998474121</v>
      </c>
      <c r="G140" s="175" t="n">
        <v>15.3649998474121</v>
      </c>
      <c r="H140" s="175" t="n">
        <v>15.9899998474121</v>
      </c>
      <c r="I140" s="259"/>
      <c r="J140" s="253" t="n">
        <v>40634</v>
      </c>
      <c r="K140" s="218" t="n">
        <v>23.6465</v>
      </c>
      <c r="L140" s="218" t="n">
        <v>24.209</v>
      </c>
      <c r="M140" s="218" t="n">
        <v>24.7715</v>
      </c>
      <c r="O140" s="218" t="n">
        <v>18.783</v>
      </c>
      <c r="P140" s="218" t="n">
        <v>23.083</v>
      </c>
      <c r="Q140" s="218" t="n">
        <v>27.383</v>
      </c>
      <c r="S140" s="218" t="n">
        <v>0</v>
      </c>
      <c r="T140" s="218" t="n">
        <v>0</v>
      </c>
      <c r="U140" s="218" t="n">
        <v>0</v>
      </c>
      <c r="W140" s="218" t="n">
        <v>0.0559437618501963</v>
      </c>
      <c r="X140" s="218" t="n">
        <v>0.111887523700393</v>
      </c>
      <c r="Y140" s="218" t="n">
        <v>0.167831285550589</v>
      </c>
      <c r="AA140" s="218" t="n">
        <v>0.0025</v>
      </c>
      <c r="AB140" s="218" t="n">
        <v>0.005</v>
      </c>
      <c r="AC140" s="218" t="n">
        <v>0.0075</v>
      </c>
      <c r="AE140" s="218" t="n">
        <v>-0.25</v>
      </c>
      <c r="AF140" s="218" t="n">
        <v>1.1</v>
      </c>
      <c r="AG140" s="218" t="n">
        <v>0.25</v>
      </c>
      <c r="AI140" s="218" t="n">
        <v>-0.1</v>
      </c>
      <c r="AJ140" s="218" t="n">
        <v>0.3</v>
      </c>
      <c r="AK140" s="218" t="n">
        <v>0.1</v>
      </c>
      <c r="AM140" s="259" t="n">
        <v>45</v>
      </c>
      <c r="AN140" s="269" t="n">
        <v>0.4</v>
      </c>
      <c r="BE140" s="253" t="n">
        <v>40634</v>
      </c>
      <c r="BF140" s="271" t="n">
        <v>0.9</v>
      </c>
    </row>
    <row r="141" customFormat="false" ht="12.75" hidden="false" customHeight="false" outlineLevel="0" collapsed="false">
      <c r="A141" s="267" t="n">
        <v>39783</v>
      </c>
      <c r="B141" s="175" t="n">
        <v>26.25</v>
      </c>
      <c r="C141" s="268" t="n">
        <v>27.5</v>
      </c>
      <c r="D141" s="175" t="n">
        <v>28.75</v>
      </c>
      <c r="E141" s="263"/>
      <c r="F141" s="175" t="n">
        <v>15.5900002288818</v>
      </c>
      <c r="G141" s="175" t="n">
        <v>16.2150002288818</v>
      </c>
      <c r="H141" s="175" t="n">
        <v>16.8400002288818</v>
      </c>
      <c r="I141" s="259"/>
      <c r="J141" s="253" t="n">
        <v>40664</v>
      </c>
      <c r="K141" s="218" t="n">
        <v>25.113</v>
      </c>
      <c r="L141" s="218" t="n">
        <v>26.973</v>
      </c>
      <c r="M141" s="218" t="n">
        <v>28.833</v>
      </c>
      <c r="O141" s="218" t="n">
        <v>21.944</v>
      </c>
      <c r="P141" s="218" t="n">
        <v>26.244</v>
      </c>
      <c r="Q141" s="218" t="n">
        <v>30.544</v>
      </c>
      <c r="S141" s="218" t="n">
        <v>0</v>
      </c>
      <c r="T141" s="218" t="n">
        <v>0</v>
      </c>
      <c r="U141" s="218" t="n">
        <v>0</v>
      </c>
      <c r="W141" s="218" t="n">
        <v>0.0545451678039414</v>
      </c>
      <c r="X141" s="218" t="n">
        <v>0.109090335607883</v>
      </c>
      <c r="Y141" s="218" t="n">
        <v>0.163635503411824</v>
      </c>
      <c r="AA141" s="218" t="n">
        <v>0.0025</v>
      </c>
      <c r="AB141" s="218" t="n">
        <v>0.005</v>
      </c>
      <c r="AC141" s="218" t="n">
        <v>0.0075</v>
      </c>
      <c r="AE141" s="218" t="n">
        <v>-0.25</v>
      </c>
      <c r="AF141" s="218" t="n">
        <v>1.2</v>
      </c>
      <c r="AG141" s="218" t="n">
        <v>0.25</v>
      </c>
      <c r="AI141" s="218" t="n">
        <v>-0.1</v>
      </c>
      <c r="AJ141" s="218" t="n">
        <v>0.3</v>
      </c>
      <c r="AK141" s="218" t="n">
        <v>0.1</v>
      </c>
      <c r="AM141" s="259" t="n">
        <v>45</v>
      </c>
      <c r="AN141" s="269" t="n">
        <v>0.4</v>
      </c>
      <c r="BE141" s="253" t="n">
        <v>40664</v>
      </c>
      <c r="BF141" s="271" t="n">
        <v>0.9</v>
      </c>
    </row>
    <row r="142" customFormat="false" ht="12.75" hidden="false" customHeight="false" outlineLevel="0" collapsed="false">
      <c r="A142" s="267" t="n">
        <v>39814</v>
      </c>
      <c r="B142" s="175" t="n">
        <v>33.4</v>
      </c>
      <c r="C142" s="268" t="n">
        <v>34.8</v>
      </c>
      <c r="D142" s="175" t="n">
        <v>36.2</v>
      </c>
      <c r="E142" s="263"/>
      <c r="F142" s="175" t="n">
        <v>20.0649975585938</v>
      </c>
      <c r="G142" s="175" t="n">
        <v>20.7649975585938</v>
      </c>
      <c r="H142" s="175" t="n">
        <v>21.4649975585937</v>
      </c>
      <c r="I142" s="259"/>
      <c r="J142" s="253" t="n">
        <v>40695</v>
      </c>
      <c r="K142" s="218" t="n">
        <v>52.8575</v>
      </c>
      <c r="L142" s="218" t="n">
        <v>58.19</v>
      </c>
      <c r="M142" s="218" t="n">
        <v>63.5225</v>
      </c>
      <c r="O142" s="218" t="n">
        <v>41.8725</v>
      </c>
      <c r="P142" s="218" t="n">
        <v>46.1725</v>
      </c>
      <c r="Q142" s="218" t="n">
        <v>50.4725</v>
      </c>
      <c r="S142" s="218" t="n">
        <v>0</v>
      </c>
      <c r="T142" s="218" t="n">
        <v>0</v>
      </c>
      <c r="U142" s="218" t="n">
        <v>0</v>
      </c>
      <c r="W142" s="218" t="n">
        <v>0.0615381380352159</v>
      </c>
      <c r="X142" s="218" t="n">
        <v>0.123076276070432</v>
      </c>
      <c r="Y142" s="218" t="n">
        <v>0.184614414105648</v>
      </c>
      <c r="AA142" s="218" t="n">
        <v>0.0025</v>
      </c>
      <c r="AB142" s="218" t="n">
        <v>0.005</v>
      </c>
      <c r="AC142" s="218" t="n">
        <v>0.0075</v>
      </c>
      <c r="AE142" s="218" t="n">
        <v>-0.25</v>
      </c>
      <c r="AF142" s="218" t="n">
        <v>2</v>
      </c>
      <c r="AG142" s="218" t="n">
        <v>0.25</v>
      </c>
      <c r="AI142" s="218" t="n">
        <v>-0.1</v>
      </c>
      <c r="AJ142" s="218" t="n">
        <v>0.3</v>
      </c>
      <c r="AK142" s="218" t="n">
        <v>0.1</v>
      </c>
      <c r="AM142" s="259" t="n">
        <v>46</v>
      </c>
      <c r="AN142" s="269" t="n">
        <v>0.4</v>
      </c>
      <c r="BE142" s="253" t="n">
        <v>40695</v>
      </c>
      <c r="BF142" s="271" t="n">
        <v>0.9</v>
      </c>
    </row>
    <row r="143" customFormat="false" ht="12.75" hidden="false" customHeight="false" outlineLevel="0" collapsed="false">
      <c r="A143" s="267" t="n">
        <v>39845</v>
      </c>
      <c r="B143" s="175" t="n">
        <v>33.4</v>
      </c>
      <c r="C143" s="268" t="n">
        <v>34.8</v>
      </c>
      <c r="D143" s="175" t="n">
        <v>36.2</v>
      </c>
      <c r="E143" s="263"/>
      <c r="F143" s="175" t="n">
        <v>20.214997177124</v>
      </c>
      <c r="G143" s="175" t="n">
        <v>20.914997177124</v>
      </c>
      <c r="H143" s="175" t="n">
        <v>21.614997177124</v>
      </c>
      <c r="I143" s="259"/>
      <c r="J143" s="253" t="n">
        <v>40725</v>
      </c>
      <c r="K143" s="218" t="n">
        <v>85.79</v>
      </c>
      <c r="L143" s="218" t="n">
        <v>89.54</v>
      </c>
      <c r="M143" s="218" t="n">
        <v>93.29</v>
      </c>
      <c r="O143" s="218" t="n">
        <v>62.855</v>
      </c>
      <c r="P143" s="218" t="n">
        <v>67.155</v>
      </c>
      <c r="Q143" s="218" t="n">
        <v>71.455</v>
      </c>
      <c r="S143" s="218" t="n">
        <v>0</v>
      </c>
      <c r="T143" s="218" t="n">
        <v>0</v>
      </c>
      <c r="U143" s="218" t="n">
        <v>0</v>
      </c>
      <c r="W143" s="218" t="n">
        <v>0.0783212665902748</v>
      </c>
      <c r="X143" s="218" t="n">
        <v>0.15664253318055</v>
      </c>
      <c r="Y143" s="218" t="n">
        <v>0.234963799770824</v>
      </c>
      <c r="AA143" s="218" t="n">
        <v>0.0025</v>
      </c>
      <c r="AB143" s="218" t="n">
        <v>0.005</v>
      </c>
      <c r="AC143" s="218" t="n">
        <v>0.0075</v>
      </c>
      <c r="AE143" s="218" t="n">
        <v>-0.75</v>
      </c>
      <c r="AF143" s="218" t="n">
        <v>2.25</v>
      </c>
      <c r="AG143" s="218" t="n">
        <v>0.75</v>
      </c>
      <c r="AI143" s="218" t="n">
        <v>-0.1</v>
      </c>
      <c r="AJ143" s="218" t="n">
        <v>0.3</v>
      </c>
      <c r="AK143" s="218" t="n">
        <v>0.1</v>
      </c>
      <c r="AM143" s="259" t="n">
        <v>46</v>
      </c>
      <c r="AN143" s="269" t="n">
        <v>0.4</v>
      </c>
      <c r="BE143" s="253" t="n">
        <v>40725</v>
      </c>
      <c r="BF143" s="271" t="n">
        <v>0.9</v>
      </c>
    </row>
    <row r="144" customFormat="false" ht="12.75" hidden="false" customHeight="false" outlineLevel="0" collapsed="false">
      <c r="A144" s="267" t="n">
        <v>39873</v>
      </c>
      <c r="B144" s="175" t="n">
        <v>26.225</v>
      </c>
      <c r="C144" s="268" t="n">
        <v>27.025</v>
      </c>
      <c r="D144" s="175" t="n">
        <v>27.825</v>
      </c>
      <c r="E144" s="263"/>
      <c r="F144" s="175" t="n">
        <v>17.7649990844727</v>
      </c>
      <c r="G144" s="175" t="n">
        <v>18.1649990844727</v>
      </c>
      <c r="H144" s="175" t="n">
        <v>18.5649990844727</v>
      </c>
      <c r="I144" s="259"/>
      <c r="J144" s="253" t="n">
        <v>40756</v>
      </c>
      <c r="K144" s="218" t="n">
        <v>84.34</v>
      </c>
      <c r="L144" s="218" t="n">
        <v>88.09</v>
      </c>
      <c r="M144" s="218" t="n">
        <v>91.84</v>
      </c>
      <c r="O144" s="218" t="n">
        <v>60.81</v>
      </c>
      <c r="P144" s="218" t="n">
        <v>65.11</v>
      </c>
      <c r="Q144" s="218" t="n">
        <v>69.41</v>
      </c>
      <c r="S144" s="218" t="n">
        <v>0</v>
      </c>
      <c r="T144" s="218" t="n">
        <v>0</v>
      </c>
      <c r="U144" s="218" t="n">
        <v>0</v>
      </c>
      <c r="W144" s="218" t="n">
        <v>0.0951043951453337</v>
      </c>
      <c r="X144" s="218" t="n">
        <v>0.190208790290667</v>
      </c>
      <c r="Y144" s="218" t="n">
        <v>0.285313185436001</v>
      </c>
      <c r="AA144" s="218" t="n">
        <v>0.0025</v>
      </c>
      <c r="AB144" s="218" t="n">
        <v>0.005</v>
      </c>
      <c r="AC144" s="218" t="n">
        <v>0.0075</v>
      </c>
      <c r="AE144" s="218" t="n">
        <v>-1</v>
      </c>
      <c r="AF144" s="218" t="n">
        <v>3</v>
      </c>
      <c r="AG144" s="218" t="n">
        <v>1</v>
      </c>
      <c r="AI144" s="218" t="n">
        <v>-0.1</v>
      </c>
      <c r="AJ144" s="218" t="n">
        <v>0.3</v>
      </c>
      <c r="AK144" s="218" t="n">
        <v>0.1</v>
      </c>
      <c r="AM144" s="259" t="n">
        <v>46</v>
      </c>
      <c r="AN144" s="269" t="n">
        <v>0.4</v>
      </c>
      <c r="BE144" s="253" t="n">
        <v>40756</v>
      </c>
      <c r="BF144" s="271" t="n">
        <v>0.9</v>
      </c>
    </row>
    <row r="145" customFormat="false" ht="12.75" hidden="false" customHeight="false" outlineLevel="0" collapsed="false">
      <c r="A145" s="267" t="n">
        <v>39904</v>
      </c>
      <c r="B145" s="175" t="n">
        <v>27.25</v>
      </c>
      <c r="C145" s="268" t="n">
        <v>27.9</v>
      </c>
      <c r="D145" s="175" t="n">
        <v>28.55</v>
      </c>
      <c r="E145" s="263"/>
      <c r="F145" s="175" t="n">
        <v>18.0899990844727</v>
      </c>
      <c r="G145" s="175" t="n">
        <v>18.4149990844727</v>
      </c>
      <c r="H145" s="175" t="n">
        <v>18.7399990844727</v>
      </c>
      <c r="I145" s="259"/>
      <c r="J145" s="253" t="n">
        <v>40787</v>
      </c>
      <c r="K145" s="218" t="n">
        <v>28.605</v>
      </c>
      <c r="L145" s="218" t="n">
        <v>29.88</v>
      </c>
      <c r="M145" s="218" t="n">
        <v>31.155</v>
      </c>
      <c r="O145" s="218" t="n">
        <v>19.1</v>
      </c>
      <c r="P145" s="218" t="n">
        <v>23.4</v>
      </c>
      <c r="Q145" s="218" t="n">
        <v>27.7</v>
      </c>
      <c r="S145" s="218" t="n">
        <v>0</v>
      </c>
      <c r="T145" s="218" t="n">
        <v>0</v>
      </c>
      <c r="U145" s="218" t="n">
        <v>0</v>
      </c>
      <c r="W145" s="218" t="n">
        <v>0.0951043951453337</v>
      </c>
      <c r="X145" s="218" t="n">
        <v>0.190208790290667</v>
      </c>
      <c r="Y145" s="218" t="n">
        <v>0.285313185436001</v>
      </c>
      <c r="AA145" s="218" t="n">
        <v>0.0025</v>
      </c>
      <c r="AB145" s="218" t="n">
        <v>0.005</v>
      </c>
      <c r="AC145" s="218" t="n">
        <v>0.0075</v>
      </c>
      <c r="AE145" s="218" t="n">
        <v>-1</v>
      </c>
      <c r="AF145" s="218" t="n">
        <v>3</v>
      </c>
      <c r="AG145" s="218" t="n">
        <v>1</v>
      </c>
      <c r="AI145" s="218" t="n">
        <v>-0.1</v>
      </c>
      <c r="AJ145" s="218" t="n">
        <v>0.3</v>
      </c>
      <c r="AK145" s="218" t="n">
        <v>0.1</v>
      </c>
      <c r="AM145" s="259" t="n">
        <v>47</v>
      </c>
      <c r="AN145" s="269" t="n">
        <v>0.4</v>
      </c>
      <c r="BE145" s="253" t="n">
        <v>40787</v>
      </c>
      <c r="BF145" s="271" t="n">
        <v>0.9</v>
      </c>
    </row>
    <row r="146" customFormat="false" ht="12.75" hidden="false" customHeight="false" outlineLevel="0" collapsed="false">
      <c r="A146" s="267" t="n">
        <v>39934</v>
      </c>
      <c r="B146" s="175" t="n">
        <v>33.2</v>
      </c>
      <c r="C146" s="268" t="n">
        <v>35.45</v>
      </c>
      <c r="D146" s="175" t="n">
        <v>37.7</v>
      </c>
      <c r="E146" s="263"/>
      <c r="F146" s="175" t="n">
        <v>16.7399998474121</v>
      </c>
      <c r="G146" s="175" t="n">
        <v>17.8649998474121</v>
      </c>
      <c r="H146" s="175" t="n">
        <v>18.9899998474121</v>
      </c>
      <c r="I146" s="259"/>
      <c r="J146" s="253" t="n">
        <v>40817</v>
      </c>
      <c r="K146" s="218" t="n">
        <v>15.3575</v>
      </c>
      <c r="L146" s="218" t="n">
        <v>16.52</v>
      </c>
      <c r="M146" s="218" t="n">
        <v>17.6825</v>
      </c>
      <c r="O146" s="218" t="n">
        <v>12.5</v>
      </c>
      <c r="P146" s="218" t="n">
        <v>16.8</v>
      </c>
      <c r="Q146" s="218" t="n">
        <v>21.1</v>
      </c>
      <c r="S146" s="218" t="n">
        <v>0</v>
      </c>
      <c r="T146" s="218" t="n">
        <v>0</v>
      </c>
      <c r="U146" s="218" t="n">
        <v>0</v>
      </c>
      <c r="W146" s="218" t="n">
        <v>0.0593342928714203</v>
      </c>
      <c r="X146" s="218" t="n">
        <v>0.118668585742841</v>
      </c>
      <c r="Y146" s="218" t="n">
        <v>0.178002878614261</v>
      </c>
      <c r="AA146" s="218" t="n">
        <v>0.0025</v>
      </c>
      <c r="AB146" s="218" t="n">
        <v>0.005</v>
      </c>
      <c r="AC146" s="218" t="n">
        <v>0.0075</v>
      </c>
      <c r="AE146" s="218" t="n">
        <v>-0.4</v>
      </c>
      <c r="AF146" s="218" t="n">
        <v>1.75</v>
      </c>
      <c r="AG146" s="218" t="n">
        <v>0.5</v>
      </c>
      <c r="AI146" s="218" t="n">
        <v>-0.1</v>
      </c>
      <c r="AJ146" s="218" t="n">
        <v>0.3</v>
      </c>
      <c r="AK146" s="218" t="n">
        <v>0.1</v>
      </c>
      <c r="AM146" s="259" t="n">
        <v>47</v>
      </c>
      <c r="AN146" s="269" t="n">
        <v>0.4</v>
      </c>
      <c r="BE146" s="253" t="n">
        <v>40817</v>
      </c>
      <c r="BF146" s="271" t="n">
        <v>0.9</v>
      </c>
    </row>
    <row r="147" customFormat="false" ht="12.75" hidden="false" customHeight="false" outlineLevel="0" collapsed="false">
      <c r="A147" s="267" t="n">
        <v>39965</v>
      </c>
      <c r="B147" s="175" t="n">
        <v>55.29</v>
      </c>
      <c r="C147" s="268" t="n">
        <v>61.75</v>
      </c>
      <c r="D147" s="175" t="n">
        <v>68.21</v>
      </c>
      <c r="E147" s="263"/>
      <c r="F147" s="175" t="n">
        <v>14.6950012207031</v>
      </c>
      <c r="G147" s="175" t="n">
        <v>17.9250012207031</v>
      </c>
      <c r="H147" s="175" t="n">
        <v>21.1550012207031</v>
      </c>
      <c r="I147" s="259"/>
      <c r="J147" s="253" t="n">
        <v>40848</v>
      </c>
      <c r="K147" s="218" t="n">
        <v>11.9975</v>
      </c>
      <c r="L147" s="218" t="n">
        <v>13.16</v>
      </c>
      <c r="M147" s="218" t="n">
        <v>14.3225</v>
      </c>
      <c r="O147" s="218" t="n">
        <v>12.5</v>
      </c>
      <c r="P147" s="218" t="n">
        <v>16.8</v>
      </c>
      <c r="Q147" s="218" t="n">
        <v>21.1</v>
      </c>
      <c r="S147" s="218" t="n">
        <v>0</v>
      </c>
      <c r="T147" s="218" t="n">
        <v>0</v>
      </c>
      <c r="U147" s="218" t="n">
        <v>0</v>
      </c>
      <c r="W147" s="218" t="n">
        <v>0.044755009480157</v>
      </c>
      <c r="X147" s="218" t="n">
        <v>0.0895100189603141</v>
      </c>
      <c r="Y147" s="218" t="n">
        <v>0.134265028440471</v>
      </c>
      <c r="AA147" s="218" t="n">
        <v>0.0025</v>
      </c>
      <c r="AB147" s="218" t="n">
        <v>0.005</v>
      </c>
      <c r="AC147" s="218" t="n">
        <v>0.0075</v>
      </c>
      <c r="AE147" s="218" t="n">
        <v>-0.25</v>
      </c>
      <c r="AF147" s="218" t="n">
        <v>1.5</v>
      </c>
      <c r="AG147" s="218" t="n">
        <v>0.25</v>
      </c>
      <c r="AI147" s="218" t="n">
        <v>-0.1</v>
      </c>
      <c r="AJ147" s="218" t="n">
        <v>0.3</v>
      </c>
      <c r="AK147" s="218" t="n">
        <v>0.1</v>
      </c>
      <c r="AM147" s="259" t="n">
        <v>47</v>
      </c>
      <c r="AN147" s="269" t="n">
        <v>0.4</v>
      </c>
      <c r="BE147" s="253" t="n">
        <v>40848</v>
      </c>
      <c r="BF147" s="271" t="n">
        <v>0.9</v>
      </c>
    </row>
    <row r="148" customFormat="false" ht="12.75" hidden="false" customHeight="false" outlineLevel="0" collapsed="false">
      <c r="A148" s="267" t="n">
        <v>39995</v>
      </c>
      <c r="B148" s="175" t="n">
        <v>92.75</v>
      </c>
      <c r="C148" s="268" t="n">
        <v>97.75</v>
      </c>
      <c r="D148" s="175" t="n">
        <v>102.75</v>
      </c>
      <c r="E148" s="263"/>
      <c r="F148" s="175" t="n">
        <v>15.1149998474121</v>
      </c>
      <c r="G148" s="175" t="n">
        <v>17.6149998474121</v>
      </c>
      <c r="H148" s="175" t="n">
        <v>20.1149998474121</v>
      </c>
      <c r="I148" s="259"/>
      <c r="J148" s="253" t="n">
        <v>40878</v>
      </c>
      <c r="K148" s="218" t="n">
        <v>20.9575</v>
      </c>
      <c r="L148" s="218" t="n">
        <v>22.12</v>
      </c>
      <c r="M148" s="218" t="n">
        <v>23.2825</v>
      </c>
      <c r="O148" s="218" t="n">
        <v>12.5</v>
      </c>
      <c r="P148" s="218" t="n">
        <v>16.8</v>
      </c>
      <c r="Q148" s="218" t="n">
        <v>21.1</v>
      </c>
      <c r="S148" s="218" t="n">
        <v>0</v>
      </c>
      <c r="T148" s="218" t="n">
        <v>0</v>
      </c>
      <c r="U148" s="218" t="n">
        <v>0</v>
      </c>
      <c r="W148" s="218" t="n">
        <v>0.044755009480157</v>
      </c>
      <c r="X148" s="218" t="n">
        <v>0.0895100189603141</v>
      </c>
      <c r="Y148" s="218" t="n">
        <v>0.134265028440471</v>
      </c>
      <c r="AA148" s="218" t="n">
        <v>0.0025</v>
      </c>
      <c r="AB148" s="218" t="n">
        <v>0.005</v>
      </c>
      <c r="AC148" s="218" t="n">
        <v>0.0075</v>
      </c>
      <c r="AE148" s="218" t="n">
        <v>-0.25</v>
      </c>
      <c r="AF148" s="218" t="n">
        <v>1.5</v>
      </c>
      <c r="AG148" s="218" t="n">
        <v>0.25</v>
      </c>
      <c r="AI148" s="218" t="n">
        <v>-0.1</v>
      </c>
      <c r="AJ148" s="218" t="n">
        <v>0.3</v>
      </c>
      <c r="AK148" s="218" t="n">
        <v>0.1</v>
      </c>
      <c r="AM148" s="259" t="n">
        <v>48</v>
      </c>
      <c r="AN148" s="269" t="n">
        <v>0.4</v>
      </c>
      <c r="BE148" s="253" t="n">
        <v>40878</v>
      </c>
      <c r="BF148" s="271" t="n">
        <v>0.9</v>
      </c>
    </row>
    <row r="149" customFormat="false" ht="12.75" hidden="false" customHeight="false" outlineLevel="0" collapsed="false">
      <c r="A149" s="267" t="n">
        <v>40026</v>
      </c>
      <c r="B149" s="175" t="n">
        <v>86.75</v>
      </c>
      <c r="C149" s="268" t="n">
        <v>91.75</v>
      </c>
      <c r="D149" s="175" t="n">
        <v>96.75</v>
      </c>
      <c r="E149" s="263"/>
      <c r="F149" s="175" t="n">
        <v>15.1649990844727</v>
      </c>
      <c r="G149" s="175" t="n">
        <v>17.6649990844727</v>
      </c>
      <c r="H149" s="175" t="n">
        <v>20.1649990844727</v>
      </c>
      <c r="I149" s="259"/>
      <c r="J149" s="253" t="n">
        <v>40909</v>
      </c>
      <c r="K149" s="218" t="n">
        <v>29.569</v>
      </c>
      <c r="L149" s="218" t="n">
        <v>30.844</v>
      </c>
      <c r="M149" s="218" t="n">
        <v>32.119</v>
      </c>
      <c r="O149" s="218" t="n">
        <v>19.1835</v>
      </c>
      <c r="P149" s="218" t="n">
        <v>23.4835</v>
      </c>
      <c r="Q149" s="218" t="n">
        <v>27.7835</v>
      </c>
      <c r="S149" s="218" t="n">
        <v>0.25</v>
      </c>
      <c r="T149" s="218" t="n">
        <v>0.25</v>
      </c>
      <c r="U149" s="218" t="n">
        <v>0.25</v>
      </c>
      <c r="W149" s="218" t="n">
        <v>0.044755009480157</v>
      </c>
      <c r="X149" s="218" t="n">
        <v>0.0895100189603141</v>
      </c>
      <c r="Y149" s="218" t="n">
        <v>0.134265028440471</v>
      </c>
      <c r="AA149" s="218" t="n">
        <v>0.0025</v>
      </c>
      <c r="AB149" s="218" t="n">
        <v>0.005</v>
      </c>
      <c r="AC149" s="218" t="n">
        <v>0.0075</v>
      </c>
      <c r="AE149" s="218" t="n">
        <v>-0.25</v>
      </c>
      <c r="AF149" s="218" t="n">
        <v>1.5</v>
      </c>
      <c r="AG149" s="218" t="n">
        <v>0.25</v>
      </c>
      <c r="AI149" s="218" t="n">
        <v>-0.1</v>
      </c>
      <c r="AJ149" s="218" t="n">
        <v>0.3</v>
      </c>
      <c r="AK149" s="218" t="n">
        <v>0.1</v>
      </c>
      <c r="AM149" s="259" t="n">
        <v>48</v>
      </c>
      <c r="AN149" s="269" t="n">
        <v>0.4</v>
      </c>
      <c r="BE149" s="253" t="n">
        <v>40909</v>
      </c>
      <c r="BF149" s="271" t="n">
        <v>0.9</v>
      </c>
    </row>
    <row r="150" customFormat="false" ht="12.75" hidden="false" customHeight="false" outlineLevel="0" collapsed="false">
      <c r="A150" s="267" t="n">
        <v>40057</v>
      </c>
      <c r="B150" s="175" t="n">
        <v>34</v>
      </c>
      <c r="C150" s="268" t="n">
        <v>35.5</v>
      </c>
      <c r="D150" s="175" t="n">
        <v>37</v>
      </c>
      <c r="E150" s="263"/>
      <c r="F150" s="175" t="n">
        <v>16.9149990844727</v>
      </c>
      <c r="G150" s="175" t="n">
        <v>17.6649990844727</v>
      </c>
      <c r="H150" s="175" t="n">
        <v>18.4149990844727</v>
      </c>
      <c r="I150" s="259"/>
      <c r="J150" s="253" t="n">
        <v>40940</v>
      </c>
      <c r="K150" s="218" t="n">
        <v>28.5175</v>
      </c>
      <c r="L150" s="218" t="n">
        <v>29.7925</v>
      </c>
      <c r="M150" s="218" t="n">
        <v>31.0675</v>
      </c>
      <c r="O150" s="218" t="n">
        <v>21.2865</v>
      </c>
      <c r="P150" s="218" t="n">
        <v>25.5865</v>
      </c>
      <c r="Q150" s="218" t="n">
        <v>29.8865</v>
      </c>
      <c r="S150" s="218" t="n">
        <v>0</v>
      </c>
      <c r="T150" s="218" t="n">
        <v>0</v>
      </c>
      <c r="U150" s="218" t="n">
        <v>0</v>
      </c>
      <c r="W150" s="218" t="n">
        <v>0.0671325142202355</v>
      </c>
      <c r="X150" s="218" t="n">
        <v>0.134265028440471</v>
      </c>
      <c r="Y150" s="218" t="n">
        <v>0.201397542660707</v>
      </c>
      <c r="AA150" s="218" t="n">
        <v>0.0025</v>
      </c>
      <c r="AB150" s="218" t="n">
        <v>0.005</v>
      </c>
      <c r="AC150" s="218" t="n">
        <v>0.0075</v>
      </c>
      <c r="AE150" s="218" t="n">
        <v>-0.4</v>
      </c>
      <c r="AF150" s="218" t="n">
        <v>1.75</v>
      </c>
      <c r="AG150" s="218" t="n">
        <v>0.5</v>
      </c>
      <c r="AI150" s="218" t="n">
        <v>-0.1</v>
      </c>
      <c r="AJ150" s="218" t="n">
        <v>0.3</v>
      </c>
      <c r="AK150" s="218" t="n">
        <v>0.1</v>
      </c>
      <c r="AM150" s="259" t="n">
        <v>48</v>
      </c>
      <c r="AN150" s="269" t="n">
        <v>0.4</v>
      </c>
      <c r="BE150" s="253" t="n">
        <v>40940</v>
      </c>
      <c r="BF150" s="271" t="n">
        <v>0.9</v>
      </c>
    </row>
    <row r="151" customFormat="false" ht="12.75" hidden="false" customHeight="false" outlineLevel="0" collapsed="false">
      <c r="A151" s="267" t="n">
        <v>40087</v>
      </c>
      <c r="B151" s="175" t="n">
        <v>26.4</v>
      </c>
      <c r="C151" s="268" t="n">
        <v>27.75</v>
      </c>
      <c r="D151" s="175" t="n">
        <v>29.1</v>
      </c>
      <c r="E151" s="263"/>
      <c r="F151" s="175" t="n">
        <v>16.6899998474121</v>
      </c>
      <c r="G151" s="175" t="n">
        <v>17.3649998474121</v>
      </c>
      <c r="H151" s="175" t="n">
        <v>18.0399998474121</v>
      </c>
      <c r="I151" s="259"/>
      <c r="J151" s="253" t="n">
        <v>40969</v>
      </c>
      <c r="K151" s="218" t="n">
        <v>22.47125</v>
      </c>
      <c r="L151" s="218" t="n">
        <v>23.18375</v>
      </c>
      <c r="M151" s="218" t="n">
        <v>23.89625</v>
      </c>
      <c r="O151" s="218" t="n">
        <v>13.97425</v>
      </c>
      <c r="P151" s="218" t="n">
        <v>18.27425</v>
      </c>
      <c r="Q151" s="218" t="n">
        <v>22.57425</v>
      </c>
      <c r="S151" s="218" t="n">
        <v>0</v>
      </c>
      <c r="T151" s="218" t="n">
        <v>0</v>
      </c>
      <c r="U151" s="218" t="n">
        <v>0</v>
      </c>
      <c r="W151" s="218" t="n">
        <v>0.0671325142202355</v>
      </c>
      <c r="X151" s="218" t="n">
        <v>0.134265028440471</v>
      </c>
      <c r="Y151" s="218" t="n">
        <v>0.201397542660707</v>
      </c>
      <c r="AA151" s="218" t="n">
        <v>0.0025</v>
      </c>
      <c r="AB151" s="218" t="n">
        <v>0.005</v>
      </c>
      <c r="AC151" s="218" t="n">
        <v>0.0075</v>
      </c>
      <c r="AE151" s="218" t="n">
        <v>-0.4</v>
      </c>
      <c r="AF151" s="218" t="n">
        <v>1.75</v>
      </c>
      <c r="AG151" s="218" t="n">
        <v>0.5</v>
      </c>
      <c r="AI151" s="218" t="n">
        <v>-0.1</v>
      </c>
      <c r="AJ151" s="218" t="n">
        <v>0.3</v>
      </c>
      <c r="AK151" s="218" t="n">
        <v>0.1</v>
      </c>
      <c r="AM151" s="259" t="n">
        <v>49</v>
      </c>
      <c r="AN151" s="269" t="n">
        <v>0.4</v>
      </c>
      <c r="BE151" s="253" t="n">
        <v>40969</v>
      </c>
      <c r="BF151" s="271" t="n">
        <v>0.9</v>
      </c>
    </row>
    <row r="152" customFormat="false" ht="12.75" hidden="false" customHeight="false" outlineLevel="0" collapsed="false">
      <c r="A152" s="267" t="n">
        <v>40118</v>
      </c>
      <c r="B152" s="175" t="n">
        <v>26.4</v>
      </c>
      <c r="C152" s="268" t="n">
        <v>27.75</v>
      </c>
      <c r="D152" s="175" t="n">
        <v>29.1</v>
      </c>
      <c r="E152" s="263"/>
      <c r="F152" s="175" t="n">
        <v>14.9399998474121</v>
      </c>
      <c r="G152" s="175" t="n">
        <v>15.6149998474121</v>
      </c>
      <c r="H152" s="175" t="n">
        <v>16.2899998474121</v>
      </c>
      <c r="I152" s="259"/>
      <c r="J152" s="253" t="n">
        <v>41000</v>
      </c>
      <c r="K152" s="218" t="n">
        <v>23.609</v>
      </c>
      <c r="L152" s="218" t="n">
        <v>24.209</v>
      </c>
      <c r="M152" s="218" t="n">
        <v>24.809</v>
      </c>
      <c r="O152" s="218" t="n">
        <v>18.783</v>
      </c>
      <c r="P152" s="218" t="n">
        <v>23.083</v>
      </c>
      <c r="Q152" s="218" t="n">
        <v>27.383</v>
      </c>
      <c r="S152" s="218" t="n">
        <v>0</v>
      </c>
      <c r="T152" s="218" t="n">
        <v>0</v>
      </c>
      <c r="U152" s="218" t="n">
        <v>0</v>
      </c>
      <c r="W152" s="218" t="n">
        <v>0.0537060113761884</v>
      </c>
      <c r="X152" s="218" t="n">
        <v>0.107412022752377</v>
      </c>
      <c r="Y152" s="218" t="n">
        <v>0.161118034128565</v>
      </c>
      <c r="AA152" s="218" t="n">
        <v>0.0025</v>
      </c>
      <c r="AB152" s="218" t="n">
        <v>0.005</v>
      </c>
      <c r="AC152" s="218" t="n">
        <v>0.0075</v>
      </c>
      <c r="AE152" s="218" t="n">
        <v>-0.25</v>
      </c>
      <c r="AF152" s="218" t="n">
        <v>1.1</v>
      </c>
      <c r="AG152" s="218" t="n">
        <v>0.25</v>
      </c>
      <c r="AI152" s="218" t="n">
        <v>-0.1</v>
      </c>
      <c r="AJ152" s="218" t="n">
        <v>0.3</v>
      </c>
      <c r="AK152" s="218" t="n">
        <v>0.1</v>
      </c>
      <c r="AM152" s="259" t="n">
        <v>49</v>
      </c>
      <c r="AN152" s="269" t="n">
        <v>0.4</v>
      </c>
      <c r="BE152" s="253" t="n">
        <v>41000</v>
      </c>
      <c r="BF152" s="271" t="n">
        <v>0.9</v>
      </c>
    </row>
    <row r="153" customFormat="false" ht="12.75" hidden="false" customHeight="false" outlineLevel="0" collapsed="false">
      <c r="A153" s="267" t="n">
        <v>40148</v>
      </c>
      <c r="B153" s="175" t="n">
        <v>26.4</v>
      </c>
      <c r="C153" s="268" t="n">
        <v>27.75</v>
      </c>
      <c r="D153" s="175" t="n">
        <v>29.1</v>
      </c>
      <c r="E153" s="263"/>
      <c r="F153" s="175" t="n">
        <v>15.7900002288818</v>
      </c>
      <c r="G153" s="175" t="n">
        <v>16.4650002288818</v>
      </c>
      <c r="H153" s="175" t="n">
        <v>17.1400002288818</v>
      </c>
      <c r="I153" s="259"/>
      <c r="J153" s="253" t="n">
        <v>41030</v>
      </c>
      <c r="K153" s="218" t="n">
        <v>25.113</v>
      </c>
      <c r="L153" s="218" t="n">
        <v>26.973</v>
      </c>
      <c r="M153" s="218" t="n">
        <v>28.833</v>
      </c>
      <c r="O153" s="218" t="n">
        <v>21.944</v>
      </c>
      <c r="P153" s="218" t="n">
        <v>26.244</v>
      </c>
      <c r="Q153" s="218" t="n">
        <v>30.544</v>
      </c>
      <c r="S153" s="218" t="n">
        <v>0</v>
      </c>
      <c r="T153" s="218" t="n">
        <v>0</v>
      </c>
      <c r="U153" s="218" t="n">
        <v>0</v>
      </c>
      <c r="W153" s="218" t="n">
        <v>0.0523633610917837</v>
      </c>
      <c r="X153" s="218" t="n">
        <v>0.104726722183567</v>
      </c>
      <c r="Y153" s="218" t="n">
        <v>0.157090083275351</v>
      </c>
      <c r="AA153" s="218" t="n">
        <v>0.0025</v>
      </c>
      <c r="AB153" s="218" t="n">
        <v>0.005</v>
      </c>
      <c r="AC153" s="218" t="n">
        <v>0.0075</v>
      </c>
      <c r="AE153" s="218" t="n">
        <v>-0.25</v>
      </c>
      <c r="AF153" s="218" t="n">
        <v>1.2</v>
      </c>
      <c r="AG153" s="218" t="n">
        <v>0.25</v>
      </c>
      <c r="AI153" s="218" t="n">
        <v>-0.1</v>
      </c>
      <c r="AJ153" s="218" t="n">
        <v>0.3</v>
      </c>
      <c r="AK153" s="218" t="n">
        <v>0.1</v>
      </c>
      <c r="AM153" s="259" t="n">
        <v>49</v>
      </c>
      <c r="AN153" s="269" t="n">
        <v>0.4</v>
      </c>
      <c r="BE153" s="253" t="n">
        <v>41030</v>
      </c>
      <c r="BF153" s="271" t="n">
        <v>0.9</v>
      </c>
    </row>
    <row r="154" customFormat="false" ht="12.75" hidden="false" customHeight="false" outlineLevel="0" collapsed="false">
      <c r="A154" s="267" t="n">
        <v>40179</v>
      </c>
      <c r="B154" s="175" t="n">
        <v>33.55</v>
      </c>
      <c r="C154" s="268" t="n">
        <v>35.05</v>
      </c>
      <c r="D154" s="175" t="n">
        <v>36.55</v>
      </c>
      <c r="E154" s="263"/>
      <c r="F154" s="175" t="n">
        <v>20.2649975585938</v>
      </c>
      <c r="G154" s="175" t="n">
        <v>21.0149975585938</v>
      </c>
      <c r="H154" s="175" t="n">
        <v>21.7649975585938</v>
      </c>
      <c r="I154" s="259"/>
      <c r="J154" s="253" t="n">
        <v>41061</v>
      </c>
      <c r="K154" s="218" t="n">
        <v>53.3175</v>
      </c>
      <c r="L154" s="218" t="n">
        <v>58.65</v>
      </c>
      <c r="M154" s="218" t="n">
        <v>63.9825</v>
      </c>
      <c r="O154" s="218" t="n">
        <v>42.2375</v>
      </c>
      <c r="P154" s="218" t="n">
        <v>46.5375</v>
      </c>
      <c r="Q154" s="218" t="n">
        <v>50.8375</v>
      </c>
      <c r="S154" s="218" t="n">
        <v>0</v>
      </c>
      <c r="T154" s="218" t="n">
        <v>0</v>
      </c>
      <c r="U154" s="218" t="n">
        <v>0</v>
      </c>
      <c r="W154" s="218" t="n">
        <v>0.0590766125138073</v>
      </c>
      <c r="X154" s="218" t="n">
        <v>0.118153225027615</v>
      </c>
      <c r="Y154" s="218" t="n">
        <v>0.177229837541422</v>
      </c>
      <c r="AA154" s="218" t="n">
        <v>0.0025</v>
      </c>
      <c r="AB154" s="218" t="n">
        <v>0.005</v>
      </c>
      <c r="AC154" s="218" t="n">
        <v>0.0075</v>
      </c>
      <c r="AE154" s="218" t="n">
        <v>-0.25</v>
      </c>
      <c r="AF154" s="218" t="n">
        <v>2</v>
      </c>
      <c r="AG154" s="218" t="n">
        <v>0.25</v>
      </c>
      <c r="AI154" s="218" t="n">
        <v>-0.1</v>
      </c>
      <c r="AJ154" s="218" t="n">
        <v>0.3</v>
      </c>
      <c r="AK154" s="218" t="n">
        <v>0.1</v>
      </c>
      <c r="AM154" s="259" t="n">
        <v>50</v>
      </c>
      <c r="AN154" s="269" t="n">
        <v>0.4</v>
      </c>
      <c r="BE154" s="253" t="n">
        <v>41061</v>
      </c>
      <c r="BF154" s="271" t="n">
        <v>0.9</v>
      </c>
    </row>
    <row r="155" customFormat="false" ht="12.75" hidden="false" customHeight="false" outlineLevel="0" collapsed="false">
      <c r="A155" s="267" t="n">
        <v>40210</v>
      </c>
      <c r="B155" s="175" t="n">
        <v>33.55</v>
      </c>
      <c r="C155" s="268" t="n">
        <v>35.05</v>
      </c>
      <c r="D155" s="175" t="n">
        <v>36.55</v>
      </c>
      <c r="E155" s="263"/>
      <c r="F155" s="175" t="n">
        <v>20.414997177124</v>
      </c>
      <c r="G155" s="175" t="n">
        <v>21.164997177124</v>
      </c>
      <c r="H155" s="175" t="n">
        <v>21.914997177124</v>
      </c>
      <c r="I155" s="259"/>
      <c r="J155" s="253" t="n">
        <v>41091</v>
      </c>
      <c r="K155" s="218" t="n">
        <v>87.55</v>
      </c>
      <c r="L155" s="218" t="n">
        <v>91.3</v>
      </c>
      <c r="M155" s="218" t="n">
        <v>95.05</v>
      </c>
      <c r="O155" s="218" t="n">
        <v>64.175</v>
      </c>
      <c r="P155" s="218" t="n">
        <v>68.475</v>
      </c>
      <c r="Q155" s="218" t="n">
        <v>72.775</v>
      </c>
      <c r="S155" s="218" t="n">
        <v>0</v>
      </c>
      <c r="T155" s="218" t="n">
        <v>0</v>
      </c>
      <c r="U155" s="218" t="n">
        <v>0</v>
      </c>
      <c r="W155" s="218" t="n">
        <v>0.0751884159266638</v>
      </c>
      <c r="X155" s="218" t="n">
        <v>0.150376831853328</v>
      </c>
      <c r="Y155" s="218" t="n">
        <v>0.225565247779991</v>
      </c>
      <c r="AA155" s="218" t="n">
        <v>0.0025</v>
      </c>
      <c r="AB155" s="218" t="n">
        <v>0.005</v>
      </c>
      <c r="AC155" s="218" t="n">
        <v>0.0075</v>
      </c>
      <c r="AE155" s="218" t="n">
        <v>-0.75</v>
      </c>
      <c r="AF155" s="218" t="n">
        <v>2.25</v>
      </c>
      <c r="AG155" s="218" t="n">
        <v>0.75</v>
      </c>
      <c r="AI155" s="218" t="n">
        <v>-0.1</v>
      </c>
      <c r="AJ155" s="218" t="n">
        <v>0.3</v>
      </c>
      <c r="AK155" s="218" t="n">
        <v>0.1</v>
      </c>
      <c r="AM155" s="259" t="n">
        <v>50</v>
      </c>
      <c r="AN155" s="269" t="n">
        <v>0.4</v>
      </c>
      <c r="BE155" s="253" t="n">
        <v>41091</v>
      </c>
      <c r="BF155" s="271" t="n">
        <v>0.9</v>
      </c>
    </row>
    <row r="156" customFormat="false" ht="12.75" hidden="false" customHeight="false" outlineLevel="0" collapsed="false">
      <c r="A156" s="267" t="n">
        <v>40238</v>
      </c>
      <c r="B156" s="175" t="n">
        <v>26.425</v>
      </c>
      <c r="C156" s="268" t="n">
        <v>27.275</v>
      </c>
      <c r="D156" s="175" t="n">
        <v>28.125</v>
      </c>
      <c r="E156" s="263"/>
      <c r="F156" s="175" t="n">
        <v>17.9899990844727</v>
      </c>
      <c r="G156" s="175" t="n">
        <v>18.4149990844727</v>
      </c>
      <c r="H156" s="175" t="n">
        <v>18.8399990844727</v>
      </c>
      <c r="I156" s="259"/>
      <c r="J156" s="253" t="n">
        <v>41122</v>
      </c>
      <c r="K156" s="218" t="n">
        <v>86.18</v>
      </c>
      <c r="L156" s="218" t="n">
        <v>89.93</v>
      </c>
      <c r="M156" s="218" t="n">
        <v>93.68</v>
      </c>
      <c r="O156" s="218" t="n">
        <v>62.17</v>
      </c>
      <c r="P156" s="218" t="n">
        <v>66.47</v>
      </c>
      <c r="Q156" s="218" t="n">
        <v>70.77</v>
      </c>
      <c r="S156" s="218" t="n">
        <v>0</v>
      </c>
      <c r="T156" s="218" t="n">
        <v>0</v>
      </c>
      <c r="U156" s="218" t="n">
        <v>0</v>
      </c>
      <c r="W156" s="218" t="n">
        <v>0.0913002193395203</v>
      </c>
      <c r="X156" s="218" t="n">
        <v>0.182600438679041</v>
      </c>
      <c r="Y156" s="218" t="n">
        <v>0.273900658018561</v>
      </c>
      <c r="AA156" s="218" t="n">
        <v>0.0025</v>
      </c>
      <c r="AB156" s="218" t="n">
        <v>0.005</v>
      </c>
      <c r="AC156" s="218" t="n">
        <v>0.0075</v>
      </c>
      <c r="AE156" s="218" t="n">
        <v>-1</v>
      </c>
      <c r="AF156" s="218" t="n">
        <v>3</v>
      </c>
      <c r="AG156" s="218" t="n">
        <v>1</v>
      </c>
      <c r="AI156" s="218" t="n">
        <v>-0.1</v>
      </c>
      <c r="AJ156" s="218" t="n">
        <v>0.3</v>
      </c>
      <c r="AK156" s="218" t="n">
        <v>0.1</v>
      </c>
      <c r="AM156" s="259" t="n">
        <v>50</v>
      </c>
      <c r="AN156" s="269" t="n">
        <v>0.4</v>
      </c>
      <c r="BE156" s="253" t="n">
        <v>41122</v>
      </c>
      <c r="BF156" s="271" t="n">
        <v>0.9</v>
      </c>
    </row>
    <row r="157" customFormat="false" ht="12.75" hidden="false" customHeight="false" outlineLevel="0" collapsed="false">
      <c r="A157" s="267" t="n">
        <v>40269</v>
      </c>
      <c r="B157" s="175" t="n">
        <v>27.45</v>
      </c>
      <c r="C157" s="268" t="n">
        <v>28.15</v>
      </c>
      <c r="D157" s="175" t="n">
        <v>28.85</v>
      </c>
      <c r="E157" s="263"/>
      <c r="F157" s="175" t="n">
        <v>18.3149990844727</v>
      </c>
      <c r="G157" s="175" t="n">
        <v>18.6649990844727</v>
      </c>
      <c r="H157" s="175" t="n">
        <v>19.0149990844727</v>
      </c>
      <c r="I157" s="259"/>
      <c r="J157" s="253" t="n">
        <v>41153</v>
      </c>
      <c r="K157" s="218" t="n">
        <v>28.7375</v>
      </c>
      <c r="L157" s="218" t="n">
        <v>30.0875</v>
      </c>
      <c r="M157" s="218" t="n">
        <v>31.4375</v>
      </c>
      <c r="O157" s="218" t="n">
        <v>19.2625</v>
      </c>
      <c r="P157" s="218" t="n">
        <v>23.5625</v>
      </c>
      <c r="Q157" s="218" t="n">
        <v>27.8625</v>
      </c>
      <c r="S157" s="218" t="n">
        <v>0</v>
      </c>
      <c r="T157" s="218" t="n">
        <v>0</v>
      </c>
      <c r="U157" s="218" t="n">
        <v>0</v>
      </c>
      <c r="W157" s="218" t="n">
        <v>0.0913002193395203</v>
      </c>
      <c r="X157" s="218" t="n">
        <v>0.182600438679041</v>
      </c>
      <c r="Y157" s="218" t="n">
        <v>0.273900658018561</v>
      </c>
      <c r="AA157" s="218" t="n">
        <v>0.0025</v>
      </c>
      <c r="AB157" s="218" t="n">
        <v>0.005</v>
      </c>
      <c r="AC157" s="218" t="n">
        <v>0.0075</v>
      </c>
      <c r="AE157" s="218" t="n">
        <v>-1</v>
      </c>
      <c r="AF157" s="218" t="n">
        <v>3</v>
      </c>
      <c r="AG157" s="218" t="n">
        <v>1</v>
      </c>
      <c r="AI157" s="218" t="n">
        <v>-0.1</v>
      </c>
      <c r="AJ157" s="218" t="n">
        <v>0.3</v>
      </c>
      <c r="AK157" s="218" t="n">
        <v>0.1</v>
      </c>
      <c r="AM157" s="259" t="n">
        <v>51</v>
      </c>
      <c r="AN157" s="269" t="n">
        <v>0.4</v>
      </c>
      <c r="BE157" s="253" t="n">
        <v>41153</v>
      </c>
      <c r="BF157" s="271" t="n">
        <v>0.9</v>
      </c>
    </row>
    <row r="158" customFormat="false" ht="12.75" hidden="false" customHeight="false" outlineLevel="0" collapsed="false">
      <c r="A158" s="267" t="n">
        <v>40299</v>
      </c>
      <c r="B158" s="175" t="n">
        <v>33.97</v>
      </c>
      <c r="C158" s="268" t="n">
        <v>36.45</v>
      </c>
      <c r="D158" s="175" t="n">
        <v>38.93</v>
      </c>
      <c r="E158" s="263"/>
      <c r="F158" s="175" t="n">
        <v>16.8749998474121</v>
      </c>
      <c r="G158" s="175" t="n">
        <v>18.1149998474121</v>
      </c>
      <c r="H158" s="175" t="n">
        <v>19.3549998474121</v>
      </c>
      <c r="I158" s="259"/>
      <c r="J158" s="253" t="n">
        <v>41183</v>
      </c>
      <c r="K158" s="218" t="n">
        <v>19.7625</v>
      </c>
      <c r="L158" s="218" t="n">
        <v>21</v>
      </c>
      <c r="M158" s="218" t="n">
        <v>22.2375</v>
      </c>
      <c r="O158" s="218" t="n">
        <v>12.5</v>
      </c>
      <c r="P158" s="218" t="n">
        <v>16.8</v>
      </c>
      <c r="Q158" s="218" t="n">
        <v>21.1</v>
      </c>
      <c r="S158" s="218" t="n">
        <v>0</v>
      </c>
      <c r="T158" s="218" t="n">
        <v>0</v>
      </c>
      <c r="U158" s="218" t="n">
        <v>0</v>
      </c>
      <c r="W158" s="218" t="n">
        <v>0.0569609211565635</v>
      </c>
      <c r="X158" s="218" t="n">
        <v>0.113921842313127</v>
      </c>
      <c r="Y158" s="218" t="n">
        <v>0.17088276346969</v>
      </c>
      <c r="AA158" s="218" t="n">
        <v>0.0025</v>
      </c>
      <c r="AB158" s="218" t="n">
        <v>0.005</v>
      </c>
      <c r="AC158" s="218" t="n">
        <v>0.0075</v>
      </c>
      <c r="AE158" s="218" t="n">
        <v>-0.4</v>
      </c>
      <c r="AF158" s="218" t="n">
        <v>1.75</v>
      </c>
      <c r="AG158" s="218" t="n">
        <v>0.5</v>
      </c>
      <c r="AI158" s="218" t="n">
        <v>-0.1</v>
      </c>
      <c r="AJ158" s="218" t="n">
        <v>0.3</v>
      </c>
      <c r="AK158" s="218" t="n">
        <v>0.1</v>
      </c>
      <c r="AM158" s="259" t="n">
        <v>51</v>
      </c>
      <c r="AN158" s="269" t="n">
        <v>0.4</v>
      </c>
      <c r="BE158" s="253" t="n">
        <v>41183</v>
      </c>
      <c r="BF158" s="271" t="n">
        <v>0.9</v>
      </c>
    </row>
    <row r="159" customFormat="false" ht="12.75" hidden="false" customHeight="false" outlineLevel="0" collapsed="false">
      <c r="A159" s="267" t="n">
        <v>40330</v>
      </c>
      <c r="B159" s="175" t="n">
        <v>55.64</v>
      </c>
      <c r="C159" s="268" t="n">
        <v>62.75</v>
      </c>
      <c r="D159" s="175" t="n">
        <v>69.86</v>
      </c>
      <c r="E159" s="263"/>
      <c r="F159" s="175" t="n">
        <v>14.6200012207031</v>
      </c>
      <c r="G159" s="175" t="n">
        <v>18.1750012207031</v>
      </c>
      <c r="H159" s="175" t="n">
        <v>21.7300012207031</v>
      </c>
      <c r="I159" s="259"/>
      <c r="J159" s="253" t="n">
        <v>41214</v>
      </c>
      <c r="K159" s="218" t="n">
        <v>19.7625</v>
      </c>
      <c r="L159" s="218" t="n">
        <v>21</v>
      </c>
      <c r="M159" s="218" t="n">
        <v>22.2375</v>
      </c>
      <c r="O159" s="218" t="n">
        <v>12.5</v>
      </c>
      <c r="P159" s="218" t="n">
        <v>16.8</v>
      </c>
      <c r="Q159" s="218" t="n">
        <v>21.1</v>
      </c>
      <c r="S159" s="218" t="n">
        <v>0</v>
      </c>
      <c r="T159" s="218" t="n">
        <v>0</v>
      </c>
      <c r="U159" s="218" t="n">
        <v>0</v>
      </c>
      <c r="W159" s="218" t="n">
        <v>0.0429648091009507</v>
      </c>
      <c r="X159" s="218" t="n">
        <v>0.0859296182019015</v>
      </c>
      <c r="Y159" s="218" t="n">
        <v>0.128894427302852</v>
      </c>
      <c r="AA159" s="218" t="n">
        <v>0.0025</v>
      </c>
      <c r="AB159" s="218" t="n">
        <v>0.005</v>
      </c>
      <c r="AC159" s="218" t="n">
        <v>0.0075</v>
      </c>
      <c r="AE159" s="218" t="n">
        <v>-0.25</v>
      </c>
      <c r="AF159" s="218" t="n">
        <v>1.5</v>
      </c>
      <c r="AG159" s="218" t="n">
        <v>0.25</v>
      </c>
      <c r="AI159" s="218" t="n">
        <v>-0.1</v>
      </c>
      <c r="AJ159" s="218" t="n">
        <v>0.3</v>
      </c>
      <c r="AK159" s="218" t="n">
        <v>0.1</v>
      </c>
      <c r="AM159" s="259" t="n">
        <v>51</v>
      </c>
      <c r="AN159" s="269" t="n">
        <v>0.4</v>
      </c>
      <c r="BE159" s="253" t="n">
        <v>41214</v>
      </c>
      <c r="BF159" s="271" t="n">
        <v>0.9</v>
      </c>
    </row>
    <row r="160" customFormat="false" ht="12.75" hidden="false" customHeight="false" outlineLevel="0" collapsed="false">
      <c r="A160" s="267" t="n">
        <v>40360</v>
      </c>
      <c r="B160" s="175" t="n">
        <v>94.75</v>
      </c>
      <c r="C160" s="268" t="n">
        <v>99.75</v>
      </c>
      <c r="D160" s="175" t="n">
        <v>104.75</v>
      </c>
      <c r="E160" s="263"/>
      <c r="F160" s="175" t="n">
        <v>15.3649998474121</v>
      </c>
      <c r="G160" s="175" t="n">
        <v>17.8649998474121</v>
      </c>
      <c r="H160" s="175" t="n">
        <v>20.3649998474121</v>
      </c>
      <c r="I160" s="259"/>
      <c r="J160" s="253" t="n">
        <v>41244</v>
      </c>
      <c r="K160" s="218" t="n">
        <v>20.8825</v>
      </c>
      <c r="L160" s="218" t="n">
        <v>22.12</v>
      </c>
      <c r="M160" s="218" t="n">
        <v>23.3575</v>
      </c>
      <c r="O160" s="218" t="n">
        <v>12.5</v>
      </c>
      <c r="P160" s="218" t="n">
        <v>16.8</v>
      </c>
      <c r="Q160" s="218" t="n">
        <v>21.1</v>
      </c>
      <c r="S160" s="218" t="n">
        <v>0</v>
      </c>
      <c r="T160" s="218" t="n">
        <v>0</v>
      </c>
      <c r="U160" s="218" t="n">
        <v>0</v>
      </c>
      <c r="W160" s="218" t="n">
        <v>0.0429648091009507</v>
      </c>
      <c r="X160" s="218" t="n">
        <v>0.0859296182019015</v>
      </c>
      <c r="Y160" s="218" t="n">
        <v>0.128894427302852</v>
      </c>
      <c r="AA160" s="218" t="n">
        <v>0.0025</v>
      </c>
      <c r="AB160" s="218" t="n">
        <v>0.005</v>
      </c>
      <c r="AC160" s="218" t="n">
        <v>0.0075</v>
      </c>
      <c r="AE160" s="218" t="n">
        <v>-0.25</v>
      </c>
      <c r="AF160" s="218" t="n">
        <v>1.5</v>
      </c>
      <c r="AG160" s="218" t="n">
        <v>0.25</v>
      </c>
      <c r="AI160" s="218" t="n">
        <v>-0.1</v>
      </c>
      <c r="AJ160" s="218" t="n">
        <v>0.3</v>
      </c>
      <c r="AK160" s="218" t="n">
        <v>0.1</v>
      </c>
      <c r="AM160" s="259" t="n">
        <v>52</v>
      </c>
      <c r="AN160" s="269" t="n">
        <v>0.4</v>
      </c>
      <c r="BE160" s="253" t="n">
        <v>41244</v>
      </c>
      <c r="BF160" s="271" t="n">
        <v>0.9</v>
      </c>
    </row>
    <row r="161" customFormat="false" ht="12.75" hidden="false" customHeight="false" outlineLevel="0" collapsed="false">
      <c r="A161" s="267" t="n">
        <v>40391</v>
      </c>
      <c r="B161" s="175" t="n">
        <v>88.75</v>
      </c>
      <c r="C161" s="268" t="n">
        <v>93.75</v>
      </c>
      <c r="D161" s="175" t="n">
        <v>98.75</v>
      </c>
      <c r="E161" s="263"/>
      <c r="F161" s="175" t="n">
        <v>15.4149990844727</v>
      </c>
      <c r="G161" s="175" t="n">
        <v>17.9149990844727</v>
      </c>
      <c r="H161" s="175" t="n">
        <v>20.4149990844727</v>
      </c>
      <c r="I161" s="259"/>
      <c r="J161" s="253" t="n">
        <v>41275</v>
      </c>
      <c r="K161" s="218" t="n">
        <v>29.494</v>
      </c>
      <c r="L161" s="218" t="n">
        <v>30.844</v>
      </c>
      <c r="M161" s="218" t="n">
        <v>32.194</v>
      </c>
      <c r="O161" s="218" t="n">
        <v>19.1835</v>
      </c>
      <c r="P161" s="218" t="n">
        <v>23.4835</v>
      </c>
      <c r="Q161" s="218" t="n">
        <v>27.7835</v>
      </c>
      <c r="S161" s="218" t="n">
        <v>0.25</v>
      </c>
      <c r="T161" s="218" t="n">
        <v>0.25</v>
      </c>
      <c r="U161" s="218" t="n">
        <v>0.25</v>
      </c>
      <c r="W161" s="218" t="n">
        <v>0.0429648091009507</v>
      </c>
      <c r="X161" s="218" t="n">
        <v>0.0859296182019015</v>
      </c>
      <c r="Y161" s="218" t="n">
        <v>0.128894427302852</v>
      </c>
      <c r="AA161" s="218" t="n">
        <v>0.0025</v>
      </c>
      <c r="AB161" s="218" t="n">
        <v>0.005</v>
      </c>
      <c r="AC161" s="218" t="n">
        <v>0.0075</v>
      </c>
      <c r="AE161" s="218" t="n">
        <v>-0.25</v>
      </c>
      <c r="AF161" s="218" t="n">
        <v>1.5</v>
      </c>
      <c r="AG161" s="218" t="n">
        <v>0.25</v>
      </c>
      <c r="AI161" s="218" t="n">
        <v>-0.1</v>
      </c>
      <c r="AJ161" s="218" t="n">
        <v>0.3</v>
      </c>
      <c r="AK161" s="218" t="n">
        <v>0.1</v>
      </c>
      <c r="AM161" s="259" t="n">
        <v>52</v>
      </c>
      <c r="AN161" s="269" t="n">
        <v>0.4</v>
      </c>
      <c r="BE161" s="253" t="n">
        <v>41275</v>
      </c>
      <c r="BF161" s="271" t="n">
        <v>0.9</v>
      </c>
    </row>
    <row r="162" customFormat="false" ht="12.75" hidden="false" customHeight="false" outlineLevel="0" collapsed="false">
      <c r="A162" s="267" t="n">
        <v>40422</v>
      </c>
      <c r="B162" s="175" t="n">
        <v>34.15</v>
      </c>
      <c r="C162" s="268" t="n">
        <v>35.75</v>
      </c>
      <c r="D162" s="175" t="n">
        <v>37.35</v>
      </c>
      <c r="E162" s="263"/>
      <c r="F162" s="175" t="n">
        <v>17.1149990844727</v>
      </c>
      <c r="G162" s="175" t="n">
        <v>17.9149990844727</v>
      </c>
      <c r="H162" s="175" t="n">
        <v>18.7149990844727</v>
      </c>
      <c r="I162" s="259"/>
      <c r="J162" s="253" t="n">
        <v>41306</v>
      </c>
      <c r="K162" s="218" t="n">
        <v>28.4425</v>
      </c>
      <c r="L162" s="218" t="n">
        <v>29.7925</v>
      </c>
      <c r="M162" s="218" t="n">
        <v>31.1425</v>
      </c>
      <c r="O162" s="218" t="n">
        <v>21.2865</v>
      </c>
      <c r="P162" s="218" t="n">
        <v>25.5865</v>
      </c>
      <c r="Q162" s="218" t="n">
        <v>29.8865</v>
      </c>
      <c r="S162" s="218" t="n">
        <v>0</v>
      </c>
      <c r="T162" s="218" t="n">
        <v>0</v>
      </c>
      <c r="U162" s="218" t="n">
        <v>0</v>
      </c>
      <c r="W162" s="218" t="n">
        <v>0.0644472136514261</v>
      </c>
      <c r="X162" s="218" t="n">
        <v>0.128894427302852</v>
      </c>
      <c r="Y162" s="218" t="n">
        <v>0.193341640954278</v>
      </c>
      <c r="AA162" s="218" t="n">
        <v>0.0025</v>
      </c>
      <c r="AB162" s="218" t="n">
        <v>0.005</v>
      </c>
      <c r="AC162" s="218" t="n">
        <v>0.0075</v>
      </c>
      <c r="AE162" s="218" t="n">
        <v>-0.4</v>
      </c>
      <c r="AF162" s="218" t="n">
        <v>1.75</v>
      </c>
      <c r="AG162" s="218" t="n">
        <v>0.5</v>
      </c>
      <c r="AI162" s="218" t="n">
        <v>-0.1</v>
      </c>
      <c r="AJ162" s="218" t="n">
        <v>0.3</v>
      </c>
      <c r="AK162" s="218" t="n">
        <v>0.1</v>
      </c>
      <c r="AM162" s="259" t="n">
        <v>52</v>
      </c>
      <c r="AN162" s="269" t="n">
        <v>0.4</v>
      </c>
      <c r="BE162" s="253" t="n">
        <v>41306</v>
      </c>
      <c r="BF162" s="271" t="n">
        <v>0.9</v>
      </c>
    </row>
    <row r="163" customFormat="false" ht="12.75" hidden="false" customHeight="false" outlineLevel="0" collapsed="false">
      <c r="A163" s="267" t="n">
        <v>40452</v>
      </c>
      <c r="B163" s="175" t="n">
        <v>26.55</v>
      </c>
      <c r="C163" s="268" t="n">
        <v>28</v>
      </c>
      <c r="D163" s="175" t="n">
        <v>29.45</v>
      </c>
      <c r="E163" s="263"/>
      <c r="F163" s="175" t="n">
        <v>16.8899998474121</v>
      </c>
      <c r="G163" s="175" t="n">
        <v>17.6149998474121</v>
      </c>
      <c r="H163" s="175" t="n">
        <v>18.3399998474121</v>
      </c>
      <c r="I163" s="259"/>
      <c r="J163" s="253" t="n">
        <v>41334</v>
      </c>
      <c r="K163" s="218" t="n">
        <v>22.43375</v>
      </c>
      <c r="L163" s="218" t="n">
        <v>23.18375</v>
      </c>
      <c r="M163" s="218" t="n">
        <v>23.93375</v>
      </c>
      <c r="O163" s="218" t="n">
        <v>13.97425</v>
      </c>
      <c r="P163" s="218" t="n">
        <v>18.27425</v>
      </c>
      <c r="Q163" s="218" t="n">
        <v>22.57425</v>
      </c>
      <c r="S163" s="218" t="n">
        <v>0</v>
      </c>
      <c r="T163" s="218" t="n">
        <v>0</v>
      </c>
      <c r="U163" s="218" t="n">
        <v>0</v>
      </c>
      <c r="W163" s="218" t="n">
        <v>0.0644472136514261</v>
      </c>
      <c r="X163" s="218" t="n">
        <v>0.128894427302852</v>
      </c>
      <c r="Y163" s="218" t="n">
        <v>0.193341640954278</v>
      </c>
      <c r="AA163" s="218" t="n">
        <v>0.0025</v>
      </c>
      <c r="AB163" s="218" t="n">
        <v>0.005</v>
      </c>
      <c r="AC163" s="218" t="n">
        <v>0.0075</v>
      </c>
      <c r="AE163" s="218" t="n">
        <v>-0.4</v>
      </c>
      <c r="AF163" s="218" t="n">
        <v>1.75</v>
      </c>
      <c r="AG163" s="218" t="n">
        <v>0.5</v>
      </c>
      <c r="AI163" s="218" t="n">
        <v>-0.1</v>
      </c>
      <c r="AJ163" s="218" t="n">
        <v>0.3</v>
      </c>
      <c r="AK163" s="218" t="n">
        <v>0.1</v>
      </c>
      <c r="AM163" s="259" t="n">
        <v>53</v>
      </c>
      <c r="AN163" s="269" t="n">
        <v>0.4</v>
      </c>
      <c r="BE163" s="253" t="n">
        <v>41334</v>
      </c>
      <c r="BF163" s="271" t="n">
        <v>0.9</v>
      </c>
    </row>
    <row r="164" customFormat="false" ht="12.75" hidden="false" customHeight="false" outlineLevel="0" collapsed="false">
      <c r="A164" s="267" t="n">
        <v>40483</v>
      </c>
      <c r="B164" s="175" t="n">
        <v>26.55</v>
      </c>
      <c r="C164" s="268" t="n">
        <v>28</v>
      </c>
      <c r="D164" s="175" t="n">
        <v>29.45</v>
      </c>
      <c r="E164" s="263"/>
      <c r="F164" s="175" t="n">
        <v>15.1399998474121</v>
      </c>
      <c r="G164" s="175" t="n">
        <v>15.8649998474121</v>
      </c>
      <c r="H164" s="175" t="n">
        <v>16.5899998474121</v>
      </c>
      <c r="I164" s="259"/>
      <c r="J164" s="253" t="n">
        <v>41365</v>
      </c>
      <c r="K164" s="218" t="n">
        <v>23.5715</v>
      </c>
      <c r="L164" s="218" t="n">
        <v>24.209</v>
      </c>
      <c r="M164" s="218" t="n">
        <v>24.8465</v>
      </c>
      <c r="O164" s="218" t="n">
        <v>18.783</v>
      </c>
      <c r="P164" s="218" t="n">
        <v>23.083</v>
      </c>
      <c r="Q164" s="218" t="n">
        <v>27.383</v>
      </c>
      <c r="S164" s="218" t="n">
        <v>0</v>
      </c>
      <c r="T164" s="218" t="n">
        <v>0</v>
      </c>
      <c r="U164" s="218" t="n">
        <v>0</v>
      </c>
      <c r="W164" s="218" t="n">
        <v>0.0515577709211409</v>
      </c>
      <c r="X164" s="218" t="n">
        <v>0.103115541842282</v>
      </c>
      <c r="Y164" s="218" t="n">
        <v>0.154673312763423</v>
      </c>
      <c r="AA164" s="218" t="n">
        <v>0.0025</v>
      </c>
      <c r="AB164" s="218" t="n">
        <v>0.005</v>
      </c>
      <c r="AC164" s="218" t="n">
        <v>0.0075</v>
      </c>
      <c r="AE164" s="218" t="n">
        <v>-0.25</v>
      </c>
      <c r="AF164" s="218" t="n">
        <v>1.1</v>
      </c>
      <c r="AG164" s="218" t="n">
        <v>0.25</v>
      </c>
      <c r="AI164" s="218" t="n">
        <v>-0.1</v>
      </c>
      <c r="AJ164" s="218" t="n">
        <v>0.3</v>
      </c>
      <c r="AK164" s="218" t="n">
        <v>0.1</v>
      </c>
      <c r="AM164" s="259" t="n">
        <v>53</v>
      </c>
      <c r="AN164" s="269" t="n">
        <v>0.4</v>
      </c>
      <c r="BE164" s="253" t="n">
        <v>41365</v>
      </c>
      <c r="BF164" s="271" t="n">
        <v>0.9</v>
      </c>
    </row>
    <row r="165" customFormat="false" ht="12.75" hidden="false" customHeight="false" outlineLevel="0" collapsed="false">
      <c r="A165" s="267" t="n">
        <v>40513</v>
      </c>
      <c r="B165" s="175" t="n">
        <v>26.55</v>
      </c>
      <c r="C165" s="268" t="n">
        <v>28</v>
      </c>
      <c r="D165" s="175" t="n">
        <v>29.45</v>
      </c>
      <c r="E165" s="263"/>
      <c r="F165" s="175" t="n">
        <v>15.9900002288818</v>
      </c>
      <c r="G165" s="175" t="n">
        <v>16.7150002288818</v>
      </c>
      <c r="H165" s="175" t="n">
        <v>17.4400002288818</v>
      </c>
      <c r="I165" s="259"/>
      <c r="J165" s="253" t="n">
        <v>41395</v>
      </c>
      <c r="K165" s="218" t="n">
        <v>25.113</v>
      </c>
      <c r="L165" s="218" t="n">
        <v>26.973</v>
      </c>
      <c r="M165" s="218" t="n">
        <v>28.833</v>
      </c>
      <c r="O165" s="218" t="n">
        <v>21.944</v>
      </c>
      <c r="P165" s="218" t="n">
        <v>26.244</v>
      </c>
      <c r="Q165" s="218" t="n">
        <v>30.544</v>
      </c>
      <c r="S165" s="218" t="n">
        <v>0</v>
      </c>
      <c r="T165" s="218" t="n">
        <v>0</v>
      </c>
      <c r="U165" s="218" t="n">
        <v>0</v>
      </c>
      <c r="W165" s="218" t="n">
        <v>0.0502688266481124</v>
      </c>
      <c r="X165" s="218" t="n">
        <v>0.100537653296225</v>
      </c>
      <c r="Y165" s="218" t="n">
        <v>0.150806479944337</v>
      </c>
      <c r="AA165" s="218" t="n">
        <v>0.0025</v>
      </c>
      <c r="AB165" s="218" t="n">
        <v>0.005</v>
      </c>
      <c r="AC165" s="218" t="n">
        <v>0.0075</v>
      </c>
      <c r="AE165" s="218" t="n">
        <v>-0.25</v>
      </c>
      <c r="AF165" s="218" t="n">
        <v>1.2</v>
      </c>
      <c r="AG165" s="218" t="n">
        <v>0.25</v>
      </c>
      <c r="AI165" s="218" t="n">
        <v>-0.1</v>
      </c>
      <c r="AJ165" s="218" t="n">
        <v>0.3</v>
      </c>
      <c r="AK165" s="218" t="n">
        <v>0.1</v>
      </c>
      <c r="AM165" s="259" t="n">
        <v>53</v>
      </c>
      <c r="AN165" s="269" t="n">
        <v>0.4</v>
      </c>
      <c r="BE165" s="253" t="n">
        <v>41395</v>
      </c>
      <c r="BF165" s="271" t="n">
        <v>0.9</v>
      </c>
    </row>
    <row r="166" customFormat="false" ht="12.75" hidden="false" customHeight="false" outlineLevel="0" collapsed="false">
      <c r="A166" s="267" t="n">
        <v>40544</v>
      </c>
      <c r="B166" s="175" t="n">
        <v>33.45</v>
      </c>
      <c r="C166" s="268" t="n">
        <v>35.05</v>
      </c>
      <c r="D166" s="175" t="n">
        <v>36.65</v>
      </c>
      <c r="E166" s="263"/>
      <c r="F166" s="175" t="n">
        <v>20.2149975585937</v>
      </c>
      <c r="G166" s="175" t="n">
        <v>21.0149975585938</v>
      </c>
      <c r="H166" s="175" t="n">
        <v>21.8149975585938</v>
      </c>
      <c r="I166" s="259"/>
      <c r="J166" s="253" t="n">
        <v>41426</v>
      </c>
      <c r="K166" s="218" t="n">
        <v>53.7775</v>
      </c>
      <c r="L166" s="218" t="n">
        <v>59.11</v>
      </c>
      <c r="M166" s="218" t="n">
        <v>64.4425</v>
      </c>
      <c r="O166" s="218" t="n">
        <v>42.6025</v>
      </c>
      <c r="P166" s="218" t="n">
        <v>46.9025</v>
      </c>
      <c r="Q166" s="218" t="n">
        <v>51.2025</v>
      </c>
      <c r="S166" s="218" t="n">
        <v>0</v>
      </c>
      <c r="T166" s="218" t="n">
        <v>0</v>
      </c>
      <c r="U166" s="218" t="n">
        <v>0</v>
      </c>
      <c r="W166" s="218" t="n">
        <v>0.056713548013255</v>
      </c>
      <c r="X166" s="218" t="n">
        <v>0.11342709602651</v>
      </c>
      <c r="Y166" s="218" t="n">
        <v>0.170140644039765</v>
      </c>
      <c r="AA166" s="218" t="n">
        <v>0.0025</v>
      </c>
      <c r="AB166" s="218" t="n">
        <v>0.005</v>
      </c>
      <c r="AC166" s="218" t="n">
        <v>0.0075</v>
      </c>
      <c r="AE166" s="218" t="n">
        <v>-0.25</v>
      </c>
      <c r="AF166" s="218" t="n">
        <v>2</v>
      </c>
      <c r="AG166" s="218" t="n">
        <v>0.25</v>
      </c>
      <c r="AI166" s="218" t="n">
        <v>-0.1</v>
      </c>
      <c r="AJ166" s="218" t="n">
        <v>0.3</v>
      </c>
      <c r="AK166" s="218" t="n">
        <v>0.1</v>
      </c>
      <c r="AM166" s="259" t="n">
        <v>54</v>
      </c>
      <c r="AN166" s="269" t="n">
        <v>0.4</v>
      </c>
      <c r="BE166" s="253" t="n">
        <v>41426</v>
      </c>
      <c r="BF166" s="271" t="n">
        <v>0.9</v>
      </c>
    </row>
    <row r="167" customFormat="false" ht="12.75" hidden="false" customHeight="false" outlineLevel="0" collapsed="false">
      <c r="A167" s="267" t="n">
        <v>40575</v>
      </c>
      <c r="B167" s="175" t="n">
        <v>33.45</v>
      </c>
      <c r="C167" s="268" t="n">
        <v>35.05</v>
      </c>
      <c r="D167" s="175" t="n">
        <v>36.65</v>
      </c>
      <c r="E167" s="263"/>
      <c r="F167" s="175" t="n">
        <v>20.364997177124</v>
      </c>
      <c r="G167" s="175" t="n">
        <v>21.164997177124</v>
      </c>
      <c r="H167" s="175" t="n">
        <v>21.964997177124</v>
      </c>
      <c r="I167" s="259"/>
      <c r="J167" s="253" t="n">
        <v>41456</v>
      </c>
      <c r="K167" s="218" t="n">
        <v>89.31</v>
      </c>
      <c r="L167" s="218" t="n">
        <v>93.06</v>
      </c>
      <c r="M167" s="218" t="n">
        <v>96.81</v>
      </c>
      <c r="O167" s="218" t="n">
        <v>65.495</v>
      </c>
      <c r="P167" s="218" t="n">
        <v>69.795</v>
      </c>
      <c r="Q167" s="218" t="n">
        <v>74.095</v>
      </c>
      <c r="S167" s="218" t="n">
        <v>0</v>
      </c>
      <c r="T167" s="218" t="n">
        <v>0</v>
      </c>
      <c r="U167" s="218" t="n">
        <v>0</v>
      </c>
      <c r="W167" s="218" t="n">
        <v>0.0721808792895973</v>
      </c>
      <c r="X167" s="218" t="n">
        <v>0.144361758579195</v>
      </c>
      <c r="Y167" s="218" t="n">
        <v>0.216542637868792</v>
      </c>
      <c r="AA167" s="218" t="n">
        <v>0.0025</v>
      </c>
      <c r="AB167" s="218" t="n">
        <v>0.005</v>
      </c>
      <c r="AC167" s="218" t="n">
        <v>0.0075</v>
      </c>
      <c r="AE167" s="218" t="n">
        <v>-0.75</v>
      </c>
      <c r="AF167" s="218" t="n">
        <v>2.25</v>
      </c>
      <c r="AG167" s="218" t="n">
        <v>0.75</v>
      </c>
      <c r="AI167" s="218" t="n">
        <v>-0.1</v>
      </c>
      <c r="AJ167" s="218" t="n">
        <v>0.3</v>
      </c>
      <c r="AK167" s="218" t="n">
        <v>0.1</v>
      </c>
      <c r="AM167" s="259" t="n">
        <v>54</v>
      </c>
      <c r="AN167" s="269" t="n">
        <v>0.4</v>
      </c>
      <c r="BE167" s="253" t="n">
        <v>41456</v>
      </c>
      <c r="BF167" s="271" t="n">
        <v>0.9</v>
      </c>
    </row>
    <row r="168" customFormat="false" ht="12.75" hidden="false" customHeight="false" outlineLevel="0" collapsed="false">
      <c r="A168" s="267" t="n">
        <v>40603</v>
      </c>
      <c r="B168" s="175" t="n">
        <v>26.375</v>
      </c>
      <c r="C168" s="268" t="n">
        <v>27.275</v>
      </c>
      <c r="D168" s="175" t="n">
        <v>28.175</v>
      </c>
      <c r="E168" s="263"/>
      <c r="F168" s="175" t="n">
        <v>17.9649990844727</v>
      </c>
      <c r="G168" s="175" t="n">
        <v>18.4149990844727</v>
      </c>
      <c r="H168" s="175" t="n">
        <v>18.8649990844727</v>
      </c>
      <c r="I168" s="259"/>
      <c r="J168" s="253" t="n">
        <v>41487</v>
      </c>
      <c r="K168" s="218" t="n">
        <v>88.02</v>
      </c>
      <c r="L168" s="218" t="n">
        <v>91.77</v>
      </c>
      <c r="M168" s="218" t="n">
        <v>95.52</v>
      </c>
      <c r="O168" s="218" t="n">
        <v>63.53</v>
      </c>
      <c r="P168" s="218" t="n">
        <v>67.83</v>
      </c>
      <c r="Q168" s="218" t="n">
        <v>72.13</v>
      </c>
      <c r="S168" s="218" t="n">
        <v>0</v>
      </c>
      <c r="T168" s="218" t="n">
        <v>0</v>
      </c>
      <c r="U168" s="218" t="n">
        <v>0</v>
      </c>
      <c r="W168" s="218" t="n">
        <v>0.0876482105659395</v>
      </c>
      <c r="X168" s="218" t="n">
        <v>0.175296421131879</v>
      </c>
      <c r="Y168" s="218" t="n">
        <v>0.262944631697818</v>
      </c>
      <c r="AA168" s="218" t="n">
        <v>0.0025</v>
      </c>
      <c r="AB168" s="218" t="n">
        <v>0.005</v>
      </c>
      <c r="AC168" s="218" t="n">
        <v>0.0075</v>
      </c>
      <c r="AE168" s="218" t="n">
        <v>-1</v>
      </c>
      <c r="AF168" s="218" t="n">
        <v>3</v>
      </c>
      <c r="AG168" s="218" t="n">
        <v>1</v>
      </c>
      <c r="AI168" s="218" t="n">
        <v>-0.1</v>
      </c>
      <c r="AJ168" s="218" t="n">
        <v>0.3</v>
      </c>
      <c r="AK168" s="218" t="n">
        <v>0.1</v>
      </c>
      <c r="AM168" s="259" t="n">
        <v>54</v>
      </c>
      <c r="AN168" s="269" t="n">
        <v>0.4</v>
      </c>
      <c r="BE168" s="253" t="n">
        <v>41487</v>
      </c>
      <c r="BF168" s="271" t="n">
        <v>0.9</v>
      </c>
    </row>
    <row r="169" customFormat="false" ht="12.75" hidden="false" customHeight="false" outlineLevel="0" collapsed="false">
      <c r="A169" s="267" t="n">
        <v>40634</v>
      </c>
      <c r="B169" s="175" t="n">
        <v>27.4</v>
      </c>
      <c r="C169" s="268" t="n">
        <v>28.15</v>
      </c>
      <c r="D169" s="175" t="n">
        <v>28.9</v>
      </c>
      <c r="E169" s="263"/>
      <c r="F169" s="175" t="n">
        <v>18.2899990844727</v>
      </c>
      <c r="G169" s="175" t="n">
        <v>18.6649990844727</v>
      </c>
      <c r="H169" s="175" t="n">
        <v>19.0399990844727</v>
      </c>
      <c r="I169" s="259"/>
      <c r="J169" s="253" t="n">
        <v>41518</v>
      </c>
      <c r="K169" s="218" t="n">
        <v>28.87</v>
      </c>
      <c r="L169" s="218" t="n">
        <v>30.295</v>
      </c>
      <c r="M169" s="218" t="n">
        <v>31.72</v>
      </c>
      <c r="O169" s="218" t="n">
        <v>19.425</v>
      </c>
      <c r="P169" s="218" t="n">
        <v>23.725</v>
      </c>
      <c r="Q169" s="218" t="n">
        <v>28.025</v>
      </c>
      <c r="S169" s="218" t="n">
        <v>0</v>
      </c>
      <c r="T169" s="218" t="n">
        <v>0</v>
      </c>
      <c r="U169" s="218" t="n">
        <v>0</v>
      </c>
      <c r="W169" s="218" t="n">
        <v>0.0876482105659395</v>
      </c>
      <c r="X169" s="218" t="n">
        <v>0.175296421131879</v>
      </c>
      <c r="Y169" s="218" t="n">
        <v>0.262944631697818</v>
      </c>
      <c r="AA169" s="218" t="n">
        <v>0.0025</v>
      </c>
      <c r="AB169" s="218" t="n">
        <v>0.005</v>
      </c>
      <c r="AC169" s="218" t="n">
        <v>0.0075</v>
      </c>
      <c r="AE169" s="218" t="n">
        <v>-1</v>
      </c>
      <c r="AF169" s="218" t="n">
        <v>3</v>
      </c>
      <c r="AG169" s="218" t="n">
        <v>1</v>
      </c>
      <c r="AI169" s="218" t="n">
        <v>-0.1</v>
      </c>
      <c r="AJ169" s="218" t="n">
        <v>0.3</v>
      </c>
      <c r="AK169" s="218" t="n">
        <v>0.1</v>
      </c>
      <c r="AM169" s="259" t="n">
        <v>55</v>
      </c>
      <c r="AN169" s="269" t="n">
        <v>0.4</v>
      </c>
      <c r="BE169" s="253" t="n">
        <v>41518</v>
      </c>
      <c r="BF169" s="271" t="n">
        <v>0.9</v>
      </c>
    </row>
    <row r="170" customFormat="false" ht="12.75" hidden="false" customHeight="false" outlineLevel="0" collapsed="false">
      <c r="A170" s="267" t="n">
        <v>40664</v>
      </c>
      <c r="B170" s="175" t="n">
        <v>33.97</v>
      </c>
      <c r="C170" s="268" t="n">
        <v>36.45</v>
      </c>
      <c r="D170" s="175" t="n">
        <v>38.93</v>
      </c>
      <c r="E170" s="263"/>
      <c r="F170" s="175" t="n">
        <v>16.8749998474121</v>
      </c>
      <c r="G170" s="175" t="n">
        <v>18.1149998474121</v>
      </c>
      <c r="H170" s="175" t="n">
        <v>19.3549998474121</v>
      </c>
      <c r="I170" s="259"/>
      <c r="J170" s="253" t="n">
        <v>41548</v>
      </c>
      <c r="K170" s="218" t="n">
        <v>19.6875</v>
      </c>
      <c r="L170" s="218" t="n">
        <v>21</v>
      </c>
      <c r="M170" s="218" t="n">
        <v>22.3125</v>
      </c>
      <c r="O170" s="218" t="n">
        <v>12.5</v>
      </c>
      <c r="P170" s="218" t="n">
        <v>16.8</v>
      </c>
      <c r="Q170" s="218" t="n">
        <v>21.1</v>
      </c>
      <c r="S170" s="218" t="n">
        <v>0</v>
      </c>
      <c r="T170" s="218" t="n">
        <v>0</v>
      </c>
      <c r="U170" s="218" t="n">
        <v>0</v>
      </c>
      <c r="W170" s="218" t="n">
        <v>0.0546824843103009</v>
      </c>
      <c r="X170" s="218" t="n">
        <v>0.109364968620602</v>
      </c>
      <c r="Y170" s="218" t="n">
        <v>0.164047452930903</v>
      </c>
      <c r="AA170" s="218" t="n">
        <v>0.0025</v>
      </c>
      <c r="AB170" s="218" t="n">
        <v>0.005</v>
      </c>
      <c r="AC170" s="218" t="n">
        <v>0.0075</v>
      </c>
      <c r="AE170" s="218" t="n">
        <v>-0.4</v>
      </c>
      <c r="AF170" s="218" t="n">
        <v>1.75</v>
      </c>
      <c r="AG170" s="218" t="n">
        <v>0.5</v>
      </c>
      <c r="AI170" s="218" t="n">
        <v>-0.1</v>
      </c>
      <c r="AJ170" s="218" t="n">
        <v>0.3</v>
      </c>
      <c r="AK170" s="218" t="n">
        <v>0.1</v>
      </c>
      <c r="AM170" s="259" t="n">
        <v>55</v>
      </c>
      <c r="AN170" s="269" t="n">
        <v>0.4</v>
      </c>
      <c r="BE170" s="253" t="n">
        <v>41548</v>
      </c>
      <c r="BF170" s="271" t="n">
        <v>0.9</v>
      </c>
    </row>
    <row r="171" customFormat="false" ht="12.75" hidden="false" customHeight="false" outlineLevel="0" collapsed="false">
      <c r="A171" s="267" t="n">
        <v>40695</v>
      </c>
      <c r="B171" s="175" t="n">
        <v>56.14</v>
      </c>
      <c r="C171" s="268" t="n">
        <v>63.25</v>
      </c>
      <c r="D171" s="175" t="n">
        <v>70.36</v>
      </c>
      <c r="E171" s="263"/>
      <c r="F171" s="175" t="n">
        <v>14.6200012207031</v>
      </c>
      <c r="G171" s="175" t="n">
        <v>18.1750012207031</v>
      </c>
      <c r="H171" s="175" t="n">
        <v>21.7300012207031</v>
      </c>
      <c r="I171" s="259"/>
      <c r="J171" s="253" t="n">
        <v>41579</v>
      </c>
      <c r="K171" s="218" t="n">
        <v>19.6875</v>
      </c>
      <c r="L171" s="218" t="n">
        <v>21</v>
      </c>
      <c r="M171" s="218" t="n">
        <v>22.3125</v>
      </c>
      <c r="O171" s="218" t="n">
        <v>12.5</v>
      </c>
      <c r="P171" s="218" t="n">
        <v>16.8</v>
      </c>
      <c r="Q171" s="218" t="n">
        <v>21.1</v>
      </c>
      <c r="S171" s="218" t="n">
        <v>0</v>
      </c>
      <c r="T171" s="218" t="n">
        <v>0</v>
      </c>
      <c r="U171" s="218" t="n">
        <v>0</v>
      </c>
      <c r="W171" s="218" t="n">
        <v>0.0412462167369127</v>
      </c>
      <c r="X171" s="218" t="n">
        <v>0.0824924334738254</v>
      </c>
      <c r="Y171" s="218" t="n">
        <v>0.123738650210738</v>
      </c>
      <c r="AA171" s="218" t="n">
        <v>0.0025</v>
      </c>
      <c r="AB171" s="218" t="n">
        <v>0.005</v>
      </c>
      <c r="AC171" s="218" t="n">
        <v>0.0075</v>
      </c>
      <c r="AE171" s="218" t="n">
        <v>-0.25</v>
      </c>
      <c r="AF171" s="218" t="n">
        <v>1.5</v>
      </c>
      <c r="AG171" s="218" t="n">
        <v>0.25</v>
      </c>
      <c r="AI171" s="218" t="n">
        <v>-0.1</v>
      </c>
      <c r="AJ171" s="218" t="n">
        <v>0.3</v>
      </c>
      <c r="AK171" s="218" t="n">
        <v>0.1</v>
      </c>
      <c r="AM171" s="259" t="n">
        <v>55</v>
      </c>
      <c r="AN171" s="269" t="n">
        <v>0.4</v>
      </c>
      <c r="BE171" s="253" t="n">
        <v>41579</v>
      </c>
      <c r="BF171" s="271" t="n">
        <v>0.9</v>
      </c>
    </row>
    <row r="172" customFormat="false" ht="12.75" hidden="false" customHeight="false" outlineLevel="0" collapsed="false">
      <c r="A172" s="267" t="n">
        <v>40725</v>
      </c>
      <c r="B172" s="175" t="n">
        <v>96.75</v>
      </c>
      <c r="C172" s="268" t="n">
        <v>101.75</v>
      </c>
      <c r="D172" s="175" t="n">
        <v>106.75</v>
      </c>
      <c r="E172" s="263"/>
      <c r="F172" s="175" t="n">
        <v>15.3649998474121</v>
      </c>
      <c r="G172" s="175" t="n">
        <v>17.8649998474121</v>
      </c>
      <c r="H172" s="175" t="n">
        <v>20.3649998474121</v>
      </c>
      <c r="I172" s="259"/>
      <c r="J172" s="253" t="n">
        <v>41609</v>
      </c>
      <c r="K172" s="218" t="n">
        <v>20.8075</v>
      </c>
      <c r="L172" s="218" t="n">
        <v>22.12</v>
      </c>
      <c r="M172" s="218" t="n">
        <v>23.4325</v>
      </c>
      <c r="O172" s="218" t="n">
        <v>12.5</v>
      </c>
      <c r="P172" s="218" t="n">
        <v>16.8</v>
      </c>
      <c r="Q172" s="218" t="n">
        <v>21.1</v>
      </c>
      <c r="S172" s="218" t="n">
        <v>0</v>
      </c>
      <c r="T172" s="218" t="n">
        <v>0</v>
      </c>
      <c r="U172" s="218" t="n">
        <v>0</v>
      </c>
      <c r="W172" s="218" t="n">
        <v>0.0412462167369127</v>
      </c>
      <c r="X172" s="218" t="n">
        <v>0.0824924334738254</v>
      </c>
      <c r="Y172" s="218" t="n">
        <v>0.123738650210738</v>
      </c>
      <c r="AA172" s="218" t="n">
        <v>0.0025</v>
      </c>
      <c r="AB172" s="218" t="n">
        <v>0.005</v>
      </c>
      <c r="AC172" s="218" t="n">
        <v>0.0075</v>
      </c>
      <c r="AE172" s="218" t="n">
        <v>-0.25</v>
      </c>
      <c r="AF172" s="218" t="n">
        <v>1.5</v>
      </c>
      <c r="AG172" s="218" t="n">
        <v>0.25</v>
      </c>
      <c r="AI172" s="218" t="n">
        <v>-0.1</v>
      </c>
      <c r="AJ172" s="218" t="n">
        <v>0.3</v>
      </c>
      <c r="AK172" s="218" t="n">
        <v>0.1</v>
      </c>
      <c r="AM172" s="259" t="n">
        <v>56</v>
      </c>
      <c r="AN172" s="269" t="n">
        <v>0.4</v>
      </c>
      <c r="BE172" s="253" t="n">
        <v>41609</v>
      </c>
      <c r="BF172" s="271" t="n">
        <v>0.9</v>
      </c>
    </row>
    <row r="173" customFormat="false" ht="12.75" hidden="false" customHeight="false" outlineLevel="0" collapsed="false">
      <c r="A173" s="267" t="n">
        <v>40756</v>
      </c>
      <c r="B173" s="175" t="n">
        <v>90.75</v>
      </c>
      <c r="C173" s="268" t="n">
        <v>95.75</v>
      </c>
      <c r="D173" s="175" t="n">
        <v>100.75</v>
      </c>
      <c r="E173" s="263"/>
      <c r="F173" s="175" t="n">
        <v>15.4149990844727</v>
      </c>
      <c r="G173" s="175" t="n">
        <v>17.9149990844727</v>
      </c>
      <c r="H173" s="175" t="n">
        <v>20.4149990844727</v>
      </c>
      <c r="I173" s="259"/>
      <c r="J173" s="253" t="n">
        <v>41640</v>
      </c>
      <c r="K173" s="218" t="n">
        <v>29.419</v>
      </c>
      <c r="L173" s="218" t="n">
        <v>30.844</v>
      </c>
      <c r="M173" s="218" t="n">
        <v>32.269</v>
      </c>
      <c r="O173" s="218" t="n">
        <v>19.1835</v>
      </c>
      <c r="P173" s="218" t="n">
        <v>23.4835</v>
      </c>
      <c r="Q173" s="218" t="n">
        <v>27.7835</v>
      </c>
      <c r="S173" s="218" t="n">
        <v>0.25</v>
      </c>
      <c r="T173" s="218" t="n">
        <v>0.25</v>
      </c>
      <c r="U173" s="218" t="n">
        <v>0.25</v>
      </c>
      <c r="W173" s="218" t="n">
        <v>0.0412462167369127</v>
      </c>
      <c r="X173" s="218" t="n">
        <v>0.0824924334738254</v>
      </c>
      <c r="Y173" s="218" t="n">
        <v>0.123738650210738</v>
      </c>
      <c r="AA173" s="218" t="n">
        <v>0.0025</v>
      </c>
      <c r="AB173" s="218" t="n">
        <v>0.005</v>
      </c>
      <c r="AC173" s="218" t="n">
        <v>0.0075</v>
      </c>
      <c r="AE173" s="218" t="n">
        <v>-0.25</v>
      </c>
      <c r="AF173" s="218" t="n">
        <v>1.5</v>
      </c>
      <c r="AG173" s="218" t="n">
        <v>0.25</v>
      </c>
      <c r="AI173" s="218" t="n">
        <v>-0.1</v>
      </c>
      <c r="AJ173" s="218" t="n">
        <v>0.3</v>
      </c>
      <c r="AK173" s="218" t="n">
        <v>0.1</v>
      </c>
      <c r="AM173" s="259" t="n">
        <v>56</v>
      </c>
      <c r="AN173" s="269" t="n">
        <v>0.4</v>
      </c>
      <c r="BE173" s="253" t="n">
        <v>41640</v>
      </c>
      <c r="BF173" s="271" t="n">
        <v>0.9</v>
      </c>
    </row>
    <row r="174" customFormat="false" ht="12.75" hidden="false" customHeight="false" outlineLevel="0" collapsed="false">
      <c r="A174" s="267" t="n">
        <v>40787</v>
      </c>
      <c r="B174" s="175" t="n">
        <v>34.3</v>
      </c>
      <c r="C174" s="268" t="n">
        <v>36</v>
      </c>
      <c r="D174" s="175" t="n">
        <v>37.7</v>
      </c>
      <c r="E174" s="263"/>
      <c r="F174" s="175" t="n">
        <v>17.0649990844727</v>
      </c>
      <c r="G174" s="175" t="n">
        <v>17.9149990844727</v>
      </c>
      <c r="H174" s="175" t="n">
        <v>18.7649990844727</v>
      </c>
      <c r="I174" s="259"/>
      <c r="J174" s="253" t="n">
        <v>41671</v>
      </c>
      <c r="K174" s="218" t="n">
        <v>28.3675</v>
      </c>
      <c r="L174" s="218" t="n">
        <v>29.7925</v>
      </c>
      <c r="M174" s="218" t="n">
        <v>31.2175</v>
      </c>
      <c r="O174" s="218" t="n">
        <v>21.2865</v>
      </c>
      <c r="P174" s="218" t="n">
        <v>25.5865</v>
      </c>
      <c r="Q174" s="218" t="n">
        <v>29.8865</v>
      </c>
      <c r="S174" s="218" t="n">
        <v>0</v>
      </c>
      <c r="T174" s="218" t="n">
        <v>0</v>
      </c>
      <c r="U174" s="218" t="n">
        <v>0</v>
      </c>
      <c r="W174" s="218" t="n">
        <v>0.0618693251053691</v>
      </c>
      <c r="X174" s="218" t="n">
        <v>0.123738650210738</v>
      </c>
      <c r="Y174" s="218" t="n">
        <v>0.185607975316107</v>
      </c>
      <c r="AA174" s="218" t="n">
        <v>0.0025</v>
      </c>
      <c r="AB174" s="218" t="n">
        <v>0.005</v>
      </c>
      <c r="AC174" s="218" t="n">
        <v>0.0075</v>
      </c>
      <c r="AE174" s="218" t="n">
        <v>-0.4</v>
      </c>
      <c r="AF174" s="218" t="n">
        <v>1.75</v>
      </c>
      <c r="AG174" s="218" t="n">
        <v>0.5</v>
      </c>
      <c r="AI174" s="218" t="n">
        <v>-0.1</v>
      </c>
      <c r="AJ174" s="218" t="n">
        <v>0.3</v>
      </c>
      <c r="AK174" s="218" t="n">
        <v>0.1</v>
      </c>
      <c r="AM174" s="259" t="n">
        <v>56</v>
      </c>
      <c r="AN174" s="269" t="n">
        <v>0.4</v>
      </c>
      <c r="BE174" s="253" t="n">
        <v>41671</v>
      </c>
      <c r="BF174" s="271" t="n">
        <v>0.9</v>
      </c>
    </row>
    <row r="175" customFormat="false" ht="12.75" hidden="false" customHeight="false" outlineLevel="0" collapsed="false">
      <c r="A175" s="267" t="n">
        <v>40817</v>
      </c>
      <c r="B175" s="175" t="n">
        <v>26.45</v>
      </c>
      <c r="C175" s="268" t="n">
        <v>28</v>
      </c>
      <c r="D175" s="175" t="n">
        <v>29.55</v>
      </c>
      <c r="E175" s="263"/>
      <c r="F175" s="175" t="n">
        <v>16.8399998474121</v>
      </c>
      <c r="G175" s="175" t="n">
        <v>17.6149998474121</v>
      </c>
      <c r="H175" s="175" t="n">
        <v>18.3899998474121</v>
      </c>
      <c r="I175" s="259"/>
      <c r="J175" s="253" t="n">
        <v>41699</v>
      </c>
      <c r="K175" s="218" t="n">
        <v>22.39625</v>
      </c>
      <c r="L175" s="218" t="n">
        <v>23.18375</v>
      </c>
      <c r="M175" s="218" t="n">
        <v>23.97125</v>
      </c>
      <c r="O175" s="218" t="n">
        <v>13.97425</v>
      </c>
      <c r="P175" s="218" t="n">
        <v>18.27425</v>
      </c>
      <c r="Q175" s="218" t="n">
        <v>22.57425</v>
      </c>
      <c r="S175" s="218" t="n">
        <v>0</v>
      </c>
      <c r="T175" s="218" t="n">
        <v>0</v>
      </c>
      <c r="U175" s="218" t="n">
        <v>0</v>
      </c>
      <c r="W175" s="218" t="n">
        <v>0.0618693251053691</v>
      </c>
      <c r="X175" s="218" t="n">
        <v>0.123738650210738</v>
      </c>
      <c r="Y175" s="218" t="n">
        <v>0.185607975316107</v>
      </c>
      <c r="AA175" s="218" t="n">
        <v>0.0025</v>
      </c>
      <c r="AB175" s="218" t="n">
        <v>0.005</v>
      </c>
      <c r="AC175" s="218" t="n">
        <v>0.0075</v>
      </c>
      <c r="AE175" s="218" t="n">
        <v>-0.4</v>
      </c>
      <c r="AF175" s="218" t="n">
        <v>1.75</v>
      </c>
      <c r="AG175" s="218" t="n">
        <v>0.5</v>
      </c>
      <c r="AI175" s="218" t="n">
        <v>-0.1</v>
      </c>
      <c r="AJ175" s="218" t="n">
        <v>0.3</v>
      </c>
      <c r="AK175" s="218" t="n">
        <v>0.1</v>
      </c>
      <c r="AM175" s="259" t="n">
        <v>57</v>
      </c>
      <c r="AN175" s="269" t="n">
        <v>0.4</v>
      </c>
      <c r="BE175" s="253" t="n">
        <v>41699</v>
      </c>
      <c r="BF175" s="271" t="n">
        <v>0.9</v>
      </c>
    </row>
    <row r="176" customFormat="false" ht="12.75" hidden="false" customHeight="false" outlineLevel="0" collapsed="false">
      <c r="A176" s="267" t="n">
        <v>40848</v>
      </c>
      <c r="B176" s="175" t="n">
        <v>26.45</v>
      </c>
      <c r="C176" s="268" t="n">
        <v>28</v>
      </c>
      <c r="D176" s="175" t="n">
        <v>29.55</v>
      </c>
      <c r="E176" s="263"/>
      <c r="F176" s="175" t="n">
        <v>15.0899998474121</v>
      </c>
      <c r="G176" s="175" t="n">
        <v>15.8649998474121</v>
      </c>
      <c r="H176" s="175" t="n">
        <v>16.6399998474121</v>
      </c>
      <c r="I176" s="259"/>
      <c r="J176" s="253" t="n">
        <v>41730</v>
      </c>
      <c r="K176" s="218" t="n">
        <v>23.534</v>
      </c>
      <c r="L176" s="218" t="n">
        <v>24.209</v>
      </c>
      <c r="M176" s="218" t="n">
        <v>24.884</v>
      </c>
      <c r="O176" s="218" t="n">
        <v>18.783</v>
      </c>
      <c r="P176" s="218" t="n">
        <v>23.083</v>
      </c>
      <c r="Q176" s="218" t="n">
        <v>27.383</v>
      </c>
      <c r="S176" s="218" t="n">
        <v>0</v>
      </c>
      <c r="T176" s="218" t="n">
        <v>0</v>
      </c>
      <c r="U176" s="218" t="n">
        <v>0</v>
      </c>
      <c r="W176" s="218" t="n">
        <v>0.0494954600842953</v>
      </c>
      <c r="X176" s="218" t="n">
        <v>0.0989909201685905</v>
      </c>
      <c r="Y176" s="218" t="n">
        <v>0.148486380252886</v>
      </c>
      <c r="AA176" s="218" t="n">
        <v>0.0025</v>
      </c>
      <c r="AB176" s="218" t="n">
        <v>0.005</v>
      </c>
      <c r="AC176" s="218" t="n">
        <v>0.0075</v>
      </c>
      <c r="AE176" s="218" t="n">
        <v>-0.25</v>
      </c>
      <c r="AF176" s="218" t="n">
        <v>1.1</v>
      </c>
      <c r="AG176" s="218" t="n">
        <v>0.25</v>
      </c>
      <c r="AI176" s="218" t="n">
        <v>-0.1</v>
      </c>
      <c r="AJ176" s="218" t="n">
        <v>0.3</v>
      </c>
      <c r="AK176" s="218" t="n">
        <v>0.1</v>
      </c>
      <c r="AM176" s="259" t="n">
        <v>57</v>
      </c>
      <c r="AN176" s="269" t="n">
        <v>0.4</v>
      </c>
      <c r="BE176" s="253" t="n">
        <v>41730</v>
      </c>
      <c r="BF176" s="271" t="n">
        <v>0.9</v>
      </c>
    </row>
    <row r="177" customFormat="false" ht="12.75" hidden="false" customHeight="false" outlineLevel="0" collapsed="false">
      <c r="A177" s="267" t="n">
        <v>40878</v>
      </c>
      <c r="B177" s="175" t="n">
        <v>26.45</v>
      </c>
      <c r="C177" s="268" t="n">
        <v>28</v>
      </c>
      <c r="D177" s="175" t="n">
        <v>29.55</v>
      </c>
      <c r="E177" s="263"/>
      <c r="F177" s="175" t="n">
        <v>15.9400002288818</v>
      </c>
      <c r="G177" s="175" t="n">
        <v>16.7150002288818</v>
      </c>
      <c r="H177" s="175" t="n">
        <v>17.4900002288818</v>
      </c>
      <c r="I177" s="259"/>
      <c r="J177" s="253" t="n">
        <v>41760</v>
      </c>
      <c r="K177" s="218" t="n">
        <v>25.113</v>
      </c>
      <c r="L177" s="218" t="n">
        <v>26.973</v>
      </c>
      <c r="M177" s="218" t="n">
        <v>28.833</v>
      </c>
      <c r="O177" s="218" t="n">
        <v>21.944</v>
      </c>
      <c r="P177" s="218" t="n">
        <v>26.244</v>
      </c>
      <c r="Q177" s="218" t="n">
        <v>30.544</v>
      </c>
      <c r="S177" s="218" t="n">
        <v>0</v>
      </c>
      <c r="T177" s="218" t="n">
        <v>0</v>
      </c>
      <c r="U177" s="218" t="n">
        <v>0</v>
      </c>
      <c r="W177" s="218" t="n">
        <v>0.0482580735821879</v>
      </c>
      <c r="X177" s="218" t="n">
        <v>0.0965161471643757</v>
      </c>
      <c r="Y177" s="218" t="n">
        <v>0.144774220746564</v>
      </c>
      <c r="AA177" s="218" t="n">
        <v>0.0025</v>
      </c>
      <c r="AB177" s="218" t="n">
        <v>0.005</v>
      </c>
      <c r="AC177" s="218" t="n">
        <v>0.0075</v>
      </c>
      <c r="AE177" s="218" t="n">
        <v>-0.25</v>
      </c>
      <c r="AF177" s="218" t="n">
        <v>1.2</v>
      </c>
      <c r="AG177" s="218" t="n">
        <v>0.25</v>
      </c>
      <c r="AI177" s="218" t="n">
        <v>-0.1</v>
      </c>
      <c r="AJ177" s="218" t="n">
        <v>0.3</v>
      </c>
      <c r="AK177" s="218" t="n">
        <v>0.1</v>
      </c>
      <c r="AM177" s="259" t="n">
        <v>57</v>
      </c>
      <c r="AN177" s="269" t="n">
        <v>0.4</v>
      </c>
      <c r="BE177" s="253" t="n">
        <v>41760</v>
      </c>
      <c r="BF177" s="271" t="n">
        <v>0.9</v>
      </c>
    </row>
    <row r="178" customFormat="false" ht="12.75" hidden="false" customHeight="false" outlineLevel="0" collapsed="false">
      <c r="A178" s="267" t="n">
        <v>40909</v>
      </c>
      <c r="B178" s="175" t="n">
        <v>33.35</v>
      </c>
      <c r="C178" s="268" t="n">
        <v>35.05</v>
      </c>
      <c r="D178" s="175" t="n">
        <v>36.75</v>
      </c>
      <c r="E178" s="263"/>
      <c r="F178" s="175" t="n">
        <v>20.1649975585937</v>
      </c>
      <c r="G178" s="175" t="n">
        <v>21.0149975585938</v>
      </c>
      <c r="H178" s="175" t="n">
        <v>21.8649975585938</v>
      </c>
      <c r="I178" s="259"/>
      <c r="J178" s="253" t="n">
        <v>41791</v>
      </c>
      <c r="K178" s="218" t="n">
        <v>54.2375</v>
      </c>
      <c r="L178" s="218" t="n">
        <v>59.57</v>
      </c>
      <c r="M178" s="218" t="n">
        <v>64.9025</v>
      </c>
      <c r="O178" s="218" t="n">
        <v>42.9675</v>
      </c>
      <c r="P178" s="218" t="n">
        <v>47.2675</v>
      </c>
      <c r="Q178" s="218" t="n">
        <v>51.5675</v>
      </c>
      <c r="S178" s="218" t="n">
        <v>0</v>
      </c>
      <c r="T178" s="218" t="n">
        <v>0</v>
      </c>
      <c r="U178" s="218" t="n">
        <v>0</v>
      </c>
      <c r="W178" s="218" t="n">
        <v>0.0544450060927248</v>
      </c>
      <c r="X178" s="218" t="n">
        <v>0.10889001218545</v>
      </c>
      <c r="Y178" s="218" t="n">
        <v>0.163335018278174</v>
      </c>
      <c r="AA178" s="218" t="n">
        <v>0.0025</v>
      </c>
      <c r="AB178" s="218" t="n">
        <v>0.005</v>
      </c>
      <c r="AC178" s="218" t="n">
        <v>0.0075</v>
      </c>
      <c r="AE178" s="218" t="n">
        <v>-0.25</v>
      </c>
      <c r="AF178" s="218" t="n">
        <v>2</v>
      </c>
      <c r="AG178" s="218" t="n">
        <v>0.25</v>
      </c>
      <c r="AI178" s="218" t="n">
        <v>-0.1</v>
      </c>
      <c r="AJ178" s="218" t="n">
        <v>0.3</v>
      </c>
      <c r="AK178" s="218" t="n">
        <v>0.1</v>
      </c>
      <c r="AM178" s="259" t="n">
        <v>58</v>
      </c>
      <c r="AN178" s="269" t="n">
        <v>0.4</v>
      </c>
      <c r="BE178" s="253" t="n">
        <v>41791</v>
      </c>
      <c r="BF178" s="271" t="n">
        <v>0.9</v>
      </c>
    </row>
    <row r="179" customFormat="false" ht="12.75" hidden="false" customHeight="false" outlineLevel="0" collapsed="false">
      <c r="A179" s="267" t="n">
        <v>40940</v>
      </c>
      <c r="B179" s="175" t="n">
        <v>33.35</v>
      </c>
      <c r="C179" s="268" t="n">
        <v>35.05</v>
      </c>
      <c r="D179" s="175" t="n">
        <v>36.75</v>
      </c>
      <c r="E179" s="263"/>
      <c r="F179" s="175" t="n">
        <v>20.314997177124</v>
      </c>
      <c r="G179" s="175" t="n">
        <v>21.164997177124</v>
      </c>
      <c r="H179" s="175" t="n">
        <v>22.014997177124</v>
      </c>
      <c r="I179" s="259"/>
      <c r="J179" s="253" t="n">
        <v>41821</v>
      </c>
      <c r="K179" s="218" t="n">
        <v>91.07</v>
      </c>
      <c r="L179" s="218" t="n">
        <v>94.82</v>
      </c>
      <c r="M179" s="218" t="n">
        <v>98.57</v>
      </c>
      <c r="O179" s="218" t="n">
        <v>66.815</v>
      </c>
      <c r="P179" s="218" t="n">
        <v>71.115</v>
      </c>
      <c r="Q179" s="218" t="n">
        <v>75.415</v>
      </c>
      <c r="S179" s="218" t="n">
        <v>0</v>
      </c>
      <c r="T179" s="218" t="n">
        <v>0</v>
      </c>
      <c r="U179" s="218" t="n">
        <v>0</v>
      </c>
      <c r="W179" s="218" t="n">
        <v>0.0692936441180134</v>
      </c>
      <c r="X179" s="218" t="n">
        <v>0.138587288236027</v>
      </c>
      <c r="Y179" s="218" t="n">
        <v>0.20788093235404</v>
      </c>
      <c r="AA179" s="218" t="n">
        <v>0.0025</v>
      </c>
      <c r="AB179" s="218" t="n">
        <v>0.005</v>
      </c>
      <c r="AC179" s="218" t="n">
        <v>0.0075</v>
      </c>
      <c r="AE179" s="218" t="n">
        <v>-0.75</v>
      </c>
      <c r="AF179" s="218" t="n">
        <v>2.25</v>
      </c>
      <c r="AG179" s="218" t="n">
        <v>0.75</v>
      </c>
      <c r="AI179" s="218" t="n">
        <v>-0.1</v>
      </c>
      <c r="AJ179" s="218" t="n">
        <v>0.3</v>
      </c>
      <c r="AK179" s="218" t="n">
        <v>0.1</v>
      </c>
      <c r="AM179" s="259" t="n">
        <v>58</v>
      </c>
      <c r="AN179" s="269" t="n">
        <v>0.4</v>
      </c>
      <c r="BE179" s="253" t="n">
        <v>41821</v>
      </c>
      <c r="BF179" s="271" t="n">
        <v>0.9</v>
      </c>
    </row>
    <row r="180" customFormat="false" ht="12.75" hidden="false" customHeight="false" outlineLevel="0" collapsed="false">
      <c r="A180" s="267" t="n">
        <v>40969</v>
      </c>
      <c r="B180" s="175" t="n">
        <v>26.325</v>
      </c>
      <c r="C180" s="268" t="n">
        <v>27.275</v>
      </c>
      <c r="D180" s="175" t="n">
        <v>28.225</v>
      </c>
      <c r="E180" s="263"/>
      <c r="F180" s="175" t="n">
        <v>17.9399990844727</v>
      </c>
      <c r="G180" s="175" t="n">
        <v>18.4149990844727</v>
      </c>
      <c r="H180" s="175" t="n">
        <v>18.8899990844727</v>
      </c>
      <c r="I180" s="259"/>
      <c r="J180" s="253" t="n">
        <v>41852</v>
      </c>
      <c r="K180" s="218" t="n">
        <v>89.86</v>
      </c>
      <c r="L180" s="218" t="n">
        <v>93.61</v>
      </c>
      <c r="M180" s="218" t="n">
        <v>97.36</v>
      </c>
      <c r="O180" s="218" t="n">
        <v>64.89</v>
      </c>
      <c r="P180" s="218" t="n">
        <v>69.19</v>
      </c>
      <c r="Q180" s="218" t="n">
        <v>73.49</v>
      </c>
      <c r="S180" s="218" t="n">
        <v>0</v>
      </c>
      <c r="T180" s="218" t="n">
        <v>0</v>
      </c>
      <c r="U180" s="218" t="n">
        <v>0</v>
      </c>
      <c r="W180" s="218" t="n">
        <v>0.0841422821433019</v>
      </c>
      <c r="X180" s="218" t="n">
        <v>0.168284564286604</v>
      </c>
      <c r="Y180" s="218" t="n">
        <v>0.252426846429906</v>
      </c>
      <c r="AA180" s="218" t="n">
        <v>0.0025</v>
      </c>
      <c r="AB180" s="218" t="n">
        <v>0.005</v>
      </c>
      <c r="AC180" s="218" t="n">
        <v>0.0075</v>
      </c>
      <c r="AE180" s="218" t="n">
        <v>-1</v>
      </c>
      <c r="AF180" s="218" t="n">
        <v>3</v>
      </c>
      <c r="AG180" s="218" t="n">
        <v>1</v>
      </c>
      <c r="AI180" s="218" t="n">
        <v>-0.1</v>
      </c>
      <c r="AJ180" s="218" t="n">
        <v>0.3</v>
      </c>
      <c r="AK180" s="218" t="n">
        <v>0.1</v>
      </c>
      <c r="AM180" s="259" t="n">
        <v>58</v>
      </c>
      <c r="AN180" s="269" t="n">
        <v>0.4</v>
      </c>
      <c r="BE180" s="253" t="n">
        <v>41852</v>
      </c>
      <c r="BF180" s="271" t="n">
        <v>0.9</v>
      </c>
    </row>
    <row r="181" customFormat="false" ht="12.75" hidden="false" customHeight="false" outlineLevel="0" collapsed="false">
      <c r="A181" s="267" t="n">
        <v>41000</v>
      </c>
      <c r="B181" s="175" t="n">
        <v>27.35</v>
      </c>
      <c r="C181" s="268" t="n">
        <v>28.15</v>
      </c>
      <c r="D181" s="175" t="n">
        <v>28.95</v>
      </c>
      <c r="E181" s="263"/>
      <c r="F181" s="175" t="n">
        <v>18.2649990844727</v>
      </c>
      <c r="G181" s="175" t="n">
        <v>18.6649990844727</v>
      </c>
      <c r="H181" s="175" t="n">
        <v>19.0649990844727</v>
      </c>
      <c r="I181" s="259"/>
      <c r="J181" s="253" t="n">
        <v>41883</v>
      </c>
      <c r="K181" s="218" t="n">
        <v>29.0025</v>
      </c>
      <c r="L181" s="218" t="n">
        <v>30.5025</v>
      </c>
      <c r="M181" s="218" t="n">
        <v>32.0025</v>
      </c>
      <c r="O181" s="218" t="n">
        <v>19.5875</v>
      </c>
      <c r="P181" s="218" t="n">
        <v>23.8875</v>
      </c>
      <c r="Q181" s="218" t="n">
        <v>28.1875</v>
      </c>
      <c r="S181" s="218" t="n">
        <v>0</v>
      </c>
      <c r="T181" s="218" t="n">
        <v>0</v>
      </c>
      <c r="U181" s="218" t="n">
        <v>0</v>
      </c>
      <c r="W181" s="218" t="n">
        <v>0.0841422821433019</v>
      </c>
      <c r="X181" s="218" t="n">
        <v>0.168284564286604</v>
      </c>
      <c r="Y181" s="218" t="n">
        <v>0.252426846429906</v>
      </c>
      <c r="AA181" s="218" t="n">
        <v>0.0025</v>
      </c>
      <c r="AB181" s="218" t="n">
        <v>0.005</v>
      </c>
      <c r="AC181" s="218" t="n">
        <v>0.0075</v>
      </c>
      <c r="AE181" s="218" t="n">
        <v>-1</v>
      </c>
      <c r="AF181" s="218" t="n">
        <v>3</v>
      </c>
      <c r="AG181" s="218" t="n">
        <v>1</v>
      </c>
      <c r="AI181" s="218" t="n">
        <v>-0.1</v>
      </c>
      <c r="AJ181" s="218" t="n">
        <v>0.3</v>
      </c>
      <c r="AK181" s="218" t="n">
        <v>0.1</v>
      </c>
      <c r="AM181" s="259" t="n">
        <v>59</v>
      </c>
      <c r="AN181" s="269" t="n">
        <v>0.4</v>
      </c>
      <c r="BE181" s="253" t="n">
        <v>41883</v>
      </c>
      <c r="BF181" s="271" t="n">
        <v>0.9</v>
      </c>
    </row>
    <row r="182" customFormat="false" ht="12.75" hidden="false" customHeight="false" outlineLevel="0" collapsed="false">
      <c r="A182" s="267" t="n">
        <v>41030</v>
      </c>
      <c r="B182" s="175" t="n">
        <v>33.97</v>
      </c>
      <c r="C182" s="268" t="n">
        <v>36.45</v>
      </c>
      <c r="D182" s="175" t="n">
        <v>38.93</v>
      </c>
      <c r="E182" s="263"/>
      <c r="F182" s="175" t="n">
        <v>16.8749998474121</v>
      </c>
      <c r="G182" s="175" t="n">
        <v>18.1149998474121</v>
      </c>
      <c r="H182" s="175" t="n">
        <v>19.3549998474121</v>
      </c>
      <c r="I182" s="259"/>
      <c r="J182" s="253" t="n">
        <v>41913</v>
      </c>
      <c r="K182" s="218" t="n">
        <v>19.6125</v>
      </c>
      <c r="L182" s="218" t="n">
        <v>21</v>
      </c>
      <c r="M182" s="218" t="n">
        <v>22.3875</v>
      </c>
      <c r="O182" s="218" t="n">
        <v>12.5</v>
      </c>
      <c r="P182" s="218" t="n">
        <v>16.8</v>
      </c>
      <c r="Q182" s="218" t="n">
        <v>21.1</v>
      </c>
      <c r="S182" s="218" t="n">
        <v>0</v>
      </c>
      <c r="T182" s="218" t="n">
        <v>0</v>
      </c>
      <c r="U182" s="218" t="n">
        <v>0</v>
      </c>
      <c r="W182" s="218" t="n">
        <v>0.0524951849378889</v>
      </c>
      <c r="X182" s="218" t="n">
        <v>0.104990369875778</v>
      </c>
      <c r="Y182" s="218" t="n">
        <v>0.157485554813667</v>
      </c>
      <c r="AA182" s="218" t="n">
        <v>0.0025</v>
      </c>
      <c r="AB182" s="218" t="n">
        <v>0.005</v>
      </c>
      <c r="AC182" s="218" t="n">
        <v>0.0075</v>
      </c>
      <c r="AE182" s="218" t="n">
        <v>-0.4</v>
      </c>
      <c r="AF182" s="218" t="n">
        <v>1.75</v>
      </c>
      <c r="AG182" s="218" t="n">
        <v>0.5</v>
      </c>
      <c r="AI182" s="218" t="n">
        <v>-0.1</v>
      </c>
      <c r="AJ182" s="218" t="n">
        <v>0.3</v>
      </c>
      <c r="AK182" s="218" t="n">
        <v>0.1</v>
      </c>
      <c r="AM182" s="259" t="n">
        <v>59</v>
      </c>
      <c r="AN182" s="269" t="n">
        <v>0.4</v>
      </c>
      <c r="BE182" s="253" t="n">
        <v>41913</v>
      </c>
      <c r="BF182" s="271" t="n">
        <v>0.9</v>
      </c>
    </row>
    <row r="183" customFormat="false" ht="12.75" hidden="false" customHeight="false" outlineLevel="0" collapsed="false">
      <c r="A183" s="267" t="n">
        <v>41061</v>
      </c>
      <c r="B183" s="175" t="n">
        <v>56.64</v>
      </c>
      <c r="C183" s="268" t="n">
        <v>63.75</v>
      </c>
      <c r="D183" s="175" t="n">
        <v>70.86</v>
      </c>
      <c r="E183" s="263"/>
      <c r="F183" s="175" t="n">
        <v>14.6200012207031</v>
      </c>
      <c r="G183" s="175" t="n">
        <v>18.1750012207031</v>
      </c>
      <c r="H183" s="175" t="n">
        <v>21.7300012207031</v>
      </c>
      <c r="I183" s="259"/>
      <c r="J183" s="253" t="n">
        <v>41944</v>
      </c>
      <c r="K183" s="218" t="n">
        <v>19.6125</v>
      </c>
      <c r="L183" s="218" t="n">
        <v>21</v>
      </c>
      <c r="M183" s="218" t="n">
        <v>22.3875</v>
      </c>
      <c r="O183" s="218" t="n">
        <v>12.5</v>
      </c>
      <c r="P183" s="218" t="n">
        <v>16.8</v>
      </c>
      <c r="Q183" s="218" t="n">
        <v>21.1</v>
      </c>
      <c r="S183" s="218" t="n">
        <v>0</v>
      </c>
      <c r="T183" s="218" t="n">
        <v>0</v>
      </c>
      <c r="U183" s="218" t="n">
        <v>0</v>
      </c>
      <c r="W183" s="218" t="n">
        <v>0.0395963680674362</v>
      </c>
      <c r="X183" s="218" t="n">
        <v>0.0791927361348724</v>
      </c>
      <c r="Y183" s="218" t="n">
        <v>0.118789104202309</v>
      </c>
      <c r="AA183" s="218" t="n">
        <v>0.0025</v>
      </c>
      <c r="AB183" s="218" t="n">
        <v>0.005</v>
      </c>
      <c r="AC183" s="218" t="n">
        <v>0.0075</v>
      </c>
      <c r="AE183" s="218" t="n">
        <v>-0.25</v>
      </c>
      <c r="AF183" s="218" t="n">
        <v>1.5</v>
      </c>
      <c r="AG183" s="218" t="n">
        <v>0.25</v>
      </c>
      <c r="AI183" s="218" t="n">
        <v>-0.1</v>
      </c>
      <c r="AJ183" s="218" t="n">
        <v>0.3</v>
      </c>
      <c r="AK183" s="218" t="n">
        <v>0.1</v>
      </c>
      <c r="AM183" s="259" t="n">
        <v>59</v>
      </c>
      <c r="AN183" s="269" t="n">
        <v>0.4</v>
      </c>
      <c r="BE183" s="253" t="n">
        <v>41944</v>
      </c>
      <c r="BF183" s="271" t="n">
        <v>0.9</v>
      </c>
    </row>
    <row r="184" customFormat="false" ht="12.75" hidden="false" customHeight="false" outlineLevel="0" collapsed="false">
      <c r="A184" s="267" t="n">
        <v>41091</v>
      </c>
      <c r="B184" s="175" t="n">
        <v>98.75</v>
      </c>
      <c r="C184" s="268" t="n">
        <v>103.75</v>
      </c>
      <c r="D184" s="175" t="n">
        <v>108.75</v>
      </c>
      <c r="E184" s="263"/>
      <c r="F184" s="175" t="n">
        <v>15.3649998474121</v>
      </c>
      <c r="G184" s="175" t="n">
        <v>17.8649998474121</v>
      </c>
      <c r="H184" s="175" t="n">
        <v>20.3649998474121</v>
      </c>
      <c r="I184" s="259"/>
      <c r="J184" s="253" t="n">
        <v>41974</v>
      </c>
      <c r="K184" s="218" t="n">
        <v>20.7325</v>
      </c>
      <c r="L184" s="218" t="n">
        <v>22.12</v>
      </c>
      <c r="M184" s="218" t="n">
        <v>23.5075</v>
      </c>
      <c r="O184" s="218" t="n">
        <v>12.5</v>
      </c>
      <c r="P184" s="218" t="n">
        <v>16.8</v>
      </c>
      <c r="Q184" s="218" t="n">
        <v>21.1</v>
      </c>
      <c r="S184" s="218" t="n">
        <v>0</v>
      </c>
      <c r="T184" s="218" t="n">
        <v>0</v>
      </c>
      <c r="U184" s="218" t="n">
        <v>0</v>
      </c>
      <c r="W184" s="218" t="n">
        <v>0.0395963680674362</v>
      </c>
      <c r="X184" s="218" t="n">
        <v>0.0791927361348724</v>
      </c>
      <c r="Y184" s="218" t="n">
        <v>0.118789104202309</v>
      </c>
      <c r="AA184" s="218" t="n">
        <v>0.0025</v>
      </c>
      <c r="AB184" s="218" t="n">
        <v>0.005</v>
      </c>
      <c r="AC184" s="218" t="n">
        <v>0.0075</v>
      </c>
      <c r="AE184" s="218" t="n">
        <v>-0.25</v>
      </c>
      <c r="AF184" s="218" t="n">
        <v>1.5</v>
      </c>
      <c r="AG184" s="218" t="n">
        <v>0.25</v>
      </c>
      <c r="AI184" s="218" t="n">
        <v>-0.1</v>
      </c>
      <c r="AJ184" s="218" t="n">
        <v>0.3</v>
      </c>
      <c r="AK184" s="218" t="n">
        <v>0.1</v>
      </c>
      <c r="AM184" s="259" t="n">
        <v>60</v>
      </c>
      <c r="AN184" s="269" t="n">
        <v>0.4</v>
      </c>
      <c r="BE184" s="253" t="n">
        <v>41974</v>
      </c>
      <c r="BF184" s="271" t="n">
        <v>0.9</v>
      </c>
    </row>
    <row r="185" customFormat="false" ht="12.75" hidden="false" customHeight="false" outlineLevel="0" collapsed="false">
      <c r="A185" s="267" t="n">
        <v>41122</v>
      </c>
      <c r="B185" s="175" t="n">
        <v>92.75</v>
      </c>
      <c r="C185" s="268" t="n">
        <v>97.75</v>
      </c>
      <c r="D185" s="175" t="n">
        <v>102.75</v>
      </c>
      <c r="E185" s="263"/>
      <c r="F185" s="175" t="n">
        <v>15.4149990844727</v>
      </c>
      <c r="G185" s="175" t="n">
        <v>17.9149990844727</v>
      </c>
      <c r="H185" s="175" t="n">
        <v>20.4149990844727</v>
      </c>
      <c r="I185" s="259"/>
      <c r="J185" s="253" t="n">
        <v>42005</v>
      </c>
      <c r="K185" s="218" t="n">
        <v>29.344</v>
      </c>
      <c r="L185" s="218" t="n">
        <v>30.844</v>
      </c>
      <c r="M185" s="218" t="n">
        <v>32.344</v>
      </c>
      <c r="O185" s="218" t="n">
        <v>19.1835</v>
      </c>
      <c r="P185" s="218" t="n">
        <v>23.4835</v>
      </c>
      <c r="Q185" s="218" t="n">
        <v>27.7835</v>
      </c>
      <c r="S185" s="218" t="n">
        <v>0.25</v>
      </c>
      <c r="T185" s="218" t="n">
        <v>0.25</v>
      </c>
      <c r="U185" s="218" t="n">
        <v>0.25</v>
      </c>
      <c r="W185" s="218" t="n">
        <v>0.0395963680674362</v>
      </c>
      <c r="X185" s="218" t="n">
        <v>0.0791927361348724</v>
      </c>
      <c r="Y185" s="218" t="n">
        <v>0.118789104202309</v>
      </c>
      <c r="AA185" s="218" t="n">
        <v>0.0025</v>
      </c>
      <c r="AB185" s="218" t="n">
        <v>0.005</v>
      </c>
      <c r="AC185" s="218" t="n">
        <v>0.0075</v>
      </c>
      <c r="AE185" s="218" t="n">
        <v>-0.25</v>
      </c>
      <c r="AF185" s="218" t="n">
        <v>1.5</v>
      </c>
      <c r="AG185" s="218" t="n">
        <v>0.25</v>
      </c>
      <c r="AI185" s="218" t="n">
        <v>-0.1</v>
      </c>
      <c r="AJ185" s="218" t="n">
        <v>0.3</v>
      </c>
      <c r="AK185" s="218" t="n">
        <v>0.1</v>
      </c>
      <c r="AM185" s="259" t="n">
        <v>60</v>
      </c>
      <c r="AN185" s="269" t="n">
        <v>0.4</v>
      </c>
      <c r="BE185" s="253" t="n">
        <v>42005</v>
      </c>
      <c r="BF185" s="271" t="n">
        <v>0.9</v>
      </c>
    </row>
    <row r="186" customFormat="false" ht="12.75" hidden="false" customHeight="false" outlineLevel="0" collapsed="false">
      <c r="A186" s="267" t="n">
        <v>41153</v>
      </c>
      <c r="B186" s="175" t="n">
        <v>34.45</v>
      </c>
      <c r="C186" s="268" t="n">
        <v>36.25</v>
      </c>
      <c r="D186" s="175" t="n">
        <v>38.05</v>
      </c>
      <c r="E186" s="263"/>
      <c r="F186" s="175" t="n">
        <v>17.0149990844727</v>
      </c>
      <c r="G186" s="175" t="n">
        <v>17.9149990844727</v>
      </c>
      <c r="H186" s="175" t="n">
        <v>18.8149990844727</v>
      </c>
      <c r="I186" s="259"/>
      <c r="J186" s="253" t="n">
        <v>42036</v>
      </c>
      <c r="K186" s="218" t="n">
        <v>28.2925</v>
      </c>
      <c r="L186" s="218" t="n">
        <v>29.7925</v>
      </c>
      <c r="M186" s="218" t="n">
        <v>31.2925</v>
      </c>
      <c r="O186" s="218" t="n">
        <v>21.2865</v>
      </c>
      <c r="P186" s="218" t="n">
        <v>25.5865</v>
      </c>
      <c r="Q186" s="218" t="n">
        <v>29.8865</v>
      </c>
      <c r="S186" s="218" t="n">
        <v>0</v>
      </c>
      <c r="T186" s="218" t="n">
        <v>0</v>
      </c>
      <c r="U186" s="218" t="n">
        <v>0</v>
      </c>
      <c r="W186" s="218" t="n">
        <v>0.0593945521011543</v>
      </c>
      <c r="X186" s="218" t="n">
        <v>0.118789104202309</v>
      </c>
      <c r="Y186" s="218" t="n">
        <v>0.178183656303463</v>
      </c>
      <c r="AA186" s="218" t="n">
        <v>0.0025</v>
      </c>
      <c r="AB186" s="218" t="n">
        <v>0.005</v>
      </c>
      <c r="AC186" s="218" t="n">
        <v>0.0075</v>
      </c>
      <c r="AE186" s="218" t="n">
        <v>-0.4</v>
      </c>
      <c r="AF186" s="218" t="n">
        <v>1.75</v>
      </c>
      <c r="AG186" s="218" t="n">
        <v>0.5</v>
      </c>
      <c r="AI186" s="218" t="n">
        <v>-0.1</v>
      </c>
      <c r="AJ186" s="218" t="n">
        <v>0.3</v>
      </c>
      <c r="AK186" s="218" t="n">
        <v>0.1</v>
      </c>
      <c r="AM186" s="259" t="n">
        <v>60</v>
      </c>
      <c r="AN186" s="269" t="n">
        <v>0.4</v>
      </c>
      <c r="BE186" s="253" t="n">
        <v>42036</v>
      </c>
      <c r="BF186" s="271" t="n">
        <v>0.9</v>
      </c>
    </row>
    <row r="187" customFormat="false" ht="12.75" hidden="false" customHeight="false" outlineLevel="0" collapsed="false">
      <c r="A187" s="267" t="n">
        <v>41183</v>
      </c>
      <c r="B187" s="175" t="n">
        <v>26.35</v>
      </c>
      <c r="C187" s="268" t="n">
        <v>28</v>
      </c>
      <c r="D187" s="175" t="n">
        <v>29.65</v>
      </c>
      <c r="E187" s="263"/>
      <c r="F187" s="175" t="n">
        <v>16.7899998474121</v>
      </c>
      <c r="G187" s="175" t="n">
        <v>17.6149998474121</v>
      </c>
      <c r="H187" s="175" t="n">
        <v>18.4399998474121</v>
      </c>
      <c r="I187" s="259"/>
      <c r="J187" s="253" t="n">
        <v>42064</v>
      </c>
      <c r="K187" s="218" t="n">
        <v>22.35875</v>
      </c>
      <c r="L187" s="218" t="n">
        <v>23.18375</v>
      </c>
      <c r="M187" s="218" t="n">
        <v>24.00875</v>
      </c>
      <c r="O187" s="218" t="n">
        <v>13.97425</v>
      </c>
      <c r="P187" s="218" t="n">
        <v>18.27425</v>
      </c>
      <c r="Q187" s="218" t="n">
        <v>22.57425</v>
      </c>
      <c r="S187" s="218" t="n">
        <v>0</v>
      </c>
      <c r="T187" s="218" t="n">
        <v>0</v>
      </c>
      <c r="U187" s="218" t="n">
        <v>0</v>
      </c>
      <c r="W187" s="218" t="n">
        <v>0.0593945521011543</v>
      </c>
      <c r="X187" s="218" t="n">
        <v>0.118789104202309</v>
      </c>
      <c r="Y187" s="218" t="n">
        <v>0.178183656303463</v>
      </c>
      <c r="AA187" s="218" t="n">
        <v>0.0025</v>
      </c>
      <c r="AB187" s="218" t="n">
        <v>0.005</v>
      </c>
      <c r="AC187" s="218" t="n">
        <v>0.0075</v>
      </c>
      <c r="AE187" s="218" t="n">
        <v>-0.4</v>
      </c>
      <c r="AF187" s="218" t="n">
        <v>1.75</v>
      </c>
      <c r="AG187" s="218" t="n">
        <v>0.5</v>
      </c>
      <c r="AI187" s="218" t="n">
        <v>-0.1</v>
      </c>
      <c r="AJ187" s="218" t="n">
        <v>0.3</v>
      </c>
      <c r="AK187" s="218" t="n">
        <v>0.1</v>
      </c>
      <c r="AM187" s="259" t="n">
        <v>61</v>
      </c>
      <c r="AN187" s="269" t="n">
        <v>0.4</v>
      </c>
      <c r="BE187" s="253" t="n">
        <v>42064</v>
      </c>
      <c r="BF187" s="271" t="n">
        <v>0.9</v>
      </c>
    </row>
    <row r="188" customFormat="false" ht="12.75" hidden="false" customHeight="false" outlineLevel="0" collapsed="false">
      <c r="A188" s="267" t="n">
        <v>41214</v>
      </c>
      <c r="B188" s="175" t="n">
        <v>26.35</v>
      </c>
      <c r="C188" s="268" t="n">
        <v>28</v>
      </c>
      <c r="D188" s="175" t="n">
        <v>29.65</v>
      </c>
      <c r="E188" s="263"/>
      <c r="F188" s="175" t="n">
        <v>15.0399998474121</v>
      </c>
      <c r="G188" s="175" t="n">
        <v>15.8649998474121</v>
      </c>
      <c r="H188" s="175" t="n">
        <v>16.6899998474121</v>
      </c>
      <c r="I188" s="259"/>
      <c r="J188" s="253" t="n">
        <v>42095</v>
      </c>
      <c r="K188" s="218" t="n">
        <v>23.4965</v>
      </c>
      <c r="L188" s="218" t="n">
        <v>24.209</v>
      </c>
      <c r="M188" s="218" t="n">
        <v>24.9215</v>
      </c>
      <c r="O188" s="218" t="n">
        <v>18.783</v>
      </c>
      <c r="P188" s="218" t="n">
        <v>23.083</v>
      </c>
      <c r="Q188" s="218" t="n">
        <v>27.383</v>
      </c>
      <c r="S188" s="218" t="n">
        <v>0</v>
      </c>
      <c r="T188" s="218" t="n">
        <v>0</v>
      </c>
      <c r="U188" s="218" t="n">
        <v>0</v>
      </c>
      <c r="W188" s="218" t="n">
        <v>0.0475156416809234</v>
      </c>
      <c r="X188" s="218" t="n">
        <v>0.0950312833618469</v>
      </c>
      <c r="Y188" s="218" t="n">
        <v>0.14254692504277</v>
      </c>
      <c r="AA188" s="218" t="n">
        <v>0.0025</v>
      </c>
      <c r="AB188" s="218" t="n">
        <v>0.005</v>
      </c>
      <c r="AC188" s="218" t="n">
        <v>0.0075</v>
      </c>
      <c r="AE188" s="218" t="n">
        <v>-0.25</v>
      </c>
      <c r="AF188" s="218" t="n">
        <v>1.1</v>
      </c>
      <c r="AG188" s="218" t="n">
        <v>0.25</v>
      </c>
      <c r="AI188" s="218" t="n">
        <v>-0.1</v>
      </c>
      <c r="AJ188" s="218" t="n">
        <v>0.3</v>
      </c>
      <c r="AK188" s="218" t="n">
        <v>0.1</v>
      </c>
      <c r="AM188" s="259" t="n">
        <v>61</v>
      </c>
      <c r="AN188" s="269" t="n">
        <v>0.4</v>
      </c>
      <c r="BE188" s="253" t="n">
        <v>42095</v>
      </c>
      <c r="BF188" s="271" t="n">
        <v>0.9</v>
      </c>
    </row>
    <row r="189" customFormat="false" ht="12.75" hidden="false" customHeight="false" outlineLevel="0" collapsed="false">
      <c r="A189" s="267" t="n">
        <v>41244</v>
      </c>
      <c r="B189" s="175" t="n">
        <v>26.35</v>
      </c>
      <c r="C189" s="268" t="n">
        <v>28</v>
      </c>
      <c r="D189" s="175" t="n">
        <v>29.65</v>
      </c>
      <c r="E189" s="263"/>
      <c r="F189" s="175" t="n">
        <v>15.8900002288818</v>
      </c>
      <c r="G189" s="175" t="n">
        <v>16.7150002288818</v>
      </c>
      <c r="H189" s="175" t="n">
        <v>17.5400002288818</v>
      </c>
      <c r="I189" s="259"/>
      <c r="J189" s="253" t="n">
        <v>42125</v>
      </c>
      <c r="K189" s="218" t="n">
        <v>25.113</v>
      </c>
      <c r="L189" s="218" t="n">
        <v>26.973</v>
      </c>
      <c r="M189" s="218" t="n">
        <v>28.833</v>
      </c>
      <c r="O189" s="218" t="n">
        <v>21.944</v>
      </c>
      <c r="P189" s="218" t="n">
        <v>26.244</v>
      </c>
      <c r="Q189" s="218" t="n">
        <v>30.544</v>
      </c>
      <c r="S189" s="218" t="n">
        <v>0</v>
      </c>
      <c r="T189" s="218" t="n">
        <v>0</v>
      </c>
      <c r="U189" s="218" t="n">
        <v>0</v>
      </c>
      <c r="W189" s="218" t="n">
        <v>0.0463277506389004</v>
      </c>
      <c r="X189" s="218" t="n">
        <v>0.0926555012778007</v>
      </c>
      <c r="Y189" s="218" t="n">
        <v>0.138983251916701</v>
      </c>
      <c r="AA189" s="218" t="n">
        <v>0.0025</v>
      </c>
      <c r="AB189" s="218" t="n">
        <v>0.005</v>
      </c>
      <c r="AC189" s="218" t="n">
        <v>0.0075</v>
      </c>
      <c r="AE189" s="218" t="n">
        <v>-0.25</v>
      </c>
      <c r="AF189" s="218" t="n">
        <v>1.2</v>
      </c>
      <c r="AG189" s="218" t="n">
        <v>0.25</v>
      </c>
      <c r="AI189" s="218" t="n">
        <v>-0.1</v>
      </c>
      <c r="AJ189" s="218" t="n">
        <v>0.3</v>
      </c>
      <c r="AK189" s="218" t="n">
        <v>0.1</v>
      </c>
      <c r="AM189" s="259" t="n">
        <v>61</v>
      </c>
      <c r="AN189" s="269" t="n">
        <v>0.4</v>
      </c>
      <c r="BE189" s="253" t="n">
        <v>42125</v>
      </c>
      <c r="BF189" s="271" t="n">
        <v>0.9</v>
      </c>
    </row>
    <row r="190" customFormat="false" ht="12.75" hidden="false" customHeight="false" outlineLevel="0" collapsed="false">
      <c r="A190" s="267" t="n">
        <v>41275</v>
      </c>
      <c r="B190" s="175" t="n">
        <v>33.25</v>
      </c>
      <c r="C190" s="268" t="n">
        <v>35.05</v>
      </c>
      <c r="D190" s="175" t="n">
        <v>36.85</v>
      </c>
      <c r="E190" s="263"/>
      <c r="F190" s="175" t="n">
        <v>20.1149975585938</v>
      </c>
      <c r="G190" s="175" t="n">
        <v>21.0149975585938</v>
      </c>
      <c r="H190" s="175" t="n">
        <v>21.9149975585937</v>
      </c>
      <c r="I190" s="259"/>
      <c r="J190" s="253" t="n">
        <v>42156</v>
      </c>
      <c r="K190" s="218" t="n">
        <v>54.6975</v>
      </c>
      <c r="L190" s="218" t="n">
        <v>60.03</v>
      </c>
      <c r="M190" s="218" t="n">
        <v>65.3625</v>
      </c>
      <c r="O190" s="218" t="n">
        <v>43.3325</v>
      </c>
      <c r="P190" s="218" t="n">
        <v>47.6325</v>
      </c>
      <c r="Q190" s="218" t="n">
        <v>51.9325</v>
      </c>
      <c r="S190" s="218" t="n">
        <v>0</v>
      </c>
      <c r="T190" s="218" t="n">
        <v>0</v>
      </c>
      <c r="U190" s="218" t="n">
        <v>0</v>
      </c>
      <c r="W190" s="218" t="n">
        <v>0.0522672058490158</v>
      </c>
      <c r="X190" s="218" t="n">
        <v>0.104534411698032</v>
      </c>
      <c r="Y190" s="218" t="n">
        <v>0.156801617547047</v>
      </c>
      <c r="AA190" s="218" t="n">
        <v>0.0025</v>
      </c>
      <c r="AB190" s="218" t="n">
        <v>0.005</v>
      </c>
      <c r="AC190" s="218" t="n">
        <v>0.0075</v>
      </c>
      <c r="AE190" s="218" t="n">
        <v>-0.25</v>
      </c>
      <c r="AF190" s="218" t="n">
        <v>2</v>
      </c>
      <c r="AG190" s="218" t="n">
        <v>0.25</v>
      </c>
      <c r="AI190" s="218" t="n">
        <v>-0.1</v>
      </c>
      <c r="AJ190" s="218" t="n">
        <v>0.3</v>
      </c>
      <c r="AK190" s="218" t="n">
        <v>0.1</v>
      </c>
      <c r="AM190" s="259" t="n">
        <v>62</v>
      </c>
      <c r="AN190" s="269" t="n">
        <v>0.4</v>
      </c>
      <c r="BE190" s="253" t="n">
        <v>42156</v>
      </c>
      <c r="BF190" s="271" t="n">
        <v>0.9</v>
      </c>
    </row>
    <row r="191" customFormat="false" ht="12.75" hidden="false" customHeight="false" outlineLevel="0" collapsed="false">
      <c r="A191" s="267" t="n">
        <v>41306</v>
      </c>
      <c r="B191" s="175" t="n">
        <v>33.25</v>
      </c>
      <c r="C191" s="268" t="n">
        <v>35.05</v>
      </c>
      <c r="D191" s="175" t="n">
        <v>36.85</v>
      </c>
      <c r="E191" s="263"/>
      <c r="F191" s="175" t="n">
        <v>20.264997177124</v>
      </c>
      <c r="G191" s="175" t="n">
        <v>21.164997177124</v>
      </c>
      <c r="H191" s="175" t="n">
        <v>22.064997177124</v>
      </c>
      <c r="I191" s="259"/>
      <c r="J191" s="253" t="n">
        <v>42186</v>
      </c>
      <c r="K191" s="218" t="n">
        <v>92.83</v>
      </c>
      <c r="L191" s="218" t="n">
        <v>96.58</v>
      </c>
      <c r="M191" s="218" t="n">
        <v>100.33</v>
      </c>
      <c r="O191" s="218" t="n">
        <v>68.135</v>
      </c>
      <c r="P191" s="218" t="n">
        <v>72.435</v>
      </c>
      <c r="Q191" s="218" t="n">
        <v>76.735</v>
      </c>
      <c r="S191" s="218" t="n">
        <v>0</v>
      </c>
      <c r="T191" s="218" t="n">
        <v>0</v>
      </c>
      <c r="U191" s="218" t="n">
        <v>0</v>
      </c>
      <c r="W191" s="218" t="n">
        <v>0.0665218983532928</v>
      </c>
      <c r="X191" s="218" t="n">
        <v>0.133043796706586</v>
      </c>
      <c r="Y191" s="218" t="n">
        <v>0.199565695059878</v>
      </c>
      <c r="AA191" s="218" t="n">
        <v>0.0025</v>
      </c>
      <c r="AB191" s="218" t="n">
        <v>0.005</v>
      </c>
      <c r="AC191" s="218" t="n">
        <v>0.0075</v>
      </c>
      <c r="AE191" s="218" t="n">
        <v>-0.75</v>
      </c>
      <c r="AF191" s="218" t="n">
        <v>2.25</v>
      </c>
      <c r="AG191" s="218" t="n">
        <v>0.75</v>
      </c>
      <c r="AI191" s="218" t="n">
        <v>-0.1</v>
      </c>
      <c r="AJ191" s="218" t="n">
        <v>0.3</v>
      </c>
      <c r="AK191" s="218" t="n">
        <v>0.1</v>
      </c>
      <c r="AM191" s="259" t="n">
        <v>62</v>
      </c>
      <c r="AN191" s="269" t="n">
        <v>0.4</v>
      </c>
      <c r="BE191" s="253" t="n">
        <v>42186</v>
      </c>
      <c r="BF191" s="271" t="n">
        <v>0.9</v>
      </c>
    </row>
    <row r="192" customFormat="false" ht="12.75" hidden="false" customHeight="false" outlineLevel="0" collapsed="false">
      <c r="A192" s="267" t="n">
        <v>41334</v>
      </c>
      <c r="B192" s="175" t="n">
        <v>26.275</v>
      </c>
      <c r="C192" s="268" t="n">
        <v>27.275</v>
      </c>
      <c r="D192" s="175" t="n">
        <v>28.275</v>
      </c>
      <c r="E192" s="263"/>
      <c r="F192" s="175" t="n">
        <v>17.9149990844727</v>
      </c>
      <c r="G192" s="175" t="n">
        <v>18.4149990844727</v>
      </c>
      <c r="H192" s="175" t="n">
        <v>18.9149990844727</v>
      </c>
      <c r="I192" s="259"/>
      <c r="J192" s="253" t="n">
        <v>42217</v>
      </c>
      <c r="K192" s="218" t="n">
        <v>91.7</v>
      </c>
      <c r="L192" s="218" t="n">
        <v>95.45</v>
      </c>
      <c r="M192" s="218" t="n">
        <v>99.2</v>
      </c>
      <c r="O192" s="218" t="n">
        <v>66.25</v>
      </c>
      <c r="P192" s="218" t="n">
        <v>70.55</v>
      </c>
      <c r="Q192" s="218" t="n">
        <v>74.85</v>
      </c>
      <c r="S192" s="218" t="n">
        <v>0</v>
      </c>
      <c r="T192" s="218" t="n">
        <v>0</v>
      </c>
      <c r="U192" s="218" t="n">
        <v>0</v>
      </c>
      <c r="W192" s="218" t="n">
        <v>0.0807765908575698</v>
      </c>
      <c r="X192" s="218" t="n">
        <v>0.16155318171514</v>
      </c>
      <c r="Y192" s="218" t="n">
        <v>0.24232977257271</v>
      </c>
      <c r="AA192" s="218" t="n">
        <v>0.0025</v>
      </c>
      <c r="AB192" s="218" t="n">
        <v>0.005</v>
      </c>
      <c r="AC192" s="218" t="n">
        <v>0.0075</v>
      </c>
      <c r="AE192" s="218" t="n">
        <v>-1</v>
      </c>
      <c r="AF192" s="218" t="n">
        <v>3</v>
      </c>
      <c r="AG192" s="218" t="n">
        <v>1</v>
      </c>
      <c r="AI192" s="218" t="n">
        <v>-0.1</v>
      </c>
      <c r="AJ192" s="218" t="n">
        <v>0.3</v>
      </c>
      <c r="AK192" s="218" t="n">
        <v>0.1</v>
      </c>
      <c r="AM192" s="259" t="n">
        <v>62</v>
      </c>
      <c r="AN192" s="269" t="n">
        <v>0.4</v>
      </c>
      <c r="BE192" s="253" t="n">
        <v>42217</v>
      </c>
      <c r="BF192" s="271" t="n">
        <v>0.9</v>
      </c>
    </row>
    <row r="193" customFormat="false" ht="12.75" hidden="false" customHeight="false" outlineLevel="0" collapsed="false">
      <c r="A193" s="267" t="n">
        <v>41365</v>
      </c>
      <c r="B193" s="175" t="n">
        <v>27.3</v>
      </c>
      <c r="C193" s="268" t="n">
        <v>28.15</v>
      </c>
      <c r="D193" s="175" t="n">
        <v>29</v>
      </c>
      <c r="E193" s="263"/>
      <c r="F193" s="175" t="n">
        <v>18.2399990844727</v>
      </c>
      <c r="G193" s="175" t="n">
        <v>18.6649990844727</v>
      </c>
      <c r="H193" s="175" t="n">
        <v>19.0899990844727</v>
      </c>
      <c r="I193" s="259"/>
      <c r="J193" s="253" t="n">
        <v>42248</v>
      </c>
      <c r="K193" s="218" t="n">
        <v>29.135</v>
      </c>
      <c r="L193" s="218" t="n">
        <v>30.71</v>
      </c>
      <c r="M193" s="218" t="n">
        <v>32.285</v>
      </c>
      <c r="O193" s="218" t="n">
        <v>19.75</v>
      </c>
      <c r="P193" s="218" t="n">
        <v>24.05</v>
      </c>
      <c r="Q193" s="218" t="n">
        <v>28.35</v>
      </c>
      <c r="S193" s="218" t="n">
        <v>0</v>
      </c>
      <c r="T193" s="218" t="n">
        <v>0</v>
      </c>
      <c r="U193" s="218" t="n">
        <v>0</v>
      </c>
      <c r="W193" s="218" t="n">
        <v>0.0807765908575698</v>
      </c>
      <c r="X193" s="218" t="n">
        <v>0.16155318171514</v>
      </c>
      <c r="Y193" s="218" t="n">
        <v>0.24232977257271</v>
      </c>
      <c r="AA193" s="218" t="n">
        <v>0.0025</v>
      </c>
      <c r="AB193" s="218" t="n">
        <v>0.005</v>
      </c>
      <c r="AC193" s="218" t="n">
        <v>0.0075</v>
      </c>
      <c r="AE193" s="218" t="n">
        <v>-1</v>
      </c>
      <c r="AF193" s="218" t="n">
        <v>3</v>
      </c>
      <c r="AG193" s="218" t="n">
        <v>1</v>
      </c>
      <c r="AI193" s="218" t="n">
        <v>-0.1</v>
      </c>
      <c r="AJ193" s="218" t="n">
        <v>0.3</v>
      </c>
      <c r="AK193" s="218" t="n">
        <v>0.1</v>
      </c>
      <c r="AM193" s="259" t="n">
        <v>63</v>
      </c>
      <c r="AN193" s="269" t="n">
        <v>0.4</v>
      </c>
      <c r="BE193" s="253" t="n">
        <v>42248</v>
      </c>
      <c r="BF193" s="271" t="n">
        <v>0.9</v>
      </c>
    </row>
    <row r="194" customFormat="false" ht="12.75" hidden="false" customHeight="false" outlineLevel="0" collapsed="false">
      <c r="A194" s="267" t="n">
        <v>41395</v>
      </c>
      <c r="B194" s="175" t="n">
        <v>33.97</v>
      </c>
      <c r="C194" s="268" t="n">
        <v>36.45</v>
      </c>
      <c r="D194" s="175" t="n">
        <v>38.93</v>
      </c>
      <c r="E194" s="263"/>
      <c r="F194" s="175" t="n">
        <v>16.8749998474121</v>
      </c>
      <c r="G194" s="175" t="n">
        <v>18.1149998474121</v>
      </c>
      <c r="H194" s="175" t="n">
        <v>19.3549998474121</v>
      </c>
      <c r="I194" s="259"/>
      <c r="J194" s="253" t="n">
        <v>42278</v>
      </c>
      <c r="K194" s="218" t="n">
        <v>19.5375</v>
      </c>
      <c r="L194" s="218" t="n">
        <v>21</v>
      </c>
      <c r="M194" s="218" t="n">
        <v>22.4625</v>
      </c>
      <c r="O194" s="218" t="n">
        <v>12.5</v>
      </c>
      <c r="P194" s="218" t="n">
        <v>16.8</v>
      </c>
      <c r="Q194" s="218" t="n">
        <v>21.1</v>
      </c>
      <c r="S194" s="218" t="n">
        <v>0</v>
      </c>
      <c r="T194" s="218" t="n">
        <v>0</v>
      </c>
      <c r="U194" s="218" t="n">
        <v>0</v>
      </c>
      <c r="W194" s="218" t="n">
        <v>0.0503953775403733</v>
      </c>
      <c r="X194" s="218" t="n">
        <v>0.100790755080747</v>
      </c>
      <c r="Y194" s="218" t="n">
        <v>0.15118613262112</v>
      </c>
      <c r="AA194" s="218" t="n">
        <v>0.0025</v>
      </c>
      <c r="AB194" s="218" t="n">
        <v>0.005</v>
      </c>
      <c r="AC194" s="218" t="n">
        <v>0.0075</v>
      </c>
      <c r="AE194" s="218" t="n">
        <v>-0.4</v>
      </c>
      <c r="AF194" s="218" t="n">
        <v>1.75</v>
      </c>
      <c r="AG194" s="218" t="n">
        <v>0.5</v>
      </c>
      <c r="AI194" s="218" t="n">
        <v>-0.1</v>
      </c>
      <c r="AJ194" s="218" t="n">
        <v>0.3</v>
      </c>
      <c r="AK194" s="218" t="n">
        <v>0.1</v>
      </c>
      <c r="AM194" s="259" t="n">
        <v>63</v>
      </c>
      <c r="AN194" s="269" t="n">
        <v>0.4</v>
      </c>
      <c r="BE194" s="253" t="n">
        <v>42278</v>
      </c>
      <c r="BF194" s="271" t="n">
        <v>0.9</v>
      </c>
    </row>
    <row r="195" customFormat="false" ht="12.75" hidden="false" customHeight="false" outlineLevel="0" collapsed="false">
      <c r="A195" s="267" t="n">
        <v>41426</v>
      </c>
      <c r="B195" s="175" t="n">
        <v>57.14</v>
      </c>
      <c r="C195" s="268" t="n">
        <v>64.25</v>
      </c>
      <c r="D195" s="175" t="n">
        <v>71.36</v>
      </c>
      <c r="E195" s="263"/>
      <c r="F195" s="175" t="n">
        <v>14.6200012207031</v>
      </c>
      <c r="G195" s="175" t="n">
        <v>18.1750012207031</v>
      </c>
      <c r="H195" s="175" t="n">
        <v>21.7300012207031</v>
      </c>
      <c r="I195" s="259"/>
      <c r="J195" s="253" t="n">
        <v>42309</v>
      </c>
      <c r="K195" s="218" t="n">
        <v>19.5375</v>
      </c>
      <c r="L195" s="218" t="n">
        <v>21</v>
      </c>
      <c r="M195" s="218" t="n">
        <v>22.4625</v>
      </c>
      <c r="O195" s="218" t="n">
        <v>12.5</v>
      </c>
      <c r="P195" s="218" t="n">
        <v>16.8</v>
      </c>
      <c r="Q195" s="218" t="n">
        <v>21.1</v>
      </c>
      <c r="S195" s="218" t="n">
        <v>0</v>
      </c>
      <c r="T195" s="218" t="n">
        <v>0</v>
      </c>
      <c r="U195" s="218" t="n">
        <v>0</v>
      </c>
      <c r="W195" s="218" t="n">
        <v>0.0380125133447388</v>
      </c>
      <c r="X195" s="218" t="n">
        <v>0.0760250266894775</v>
      </c>
      <c r="Y195" s="218" t="n">
        <v>0.114037540034216</v>
      </c>
      <c r="AA195" s="218" t="n">
        <v>0.0025</v>
      </c>
      <c r="AB195" s="218" t="n">
        <v>0.005</v>
      </c>
      <c r="AC195" s="218" t="n">
        <v>0.0075</v>
      </c>
      <c r="AE195" s="218" t="n">
        <v>-0.25</v>
      </c>
      <c r="AF195" s="218" t="n">
        <v>1.5</v>
      </c>
      <c r="AG195" s="218" t="n">
        <v>0.25</v>
      </c>
      <c r="AI195" s="218" t="n">
        <v>-0.1</v>
      </c>
      <c r="AJ195" s="218" t="n">
        <v>0.3</v>
      </c>
      <c r="AK195" s="218" t="n">
        <v>0.1</v>
      </c>
      <c r="AM195" s="259" t="n">
        <v>63</v>
      </c>
      <c r="AN195" s="269" t="n">
        <v>0.4</v>
      </c>
      <c r="BE195" s="253" t="n">
        <v>42309</v>
      </c>
      <c r="BF195" s="271" t="n">
        <v>0.9</v>
      </c>
    </row>
    <row r="196" customFormat="false" ht="12.75" hidden="false" customHeight="false" outlineLevel="0" collapsed="false">
      <c r="A196" s="267" t="n">
        <v>41456</v>
      </c>
      <c r="B196" s="175" t="n">
        <v>100.75</v>
      </c>
      <c r="C196" s="268" t="n">
        <v>105.75</v>
      </c>
      <c r="D196" s="175" t="n">
        <v>110.75</v>
      </c>
      <c r="E196" s="263"/>
      <c r="F196" s="175" t="n">
        <v>15.3649998474121</v>
      </c>
      <c r="G196" s="175" t="n">
        <v>17.8649998474121</v>
      </c>
      <c r="H196" s="175" t="n">
        <v>20.3649998474121</v>
      </c>
      <c r="I196" s="259"/>
      <c r="J196" s="253" t="n">
        <v>42339</v>
      </c>
      <c r="K196" s="218" t="n">
        <v>20.6575</v>
      </c>
      <c r="L196" s="218" t="n">
        <v>22.12</v>
      </c>
      <c r="M196" s="218" t="n">
        <v>23.5825</v>
      </c>
      <c r="O196" s="218" t="n">
        <v>12.5</v>
      </c>
      <c r="P196" s="218" t="n">
        <v>16.8</v>
      </c>
      <c r="Q196" s="218" t="n">
        <v>21.1</v>
      </c>
      <c r="S196" s="218" t="n">
        <v>0</v>
      </c>
      <c r="T196" s="218" t="n">
        <v>0</v>
      </c>
      <c r="U196" s="218" t="n">
        <v>0</v>
      </c>
      <c r="W196" s="218" t="n">
        <v>0.0380125133447388</v>
      </c>
      <c r="X196" s="218" t="n">
        <v>0.0760250266894775</v>
      </c>
      <c r="Y196" s="218" t="n">
        <v>0.114037540034216</v>
      </c>
      <c r="AA196" s="218" t="n">
        <v>0.0025</v>
      </c>
      <c r="AB196" s="218" t="n">
        <v>0.005</v>
      </c>
      <c r="AC196" s="218" t="n">
        <v>0.0075</v>
      </c>
      <c r="AE196" s="218" t="n">
        <v>-0.25</v>
      </c>
      <c r="AF196" s="218" t="n">
        <v>1.5</v>
      </c>
      <c r="AG196" s="218" t="n">
        <v>0.25</v>
      </c>
      <c r="AI196" s="218" t="n">
        <v>-0.1</v>
      </c>
      <c r="AJ196" s="218" t="n">
        <v>0.3</v>
      </c>
      <c r="AK196" s="218" t="n">
        <v>0.1</v>
      </c>
      <c r="AM196" s="259" t="n">
        <v>64</v>
      </c>
      <c r="AN196" s="269" t="n">
        <v>0.4</v>
      </c>
      <c r="BE196" s="253" t="n">
        <v>42339</v>
      </c>
      <c r="BF196" s="271" t="n">
        <v>0.9</v>
      </c>
    </row>
    <row r="197" customFormat="false" ht="12.75" hidden="false" customHeight="false" outlineLevel="0" collapsed="false">
      <c r="A197" s="267" t="n">
        <v>41487</v>
      </c>
      <c r="B197" s="175" t="n">
        <v>94.75</v>
      </c>
      <c r="C197" s="268" t="n">
        <v>99.75</v>
      </c>
      <c r="D197" s="175" t="n">
        <v>104.75</v>
      </c>
      <c r="E197" s="263"/>
      <c r="F197" s="175" t="n">
        <v>15.4149990844727</v>
      </c>
      <c r="G197" s="175" t="n">
        <v>17.9149990844727</v>
      </c>
      <c r="H197" s="175" t="n">
        <v>20.4149990844727</v>
      </c>
      <c r="I197" s="259"/>
      <c r="J197" s="253" t="n">
        <v>42370</v>
      </c>
      <c r="K197" s="218" t="n">
        <v>29.269</v>
      </c>
      <c r="L197" s="218" t="n">
        <v>30.844</v>
      </c>
      <c r="M197" s="218" t="n">
        <v>32.419</v>
      </c>
      <c r="O197" s="218" t="n">
        <v>19.1835</v>
      </c>
      <c r="P197" s="218" t="n">
        <v>23.4835</v>
      </c>
      <c r="Q197" s="218" t="n">
        <v>27.7835</v>
      </c>
      <c r="S197" s="218" t="n">
        <v>0.25</v>
      </c>
      <c r="T197" s="218" t="n">
        <v>0.25</v>
      </c>
      <c r="U197" s="218" t="n">
        <v>0.25</v>
      </c>
      <c r="W197" s="218" t="n">
        <v>0.0380125133447388</v>
      </c>
      <c r="X197" s="218" t="n">
        <v>0.0760250266894775</v>
      </c>
      <c r="Y197" s="218" t="n">
        <v>0.114037540034216</v>
      </c>
      <c r="AA197" s="218" t="n">
        <v>0.0025</v>
      </c>
      <c r="AB197" s="218" t="n">
        <v>0.005</v>
      </c>
      <c r="AC197" s="218" t="n">
        <v>0.0075</v>
      </c>
      <c r="AE197" s="218" t="n">
        <v>-0.25</v>
      </c>
      <c r="AF197" s="218" t="n">
        <v>1.5</v>
      </c>
      <c r="AG197" s="218" t="n">
        <v>0.25</v>
      </c>
      <c r="AI197" s="218" t="n">
        <v>-0.1</v>
      </c>
      <c r="AJ197" s="218" t="n">
        <v>0.3</v>
      </c>
      <c r="AK197" s="218" t="n">
        <v>0.1</v>
      </c>
      <c r="AM197" s="259" t="n">
        <v>64</v>
      </c>
      <c r="AN197" s="269" t="n">
        <v>0.4</v>
      </c>
      <c r="BE197" s="253" t="n">
        <v>42370</v>
      </c>
      <c r="BF197" s="271" t="n">
        <v>0.9</v>
      </c>
    </row>
    <row r="198" customFormat="false" ht="12.75" hidden="false" customHeight="false" outlineLevel="0" collapsed="false">
      <c r="A198" s="267" t="n">
        <v>41518</v>
      </c>
      <c r="B198" s="175" t="n">
        <v>34.6</v>
      </c>
      <c r="C198" s="268" t="n">
        <v>36.5</v>
      </c>
      <c r="D198" s="175" t="n">
        <v>38.4</v>
      </c>
      <c r="E198" s="263"/>
      <c r="F198" s="175" t="n">
        <v>16.9649990844727</v>
      </c>
      <c r="G198" s="175" t="n">
        <v>17.9149990844727</v>
      </c>
      <c r="H198" s="175" t="n">
        <v>18.8649990844727</v>
      </c>
      <c r="I198" s="259"/>
      <c r="J198" s="253" t="n">
        <v>42401</v>
      </c>
      <c r="K198" s="218" t="n">
        <v>28.2175</v>
      </c>
      <c r="L198" s="218" t="n">
        <v>29.7925</v>
      </c>
      <c r="M198" s="218" t="n">
        <v>31.3675</v>
      </c>
      <c r="O198" s="218" t="n">
        <v>21.2865</v>
      </c>
      <c r="P198" s="218" t="n">
        <v>25.5865</v>
      </c>
      <c r="Q198" s="218" t="n">
        <v>29.8865</v>
      </c>
      <c r="S198" s="218" t="n">
        <v>0</v>
      </c>
      <c r="T198" s="218" t="n">
        <v>0</v>
      </c>
      <c r="U198" s="218" t="n">
        <v>0</v>
      </c>
      <c r="W198" s="218" t="n">
        <v>0.0570187700171081</v>
      </c>
      <c r="X198" s="218" t="n">
        <v>0.114037540034216</v>
      </c>
      <c r="Y198" s="218" t="n">
        <v>0.171056310051324</v>
      </c>
      <c r="AA198" s="218" t="n">
        <v>0.0025</v>
      </c>
      <c r="AB198" s="218" t="n">
        <v>0.005</v>
      </c>
      <c r="AC198" s="218" t="n">
        <v>0.0075</v>
      </c>
      <c r="AE198" s="218" t="n">
        <v>-0.4</v>
      </c>
      <c r="AF198" s="218" t="n">
        <v>1.75</v>
      </c>
      <c r="AG198" s="218" t="n">
        <v>0.5</v>
      </c>
      <c r="AI198" s="218" t="n">
        <v>-0.1</v>
      </c>
      <c r="AJ198" s="218" t="n">
        <v>0.3</v>
      </c>
      <c r="AK198" s="218" t="n">
        <v>0.1</v>
      </c>
      <c r="AM198" s="259" t="n">
        <v>64</v>
      </c>
      <c r="AN198" s="269" t="n">
        <v>0.4</v>
      </c>
      <c r="BE198" s="253" t="n">
        <v>42401</v>
      </c>
      <c r="BF198" s="271" t="n">
        <v>0.9</v>
      </c>
    </row>
    <row r="199" customFormat="false" ht="12.75" hidden="false" customHeight="false" outlineLevel="0" collapsed="false">
      <c r="A199" s="267" t="n">
        <v>41548</v>
      </c>
      <c r="B199" s="175" t="n">
        <v>26.25</v>
      </c>
      <c r="C199" s="268" t="n">
        <v>28</v>
      </c>
      <c r="D199" s="175" t="n">
        <v>29.75</v>
      </c>
      <c r="E199" s="263"/>
      <c r="F199" s="175" t="n">
        <v>16.7399998474121</v>
      </c>
      <c r="G199" s="175" t="n">
        <v>17.6149998474121</v>
      </c>
      <c r="H199" s="175" t="n">
        <v>18.4899998474121</v>
      </c>
      <c r="I199" s="259"/>
      <c r="J199" s="253" t="n">
        <v>42430</v>
      </c>
      <c r="K199" s="218" t="n">
        <v>22.32125</v>
      </c>
      <c r="L199" s="218" t="n">
        <v>23.18375</v>
      </c>
      <c r="M199" s="218" t="n">
        <v>24.04625</v>
      </c>
      <c r="O199" s="218" t="n">
        <v>13.97425</v>
      </c>
      <c r="P199" s="218" t="n">
        <v>18.27425</v>
      </c>
      <c r="Q199" s="218" t="n">
        <v>22.57425</v>
      </c>
      <c r="S199" s="218" t="n">
        <v>0</v>
      </c>
      <c r="T199" s="218" t="n">
        <v>0</v>
      </c>
      <c r="U199" s="218" t="n">
        <v>0</v>
      </c>
      <c r="W199" s="218" t="n">
        <v>0.0570187700171081</v>
      </c>
      <c r="X199" s="218" t="n">
        <v>0.114037540034216</v>
      </c>
      <c r="Y199" s="218" t="n">
        <v>0.171056310051324</v>
      </c>
      <c r="AA199" s="218" t="n">
        <v>0.0025</v>
      </c>
      <c r="AB199" s="218" t="n">
        <v>0.005</v>
      </c>
      <c r="AC199" s="218" t="n">
        <v>0.0075</v>
      </c>
      <c r="AE199" s="218" t="n">
        <v>-0.4</v>
      </c>
      <c r="AF199" s="218" t="n">
        <v>1.75</v>
      </c>
      <c r="AG199" s="218" t="n">
        <v>0.5</v>
      </c>
      <c r="AI199" s="218" t="n">
        <v>-0.1</v>
      </c>
      <c r="AJ199" s="218" t="n">
        <v>0.3</v>
      </c>
      <c r="AK199" s="218" t="n">
        <v>0.1</v>
      </c>
      <c r="AM199" s="259" t="n">
        <v>65</v>
      </c>
      <c r="AN199" s="269" t="n">
        <v>0.4</v>
      </c>
      <c r="BE199" s="253" t="n">
        <v>42430</v>
      </c>
      <c r="BF199" s="271" t="n">
        <v>0.9</v>
      </c>
    </row>
    <row r="200" customFormat="false" ht="12.75" hidden="false" customHeight="false" outlineLevel="0" collapsed="false">
      <c r="A200" s="267" t="n">
        <v>41579</v>
      </c>
      <c r="B200" s="175" t="n">
        <v>26.25</v>
      </c>
      <c r="C200" s="268" t="n">
        <v>28</v>
      </c>
      <c r="D200" s="175" t="n">
        <v>29.75</v>
      </c>
      <c r="E200" s="263"/>
      <c r="F200" s="175" t="n">
        <v>14.9899998474121</v>
      </c>
      <c r="G200" s="175" t="n">
        <v>15.8649998474121</v>
      </c>
      <c r="H200" s="175" t="n">
        <v>16.7399998474121</v>
      </c>
      <c r="I200" s="259"/>
      <c r="J200" s="253" t="n">
        <v>42461</v>
      </c>
      <c r="K200" s="218" t="n">
        <v>23.459</v>
      </c>
      <c r="L200" s="218" t="n">
        <v>24.209</v>
      </c>
      <c r="M200" s="218" t="n">
        <v>24.959</v>
      </c>
      <c r="O200" s="218" t="n">
        <v>18.783</v>
      </c>
      <c r="P200" s="218" t="n">
        <v>23.083</v>
      </c>
      <c r="Q200" s="218" t="n">
        <v>27.383</v>
      </c>
      <c r="S200" s="218" t="n">
        <v>0</v>
      </c>
      <c r="T200" s="218" t="n">
        <v>0</v>
      </c>
      <c r="U200" s="218" t="n">
        <v>0</v>
      </c>
      <c r="W200" s="218" t="n">
        <v>0.0456150160136865</v>
      </c>
      <c r="X200" s="218" t="n">
        <v>0.091230032027373</v>
      </c>
      <c r="Y200" s="218" t="n">
        <v>0.136845048041059</v>
      </c>
      <c r="AA200" s="218" t="n">
        <v>0.0025</v>
      </c>
      <c r="AB200" s="218" t="n">
        <v>0.005</v>
      </c>
      <c r="AC200" s="218" t="n">
        <v>0.0075</v>
      </c>
      <c r="AE200" s="218" t="n">
        <v>-0.25</v>
      </c>
      <c r="AF200" s="218" t="n">
        <v>1.1</v>
      </c>
      <c r="AG200" s="218" t="n">
        <v>0.25</v>
      </c>
      <c r="AI200" s="218" t="n">
        <v>-0.1</v>
      </c>
      <c r="AJ200" s="218" t="n">
        <v>0.3</v>
      </c>
      <c r="AK200" s="218" t="n">
        <v>0.1</v>
      </c>
      <c r="AM200" s="259" t="n">
        <v>65</v>
      </c>
      <c r="AN200" s="269" t="n">
        <v>0.4</v>
      </c>
      <c r="BE200" s="253" t="n">
        <v>42461</v>
      </c>
      <c r="BF200" s="271" t="n">
        <v>0.9</v>
      </c>
    </row>
    <row r="201" customFormat="false" ht="12.75" hidden="false" customHeight="false" outlineLevel="0" collapsed="false">
      <c r="A201" s="267" t="n">
        <v>41609</v>
      </c>
      <c r="B201" s="175" t="n">
        <v>26.25</v>
      </c>
      <c r="C201" s="268" t="n">
        <v>28</v>
      </c>
      <c r="D201" s="175" t="n">
        <v>29.75</v>
      </c>
      <c r="E201" s="263"/>
      <c r="F201" s="175" t="n">
        <v>15.8400002288818</v>
      </c>
      <c r="G201" s="175" t="n">
        <v>16.7150002288818</v>
      </c>
      <c r="H201" s="175" t="n">
        <v>17.5900002288818</v>
      </c>
      <c r="I201" s="259"/>
      <c r="J201" s="253" t="n">
        <v>42491</v>
      </c>
      <c r="K201" s="218" t="n">
        <v>25.113</v>
      </c>
      <c r="L201" s="218" t="n">
        <v>26.973</v>
      </c>
      <c r="M201" s="218" t="n">
        <v>28.833</v>
      </c>
      <c r="O201" s="218" t="n">
        <v>21.944</v>
      </c>
      <c r="P201" s="218" t="n">
        <v>26.244</v>
      </c>
      <c r="Q201" s="218" t="n">
        <v>30.544</v>
      </c>
      <c r="S201" s="218" t="n">
        <v>0</v>
      </c>
      <c r="T201" s="218" t="n">
        <v>0</v>
      </c>
      <c r="U201" s="218" t="n">
        <v>0</v>
      </c>
      <c r="W201" s="218" t="n">
        <v>0.0444746406133443</v>
      </c>
      <c r="X201" s="218" t="n">
        <v>0.0889492812266887</v>
      </c>
      <c r="Y201" s="218" t="n">
        <v>0.133423921840033</v>
      </c>
      <c r="AA201" s="218" t="n">
        <v>0.0025</v>
      </c>
      <c r="AB201" s="218" t="n">
        <v>0.005</v>
      </c>
      <c r="AC201" s="218" t="n">
        <v>0.0075</v>
      </c>
      <c r="AE201" s="218" t="n">
        <v>-0.25</v>
      </c>
      <c r="AF201" s="218" t="n">
        <v>1.2</v>
      </c>
      <c r="AG201" s="218" t="n">
        <v>0.25</v>
      </c>
      <c r="AI201" s="218" t="n">
        <v>-0.1</v>
      </c>
      <c r="AJ201" s="218" t="n">
        <v>0.3</v>
      </c>
      <c r="AK201" s="218" t="n">
        <v>0.1</v>
      </c>
      <c r="AM201" s="259" t="n">
        <v>65</v>
      </c>
      <c r="AN201" s="269" t="n">
        <v>0.4</v>
      </c>
      <c r="BE201" s="253" t="n">
        <v>42491</v>
      </c>
      <c r="BF201" s="271" t="n">
        <v>0.9</v>
      </c>
    </row>
    <row r="202" customFormat="false" ht="12.75" hidden="false" customHeight="false" outlineLevel="0" collapsed="false">
      <c r="A202" s="267" t="n">
        <v>41640</v>
      </c>
      <c r="B202" s="175" t="n">
        <v>33.15</v>
      </c>
      <c r="C202" s="268" t="n">
        <v>35.05</v>
      </c>
      <c r="D202" s="175" t="n">
        <v>36.95</v>
      </c>
      <c r="E202" s="263"/>
      <c r="F202" s="175" t="n">
        <v>20.0649975585938</v>
      </c>
      <c r="G202" s="175" t="n">
        <v>21.0149975585938</v>
      </c>
      <c r="H202" s="175" t="n">
        <v>21.9649975585937</v>
      </c>
      <c r="I202" s="259"/>
      <c r="J202" s="253" t="n">
        <v>42522</v>
      </c>
      <c r="K202" s="218" t="n">
        <v>55.1575</v>
      </c>
      <c r="L202" s="218" t="n">
        <v>60.49</v>
      </c>
      <c r="M202" s="218" t="n">
        <v>65.8225</v>
      </c>
      <c r="O202" s="218" t="n">
        <v>43.6975</v>
      </c>
      <c r="P202" s="218" t="n">
        <v>47.9975</v>
      </c>
      <c r="Q202" s="218" t="n">
        <v>52.2975</v>
      </c>
      <c r="S202" s="218" t="n">
        <v>0</v>
      </c>
      <c r="T202" s="218" t="n">
        <v>0</v>
      </c>
      <c r="U202" s="218" t="n">
        <v>0</v>
      </c>
      <c r="W202" s="218" t="n">
        <v>0.0501765176150551</v>
      </c>
      <c r="X202" s="218" t="n">
        <v>0.10035303523011</v>
      </c>
      <c r="Y202" s="218" t="n">
        <v>0.150529552845165</v>
      </c>
      <c r="AA202" s="218" t="n">
        <v>0.0025</v>
      </c>
      <c r="AB202" s="218" t="n">
        <v>0.005</v>
      </c>
      <c r="AC202" s="218" t="n">
        <v>0.0075</v>
      </c>
      <c r="AE202" s="218" t="n">
        <v>-0.25</v>
      </c>
      <c r="AF202" s="218" t="n">
        <v>2</v>
      </c>
      <c r="AG202" s="218" t="n">
        <v>0.25</v>
      </c>
      <c r="AI202" s="218" t="n">
        <v>-0.1</v>
      </c>
      <c r="AJ202" s="218" t="n">
        <v>0.3</v>
      </c>
      <c r="AK202" s="218" t="n">
        <v>0.1</v>
      </c>
      <c r="AM202" s="259" t="n">
        <v>66</v>
      </c>
      <c r="AN202" s="269" t="n">
        <v>0.4</v>
      </c>
      <c r="BE202" s="253" t="n">
        <v>42522</v>
      </c>
      <c r="BF202" s="271" t="n">
        <v>0.9</v>
      </c>
    </row>
    <row r="203" customFormat="false" ht="12.75" hidden="false" customHeight="false" outlineLevel="0" collapsed="false">
      <c r="A203" s="267" t="n">
        <v>41671</v>
      </c>
      <c r="B203" s="175" t="n">
        <v>33.15</v>
      </c>
      <c r="C203" s="268" t="n">
        <v>35.05</v>
      </c>
      <c r="D203" s="175" t="n">
        <v>36.95</v>
      </c>
      <c r="E203" s="263"/>
      <c r="F203" s="175" t="n">
        <v>20.214997177124</v>
      </c>
      <c r="G203" s="175" t="n">
        <v>21.164997177124</v>
      </c>
      <c r="H203" s="175" t="n">
        <v>22.114997177124</v>
      </c>
      <c r="I203" s="259"/>
      <c r="J203" s="253" t="n">
        <v>42552</v>
      </c>
      <c r="K203" s="218" t="n">
        <v>94.59</v>
      </c>
      <c r="L203" s="218" t="n">
        <v>98.34</v>
      </c>
      <c r="M203" s="218" t="n">
        <v>102.09</v>
      </c>
      <c r="O203" s="218" t="n">
        <v>69.455</v>
      </c>
      <c r="P203" s="218" t="n">
        <v>73.755</v>
      </c>
      <c r="Q203" s="218" t="n">
        <v>78.055</v>
      </c>
      <c r="S203" s="218" t="n">
        <v>0</v>
      </c>
      <c r="T203" s="218" t="n">
        <v>0</v>
      </c>
      <c r="U203" s="218" t="n">
        <v>0</v>
      </c>
      <c r="W203" s="218" t="n">
        <v>0.0638610224191611</v>
      </c>
      <c r="X203" s="218" t="n">
        <v>0.127722044838322</v>
      </c>
      <c r="Y203" s="218" t="n">
        <v>0.191583067257483</v>
      </c>
      <c r="AA203" s="218" t="n">
        <v>0.0025</v>
      </c>
      <c r="AB203" s="218" t="n">
        <v>0.005</v>
      </c>
      <c r="AC203" s="218" t="n">
        <v>0.0075</v>
      </c>
      <c r="AE203" s="218" t="n">
        <v>-0.75</v>
      </c>
      <c r="AF203" s="218" t="n">
        <v>2.25</v>
      </c>
      <c r="AG203" s="218" t="n">
        <v>0.75</v>
      </c>
      <c r="AI203" s="218" t="n">
        <v>-0.1</v>
      </c>
      <c r="AJ203" s="218" t="n">
        <v>0.3</v>
      </c>
      <c r="AK203" s="218" t="n">
        <v>0.1</v>
      </c>
      <c r="AM203" s="259" t="n">
        <v>66</v>
      </c>
      <c r="AN203" s="269" t="n">
        <v>0.4</v>
      </c>
      <c r="BE203" s="253" t="n">
        <v>42552</v>
      </c>
      <c r="BF203" s="271" t="n">
        <v>0.9</v>
      </c>
    </row>
    <row r="204" customFormat="false" ht="12.75" hidden="false" customHeight="false" outlineLevel="0" collapsed="false">
      <c r="A204" s="267" t="n">
        <v>41699</v>
      </c>
      <c r="B204" s="175" t="n">
        <v>26.225</v>
      </c>
      <c r="C204" s="268" t="n">
        <v>27.275</v>
      </c>
      <c r="D204" s="175" t="n">
        <v>28.325</v>
      </c>
      <c r="E204" s="263"/>
      <c r="F204" s="175" t="n">
        <v>17.8899990844727</v>
      </c>
      <c r="G204" s="175" t="n">
        <v>18.4149990844727</v>
      </c>
      <c r="H204" s="175" t="n">
        <v>18.9399990844727</v>
      </c>
      <c r="I204" s="259"/>
      <c r="J204" s="253" t="n">
        <v>42583</v>
      </c>
      <c r="K204" s="218" t="n">
        <v>93.54</v>
      </c>
      <c r="L204" s="218" t="n">
        <v>97.29</v>
      </c>
      <c r="M204" s="218" t="n">
        <v>101.04</v>
      </c>
      <c r="O204" s="218" t="n">
        <v>67.61</v>
      </c>
      <c r="P204" s="218" t="n">
        <v>71.91</v>
      </c>
      <c r="Q204" s="218" t="n">
        <v>76.21</v>
      </c>
      <c r="S204" s="218" t="n">
        <v>0</v>
      </c>
      <c r="T204" s="218" t="n">
        <v>0</v>
      </c>
      <c r="U204" s="218" t="n">
        <v>0</v>
      </c>
      <c r="W204" s="218" t="n">
        <v>0.077545527223267</v>
      </c>
      <c r="X204" s="218" t="n">
        <v>0.155091054446534</v>
      </c>
      <c r="Y204" s="218" t="n">
        <v>0.232636581669801</v>
      </c>
      <c r="AA204" s="218" t="n">
        <v>0.0025</v>
      </c>
      <c r="AB204" s="218" t="n">
        <v>0.005</v>
      </c>
      <c r="AC204" s="218" t="n">
        <v>0.0075</v>
      </c>
      <c r="AE204" s="218" t="n">
        <v>-1</v>
      </c>
      <c r="AF204" s="218" t="n">
        <v>3</v>
      </c>
      <c r="AG204" s="218" t="n">
        <v>1</v>
      </c>
      <c r="AI204" s="218" t="n">
        <v>-0.1</v>
      </c>
      <c r="AJ204" s="218" t="n">
        <v>0.3</v>
      </c>
      <c r="AK204" s="218" t="n">
        <v>0.1</v>
      </c>
      <c r="AM204" s="259" t="n">
        <v>66</v>
      </c>
      <c r="AN204" s="269" t="n">
        <v>0.4</v>
      </c>
      <c r="BE204" s="253" t="n">
        <v>42583</v>
      </c>
      <c r="BF204" s="271" t="n">
        <v>0.9</v>
      </c>
    </row>
    <row r="205" customFormat="false" ht="12.75" hidden="false" customHeight="false" outlineLevel="0" collapsed="false">
      <c r="A205" s="267" t="n">
        <v>41730</v>
      </c>
      <c r="B205" s="175" t="n">
        <v>27.25</v>
      </c>
      <c r="C205" s="268" t="n">
        <v>28.15</v>
      </c>
      <c r="D205" s="175" t="n">
        <v>29.05</v>
      </c>
      <c r="E205" s="263"/>
      <c r="F205" s="175" t="n">
        <v>18.2149990844727</v>
      </c>
      <c r="G205" s="175" t="n">
        <v>18.6649990844727</v>
      </c>
      <c r="H205" s="175" t="n">
        <v>19.1149990844727</v>
      </c>
      <c r="I205" s="259"/>
      <c r="J205" s="253" t="n">
        <v>42614</v>
      </c>
      <c r="K205" s="218" t="n">
        <v>29.2675</v>
      </c>
      <c r="L205" s="218" t="n">
        <v>30.9175</v>
      </c>
      <c r="M205" s="218" t="n">
        <v>32.5675</v>
      </c>
      <c r="O205" s="218" t="n">
        <v>19.9125</v>
      </c>
      <c r="P205" s="218" t="n">
        <v>24.2125</v>
      </c>
      <c r="Q205" s="218" t="n">
        <v>28.5125</v>
      </c>
      <c r="S205" s="218" t="n">
        <v>0</v>
      </c>
      <c r="T205" s="218" t="n">
        <v>0</v>
      </c>
      <c r="U205" s="218" t="n">
        <v>0</v>
      </c>
      <c r="W205" s="218" t="n">
        <v>0.077545527223267</v>
      </c>
      <c r="X205" s="218" t="n">
        <v>0.155091054446534</v>
      </c>
      <c r="Y205" s="218" t="n">
        <v>0.232636581669801</v>
      </c>
      <c r="AA205" s="218" t="n">
        <v>0.0025</v>
      </c>
      <c r="AB205" s="218" t="n">
        <v>0.005</v>
      </c>
      <c r="AC205" s="218" t="n">
        <v>0.0075</v>
      </c>
      <c r="AE205" s="218" t="n">
        <v>-1</v>
      </c>
      <c r="AF205" s="218" t="n">
        <v>3</v>
      </c>
      <c r="AG205" s="218" t="n">
        <v>1</v>
      </c>
      <c r="AI205" s="218" t="n">
        <v>-0.1</v>
      </c>
      <c r="AJ205" s="218" t="n">
        <v>0.3</v>
      </c>
      <c r="AK205" s="218" t="n">
        <v>0.1</v>
      </c>
      <c r="AM205" s="259" t="n">
        <v>67</v>
      </c>
      <c r="AN205" s="269" t="n">
        <v>0.4</v>
      </c>
      <c r="BE205" s="253" t="n">
        <v>42614</v>
      </c>
      <c r="BF205" s="271" t="n">
        <v>0.9</v>
      </c>
    </row>
    <row r="206" customFormat="false" ht="12.75" hidden="false" customHeight="false" outlineLevel="0" collapsed="false">
      <c r="A206" s="267" t="n">
        <v>41760</v>
      </c>
      <c r="B206" s="175" t="n">
        <v>33.97</v>
      </c>
      <c r="C206" s="268" t="n">
        <v>36.45</v>
      </c>
      <c r="D206" s="175" t="n">
        <v>38.93</v>
      </c>
      <c r="E206" s="263"/>
      <c r="F206" s="175" t="n">
        <v>16.8749998474121</v>
      </c>
      <c r="G206" s="175" t="n">
        <v>18.1149998474121</v>
      </c>
      <c r="H206" s="175" t="n">
        <v>19.3549998474121</v>
      </c>
      <c r="I206" s="259"/>
      <c r="J206" s="253" t="n">
        <v>42644</v>
      </c>
      <c r="K206" s="218" t="n">
        <v>19.4625</v>
      </c>
      <c r="L206" s="218" t="n">
        <v>21</v>
      </c>
      <c r="M206" s="218" t="n">
        <v>22.5375</v>
      </c>
      <c r="O206" s="218" t="n">
        <v>12.5</v>
      </c>
      <c r="P206" s="218" t="n">
        <v>16.8</v>
      </c>
      <c r="Q206" s="218" t="n">
        <v>21.1</v>
      </c>
      <c r="S206" s="218" t="n">
        <v>0</v>
      </c>
      <c r="T206" s="218" t="n">
        <v>0</v>
      </c>
      <c r="U206" s="218" t="n">
        <v>0</v>
      </c>
      <c r="W206" s="218" t="n">
        <v>0.0483795624387584</v>
      </c>
      <c r="X206" s="218" t="n">
        <v>0.0967591248775168</v>
      </c>
      <c r="Y206" s="218" t="n">
        <v>0.145138687316275</v>
      </c>
      <c r="AA206" s="218" t="n">
        <v>0.0025</v>
      </c>
      <c r="AB206" s="218" t="n">
        <v>0.005</v>
      </c>
      <c r="AC206" s="218" t="n">
        <v>0.0075</v>
      </c>
      <c r="AE206" s="218" t="n">
        <v>-0.4</v>
      </c>
      <c r="AF206" s="218" t="n">
        <v>1.75</v>
      </c>
      <c r="AG206" s="218" t="n">
        <v>0.5</v>
      </c>
      <c r="AI206" s="218" t="n">
        <v>-0.1</v>
      </c>
      <c r="AJ206" s="218" t="n">
        <v>0.3</v>
      </c>
      <c r="AK206" s="218" t="n">
        <v>0.1</v>
      </c>
      <c r="AM206" s="259" t="n">
        <v>67</v>
      </c>
      <c r="AN206" s="269" t="n">
        <v>0.4</v>
      </c>
      <c r="BE206" s="253" t="n">
        <v>42644</v>
      </c>
      <c r="BF206" s="271" t="n">
        <v>0.9</v>
      </c>
    </row>
    <row r="207" customFormat="false" ht="12.75" hidden="false" customHeight="false" outlineLevel="0" collapsed="false">
      <c r="A207" s="267" t="n">
        <v>41791</v>
      </c>
      <c r="B207" s="175" t="n">
        <v>57.64</v>
      </c>
      <c r="C207" s="268" t="n">
        <v>64.75</v>
      </c>
      <c r="D207" s="175" t="n">
        <v>71.86</v>
      </c>
      <c r="E207" s="263"/>
      <c r="F207" s="175" t="n">
        <v>14.6200012207031</v>
      </c>
      <c r="G207" s="175" t="n">
        <v>18.1750012207031</v>
      </c>
      <c r="H207" s="175" t="n">
        <v>21.7300012207031</v>
      </c>
      <c r="I207" s="259"/>
      <c r="J207" s="253" t="n">
        <v>42675</v>
      </c>
      <c r="K207" s="218" t="n">
        <v>19.4625</v>
      </c>
      <c r="L207" s="218" t="n">
        <v>21</v>
      </c>
      <c r="M207" s="218" t="n">
        <v>22.5375</v>
      </c>
      <c r="O207" s="218" t="n">
        <v>12.5</v>
      </c>
      <c r="P207" s="218" t="n">
        <v>16.8</v>
      </c>
      <c r="Q207" s="218" t="n">
        <v>21.1</v>
      </c>
      <c r="S207" s="218" t="n">
        <v>0</v>
      </c>
      <c r="T207" s="218" t="n">
        <v>0</v>
      </c>
      <c r="U207" s="218" t="n">
        <v>0</v>
      </c>
      <c r="W207" s="218" t="n">
        <v>0.0364920128109492</v>
      </c>
      <c r="X207" s="218" t="n">
        <v>0.0729840256218984</v>
      </c>
      <c r="Y207" s="218" t="n">
        <v>0.109476038432848</v>
      </c>
      <c r="AA207" s="218" t="n">
        <v>0.0025</v>
      </c>
      <c r="AB207" s="218" t="n">
        <v>0.005</v>
      </c>
      <c r="AC207" s="218" t="n">
        <v>0.0075</v>
      </c>
      <c r="AE207" s="218" t="n">
        <v>-0.25</v>
      </c>
      <c r="AF207" s="218" t="n">
        <v>1.5</v>
      </c>
      <c r="AG207" s="218" t="n">
        <v>0.25</v>
      </c>
      <c r="AI207" s="218" t="n">
        <v>-0.1</v>
      </c>
      <c r="AJ207" s="218" t="n">
        <v>0.3</v>
      </c>
      <c r="AK207" s="218" t="n">
        <v>0.1</v>
      </c>
      <c r="AM207" s="259" t="n">
        <v>67</v>
      </c>
      <c r="AN207" s="269" t="n">
        <v>0.4</v>
      </c>
      <c r="BE207" s="253" t="n">
        <v>42675</v>
      </c>
      <c r="BF207" s="271" t="n">
        <v>0.9</v>
      </c>
    </row>
    <row r="208" customFormat="false" ht="12.75" hidden="false" customHeight="false" outlineLevel="0" collapsed="false">
      <c r="A208" s="267" t="n">
        <v>41821</v>
      </c>
      <c r="B208" s="175" t="n">
        <v>102.75</v>
      </c>
      <c r="C208" s="268" t="n">
        <v>107.75</v>
      </c>
      <c r="D208" s="175" t="n">
        <v>112.75</v>
      </c>
      <c r="E208" s="263"/>
      <c r="F208" s="175" t="n">
        <v>15.3649998474121</v>
      </c>
      <c r="G208" s="175" t="n">
        <v>17.8649998474121</v>
      </c>
      <c r="H208" s="175" t="n">
        <v>20.3649998474121</v>
      </c>
      <c r="I208" s="259"/>
      <c r="J208" s="253" t="n">
        <v>42705</v>
      </c>
      <c r="K208" s="218" t="n">
        <v>20.5825</v>
      </c>
      <c r="L208" s="218" t="n">
        <v>22.12</v>
      </c>
      <c r="M208" s="218" t="n">
        <v>23.6575</v>
      </c>
      <c r="O208" s="218" t="n">
        <v>12.5</v>
      </c>
      <c r="P208" s="218" t="n">
        <v>16.8</v>
      </c>
      <c r="Q208" s="218" t="n">
        <v>21.1</v>
      </c>
      <c r="S208" s="218" t="n">
        <v>0</v>
      </c>
      <c r="T208" s="218" t="n">
        <v>0</v>
      </c>
      <c r="U208" s="218" t="n">
        <v>0</v>
      </c>
      <c r="W208" s="218" t="n">
        <v>0.0364920128109492</v>
      </c>
      <c r="X208" s="218" t="n">
        <v>0.0729840256218984</v>
      </c>
      <c r="Y208" s="218" t="n">
        <v>0.109476038432848</v>
      </c>
      <c r="AA208" s="218" t="n">
        <v>0.0025</v>
      </c>
      <c r="AB208" s="218" t="n">
        <v>0.005</v>
      </c>
      <c r="AC208" s="218" t="n">
        <v>0.0075</v>
      </c>
      <c r="AE208" s="218" t="n">
        <v>-0.25</v>
      </c>
      <c r="AF208" s="218" t="n">
        <v>1.5</v>
      </c>
      <c r="AG208" s="218" t="n">
        <v>0.25</v>
      </c>
      <c r="AI208" s="218" t="n">
        <v>-0.1</v>
      </c>
      <c r="AJ208" s="218" t="n">
        <v>0.3</v>
      </c>
      <c r="AK208" s="218" t="n">
        <v>0.1</v>
      </c>
      <c r="AM208" s="259" t="n">
        <v>68</v>
      </c>
      <c r="AN208" s="269" t="n">
        <v>0.4</v>
      </c>
      <c r="BE208" s="253" t="n">
        <v>42705</v>
      </c>
      <c r="BF208" s="271" t="n">
        <v>0.9</v>
      </c>
    </row>
    <row r="209" customFormat="false" ht="12.75" hidden="false" customHeight="false" outlineLevel="0" collapsed="false">
      <c r="A209" s="267" t="n">
        <v>41852</v>
      </c>
      <c r="B209" s="175" t="n">
        <v>96.75</v>
      </c>
      <c r="C209" s="268" t="n">
        <v>101.75</v>
      </c>
      <c r="D209" s="175" t="n">
        <v>106.75</v>
      </c>
      <c r="E209" s="263"/>
      <c r="F209" s="175" t="n">
        <v>15.4149990844727</v>
      </c>
      <c r="G209" s="175" t="n">
        <v>17.9149990844727</v>
      </c>
      <c r="H209" s="175" t="n">
        <v>20.4149990844727</v>
      </c>
      <c r="I209" s="259"/>
      <c r="J209" s="253" t="n">
        <v>42736</v>
      </c>
      <c r="K209" s="218" t="n">
        <v>29.194</v>
      </c>
      <c r="L209" s="218" t="n">
        <v>30.844</v>
      </c>
      <c r="M209" s="218" t="n">
        <v>32.494</v>
      </c>
      <c r="O209" s="218" t="n">
        <v>19.1835</v>
      </c>
      <c r="P209" s="218" t="n">
        <v>23.4835</v>
      </c>
      <c r="Q209" s="218" t="n">
        <v>27.7835</v>
      </c>
      <c r="S209" s="218" t="n">
        <v>0.25</v>
      </c>
      <c r="T209" s="218" t="n">
        <v>0.25</v>
      </c>
      <c r="U209" s="218" t="n">
        <v>0.25</v>
      </c>
      <c r="W209" s="218" t="n">
        <v>0.0364920128109492</v>
      </c>
      <c r="X209" s="218" t="n">
        <v>0.0729840256218984</v>
      </c>
      <c r="Y209" s="218" t="n">
        <v>0.109476038432848</v>
      </c>
      <c r="AA209" s="218" t="n">
        <v>0.0025</v>
      </c>
      <c r="AB209" s="218" t="n">
        <v>0.005</v>
      </c>
      <c r="AC209" s="218" t="n">
        <v>0.0075</v>
      </c>
      <c r="AE209" s="218" t="n">
        <v>-0.25</v>
      </c>
      <c r="AF209" s="218" t="n">
        <v>1.5</v>
      </c>
      <c r="AG209" s="218" t="n">
        <v>0.25</v>
      </c>
      <c r="AI209" s="218" t="n">
        <v>-0.1</v>
      </c>
      <c r="AJ209" s="218" t="n">
        <v>0.3</v>
      </c>
      <c r="AK209" s="218" t="n">
        <v>0.1</v>
      </c>
      <c r="AM209" s="259" t="n">
        <v>68</v>
      </c>
      <c r="AN209" s="269" t="n">
        <v>0.4</v>
      </c>
      <c r="BE209" s="253" t="n">
        <v>42736</v>
      </c>
      <c r="BF209" s="271" t="n">
        <v>0.9</v>
      </c>
    </row>
    <row r="210" customFormat="false" ht="12.75" hidden="false" customHeight="false" outlineLevel="0" collapsed="false">
      <c r="A210" s="267" t="n">
        <v>41883</v>
      </c>
      <c r="B210" s="175" t="n">
        <v>34.75</v>
      </c>
      <c r="C210" s="268" t="n">
        <v>36.75</v>
      </c>
      <c r="D210" s="175" t="n">
        <v>38.75</v>
      </c>
      <c r="E210" s="263"/>
      <c r="F210" s="175" t="n">
        <v>16.9149990844727</v>
      </c>
      <c r="G210" s="175" t="n">
        <v>17.9149990844727</v>
      </c>
      <c r="H210" s="175" t="n">
        <v>18.9149990844727</v>
      </c>
      <c r="I210" s="259"/>
      <c r="J210" s="253" t="n">
        <v>42767</v>
      </c>
      <c r="K210" s="218" t="n">
        <v>28.1425</v>
      </c>
      <c r="L210" s="218" t="n">
        <v>29.7925</v>
      </c>
      <c r="M210" s="218" t="n">
        <v>31.4425</v>
      </c>
      <c r="O210" s="218" t="n">
        <v>21.2865</v>
      </c>
      <c r="P210" s="218" t="n">
        <v>25.5865</v>
      </c>
      <c r="Q210" s="218" t="n">
        <v>29.8865</v>
      </c>
      <c r="S210" s="218" t="n">
        <v>0</v>
      </c>
      <c r="T210" s="218" t="n">
        <v>0</v>
      </c>
      <c r="U210" s="218" t="n">
        <v>0</v>
      </c>
      <c r="W210" s="218" t="n">
        <v>0.0547380192164238</v>
      </c>
      <c r="X210" s="218" t="n">
        <v>0.109476038432848</v>
      </c>
      <c r="Y210" s="218" t="n">
        <v>0.164214057649271</v>
      </c>
      <c r="AA210" s="218" t="n">
        <v>0.0025</v>
      </c>
      <c r="AB210" s="218" t="n">
        <v>0.005</v>
      </c>
      <c r="AC210" s="218" t="n">
        <v>0.0075</v>
      </c>
      <c r="AE210" s="218" t="n">
        <v>-0.4</v>
      </c>
      <c r="AF210" s="218" t="n">
        <v>1.75</v>
      </c>
      <c r="AG210" s="218" t="n">
        <v>0.5</v>
      </c>
      <c r="AI210" s="218" t="n">
        <v>-0.1</v>
      </c>
      <c r="AJ210" s="218" t="n">
        <v>0.3</v>
      </c>
      <c r="AK210" s="218" t="n">
        <v>0.1</v>
      </c>
      <c r="AM210" s="259" t="n">
        <v>68</v>
      </c>
      <c r="AN210" s="269" t="n">
        <v>0.4</v>
      </c>
      <c r="BE210" s="253" t="n">
        <v>42767</v>
      </c>
      <c r="BF210" s="271" t="n">
        <v>0.9</v>
      </c>
    </row>
    <row r="211" customFormat="false" ht="12.75" hidden="false" customHeight="false" outlineLevel="0" collapsed="false">
      <c r="A211" s="267" t="n">
        <v>41913</v>
      </c>
      <c r="B211" s="175" t="n">
        <v>26.15</v>
      </c>
      <c r="C211" s="268" t="n">
        <v>28</v>
      </c>
      <c r="D211" s="175" t="n">
        <v>29.85</v>
      </c>
      <c r="E211" s="263"/>
      <c r="F211" s="175" t="n">
        <v>16.6899998474121</v>
      </c>
      <c r="G211" s="175" t="n">
        <v>17.6149998474121</v>
      </c>
      <c r="H211" s="175" t="n">
        <v>18.5399998474121</v>
      </c>
      <c r="I211" s="259"/>
      <c r="J211" s="253" t="n">
        <v>42795</v>
      </c>
      <c r="K211" s="218" t="n">
        <v>22.28375</v>
      </c>
      <c r="L211" s="218" t="n">
        <v>23.18375</v>
      </c>
      <c r="M211" s="218" t="n">
        <v>24.08375</v>
      </c>
      <c r="O211" s="218" t="n">
        <v>13.97425</v>
      </c>
      <c r="P211" s="218" t="n">
        <v>18.27425</v>
      </c>
      <c r="Q211" s="218" t="n">
        <v>22.57425</v>
      </c>
      <c r="S211" s="218" t="n">
        <v>0</v>
      </c>
      <c r="T211" s="218" t="n">
        <v>0</v>
      </c>
      <c r="U211" s="218" t="n">
        <v>0</v>
      </c>
      <c r="W211" s="218" t="n">
        <v>0.0547380192164238</v>
      </c>
      <c r="X211" s="218" t="n">
        <v>0.109476038432848</v>
      </c>
      <c r="Y211" s="218" t="n">
        <v>0.164214057649271</v>
      </c>
      <c r="AA211" s="218" t="n">
        <v>0.0025</v>
      </c>
      <c r="AB211" s="218" t="n">
        <v>0.005</v>
      </c>
      <c r="AC211" s="218" t="n">
        <v>0.0075</v>
      </c>
      <c r="AE211" s="218" t="n">
        <v>-0.4</v>
      </c>
      <c r="AF211" s="218" t="n">
        <v>1.75</v>
      </c>
      <c r="AG211" s="218" t="n">
        <v>0.5</v>
      </c>
      <c r="AI211" s="218" t="n">
        <v>-0.1</v>
      </c>
      <c r="AJ211" s="218" t="n">
        <v>0.3</v>
      </c>
      <c r="AK211" s="218" t="n">
        <v>0.1</v>
      </c>
      <c r="AM211" s="259" t="n">
        <v>69</v>
      </c>
      <c r="AN211" s="269" t="n">
        <v>0.4</v>
      </c>
      <c r="BE211" s="253" t="n">
        <v>42795</v>
      </c>
      <c r="BF211" s="271" t="n">
        <v>0.9</v>
      </c>
    </row>
    <row r="212" customFormat="false" ht="12.75" hidden="false" customHeight="false" outlineLevel="0" collapsed="false">
      <c r="A212" s="267" t="n">
        <v>41944</v>
      </c>
      <c r="B212" s="175" t="n">
        <v>26.15</v>
      </c>
      <c r="C212" s="268" t="n">
        <v>28</v>
      </c>
      <c r="D212" s="175" t="n">
        <v>29.85</v>
      </c>
      <c r="E212" s="263"/>
      <c r="F212" s="175" t="n">
        <v>14.9399998474121</v>
      </c>
      <c r="G212" s="175" t="n">
        <v>15.8649998474121</v>
      </c>
      <c r="H212" s="175" t="n">
        <v>16.7899998474121</v>
      </c>
      <c r="I212" s="259"/>
      <c r="J212" s="253" t="n">
        <v>42826</v>
      </c>
      <c r="K212" s="218" t="n">
        <v>23.4215</v>
      </c>
      <c r="L212" s="218" t="n">
        <v>24.209</v>
      </c>
      <c r="M212" s="218" t="n">
        <v>24.9965</v>
      </c>
      <c r="O212" s="218" t="n">
        <v>18.783</v>
      </c>
      <c r="P212" s="218" t="n">
        <v>23.083</v>
      </c>
      <c r="Q212" s="218" t="n">
        <v>27.383</v>
      </c>
      <c r="S212" s="218" t="n">
        <v>0</v>
      </c>
      <c r="T212" s="218" t="n">
        <v>0</v>
      </c>
      <c r="U212" s="218" t="n">
        <v>0</v>
      </c>
      <c r="W212" s="218" t="n">
        <v>0.043790415373139</v>
      </c>
      <c r="X212" s="218" t="n">
        <v>0.0875808307462781</v>
      </c>
      <c r="Y212" s="218" t="n">
        <v>0.131371246119417</v>
      </c>
      <c r="AA212" s="218" t="n">
        <v>0.0025</v>
      </c>
      <c r="AB212" s="218" t="n">
        <v>0.005</v>
      </c>
      <c r="AC212" s="218" t="n">
        <v>0.0075</v>
      </c>
      <c r="AE212" s="218" t="n">
        <v>-0.25</v>
      </c>
      <c r="AF212" s="218" t="n">
        <v>1.1</v>
      </c>
      <c r="AG212" s="218" t="n">
        <v>0.25</v>
      </c>
      <c r="AI212" s="218" t="n">
        <v>-0.1</v>
      </c>
      <c r="AJ212" s="218" t="n">
        <v>0.3</v>
      </c>
      <c r="AK212" s="218" t="n">
        <v>0.1</v>
      </c>
      <c r="AM212" s="259" t="n">
        <v>69</v>
      </c>
      <c r="AN212" s="269" t="n">
        <v>0.4</v>
      </c>
      <c r="BE212" s="253" t="n">
        <v>42826</v>
      </c>
      <c r="BF212" s="271" t="n">
        <v>0.9</v>
      </c>
    </row>
    <row r="213" customFormat="false" ht="12.75" hidden="false" customHeight="false" outlineLevel="0" collapsed="false">
      <c r="A213" s="267" t="n">
        <v>41974</v>
      </c>
      <c r="B213" s="175" t="n">
        <v>26.15</v>
      </c>
      <c r="C213" s="268" t="n">
        <v>28</v>
      </c>
      <c r="D213" s="175" t="n">
        <v>29.85</v>
      </c>
      <c r="E213" s="263"/>
      <c r="F213" s="175" t="n">
        <v>15.7900002288818</v>
      </c>
      <c r="G213" s="175" t="n">
        <v>16.7150002288818</v>
      </c>
      <c r="H213" s="175" t="n">
        <v>17.6400002288818</v>
      </c>
      <c r="I213" s="259"/>
      <c r="J213" s="253" t="n">
        <v>42856</v>
      </c>
      <c r="K213" s="218" t="n">
        <v>25.113</v>
      </c>
      <c r="L213" s="218" t="n">
        <v>26.973</v>
      </c>
      <c r="M213" s="218" t="n">
        <v>28.833</v>
      </c>
      <c r="O213" s="218" t="n">
        <v>21.944</v>
      </c>
      <c r="P213" s="218" t="n">
        <v>26.244</v>
      </c>
      <c r="Q213" s="218" t="n">
        <v>30.544</v>
      </c>
      <c r="S213" s="218" t="n">
        <v>0</v>
      </c>
      <c r="T213" s="218" t="n">
        <v>0</v>
      </c>
      <c r="U213" s="218" t="n">
        <v>0</v>
      </c>
      <c r="W213" s="218" t="n">
        <v>0.0426956549888106</v>
      </c>
      <c r="X213" s="218" t="n">
        <v>0.0853913099776211</v>
      </c>
      <c r="Y213" s="218" t="n">
        <v>0.128086964966432</v>
      </c>
      <c r="AA213" s="218" t="n">
        <v>0.0025</v>
      </c>
      <c r="AB213" s="218" t="n">
        <v>0.005</v>
      </c>
      <c r="AC213" s="218" t="n">
        <v>0.0075</v>
      </c>
      <c r="AE213" s="218" t="n">
        <v>-0.25</v>
      </c>
      <c r="AF213" s="218" t="n">
        <v>1.2</v>
      </c>
      <c r="AG213" s="218" t="n">
        <v>0.25</v>
      </c>
      <c r="AI213" s="218" t="n">
        <v>-0.1</v>
      </c>
      <c r="AJ213" s="218" t="n">
        <v>0.3</v>
      </c>
      <c r="AK213" s="218" t="n">
        <v>0.1</v>
      </c>
      <c r="AM213" s="259" t="n">
        <v>69</v>
      </c>
      <c r="AN213" s="269" t="n">
        <v>0.4</v>
      </c>
      <c r="BE213" s="253" t="n">
        <v>42856</v>
      </c>
      <c r="BF213" s="271" t="n">
        <v>0.9</v>
      </c>
    </row>
    <row r="214" customFormat="false" ht="12.75" hidden="false" customHeight="false" outlineLevel="0" collapsed="false">
      <c r="A214" s="267" t="n">
        <v>42005</v>
      </c>
      <c r="B214" s="175" t="n">
        <v>33.05</v>
      </c>
      <c r="C214" s="268" t="n">
        <v>35.05</v>
      </c>
      <c r="D214" s="175" t="n">
        <v>37.05</v>
      </c>
      <c r="E214" s="263"/>
      <c r="F214" s="175" t="n">
        <v>20.0149975585938</v>
      </c>
      <c r="G214" s="175" t="n">
        <v>21.0149975585938</v>
      </c>
      <c r="H214" s="175" t="n">
        <v>22.0149975585938</v>
      </c>
      <c r="I214" s="259"/>
      <c r="J214" s="253" t="n">
        <v>42887</v>
      </c>
      <c r="K214" s="218" t="n">
        <v>55.6175</v>
      </c>
      <c r="L214" s="218" t="n">
        <v>60.95</v>
      </c>
      <c r="M214" s="218" t="n">
        <v>66.2825</v>
      </c>
      <c r="O214" s="218" t="n">
        <v>44.0625</v>
      </c>
      <c r="P214" s="218" t="n">
        <v>48.3625</v>
      </c>
      <c r="Q214" s="218" t="n">
        <v>52.6625</v>
      </c>
      <c r="S214" s="218" t="n">
        <v>0</v>
      </c>
      <c r="T214" s="218" t="n">
        <v>0</v>
      </c>
      <c r="U214" s="218" t="n">
        <v>0</v>
      </c>
      <c r="W214" s="218" t="n">
        <v>0.0481694569104529</v>
      </c>
      <c r="X214" s="218" t="n">
        <v>0.0963389138209059</v>
      </c>
      <c r="Y214" s="218" t="n">
        <v>0.144508370731359</v>
      </c>
      <c r="AA214" s="218" t="n">
        <v>0.0025</v>
      </c>
      <c r="AB214" s="218" t="n">
        <v>0.005</v>
      </c>
      <c r="AC214" s="218" t="n">
        <v>0.0075</v>
      </c>
      <c r="AE214" s="218" t="n">
        <v>-0.25</v>
      </c>
      <c r="AF214" s="218" t="n">
        <v>2</v>
      </c>
      <c r="AG214" s="218" t="n">
        <v>0.25</v>
      </c>
      <c r="AI214" s="218" t="n">
        <v>-0.1</v>
      </c>
      <c r="AJ214" s="218" t="n">
        <v>0.3</v>
      </c>
      <c r="AK214" s="218" t="n">
        <v>0.1</v>
      </c>
      <c r="AM214" s="259" t="n">
        <v>70</v>
      </c>
      <c r="AN214" s="269" t="n">
        <v>0.4</v>
      </c>
      <c r="BE214" s="253" t="n">
        <v>42887</v>
      </c>
      <c r="BF214" s="271" t="n">
        <v>0.9</v>
      </c>
    </row>
    <row r="215" customFormat="false" ht="12.75" hidden="false" customHeight="false" outlineLevel="0" collapsed="false">
      <c r="A215" s="267" t="n">
        <v>42036</v>
      </c>
      <c r="B215" s="175" t="n">
        <v>33.05</v>
      </c>
      <c r="C215" s="268" t="n">
        <v>35.05</v>
      </c>
      <c r="D215" s="175" t="n">
        <v>37.05</v>
      </c>
      <c r="E215" s="263"/>
      <c r="F215" s="175" t="n">
        <v>20.164997177124</v>
      </c>
      <c r="G215" s="175" t="n">
        <v>21.164997177124</v>
      </c>
      <c r="H215" s="175" t="n">
        <v>22.164997177124</v>
      </c>
      <c r="I215" s="259"/>
      <c r="J215" s="253" t="n">
        <v>42917</v>
      </c>
      <c r="K215" s="218" t="n">
        <v>96.35</v>
      </c>
      <c r="L215" s="218" t="n">
        <v>100.1</v>
      </c>
      <c r="M215" s="218" t="n">
        <v>103.85</v>
      </c>
      <c r="O215" s="218" t="n">
        <v>70.775</v>
      </c>
      <c r="P215" s="218" t="n">
        <v>75.075</v>
      </c>
      <c r="Q215" s="218" t="n">
        <v>79.375</v>
      </c>
      <c r="S215" s="218" t="n">
        <v>0</v>
      </c>
      <c r="T215" s="218" t="n">
        <v>0</v>
      </c>
      <c r="U215" s="218" t="n">
        <v>0</v>
      </c>
      <c r="W215" s="218" t="n">
        <v>0.0613065815223947</v>
      </c>
      <c r="X215" s="218" t="n">
        <v>0.122613163044789</v>
      </c>
      <c r="Y215" s="218" t="n">
        <v>0.183919744567184</v>
      </c>
      <c r="AA215" s="218" t="n">
        <v>0.0025</v>
      </c>
      <c r="AB215" s="218" t="n">
        <v>0.005</v>
      </c>
      <c r="AC215" s="218" t="n">
        <v>0.0075</v>
      </c>
      <c r="AE215" s="218" t="n">
        <v>-0.75</v>
      </c>
      <c r="AF215" s="218" t="n">
        <v>2.25</v>
      </c>
      <c r="AG215" s="218" t="n">
        <v>0.75</v>
      </c>
      <c r="AI215" s="218" t="n">
        <v>-0.1</v>
      </c>
      <c r="AJ215" s="218" t="n">
        <v>0.3</v>
      </c>
      <c r="AK215" s="218" t="n">
        <v>0.1</v>
      </c>
      <c r="AM215" s="259" t="n">
        <v>70</v>
      </c>
      <c r="AN215" s="269" t="n">
        <v>0.4</v>
      </c>
      <c r="BE215" s="253" t="n">
        <v>42917</v>
      </c>
      <c r="BF215" s="271" t="n">
        <v>0.9</v>
      </c>
    </row>
    <row r="216" customFormat="false" ht="12.75" hidden="false" customHeight="false" outlineLevel="0" collapsed="false">
      <c r="A216" s="267" t="n">
        <v>42064</v>
      </c>
      <c r="B216" s="175" t="n">
        <v>26.175</v>
      </c>
      <c r="C216" s="268" t="n">
        <v>27.275</v>
      </c>
      <c r="D216" s="175" t="n">
        <v>28.375</v>
      </c>
      <c r="E216" s="263"/>
      <c r="F216" s="175" t="n">
        <v>17.8649990844727</v>
      </c>
      <c r="G216" s="175" t="n">
        <v>18.4149990844727</v>
      </c>
      <c r="H216" s="175" t="n">
        <v>18.9649990844727</v>
      </c>
      <c r="I216" s="259"/>
      <c r="J216" s="253" t="n">
        <v>42948</v>
      </c>
      <c r="K216" s="218" t="n">
        <v>95.38</v>
      </c>
      <c r="L216" s="218" t="n">
        <v>99.13</v>
      </c>
      <c r="M216" s="218" t="n">
        <v>102.88</v>
      </c>
      <c r="O216" s="218" t="n">
        <v>68.97</v>
      </c>
      <c r="P216" s="218" t="n">
        <v>73.27</v>
      </c>
      <c r="Q216" s="218" t="n">
        <v>77.57</v>
      </c>
      <c r="S216" s="218" t="n">
        <v>0</v>
      </c>
      <c r="T216" s="218" t="n">
        <v>0</v>
      </c>
      <c r="U216" s="218" t="n">
        <v>0</v>
      </c>
      <c r="W216" s="218" t="n">
        <v>0.0744437061343364</v>
      </c>
      <c r="X216" s="218" t="n">
        <v>0.148887412268673</v>
      </c>
      <c r="Y216" s="218" t="n">
        <v>0.223331118403009</v>
      </c>
      <c r="AA216" s="218" t="n">
        <v>0.0025</v>
      </c>
      <c r="AB216" s="218" t="n">
        <v>0.005</v>
      </c>
      <c r="AC216" s="218" t="n">
        <v>0.0075</v>
      </c>
      <c r="AE216" s="218" t="n">
        <v>-1</v>
      </c>
      <c r="AF216" s="218" t="n">
        <v>3</v>
      </c>
      <c r="AG216" s="218" t="n">
        <v>1</v>
      </c>
      <c r="AI216" s="218" t="n">
        <v>-0.1</v>
      </c>
      <c r="AJ216" s="218" t="n">
        <v>0.3</v>
      </c>
      <c r="AK216" s="218" t="n">
        <v>0.1</v>
      </c>
      <c r="AM216" s="259" t="n">
        <v>70</v>
      </c>
      <c r="AN216" s="269" t="n">
        <v>0.4</v>
      </c>
      <c r="BE216" s="253" t="n">
        <v>42948</v>
      </c>
      <c r="BF216" s="271" t="n">
        <v>0.9</v>
      </c>
    </row>
    <row r="217" customFormat="false" ht="12.75" hidden="false" customHeight="false" outlineLevel="0" collapsed="false">
      <c r="A217" s="267" t="n">
        <v>42095</v>
      </c>
      <c r="B217" s="175" t="n">
        <v>27.2</v>
      </c>
      <c r="C217" s="268" t="n">
        <v>28.15</v>
      </c>
      <c r="D217" s="175" t="n">
        <v>29.1</v>
      </c>
      <c r="E217" s="263"/>
      <c r="F217" s="175" t="n">
        <v>18.1899990844727</v>
      </c>
      <c r="G217" s="175" t="n">
        <v>18.6649990844727</v>
      </c>
      <c r="H217" s="175" t="n">
        <v>19.1399990844727</v>
      </c>
      <c r="I217" s="259"/>
      <c r="J217" s="253" t="n">
        <v>42979</v>
      </c>
      <c r="K217" s="218" t="n">
        <v>29.4</v>
      </c>
      <c r="L217" s="218" t="n">
        <v>31.125</v>
      </c>
      <c r="M217" s="218" t="n">
        <v>32.85</v>
      </c>
      <c r="O217" s="218" t="n">
        <v>20.075</v>
      </c>
      <c r="P217" s="218" t="n">
        <v>24.375</v>
      </c>
      <c r="Q217" s="218" t="n">
        <v>28.675</v>
      </c>
      <c r="S217" s="218" t="n">
        <v>0</v>
      </c>
      <c r="T217" s="218" t="n">
        <v>0</v>
      </c>
      <c r="U217" s="218" t="n">
        <v>0</v>
      </c>
      <c r="W217" s="218" t="n">
        <v>0.0744437061343364</v>
      </c>
      <c r="X217" s="218" t="n">
        <v>0.148887412268673</v>
      </c>
      <c r="Y217" s="218" t="n">
        <v>0.223331118403009</v>
      </c>
      <c r="AA217" s="218" t="n">
        <v>0.0025</v>
      </c>
      <c r="AB217" s="218" t="n">
        <v>0.005</v>
      </c>
      <c r="AC217" s="218" t="n">
        <v>0.0075</v>
      </c>
      <c r="AE217" s="218" t="n">
        <v>-1</v>
      </c>
      <c r="AF217" s="218" t="n">
        <v>3</v>
      </c>
      <c r="AG217" s="218" t="n">
        <v>1</v>
      </c>
      <c r="AI217" s="218" t="n">
        <v>-0.1</v>
      </c>
      <c r="AJ217" s="218" t="n">
        <v>0.3</v>
      </c>
      <c r="AK217" s="218" t="n">
        <v>0.1</v>
      </c>
      <c r="AM217" s="259" t="n">
        <v>71</v>
      </c>
      <c r="AN217" s="269" t="n">
        <v>0.4</v>
      </c>
      <c r="BE217" s="253" t="n">
        <v>42979</v>
      </c>
      <c r="BF217" s="271" t="n">
        <v>0.9</v>
      </c>
    </row>
    <row r="218" customFormat="false" ht="12.75" hidden="false" customHeight="false" outlineLevel="0" collapsed="false">
      <c r="A218" s="267" t="n">
        <v>42125</v>
      </c>
      <c r="B218" s="175" t="n">
        <v>33.97</v>
      </c>
      <c r="C218" s="268" t="n">
        <v>36.45</v>
      </c>
      <c r="D218" s="175" t="n">
        <v>38.93</v>
      </c>
      <c r="E218" s="263"/>
      <c r="F218" s="175" t="n">
        <v>16.8749998474121</v>
      </c>
      <c r="G218" s="175" t="n">
        <v>18.1149998474121</v>
      </c>
      <c r="H218" s="175" t="n">
        <v>19.3549998474121</v>
      </c>
      <c r="I218" s="259"/>
      <c r="J218" s="253" t="n">
        <v>43009</v>
      </c>
      <c r="K218" s="218" t="n">
        <v>19.3875</v>
      </c>
      <c r="L218" s="218" t="n">
        <v>21</v>
      </c>
      <c r="M218" s="218" t="n">
        <v>22.6125</v>
      </c>
      <c r="O218" s="218" t="n">
        <v>12.5</v>
      </c>
      <c r="P218" s="218" t="n">
        <v>16.8</v>
      </c>
      <c r="Q218" s="218" t="n">
        <v>21.1</v>
      </c>
      <c r="S218" s="218" t="n">
        <v>0</v>
      </c>
      <c r="T218" s="218" t="n">
        <v>0</v>
      </c>
      <c r="U218" s="218" t="n">
        <v>0</v>
      </c>
      <c r="W218" s="218" t="n">
        <v>0.0464443799412081</v>
      </c>
      <c r="X218" s="218" t="n">
        <v>0.0928887598824161</v>
      </c>
      <c r="Y218" s="218" t="n">
        <v>0.139333139823624</v>
      </c>
      <c r="AA218" s="218" t="n">
        <v>0.0025</v>
      </c>
      <c r="AB218" s="218" t="n">
        <v>0.005</v>
      </c>
      <c r="AC218" s="218" t="n">
        <v>0.0075</v>
      </c>
      <c r="AE218" s="218" t="n">
        <v>-0.4</v>
      </c>
      <c r="AF218" s="218" t="n">
        <v>1.75</v>
      </c>
      <c r="AG218" s="218" t="n">
        <v>0.5</v>
      </c>
      <c r="AI218" s="218" t="n">
        <v>-0.1</v>
      </c>
      <c r="AJ218" s="218" t="n">
        <v>0.3</v>
      </c>
      <c r="AK218" s="218" t="n">
        <v>0.1</v>
      </c>
      <c r="AM218" s="259" t="n">
        <v>71</v>
      </c>
      <c r="AN218" s="269" t="n">
        <v>0.4</v>
      </c>
      <c r="BE218" s="253" t="n">
        <v>43009</v>
      </c>
      <c r="BF218" s="271" t="n">
        <v>0.9</v>
      </c>
    </row>
    <row r="219" customFormat="false" ht="12.75" hidden="false" customHeight="false" outlineLevel="0" collapsed="false">
      <c r="A219" s="267" t="n">
        <v>42156</v>
      </c>
      <c r="B219" s="175" t="n">
        <v>58.14</v>
      </c>
      <c r="C219" s="268" t="n">
        <v>65.25</v>
      </c>
      <c r="D219" s="175" t="n">
        <v>72.36</v>
      </c>
      <c r="E219" s="263"/>
      <c r="F219" s="175" t="n">
        <v>14.6200012207031</v>
      </c>
      <c r="G219" s="175" t="n">
        <v>18.1750012207031</v>
      </c>
      <c r="H219" s="175" t="n">
        <v>21.7300012207031</v>
      </c>
      <c r="I219" s="259"/>
      <c r="J219" s="253" t="n">
        <v>43040</v>
      </c>
      <c r="K219" s="218" t="n">
        <v>19.3875</v>
      </c>
      <c r="L219" s="218" t="n">
        <v>21</v>
      </c>
      <c r="M219" s="218" t="n">
        <v>22.6125</v>
      </c>
      <c r="O219" s="218" t="n">
        <v>12.5</v>
      </c>
      <c r="P219" s="218" t="n">
        <v>16.8</v>
      </c>
      <c r="Q219" s="218" t="n">
        <v>21.1</v>
      </c>
      <c r="S219" s="218" t="n">
        <v>0</v>
      </c>
      <c r="T219" s="218" t="n">
        <v>0</v>
      </c>
      <c r="U219" s="218" t="n">
        <v>0</v>
      </c>
      <c r="W219" s="218" t="n">
        <v>0.0350323322985112</v>
      </c>
      <c r="X219" s="218" t="n">
        <v>0.0700646645970225</v>
      </c>
      <c r="Y219" s="218" t="n">
        <v>0.105096996895534</v>
      </c>
      <c r="AA219" s="218" t="n">
        <v>0.0025</v>
      </c>
      <c r="AB219" s="218" t="n">
        <v>0.005</v>
      </c>
      <c r="AC219" s="218" t="n">
        <v>0.0075</v>
      </c>
      <c r="AE219" s="218" t="n">
        <v>-0.25</v>
      </c>
      <c r="AF219" s="218" t="n">
        <v>1.5</v>
      </c>
      <c r="AG219" s="218" t="n">
        <v>0.25</v>
      </c>
      <c r="AI219" s="218" t="n">
        <v>-0.1</v>
      </c>
      <c r="AJ219" s="218" t="n">
        <v>0.3</v>
      </c>
      <c r="AK219" s="218" t="n">
        <v>0.1</v>
      </c>
      <c r="AM219" s="259" t="n">
        <v>71</v>
      </c>
      <c r="AN219" s="269" t="n">
        <v>0.4</v>
      </c>
      <c r="BE219" s="253" t="n">
        <v>43040</v>
      </c>
      <c r="BF219" s="271" t="n">
        <v>0.9</v>
      </c>
    </row>
    <row r="220" customFormat="false" ht="12.75" hidden="false" customHeight="false" outlineLevel="0" collapsed="false">
      <c r="A220" s="267" t="n">
        <v>42186</v>
      </c>
      <c r="B220" s="175" t="n">
        <v>104.75</v>
      </c>
      <c r="C220" s="268" t="n">
        <v>109.75</v>
      </c>
      <c r="D220" s="175" t="n">
        <v>114.75</v>
      </c>
      <c r="E220" s="263"/>
      <c r="F220" s="175" t="n">
        <v>15.3649998474121</v>
      </c>
      <c r="G220" s="175" t="n">
        <v>17.8649998474121</v>
      </c>
      <c r="H220" s="175" t="n">
        <v>20.3649998474121</v>
      </c>
      <c r="I220" s="259"/>
      <c r="J220" s="253" t="n">
        <v>43070</v>
      </c>
      <c r="K220" s="218" t="n">
        <v>20.5075</v>
      </c>
      <c r="L220" s="218" t="n">
        <v>22.12</v>
      </c>
      <c r="M220" s="218" t="n">
        <v>23.7325</v>
      </c>
      <c r="O220" s="218" t="n">
        <v>12.5</v>
      </c>
      <c r="P220" s="218" t="n">
        <v>16.8</v>
      </c>
      <c r="Q220" s="218" t="n">
        <v>21.1</v>
      </c>
      <c r="S220" s="218" t="n">
        <v>0</v>
      </c>
      <c r="T220" s="218" t="n">
        <v>0</v>
      </c>
      <c r="U220" s="218" t="n">
        <v>0</v>
      </c>
      <c r="W220" s="218" t="n">
        <v>0.0350323322985112</v>
      </c>
      <c r="X220" s="218" t="n">
        <v>0.0700646645970225</v>
      </c>
      <c r="Y220" s="218" t="n">
        <v>0.105096996895534</v>
      </c>
      <c r="AA220" s="218" t="n">
        <v>0.0025</v>
      </c>
      <c r="AB220" s="218" t="n">
        <v>0.005</v>
      </c>
      <c r="AC220" s="218" t="n">
        <v>0.0075</v>
      </c>
      <c r="AE220" s="218" t="n">
        <v>-0.25</v>
      </c>
      <c r="AF220" s="218" t="n">
        <v>1.5</v>
      </c>
      <c r="AG220" s="218" t="n">
        <v>0.25</v>
      </c>
      <c r="AI220" s="218" t="n">
        <v>-0.1</v>
      </c>
      <c r="AJ220" s="218" t="n">
        <v>0.3</v>
      </c>
      <c r="AK220" s="218" t="n">
        <v>0.1</v>
      </c>
      <c r="AM220" s="259" t="n">
        <v>72</v>
      </c>
      <c r="AN220" s="269" t="n">
        <v>0.4</v>
      </c>
      <c r="BE220" s="253" t="n">
        <v>43070</v>
      </c>
      <c r="BF220" s="271" t="n">
        <v>0.9</v>
      </c>
    </row>
    <row r="221" customFormat="false" ht="12.75" hidden="false" customHeight="false" outlineLevel="0" collapsed="false">
      <c r="A221" s="267" t="n">
        <v>42217</v>
      </c>
      <c r="B221" s="175" t="n">
        <v>98.75</v>
      </c>
      <c r="C221" s="268" t="n">
        <v>103.75</v>
      </c>
      <c r="D221" s="175" t="n">
        <v>108.75</v>
      </c>
      <c r="E221" s="263"/>
      <c r="F221" s="175" t="n">
        <v>15.4149990844727</v>
      </c>
      <c r="G221" s="175" t="n">
        <v>17.9149990844727</v>
      </c>
      <c r="H221" s="175" t="n">
        <v>20.4149990844727</v>
      </c>
      <c r="I221" s="259"/>
      <c r="J221" s="253" t="n">
        <v>43101</v>
      </c>
      <c r="K221" s="218" t="n">
        <v>29.194</v>
      </c>
      <c r="L221" s="218" t="n">
        <v>30.844</v>
      </c>
      <c r="M221" s="218" t="n">
        <v>32.494</v>
      </c>
      <c r="O221" s="218" t="n">
        <v>19.1835</v>
      </c>
      <c r="P221" s="218" t="n">
        <v>23.4835</v>
      </c>
      <c r="Q221" s="218" t="n">
        <v>27.7835</v>
      </c>
      <c r="S221" s="218" t="n">
        <v>0.25</v>
      </c>
      <c r="T221" s="218" t="n">
        <v>0.25</v>
      </c>
      <c r="U221" s="218" t="n">
        <v>0.25</v>
      </c>
      <c r="W221" s="218" t="n">
        <v>0.0350323322985112</v>
      </c>
      <c r="X221" s="218" t="n">
        <v>0.0700646645970225</v>
      </c>
      <c r="Y221" s="218" t="n">
        <v>0.105096996895534</v>
      </c>
      <c r="AA221" s="218" t="n">
        <v>0.0025</v>
      </c>
      <c r="AB221" s="218" t="n">
        <v>0.005</v>
      </c>
      <c r="AC221" s="218" t="n">
        <v>0.0075</v>
      </c>
      <c r="AE221" s="218" t="n">
        <v>-0.25</v>
      </c>
      <c r="AF221" s="218" t="n">
        <v>1.5</v>
      </c>
      <c r="AG221" s="218" t="n">
        <v>0.25</v>
      </c>
      <c r="AI221" s="218" t="n">
        <v>-0.1</v>
      </c>
      <c r="AJ221" s="218" t="n">
        <v>0.3</v>
      </c>
      <c r="AK221" s="218" t="n">
        <v>0.1</v>
      </c>
      <c r="AM221" s="259" t="n">
        <v>72</v>
      </c>
      <c r="AN221" s="269" t="n">
        <v>0.4</v>
      </c>
      <c r="BE221" s="253" t="n">
        <v>43101</v>
      </c>
      <c r="BF221" s="271" t="n">
        <v>0.9</v>
      </c>
    </row>
    <row r="222" customFormat="false" ht="12.75" hidden="false" customHeight="false" outlineLevel="0" collapsed="false">
      <c r="A222" s="267" t="n">
        <v>42248</v>
      </c>
      <c r="B222" s="175" t="n">
        <v>34.9</v>
      </c>
      <c r="C222" s="268" t="n">
        <v>37</v>
      </c>
      <c r="D222" s="175" t="n">
        <v>39.1</v>
      </c>
      <c r="E222" s="263"/>
      <c r="F222" s="175" t="n">
        <v>16.8649990844727</v>
      </c>
      <c r="G222" s="175" t="n">
        <v>17.9149990844727</v>
      </c>
      <c r="H222" s="175" t="n">
        <v>18.9649990844727</v>
      </c>
      <c r="I222" s="259"/>
      <c r="J222" s="253" t="n">
        <v>43132</v>
      </c>
      <c r="K222" s="218" t="n">
        <v>28.1425</v>
      </c>
      <c r="L222" s="218" t="n">
        <v>29.7925</v>
      </c>
      <c r="M222" s="218" t="n">
        <v>31.4425</v>
      </c>
      <c r="O222" s="218" t="n">
        <v>21.2865</v>
      </c>
      <c r="P222" s="218" t="n">
        <v>25.5865</v>
      </c>
      <c r="Q222" s="218" t="n">
        <v>29.8865</v>
      </c>
      <c r="S222" s="218" t="n">
        <v>0</v>
      </c>
      <c r="T222" s="218" t="n">
        <v>0</v>
      </c>
      <c r="U222" s="218" t="n">
        <v>0</v>
      </c>
      <c r="W222" s="218" t="n">
        <v>0.0525484984477669</v>
      </c>
      <c r="X222" s="218" t="n">
        <v>0.105096996895534</v>
      </c>
      <c r="Y222" s="218" t="n">
        <v>0.157645495343301</v>
      </c>
      <c r="AA222" s="218" t="n">
        <v>0.0025</v>
      </c>
      <c r="AB222" s="218" t="n">
        <v>0.005</v>
      </c>
      <c r="AC222" s="218" t="n">
        <v>0.0075</v>
      </c>
      <c r="AE222" s="218" t="n">
        <v>-0.25</v>
      </c>
      <c r="AF222" s="218" t="n">
        <v>1.75</v>
      </c>
      <c r="AG222" s="218" t="n">
        <v>0.25</v>
      </c>
      <c r="AI222" s="218" t="n">
        <v>-0.1</v>
      </c>
      <c r="AJ222" s="218" t="n">
        <v>0.3</v>
      </c>
      <c r="AK222" s="218" t="n">
        <v>0.1</v>
      </c>
      <c r="AM222" s="259" t="n">
        <v>72</v>
      </c>
      <c r="AN222" s="269" t="n">
        <v>0.4</v>
      </c>
      <c r="BE222" s="253" t="n">
        <v>43132</v>
      </c>
      <c r="BF222" s="271" t="n">
        <v>0.9</v>
      </c>
    </row>
    <row r="223" customFormat="false" ht="12.75" hidden="false" customHeight="false" outlineLevel="0" collapsed="false">
      <c r="A223" s="267" t="n">
        <v>42278</v>
      </c>
      <c r="B223" s="175" t="n">
        <v>26.05</v>
      </c>
      <c r="C223" s="268" t="n">
        <v>28</v>
      </c>
      <c r="D223" s="175" t="n">
        <v>29.95</v>
      </c>
      <c r="E223" s="263"/>
      <c r="F223" s="175" t="n">
        <v>16.6399998474121</v>
      </c>
      <c r="G223" s="175" t="n">
        <v>17.6149998474121</v>
      </c>
      <c r="H223" s="175" t="n">
        <v>18.5899998474121</v>
      </c>
      <c r="I223" s="259"/>
      <c r="J223" s="253" t="n">
        <v>43160</v>
      </c>
      <c r="K223" s="218" t="n">
        <v>22.28375</v>
      </c>
      <c r="L223" s="218" t="n">
        <v>23.18375</v>
      </c>
      <c r="M223" s="218" t="n">
        <v>24.08375</v>
      </c>
      <c r="O223" s="218" t="n">
        <v>13.97425</v>
      </c>
      <c r="P223" s="218" t="n">
        <v>18.27425</v>
      </c>
      <c r="Q223" s="218" t="n">
        <v>22.57425</v>
      </c>
      <c r="S223" s="218" t="n">
        <v>0</v>
      </c>
      <c r="T223" s="218" t="n">
        <v>0</v>
      </c>
      <c r="U223" s="218" t="n">
        <v>0</v>
      </c>
      <c r="W223" s="218" t="n">
        <v>0.0525484984477669</v>
      </c>
      <c r="X223" s="218" t="n">
        <v>0.105096996895534</v>
      </c>
      <c r="Y223" s="218" t="n">
        <v>0.157645495343301</v>
      </c>
      <c r="AA223" s="218" t="n">
        <v>0.0025</v>
      </c>
      <c r="AB223" s="218" t="n">
        <v>0.005</v>
      </c>
      <c r="AC223" s="218" t="n">
        <v>0.0075</v>
      </c>
      <c r="AE223" s="218" t="n">
        <v>-0.25</v>
      </c>
      <c r="AF223" s="218" t="n">
        <v>1.75</v>
      </c>
      <c r="AG223" s="218" t="n">
        <v>0.25</v>
      </c>
      <c r="AI223" s="218" t="n">
        <v>-0.1</v>
      </c>
      <c r="AJ223" s="218" t="n">
        <v>0.3</v>
      </c>
      <c r="AK223" s="218" t="n">
        <v>0.1</v>
      </c>
      <c r="AM223" s="259" t="n">
        <v>73</v>
      </c>
      <c r="AN223" s="269" t="n">
        <v>0.4</v>
      </c>
      <c r="BE223" s="253" t="n">
        <v>43160</v>
      </c>
      <c r="BF223" s="271" t="n">
        <v>0.9</v>
      </c>
    </row>
    <row r="224" customFormat="false" ht="12.75" hidden="false" customHeight="false" outlineLevel="0" collapsed="false">
      <c r="A224" s="267" t="n">
        <v>42309</v>
      </c>
      <c r="B224" s="175" t="n">
        <v>26.05</v>
      </c>
      <c r="C224" s="268" t="n">
        <v>28</v>
      </c>
      <c r="D224" s="175" t="n">
        <v>29.95</v>
      </c>
      <c r="E224" s="263"/>
      <c r="F224" s="175" t="n">
        <v>14.8899998474121</v>
      </c>
      <c r="G224" s="175" t="n">
        <v>15.8649998474121</v>
      </c>
      <c r="H224" s="175" t="n">
        <v>16.8399998474121</v>
      </c>
      <c r="I224" s="259"/>
      <c r="J224" s="253" t="n">
        <v>43191</v>
      </c>
      <c r="K224" s="218" t="n">
        <v>23.4215</v>
      </c>
      <c r="L224" s="218" t="n">
        <v>24.209</v>
      </c>
      <c r="M224" s="218" t="n">
        <v>24.9965</v>
      </c>
      <c r="O224" s="218" t="n">
        <v>18.783</v>
      </c>
      <c r="P224" s="218" t="n">
        <v>23.083</v>
      </c>
      <c r="Q224" s="218" t="n">
        <v>27.383</v>
      </c>
      <c r="S224" s="218" t="n">
        <v>0</v>
      </c>
      <c r="T224" s="218" t="n">
        <v>0</v>
      </c>
      <c r="U224" s="218" t="n">
        <v>0</v>
      </c>
      <c r="W224" s="218" t="n">
        <v>0.0420387987582135</v>
      </c>
      <c r="X224" s="218" t="n">
        <v>0.0840775975164269</v>
      </c>
      <c r="Y224" s="218" t="n">
        <v>0.12611639627464</v>
      </c>
      <c r="AA224" s="218" t="n">
        <v>0.0025</v>
      </c>
      <c r="AB224" s="218" t="n">
        <v>0.005</v>
      </c>
      <c r="AC224" s="218" t="n">
        <v>0.0075</v>
      </c>
      <c r="AE224" s="218" t="n">
        <v>-0.25</v>
      </c>
      <c r="AF224" s="218" t="n">
        <v>1.1</v>
      </c>
      <c r="AG224" s="218" t="n">
        <v>0.25</v>
      </c>
      <c r="AI224" s="218" t="n">
        <v>-0.1</v>
      </c>
      <c r="AJ224" s="218" t="n">
        <v>0.3</v>
      </c>
      <c r="AK224" s="218" t="n">
        <v>0.1</v>
      </c>
      <c r="AM224" s="259" t="n">
        <v>73</v>
      </c>
      <c r="AN224" s="269" t="n">
        <v>0.4</v>
      </c>
      <c r="BE224" s="253" t="n">
        <v>43191</v>
      </c>
      <c r="BF224" s="271" t="n">
        <v>0.9</v>
      </c>
    </row>
    <row r="225" customFormat="false" ht="12.75" hidden="false" customHeight="false" outlineLevel="0" collapsed="false">
      <c r="A225" s="267" t="n">
        <v>42339</v>
      </c>
      <c r="B225" s="175" t="n">
        <v>26.05</v>
      </c>
      <c r="C225" s="268" t="n">
        <v>28</v>
      </c>
      <c r="D225" s="175" t="n">
        <v>29.95</v>
      </c>
      <c r="E225" s="263"/>
      <c r="F225" s="175" t="n">
        <v>15.7400002288818</v>
      </c>
      <c r="G225" s="175" t="n">
        <v>16.7150002288818</v>
      </c>
      <c r="H225" s="175" t="n">
        <v>17.6900002288818</v>
      </c>
      <c r="I225" s="259"/>
      <c r="J225" s="253" t="n">
        <v>43221</v>
      </c>
      <c r="K225" s="218" t="n">
        <v>25.113</v>
      </c>
      <c r="L225" s="218" t="n">
        <v>26.973</v>
      </c>
      <c r="M225" s="218" t="n">
        <v>28.833</v>
      </c>
      <c r="O225" s="218" t="n">
        <v>21.944</v>
      </c>
      <c r="P225" s="218" t="n">
        <v>26.244</v>
      </c>
      <c r="Q225" s="218" t="n">
        <v>30.544</v>
      </c>
      <c r="S225" s="218" t="n">
        <v>0</v>
      </c>
      <c r="T225" s="218" t="n">
        <v>0</v>
      </c>
      <c r="U225" s="218" t="n">
        <v>0</v>
      </c>
      <c r="W225" s="218" t="n">
        <v>0.0409878287892581</v>
      </c>
      <c r="X225" s="218" t="n">
        <v>0.0819756575785163</v>
      </c>
      <c r="Y225" s="218" t="n">
        <v>0.122963486367774</v>
      </c>
      <c r="AA225" s="218" t="n">
        <v>0.0025</v>
      </c>
      <c r="AB225" s="218" t="n">
        <v>0.005</v>
      </c>
      <c r="AC225" s="218" t="n">
        <v>0.0075</v>
      </c>
      <c r="AE225" s="218" t="n">
        <v>-0.25</v>
      </c>
      <c r="AF225" s="218" t="n">
        <v>1.2</v>
      </c>
      <c r="AG225" s="218" t="n">
        <v>0.25</v>
      </c>
      <c r="AI225" s="218" t="n">
        <v>-0.1</v>
      </c>
      <c r="AJ225" s="218" t="n">
        <v>0.3</v>
      </c>
      <c r="AK225" s="218" t="n">
        <v>0.1</v>
      </c>
      <c r="AM225" s="259" t="n">
        <v>73</v>
      </c>
      <c r="AN225" s="269" t="n">
        <v>0.4</v>
      </c>
      <c r="BE225" s="253" t="n">
        <v>43221</v>
      </c>
      <c r="BF225" s="271" t="n">
        <v>0.9</v>
      </c>
    </row>
    <row r="226" customFormat="false" ht="12.75" hidden="false" customHeight="false" outlineLevel="0" collapsed="false">
      <c r="A226" s="267" t="n">
        <v>42370</v>
      </c>
      <c r="B226" s="175" t="n">
        <v>32.95</v>
      </c>
      <c r="C226" s="268" t="n">
        <v>35.05</v>
      </c>
      <c r="D226" s="175" t="n">
        <v>37.15</v>
      </c>
      <c r="E226" s="263"/>
      <c r="F226" s="175" t="n">
        <v>19.9649975585937</v>
      </c>
      <c r="G226" s="175" t="n">
        <v>21.0149975585938</v>
      </c>
      <c r="H226" s="175" t="n">
        <v>22.0649975585938</v>
      </c>
      <c r="I226" s="259"/>
      <c r="J226" s="253" t="n">
        <v>43252</v>
      </c>
      <c r="K226" s="218" t="n">
        <v>56.0775</v>
      </c>
      <c r="L226" s="218" t="n">
        <v>61.41</v>
      </c>
      <c r="M226" s="218" t="n">
        <v>66.7425</v>
      </c>
      <c r="O226" s="218" t="n">
        <v>44.4275</v>
      </c>
      <c r="P226" s="218" t="n">
        <v>48.7275</v>
      </c>
      <c r="Q226" s="218" t="n">
        <v>53.0275</v>
      </c>
      <c r="S226" s="218" t="n">
        <v>0</v>
      </c>
      <c r="T226" s="218" t="n">
        <v>0</v>
      </c>
      <c r="U226" s="218" t="n">
        <v>0</v>
      </c>
      <c r="W226" s="218" t="n">
        <v>0.0462426786340348</v>
      </c>
      <c r="X226" s="218" t="n">
        <v>0.0924853572680696</v>
      </c>
      <c r="Y226" s="218" t="n">
        <v>0.138728035902104</v>
      </c>
      <c r="AA226" s="218" t="n">
        <v>0.0025</v>
      </c>
      <c r="AB226" s="218" t="n">
        <v>0.005</v>
      </c>
      <c r="AC226" s="218" t="n">
        <v>0.0075</v>
      </c>
      <c r="AE226" s="218" t="n">
        <v>-0.25</v>
      </c>
      <c r="AF226" s="218" t="n">
        <v>2</v>
      </c>
      <c r="AG226" s="218" t="n">
        <v>0.25</v>
      </c>
      <c r="AI226" s="218" t="n">
        <v>-0.1</v>
      </c>
      <c r="AJ226" s="218" t="n">
        <v>0.3</v>
      </c>
      <c r="AK226" s="218" t="n">
        <v>0.1</v>
      </c>
      <c r="AM226" s="259" t="n">
        <v>74</v>
      </c>
      <c r="AN226" s="269" t="n">
        <v>0.4</v>
      </c>
      <c r="BE226" s="253" t="n">
        <v>43252</v>
      </c>
      <c r="BF226" s="271" t="n">
        <v>0.9</v>
      </c>
    </row>
    <row r="227" customFormat="false" ht="12.75" hidden="false" customHeight="false" outlineLevel="0" collapsed="false">
      <c r="A227" s="267" t="n">
        <v>42401</v>
      </c>
      <c r="B227" s="175" t="n">
        <v>32.95</v>
      </c>
      <c r="C227" s="268" t="n">
        <v>35.05</v>
      </c>
      <c r="D227" s="175" t="n">
        <v>37.15</v>
      </c>
      <c r="E227" s="263"/>
      <c r="F227" s="175" t="n">
        <v>20.114997177124</v>
      </c>
      <c r="G227" s="175" t="n">
        <v>21.164997177124</v>
      </c>
      <c r="H227" s="175" t="n">
        <v>22.214997177124</v>
      </c>
      <c r="I227" s="259"/>
      <c r="J227" s="253" t="n">
        <v>43282</v>
      </c>
      <c r="K227" s="218" t="n">
        <v>102.74</v>
      </c>
      <c r="L227" s="218" t="n">
        <v>106.49</v>
      </c>
      <c r="M227" s="218" t="n">
        <v>110.24</v>
      </c>
      <c r="O227" s="218" t="n">
        <v>80.1975</v>
      </c>
      <c r="P227" s="218" t="n">
        <v>84.4975</v>
      </c>
      <c r="Q227" s="218" t="n">
        <v>88.7975</v>
      </c>
      <c r="S227" s="218" t="n">
        <v>0</v>
      </c>
      <c r="T227" s="218" t="n">
        <v>0</v>
      </c>
      <c r="U227" s="218" t="n">
        <v>0</v>
      </c>
      <c r="W227" s="218" t="n">
        <v>0.0588543182614989</v>
      </c>
      <c r="X227" s="218" t="n">
        <v>0.117708636522998</v>
      </c>
      <c r="Y227" s="218" t="n">
        <v>0.176562954784497</v>
      </c>
      <c r="AA227" s="218" t="n">
        <v>0.0025</v>
      </c>
      <c r="AB227" s="218" t="n">
        <v>0.005</v>
      </c>
      <c r="AC227" s="218" t="n">
        <v>0.0075</v>
      </c>
      <c r="AE227" s="218" t="n">
        <v>-0.25</v>
      </c>
      <c r="AF227" s="218" t="n">
        <v>2.25</v>
      </c>
      <c r="AG227" s="218" t="n">
        <v>0.25</v>
      </c>
      <c r="AI227" s="218" t="n">
        <v>-0.1</v>
      </c>
      <c r="AJ227" s="218" t="n">
        <v>0.3</v>
      </c>
      <c r="AK227" s="218" t="n">
        <v>0.1</v>
      </c>
      <c r="AM227" s="259" t="n">
        <v>74</v>
      </c>
      <c r="AN227" s="269" t="n">
        <v>0.4</v>
      </c>
      <c r="BE227" s="253" t="n">
        <v>43282</v>
      </c>
      <c r="BF227" s="271" t="n">
        <v>0.9</v>
      </c>
    </row>
    <row r="228" customFormat="false" ht="12.75" hidden="false" customHeight="false" outlineLevel="0" collapsed="false">
      <c r="A228" s="267" t="n">
        <v>42430</v>
      </c>
      <c r="B228" s="175" t="n">
        <v>26.125</v>
      </c>
      <c r="C228" s="268" t="n">
        <v>27.275</v>
      </c>
      <c r="D228" s="175" t="n">
        <v>28.425</v>
      </c>
      <c r="E228" s="263"/>
      <c r="F228" s="175" t="n">
        <v>17.8399990844727</v>
      </c>
      <c r="G228" s="175" t="n">
        <v>18.4149990844727</v>
      </c>
      <c r="H228" s="175" t="n">
        <v>18.9899990844727</v>
      </c>
      <c r="I228" s="259"/>
      <c r="J228" s="253" t="n">
        <v>43313</v>
      </c>
      <c r="K228" s="218" t="n">
        <v>97.22</v>
      </c>
      <c r="L228" s="218" t="n">
        <v>100.97</v>
      </c>
      <c r="M228" s="218" t="n">
        <v>104.72</v>
      </c>
      <c r="O228" s="218" t="n">
        <v>75.8175</v>
      </c>
      <c r="P228" s="218" t="n">
        <v>80.1175</v>
      </c>
      <c r="Q228" s="218" t="n">
        <v>84.4175</v>
      </c>
      <c r="S228" s="218" t="n">
        <v>0</v>
      </c>
      <c r="T228" s="218" t="n">
        <v>0</v>
      </c>
      <c r="U228" s="218" t="n">
        <v>0</v>
      </c>
      <c r="W228" s="218" t="n">
        <v>0.0714659578889629</v>
      </c>
      <c r="X228" s="218" t="n">
        <v>0.142931915777926</v>
      </c>
      <c r="Y228" s="218" t="n">
        <v>0.214397873666889</v>
      </c>
      <c r="AA228" s="218" t="n">
        <v>0.0025</v>
      </c>
      <c r="AB228" s="218" t="n">
        <v>0.005</v>
      </c>
      <c r="AC228" s="218" t="n">
        <v>0.0075</v>
      </c>
      <c r="AE228" s="218" t="n">
        <v>-0.25</v>
      </c>
      <c r="AF228" s="218" t="n">
        <v>3</v>
      </c>
      <c r="AG228" s="218" t="n">
        <v>0.25</v>
      </c>
      <c r="AI228" s="218" t="n">
        <v>-0.1</v>
      </c>
      <c r="AJ228" s="218" t="n">
        <v>0.3</v>
      </c>
      <c r="AK228" s="218" t="n">
        <v>0.1</v>
      </c>
      <c r="AM228" s="259" t="n">
        <v>74</v>
      </c>
      <c r="AN228" s="269" t="n">
        <v>0.4</v>
      </c>
      <c r="BE228" s="253" t="n">
        <v>43313</v>
      </c>
      <c r="BF228" s="271" t="n">
        <v>0.9</v>
      </c>
    </row>
    <row r="229" customFormat="false" ht="12.75" hidden="false" customHeight="false" outlineLevel="0" collapsed="false">
      <c r="A229" s="267" t="n">
        <v>42461</v>
      </c>
      <c r="B229" s="175" t="n">
        <v>27.15</v>
      </c>
      <c r="C229" s="268" t="n">
        <v>28.15</v>
      </c>
      <c r="D229" s="175" t="n">
        <v>29.15</v>
      </c>
      <c r="E229" s="263"/>
      <c r="F229" s="175" t="n">
        <v>18.1649990844727</v>
      </c>
      <c r="G229" s="175" t="n">
        <v>18.6649990844727</v>
      </c>
      <c r="H229" s="175" t="n">
        <v>19.1649990844727</v>
      </c>
      <c r="I229" s="259"/>
      <c r="J229" s="253" t="n">
        <v>43344</v>
      </c>
      <c r="K229" s="218" t="n">
        <v>33.005</v>
      </c>
      <c r="L229" s="218" t="n">
        <v>34.73</v>
      </c>
      <c r="M229" s="218" t="n">
        <v>36.455</v>
      </c>
      <c r="O229" s="218" t="n">
        <v>23.2575</v>
      </c>
      <c r="P229" s="218" t="n">
        <v>27.5575</v>
      </c>
      <c r="Q229" s="218" t="n">
        <v>31.8575</v>
      </c>
      <c r="S229" s="218" t="n">
        <v>0</v>
      </c>
      <c r="T229" s="218" t="n">
        <v>0</v>
      </c>
      <c r="U229" s="218" t="n">
        <v>0</v>
      </c>
      <c r="W229" s="218" t="n">
        <v>0.0714659578889629</v>
      </c>
      <c r="X229" s="218" t="n">
        <v>0.142931915777926</v>
      </c>
      <c r="Y229" s="218" t="n">
        <v>0.214397873666889</v>
      </c>
      <c r="AA229" s="218" t="n">
        <v>0.0025</v>
      </c>
      <c r="AB229" s="218" t="n">
        <v>0.005</v>
      </c>
      <c r="AC229" s="218" t="n">
        <v>0.0075</v>
      </c>
      <c r="AE229" s="218" t="n">
        <v>-0.25</v>
      </c>
      <c r="AF229" s="218" t="n">
        <v>3</v>
      </c>
      <c r="AG229" s="218" t="n">
        <v>0.25</v>
      </c>
      <c r="AI229" s="218" t="n">
        <v>-0.1</v>
      </c>
      <c r="AJ229" s="218" t="n">
        <v>0.3</v>
      </c>
      <c r="AK229" s="218" t="n">
        <v>0.1</v>
      </c>
      <c r="AM229" s="259" t="n">
        <v>74</v>
      </c>
      <c r="AN229" s="269" t="n">
        <v>0.4</v>
      </c>
      <c r="BE229" s="253" t="n">
        <v>43344</v>
      </c>
      <c r="BF229" s="271" t="n">
        <v>0.9</v>
      </c>
    </row>
    <row r="230" customFormat="false" ht="12.75" hidden="false" customHeight="false" outlineLevel="0" collapsed="false">
      <c r="A230" s="267" t="n">
        <v>42491</v>
      </c>
      <c r="B230" s="175" t="n">
        <v>33.97</v>
      </c>
      <c r="C230" s="268" t="n">
        <v>36.45</v>
      </c>
      <c r="D230" s="175" t="n">
        <v>38.93</v>
      </c>
      <c r="E230" s="263"/>
      <c r="F230" s="175" t="n">
        <v>16.8749998474121</v>
      </c>
      <c r="G230" s="175" t="n">
        <v>18.1149998474121</v>
      </c>
      <c r="H230" s="175" t="n">
        <v>19.3549998474121</v>
      </c>
      <c r="I230" s="259"/>
      <c r="J230" s="253" t="n">
        <v>43374</v>
      </c>
      <c r="K230" s="218" t="n">
        <v>24.1475</v>
      </c>
      <c r="L230" s="218" t="n">
        <v>25.76</v>
      </c>
      <c r="M230" s="218" t="n">
        <v>27.3725</v>
      </c>
      <c r="O230" s="218" t="n">
        <v>16.14</v>
      </c>
      <c r="P230" s="218" t="n">
        <v>20.44</v>
      </c>
      <c r="Q230" s="218" t="n">
        <v>24.74</v>
      </c>
      <c r="S230" s="218" t="n">
        <v>0</v>
      </c>
      <c r="T230" s="218" t="n">
        <v>0</v>
      </c>
      <c r="U230" s="218" t="n">
        <v>0</v>
      </c>
      <c r="W230" s="218" t="n">
        <v>0.0445866047435597</v>
      </c>
      <c r="X230" s="218" t="n">
        <v>0.0891732094871195</v>
      </c>
      <c r="Y230" s="218" t="n">
        <v>0.133759814230679</v>
      </c>
      <c r="AA230" s="218" t="n">
        <v>0.0025</v>
      </c>
      <c r="AB230" s="218" t="n">
        <v>0.005</v>
      </c>
      <c r="AC230" s="218" t="n">
        <v>0.0075</v>
      </c>
      <c r="AE230" s="218" t="n">
        <v>-0.25</v>
      </c>
      <c r="AF230" s="218" t="n">
        <v>1.75</v>
      </c>
      <c r="AG230" s="218" t="n">
        <v>0.25</v>
      </c>
      <c r="AI230" s="218" t="n">
        <v>-0.1</v>
      </c>
      <c r="AJ230" s="218" t="n">
        <v>0.3</v>
      </c>
      <c r="AK230" s="218" t="n">
        <v>0.1</v>
      </c>
      <c r="AM230" s="259" t="n">
        <v>74</v>
      </c>
      <c r="AN230" s="269" t="n">
        <v>0.4</v>
      </c>
      <c r="BE230" s="253" t="n">
        <v>43374</v>
      </c>
      <c r="BF230" s="271" t="n">
        <v>0.9</v>
      </c>
    </row>
    <row r="231" customFormat="false" ht="12.75" hidden="false" customHeight="false" outlineLevel="0" collapsed="false">
      <c r="A231" s="267" t="n">
        <v>42522</v>
      </c>
      <c r="B231" s="175" t="n">
        <v>58.64</v>
      </c>
      <c r="C231" s="268" t="n">
        <v>65.75</v>
      </c>
      <c r="D231" s="175" t="n">
        <v>72.86</v>
      </c>
      <c r="E231" s="263"/>
      <c r="F231" s="175" t="n">
        <v>14.6200012207031</v>
      </c>
      <c r="G231" s="175" t="n">
        <v>18.1750012207031</v>
      </c>
      <c r="H231" s="175" t="n">
        <v>21.7300012207031</v>
      </c>
      <c r="I231" s="259"/>
      <c r="J231" s="253" t="n">
        <v>43405</v>
      </c>
      <c r="L231" s="218" t="n">
        <v>21</v>
      </c>
      <c r="P231" s="218" t="n">
        <v>16.8</v>
      </c>
      <c r="X231" s="218" t="n">
        <v>0.0700646645970225</v>
      </c>
      <c r="AF231" s="218" t="n">
        <v>1.5</v>
      </c>
    </row>
    <row r="232" customFormat="false" ht="12.75" hidden="false" customHeight="false" outlineLevel="0" collapsed="false">
      <c r="A232" s="267" t="n">
        <v>42552</v>
      </c>
      <c r="B232" s="175" t="n">
        <v>106.75</v>
      </c>
      <c r="C232" s="268" t="n">
        <v>111.75</v>
      </c>
      <c r="D232" s="175" t="n">
        <v>116.75</v>
      </c>
      <c r="E232" s="263"/>
      <c r="F232" s="175" t="n">
        <v>15.3649998474121</v>
      </c>
      <c r="G232" s="175" t="n">
        <v>17.8649998474121</v>
      </c>
      <c r="H232" s="175" t="n">
        <v>20.3649998474121</v>
      </c>
      <c r="I232" s="259"/>
      <c r="J232" s="253" t="n">
        <v>43435</v>
      </c>
      <c r="L232" s="218" t="n">
        <v>22.12</v>
      </c>
      <c r="P232" s="218" t="n">
        <v>16.8</v>
      </c>
      <c r="X232" s="218" t="n">
        <v>0.0700646645970225</v>
      </c>
      <c r="AF232" s="218" t="n">
        <v>1.5</v>
      </c>
    </row>
    <row r="233" customFormat="false" ht="12.75" hidden="false" customHeight="false" outlineLevel="0" collapsed="false">
      <c r="A233" s="267" t="n">
        <v>42583</v>
      </c>
      <c r="B233" s="175" t="n">
        <v>100.75</v>
      </c>
      <c r="C233" s="268" t="n">
        <v>105.75</v>
      </c>
      <c r="D233" s="175" t="n">
        <v>110.75</v>
      </c>
      <c r="E233" s="263"/>
      <c r="F233" s="175" t="n">
        <v>15.4149990844727</v>
      </c>
      <c r="G233" s="175" t="n">
        <v>17.9149990844727</v>
      </c>
      <c r="H233" s="175" t="n">
        <v>20.4149990844727</v>
      </c>
      <c r="I233" s="259"/>
      <c r="J233" s="253" t="n">
        <v>43466</v>
      </c>
      <c r="L233" s="218" t="n">
        <v>30.844</v>
      </c>
      <c r="P233" s="218" t="n">
        <v>23.4835</v>
      </c>
      <c r="X233" s="218" t="n">
        <v>0.0700646645970225</v>
      </c>
      <c r="AF233" s="218" t="n">
        <v>1.5</v>
      </c>
    </row>
    <row r="234" customFormat="false" ht="12.75" hidden="false" customHeight="false" outlineLevel="0" collapsed="false">
      <c r="A234" s="267" t="n">
        <v>42614</v>
      </c>
      <c r="B234" s="175" t="n">
        <v>35.05</v>
      </c>
      <c r="C234" s="268" t="n">
        <v>37.25</v>
      </c>
      <c r="D234" s="175" t="n">
        <v>39.45</v>
      </c>
      <c r="E234" s="263"/>
      <c r="F234" s="175" t="n">
        <v>16.8149990844727</v>
      </c>
      <c r="G234" s="175" t="n">
        <v>17.9149990844727</v>
      </c>
      <c r="H234" s="175" t="n">
        <v>19.0149990844727</v>
      </c>
      <c r="I234" s="259"/>
      <c r="J234" s="253" t="n">
        <v>43497</v>
      </c>
      <c r="L234" s="218" t="n">
        <v>29.7925</v>
      </c>
      <c r="P234" s="218" t="n">
        <v>25.5865</v>
      </c>
      <c r="X234" s="218" t="n">
        <v>0.105096996895534</v>
      </c>
      <c r="AF234" s="218" t="n">
        <v>1.75</v>
      </c>
    </row>
    <row r="235" customFormat="false" ht="12.75" hidden="false" customHeight="false" outlineLevel="0" collapsed="false">
      <c r="A235" s="267" t="n">
        <v>42644</v>
      </c>
      <c r="B235" s="175" t="n">
        <v>25.95</v>
      </c>
      <c r="C235" s="268" t="n">
        <v>28</v>
      </c>
      <c r="D235" s="175" t="n">
        <v>30.05</v>
      </c>
      <c r="E235" s="263"/>
      <c r="F235" s="175" t="n">
        <v>16.5899998474121</v>
      </c>
      <c r="G235" s="175" t="n">
        <v>17.6149998474121</v>
      </c>
      <c r="H235" s="175" t="n">
        <v>18.6399998474121</v>
      </c>
      <c r="I235" s="259"/>
      <c r="J235" s="253" t="n">
        <v>43525</v>
      </c>
      <c r="L235" s="218" t="n">
        <v>23.18375</v>
      </c>
      <c r="P235" s="218" t="n">
        <v>18.27425</v>
      </c>
      <c r="X235" s="218" t="n">
        <v>0.105096996895534</v>
      </c>
      <c r="AF235" s="218" t="n">
        <v>1.75</v>
      </c>
    </row>
    <row r="236" customFormat="false" ht="12.75" hidden="false" customHeight="false" outlineLevel="0" collapsed="false">
      <c r="A236" s="267" t="n">
        <v>42675</v>
      </c>
      <c r="B236" s="175" t="n">
        <v>25.95</v>
      </c>
      <c r="C236" s="268" t="n">
        <v>28</v>
      </c>
      <c r="D236" s="175" t="n">
        <v>30.05</v>
      </c>
      <c r="E236" s="263"/>
      <c r="F236" s="175" t="n">
        <v>14.8399998474121</v>
      </c>
      <c r="G236" s="175" t="n">
        <v>15.8649998474121</v>
      </c>
      <c r="H236" s="175" t="n">
        <v>16.8899998474121</v>
      </c>
      <c r="I236" s="259"/>
      <c r="J236" s="253" t="n">
        <v>43556</v>
      </c>
      <c r="L236" s="218" t="n">
        <v>24.209</v>
      </c>
      <c r="P236" s="218" t="n">
        <v>23.083</v>
      </c>
      <c r="X236" s="218" t="n">
        <v>0.0840775975164269</v>
      </c>
      <c r="AF236" s="218" t="n">
        <v>1.1</v>
      </c>
    </row>
    <row r="237" customFormat="false" ht="12.75" hidden="false" customHeight="false" outlineLevel="0" collapsed="false">
      <c r="A237" s="267" t="n">
        <v>42705</v>
      </c>
      <c r="B237" s="175" t="n">
        <v>25.95</v>
      </c>
      <c r="C237" s="268" t="n">
        <v>28</v>
      </c>
      <c r="D237" s="175" t="n">
        <v>30.05</v>
      </c>
      <c r="E237" s="263"/>
      <c r="F237" s="175" t="n">
        <v>15.6900002288818</v>
      </c>
      <c r="G237" s="175" t="n">
        <v>16.7150002288818</v>
      </c>
      <c r="H237" s="175" t="n">
        <v>17.7400002288818</v>
      </c>
      <c r="I237" s="259"/>
      <c r="J237" s="253" t="n">
        <v>43586</v>
      </c>
      <c r="L237" s="218" t="n">
        <v>26.973</v>
      </c>
      <c r="P237" s="218" t="n">
        <v>26.244</v>
      </c>
      <c r="X237" s="218" t="n">
        <v>0.0819756575785163</v>
      </c>
      <c r="AF237" s="218" t="n">
        <v>1.2</v>
      </c>
    </row>
    <row r="238" customFormat="false" ht="12.75" hidden="false" customHeight="false" outlineLevel="0" collapsed="false">
      <c r="A238" s="267" t="n">
        <v>42736</v>
      </c>
      <c r="B238" s="175" t="n">
        <v>32.85</v>
      </c>
      <c r="C238" s="268" t="n">
        <v>35.05</v>
      </c>
      <c r="D238" s="175" t="n">
        <v>37.25</v>
      </c>
      <c r="E238" s="263"/>
      <c r="F238" s="175" t="n">
        <v>19.9149975585937</v>
      </c>
      <c r="G238" s="175" t="n">
        <v>21.0149975585938</v>
      </c>
      <c r="H238" s="175" t="n">
        <v>22.1149975585938</v>
      </c>
      <c r="I238" s="259"/>
      <c r="J238" s="253" t="n">
        <v>43617</v>
      </c>
      <c r="L238" s="218" t="n">
        <v>61.41</v>
      </c>
      <c r="P238" s="218" t="n">
        <v>48.7275</v>
      </c>
      <c r="X238" s="218" t="n">
        <v>0.0924853572680696</v>
      </c>
      <c r="AF238" s="218" t="n">
        <v>2</v>
      </c>
    </row>
    <row r="239" customFormat="false" ht="12.75" hidden="false" customHeight="false" outlineLevel="0" collapsed="false">
      <c r="A239" s="267" t="n">
        <v>42767</v>
      </c>
      <c r="B239" s="175" t="n">
        <v>32.85</v>
      </c>
      <c r="C239" s="268" t="n">
        <v>35.05</v>
      </c>
      <c r="D239" s="175" t="n">
        <v>37.25</v>
      </c>
      <c r="E239" s="263"/>
      <c r="F239" s="175" t="n">
        <v>20.064997177124</v>
      </c>
      <c r="G239" s="175" t="n">
        <v>21.164997177124</v>
      </c>
      <c r="H239" s="175" t="n">
        <v>22.264997177124</v>
      </c>
      <c r="I239" s="259"/>
      <c r="J239" s="253" t="n">
        <v>43647</v>
      </c>
      <c r="L239" s="218" t="n">
        <v>106.49</v>
      </c>
      <c r="P239" s="218" t="n">
        <v>84.4975</v>
      </c>
      <c r="X239" s="218" t="n">
        <v>0.117708636522998</v>
      </c>
      <c r="AF239" s="218" t="n">
        <v>2.25</v>
      </c>
    </row>
    <row r="240" customFormat="false" ht="12.75" hidden="false" customHeight="false" outlineLevel="0" collapsed="false">
      <c r="A240" s="267" t="n">
        <v>42795</v>
      </c>
      <c r="B240" s="175" t="n">
        <v>26.075</v>
      </c>
      <c r="C240" s="268" t="n">
        <v>27.275</v>
      </c>
      <c r="D240" s="175" t="n">
        <v>28.475</v>
      </c>
      <c r="E240" s="263"/>
      <c r="F240" s="175" t="n">
        <v>17.8149990844727</v>
      </c>
      <c r="G240" s="175" t="n">
        <v>18.4149990844727</v>
      </c>
      <c r="H240" s="175" t="n">
        <v>19.0149990844727</v>
      </c>
      <c r="I240" s="259"/>
      <c r="J240" s="253" t="n">
        <v>43678</v>
      </c>
      <c r="L240" s="218" t="n">
        <v>100.97</v>
      </c>
      <c r="P240" s="218" t="n">
        <v>80.1175</v>
      </c>
      <c r="X240" s="218" t="n">
        <v>0.142931915777926</v>
      </c>
      <c r="AF240" s="218" t="n">
        <v>3</v>
      </c>
    </row>
    <row r="241" customFormat="false" ht="12.75" hidden="false" customHeight="false" outlineLevel="0" collapsed="false">
      <c r="A241" s="267" t="n">
        <v>42826</v>
      </c>
      <c r="B241" s="175" t="n">
        <v>27.1</v>
      </c>
      <c r="C241" s="268" t="n">
        <v>28.15</v>
      </c>
      <c r="D241" s="175" t="n">
        <v>29.2</v>
      </c>
      <c r="E241" s="263"/>
      <c r="F241" s="175" t="n">
        <v>18.1399990844727</v>
      </c>
      <c r="G241" s="175" t="n">
        <v>18.6649990844727</v>
      </c>
      <c r="H241" s="175" t="n">
        <v>19.1899990844727</v>
      </c>
      <c r="I241" s="259"/>
      <c r="J241" s="253" t="n">
        <v>43709</v>
      </c>
      <c r="L241" s="218" t="n">
        <v>34.73</v>
      </c>
      <c r="P241" s="218" t="n">
        <v>27.5575</v>
      </c>
      <c r="X241" s="218" t="n">
        <v>0.142931915777926</v>
      </c>
      <c r="AF241" s="218" t="n">
        <v>3</v>
      </c>
    </row>
    <row r="242" customFormat="false" ht="12.75" hidden="false" customHeight="false" outlineLevel="0" collapsed="false">
      <c r="A242" s="267" t="n">
        <v>42856</v>
      </c>
      <c r="B242" s="175" t="n">
        <v>33.97</v>
      </c>
      <c r="C242" s="268" t="n">
        <v>36.45</v>
      </c>
      <c r="D242" s="175" t="n">
        <v>38.93</v>
      </c>
      <c r="E242" s="263"/>
      <c r="F242" s="175" t="n">
        <v>16.8749998474121</v>
      </c>
      <c r="G242" s="175" t="n">
        <v>18.1149998474121</v>
      </c>
      <c r="H242" s="175" t="n">
        <v>19.3549998474121</v>
      </c>
      <c r="I242" s="259"/>
      <c r="J242" s="253" t="n">
        <v>43739</v>
      </c>
      <c r="L242" s="218" t="n">
        <v>25.76</v>
      </c>
      <c r="P242" s="218" t="n">
        <v>20.44</v>
      </c>
      <c r="X242" s="218" t="n">
        <v>0.0891732094871195</v>
      </c>
      <c r="AF242" s="218" t="n">
        <v>1.75</v>
      </c>
    </row>
    <row r="243" customFormat="false" ht="12.75" hidden="false" customHeight="false" outlineLevel="0" collapsed="false">
      <c r="A243" s="267" t="n">
        <v>42887</v>
      </c>
      <c r="B243" s="175" t="n">
        <v>59.14</v>
      </c>
      <c r="C243" s="268" t="n">
        <v>66.25</v>
      </c>
      <c r="D243" s="175" t="n">
        <v>73.36</v>
      </c>
      <c r="E243" s="263"/>
      <c r="F243" s="175" t="n">
        <v>14.6200012207031</v>
      </c>
      <c r="G243" s="175" t="n">
        <v>18.1750012207031</v>
      </c>
      <c r="H243" s="175" t="n">
        <v>21.7300012207031</v>
      </c>
      <c r="I243" s="259"/>
      <c r="J243" s="253" t="n">
        <v>43770</v>
      </c>
      <c r="L243" s="218" t="n">
        <v>21</v>
      </c>
      <c r="P243" s="218" t="n">
        <v>16.8</v>
      </c>
      <c r="X243" s="218" t="n">
        <v>0.0700646645970225</v>
      </c>
      <c r="AF243" s="218" t="n">
        <v>1.5</v>
      </c>
    </row>
    <row r="244" customFormat="false" ht="12.75" hidden="false" customHeight="false" outlineLevel="0" collapsed="false">
      <c r="A244" s="267" t="n">
        <v>42917</v>
      </c>
      <c r="B244" s="175" t="n">
        <v>108.75</v>
      </c>
      <c r="C244" s="268" t="n">
        <v>113.75</v>
      </c>
      <c r="D244" s="175" t="n">
        <v>118.75</v>
      </c>
      <c r="E244" s="263"/>
      <c r="F244" s="175" t="n">
        <v>15.3649998474121</v>
      </c>
      <c r="G244" s="175" t="n">
        <v>17.8649998474121</v>
      </c>
      <c r="H244" s="175" t="n">
        <v>20.3649998474121</v>
      </c>
      <c r="I244" s="259"/>
      <c r="J244" s="253" t="n">
        <v>43800</v>
      </c>
      <c r="L244" s="218" t="n">
        <v>22.12</v>
      </c>
      <c r="P244" s="218" t="n">
        <v>16.8</v>
      </c>
      <c r="X244" s="218" t="n">
        <v>0.0700646645970225</v>
      </c>
      <c r="AF244" s="218" t="n">
        <v>1.5</v>
      </c>
    </row>
    <row r="245" customFormat="false" ht="12.75" hidden="false" customHeight="false" outlineLevel="0" collapsed="false">
      <c r="A245" s="267" t="n">
        <v>42948</v>
      </c>
      <c r="B245" s="175" t="n">
        <v>102.75</v>
      </c>
      <c r="C245" s="268" t="n">
        <v>107.75</v>
      </c>
      <c r="D245" s="175" t="n">
        <v>112.75</v>
      </c>
      <c r="E245" s="263"/>
      <c r="F245" s="175" t="n">
        <v>15.4149990844727</v>
      </c>
      <c r="G245" s="175" t="n">
        <v>17.9149990844727</v>
      </c>
      <c r="H245" s="175" t="n">
        <v>20.4149990844727</v>
      </c>
      <c r="I245" s="259"/>
      <c r="J245" s="253" t="n">
        <v>43831</v>
      </c>
      <c r="L245" s="218" t="n">
        <v>30.844</v>
      </c>
      <c r="P245" s="218" t="n">
        <v>23.4835</v>
      </c>
      <c r="X245" s="218" t="n">
        <v>0.0700646645970225</v>
      </c>
      <c r="AF245" s="218" t="n">
        <v>1.5</v>
      </c>
    </row>
    <row r="246" customFormat="false" ht="12.75" hidden="false" customHeight="false" outlineLevel="0" collapsed="false">
      <c r="A246" s="267" t="n">
        <v>42979</v>
      </c>
      <c r="B246" s="175" t="n">
        <v>35.2</v>
      </c>
      <c r="C246" s="268" t="n">
        <v>37.5</v>
      </c>
      <c r="D246" s="175" t="n">
        <v>39.8</v>
      </c>
      <c r="E246" s="275"/>
      <c r="F246" s="175" t="n">
        <v>16.7649990844727</v>
      </c>
      <c r="G246" s="175" t="n">
        <v>17.9149990844727</v>
      </c>
      <c r="H246" s="175" t="n">
        <v>19.0649990844727</v>
      </c>
      <c r="I246" s="259"/>
      <c r="J246" s="253" t="n">
        <v>43862</v>
      </c>
      <c r="L246" s="218" t="n">
        <v>29.7925</v>
      </c>
      <c r="P246" s="218" t="n">
        <v>25.5865</v>
      </c>
      <c r="X246" s="218" t="n">
        <v>0.105096996895534</v>
      </c>
      <c r="AF246" s="218" t="n">
        <v>1.75</v>
      </c>
    </row>
    <row r="247" customFormat="false" ht="12.75" hidden="false" customHeight="false" outlineLevel="0" collapsed="false">
      <c r="A247" s="267" t="n">
        <v>43009</v>
      </c>
      <c r="B247" s="175" t="n">
        <v>25.85</v>
      </c>
      <c r="C247" s="268" t="n">
        <v>28</v>
      </c>
      <c r="D247" s="175" t="n">
        <v>30.15</v>
      </c>
      <c r="E247" s="275"/>
      <c r="F247" s="175" t="n">
        <v>16.5399998474121</v>
      </c>
      <c r="G247" s="175" t="n">
        <v>17.6149998474121</v>
      </c>
      <c r="H247" s="175" t="n">
        <v>18.6899998474121</v>
      </c>
      <c r="I247" s="259"/>
      <c r="J247" s="253" t="n">
        <v>43891</v>
      </c>
      <c r="L247" s="218" t="n">
        <v>23.18375</v>
      </c>
      <c r="P247" s="218" t="n">
        <v>18.27425</v>
      </c>
      <c r="X247" s="218" t="n">
        <v>0.105096996895534</v>
      </c>
      <c r="AF247" s="218" t="n">
        <v>1.75</v>
      </c>
    </row>
    <row r="248" customFormat="false" ht="12.75" hidden="false" customHeight="false" outlineLevel="0" collapsed="false">
      <c r="A248" s="267" t="n">
        <v>43040</v>
      </c>
      <c r="B248" s="175" t="n">
        <v>25.85</v>
      </c>
      <c r="C248" s="268" t="n">
        <v>28</v>
      </c>
      <c r="D248" s="175" t="n">
        <v>30.15</v>
      </c>
      <c r="E248" s="275"/>
      <c r="F248" s="175" t="n">
        <v>14.7899998474121</v>
      </c>
      <c r="G248" s="175" t="n">
        <v>15.8649998474121</v>
      </c>
      <c r="H248" s="175" t="n">
        <v>16.9399998474121</v>
      </c>
      <c r="I248" s="259"/>
      <c r="J248" s="253" t="n">
        <v>43922</v>
      </c>
      <c r="L248" s="218" t="n">
        <v>24.209</v>
      </c>
      <c r="P248" s="218" t="n">
        <v>23.083</v>
      </c>
      <c r="X248" s="218" t="n">
        <v>0.0840775975164269</v>
      </c>
      <c r="AF248" s="218" t="n">
        <v>1.1</v>
      </c>
    </row>
    <row r="249" customFormat="false" ht="12.75" hidden="false" customHeight="false" outlineLevel="0" collapsed="false">
      <c r="A249" s="267" t="n">
        <v>43070</v>
      </c>
      <c r="B249" s="175" t="n">
        <v>25.85</v>
      </c>
      <c r="C249" s="268" t="n">
        <v>28</v>
      </c>
      <c r="D249" s="175" t="n">
        <v>30.15</v>
      </c>
      <c r="E249" s="275"/>
      <c r="F249" s="175" t="n">
        <v>15.6400002288818</v>
      </c>
      <c r="G249" s="175" t="n">
        <v>16.7150002288818</v>
      </c>
      <c r="H249" s="175" t="n">
        <v>17.7900002288818</v>
      </c>
      <c r="I249" s="259"/>
      <c r="J249" s="253" t="n">
        <v>43952</v>
      </c>
      <c r="L249" s="218" t="n">
        <v>26.973</v>
      </c>
      <c r="P249" s="218" t="n">
        <v>26.244</v>
      </c>
      <c r="X249" s="218" t="n">
        <v>0.0819756575785163</v>
      </c>
      <c r="AF249" s="218" t="n">
        <v>1.2</v>
      </c>
    </row>
    <row r="250" customFormat="false" ht="12.75" hidden="false" customHeight="false" outlineLevel="0" collapsed="false">
      <c r="A250" s="267" t="n">
        <v>43101</v>
      </c>
      <c r="B250" s="175" t="n">
        <v>32.85</v>
      </c>
      <c r="C250" s="268" t="n">
        <v>35.05</v>
      </c>
      <c r="D250" s="175" t="n">
        <v>37.25</v>
      </c>
      <c r="E250" s="275"/>
      <c r="F250" s="175" t="n">
        <v>19.9149975585937</v>
      </c>
      <c r="G250" s="175" t="n">
        <v>21.0149975585938</v>
      </c>
      <c r="H250" s="175" t="n">
        <v>22.1149975585938</v>
      </c>
      <c r="I250" s="259"/>
      <c r="J250" s="253" t="n">
        <v>43983</v>
      </c>
      <c r="L250" s="218" t="n">
        <v>61.41</v>
      </c>
      <c r="P250" s="218" t="n">
        <v>48.7275</v>
      </c>
      <c r="X250" s="218" t="n">
        <v>0.0924853572680696</v>
      </c>
      <c r="AF250" s="218" t="n">
        <v>2</v>
      </c>
    </row>
    <row r="251" customFormat="false" ht="12.75" hidden="false" customHeight="false" outlineLevel="0" collapsed="false">
      <c r="A251" s="267" t="n">
        <v>43132</v>
      </c>
      <c r="B251" s="175" t="n">
        <v>32.85</v>
      </c>
      <c r="C251" s="268" t="n">
        <v>35.05</v>
      </c>
      <c r="D251" s="175" t="n">
        <v>37.25</v>
      </c>
      <c r="E251" s="275"/>
      <c r="F251" s="175" t="n">
        <v>20.064997177124</v>
      </c>
      <c r="G251" s="175" t="n">
        <v>21.164997177124</v>
      </c>
      <c r="H251" s="175" t="n">
        <v>22.264997177124</v>
      </c>
      <c r="I251" s="259"/>
      <c r="J251" s="253" t="n">
        <v>44013</v>
      </c>
      <c r="L251" s="218" t="n">
        <v>106.49</v>
      </c>
      <c r="P251" s="218" t="n">
        <v>84.4975</v>
      </c>
      <c r="X251" s="218" t="n">
        <v>0.117708636522998</v>
      </c>
      <c r="AF251" s="218" t="n">
        <v>2.25</v>
      </c>
    </row>
    <row r="252" customFormat="false" ht="12.75" hidden="false" customHeight="false" outlineLevel="0" collapsed="false">
      <c r="A252" s="267" t="n">
        <v>43160</v>
      </c>
      <c r="B252" s="175" t="n">
        <v>26.075</v>
      </c>
      <c r="C252" s="268" t="n">
        <v>27.275</v>
      </c>
      <c r="D252" s="175" t="n">
        <v>28.475</v>
      </c>
      <c r="E252" s="275"/>
      <c r="F252" s="175" t="n">
        <v>17.8149990844727</v>
      </c>
      <c r="G252" s="175" t="n">
        <v>18.4149990844727</v>
      </c>
      <c r="H252" s="175" t="n">
        <v>19.0149990844727</v>
      </c>
      <c r="I252" s="259"/>
      <c r="J252" s="253" t="n">
        <v>44044</v>
      </c>
      <c r="L252" s="218" t="n">
        <v>100.97</v>
      </c>
      <c r="P252" s="218" t="n">
        <v>80.1175</v>
      </c>
      <c r="X252" s="218" t="n">
        <v>0.142931915777926</v>
      </c>
      <c r="AF252" s="218" t="n">
        <v>3</v>
      </c>
    </row>
    <row r="253" customFormat="false" ht="12.75" hidden="false" customHeight="false" outlineLevel="0" collapsed="false">
      <c r="A253" s="267" t="n">
        <v>43191</v>
      </c>
      <c r="B253" s="175" t="n">
        <v>27.1</v>
      </c>
      <c r="C253" s="268" t="n">
        <v>28.15</v>
      </c>
      <c r="D253" s="175" t="n">
        <v>29.2</v>
      </c>
      <c r="E253" s="275"/>
      <c r="F253" s="175" t="n">
        <v>18.1399990844727</v>
      </c>
      <c r="G253" s="175" t="n">
        <v>18.6649990844727</v>
      </c>
      <c r="H253" s="175" t="n">
        <v>19.1899990844727</v>
      </c>
      <c r="I253" s="259"/>
      <c r="J253" s="253" t="n">
        <v>44075</v>
      </c>
      <c r="L253" s="218" t="n">
        <v>34.73</v>
      </c>
      <c r="P253" s="218" t="n">
        <v>27.5575</v>
      </c>
      <c r="X253" s="218" t="n">
        <v>0.142931915777926</v>
      </c>
      <c r="AF253" s="218" t="n">
        <v>3</v>
      </c>
    </row>
    <row r="254" customFormat="false" ht="12.75" hidden="false" customHeight="false" outlineLevel="0" collapsed="false">
      <c r="A254" s="267" t="n">
        <v>43221</v>
      </c>
      <c r="B254" s="175" t="n">
        <v>33.97</v>
      </c>
      <c r="C254" s="268" t="n">
        <v>36.45</v>
      </c>
      <c r="D254" s="175" t="n">
        <v>38.93</v>
      </c>
      <c r="E254" s="275"/>
      <c r="F254" s="175" t="n">
        <v>16.8749998474121</v>
      </c>
      <c r="G254" s="175" t="n">
        <v>18.1149998474121</v>
      </c>
      <c r="H254" s="175" t="n">
        <v>19.3549998474121</v>
      </c>
      <c r="I254" s="259"/>
      <c r="J254" s="253" t="n">
        <v>44105</v>
      </c>
      <c r="L254" s="218" t="n">
        <v>25.76</v>
      </c>
      <c r="P254" s="218" t="n">
        <v>20.44</v>
      </c>
      <c r="X254" s="218" t="n">
        <v>0.0891732094871195</v>
      </c>
      <c r="AF254" s="218" t="n">
        <v>1.75</v>
      </c>
    </row>
    <row r="255" customFormat="false" ht="12.75" hidden="false" customHeight="false" outlineLevel="0" collapsed="false">
      <c r="A255" s="267" t="n">
        <v>43252</v>
      </c>
      <c r="B255" s="175" t="n">
        <v>59.64</v>
      </c>
      <c r="C255" s="268" t="n">
        <v>66.75</v>
      </c>
      <c r="D255" s="175" t="n">
        <v>73.86</v>
      </c>
      <c r="E255" s="275"/>
      <c r="F255" s="175" t="n">
        <v>14.6200012207031</v>
      </c>
      <c r="G255" s="175" t="n">
        <v>18.1750012207031</v>
      </c>
      <c r="H255" s="175" t="n">
        <v>21.7300012207031</v>
      </c>
      <c r="I255" s="259"/>
      <c r="J255" s="253" t="n">
        <v>44136</v>
      </c>
      <c r="L255" s="218" t="n">
        <v>21</v>
      </c>
      <c r="P255" s="218" t="n">
        <v>16.8</v>
      </c>
      <c r="X255" s="218" t="n">
        <v>0.0700646645970225</v>
      </c>
      <c r="AF255" s="218" t="n">
        <v>1.5</v>
      </c>
    </row>
    <row r="256" customFormat="false" ht="12.75" hidden="false" customHeight="false" outlineLevel="0" collapsed="false">
      <c r="A256" s="267" t="n">
        <v>43282</v>
      </c>
      <c r="B256" s="175" t="n">
        <v>110.75</v>
      </c>
      <c r="C256" s="268" t="n">
        <v>115.75</v>
      </c>
      <c r="D256" s="175" t="n">
        <v>120.75</v>
      </c>
      <c r="E256" s="275"/>
      <c r="F256" s="175" t="n">
        <v>15.3649998474121</v>
      </c>
      <c r="G256" s="175" t="n">
        <v>17.8649998474121</v>
      </c>
      <c r="H256" s="175" t="n">
        <v>20.3649998474121</v>
      </c>
      <c r="I256" s="259"/>
      <c r="J256" s="253" t="n">
        <v>44166</v>
      </c>
      <c r="L256" s="218" t="n">
        <v>22.12</v>
      </c>
      <c r="P256" s="218" t="n">
        <v>16.8</v>
      </c>
      <c r="X256" s="218" t="n">
        <v>0.0700646645970225</v>
      </c>
      <c r="AF256" s="218" t="n">
        <v>1.5</v>
      </c>
    </row>
    <row r="257" customFormat="false" ht="12.75" hidden="false" customHeight="false" outlineLevel="0" collapsed="false">
      <c r="A257" s="267" t="n">
        <v>43313</v>
      </c>
      <c r="B257" s="175" t="n">
        <v>104.75</v>
      </c>
      <c r="C257" s="268" t="n">
        <v>109.75</v>
      </c>
      <c r="D257" s="175" t="n">
        <v>114.75</v>
      </c>
      <c r="E257" s="275"/>
      <c r="F257" s="175" t="n">
        <v>15.4149990844727</v>
      </c>
      <c r="G257" s="175" t="n">
        <v>17.9149990844727</v>
      </c>
      <c r="H257" s="175" t="n">
        <v>20.4149990844727</v>
      </c>
      <c r="I257" s="259"/>
      <c r="J257" s="253" t="n">
        <v>44197</v>
      </c>
      <c r="L257" s="218" t="n">
        <v>30.844</v>
      </c>
      <c r="P257" s="218" t="n">
        <v>23.4835</v>
      </c>
      <c r="X257" s="218" t="n">
        <v>0.0700646645970225</v>
      </c>
      <c r="AF257" s="218" t="n">
        <v>1.5</v>
      </c>
    </row>
    <row r="258" customFormat="false" ht="12.75" hidden="false" customHeight="false" outlineLevel="0" collapsed="false">
      <c r="A258" s="267" t="n">
        <v>43344</v>
      </c>
      <c r="B258" s="175" t="n">
        <v>35.45</v>
      </c>
      <c r="C258" s="268" t="n">
        <v>37.75</v>
      </c>
      <c r="D258" s="175" t="n">
        <v>40.05</v>
      </c>
      <c r="E258" s="275"/>
      <c r="F258" s="175" t="n">
        <v>16.7649990844727</v>
      </c>
      <c r="G258" s="175" t="n">
        <v>17.9149990844727</v>
      </c>
      <c r="H258" s="175" t="n">
        <v>19.0649990844727</v>
      </c>
      <c r="I258" s="259"/>
      <c r="J258" s="253" t="n">
        <v>44228</v>
      </c>
      <c r="L258" s="218" t="n">
        <v>29.7925</v>
      </c>
      <c r="P258" s="218" t="n">
        <v>25.5865</v>
      </c>
      <c r="X258" s="218" t="n">
        <v>0.105096996895534</v>
      </c>
      <c r="AF258" s="218" t="n">
        <v>1.75</v>
      </c>
    </row>
    <row r="259" customFormat="false" ht="12.75" hidden="false" customHeight="false" outlineLevel="0" collapsed="false">
      <c r="A259" s="267" t="n">
        <v>43374</v>
      </c>
      <c r="B259" s="175" t="n">
        <v>25.85</v>
      </c>
      <c r="C259" s="268" t="n">
        <v>28</v>
      </c>
      <c r="D259" s="175" t="n">
        <v>30.15</v>
      </c>
      <c r="E259" s="275"/>
      <c r="F259" s="175" t="n">
        <v>16.5399998474121</v>
      </c>
      <c r="G259" s="175" t="n">
        <v>17.6149998474121</v>
      </c>
      <c r="H259" s="175" t="n">
        <v>18.6899998474121</v>
      </c>
      <c r="I259" s="259"/>
      <c r="J259" s="253" t="n">
        <v>44256</v>
      </c>
      <c r="L259" s="218" t="n">
        <v>23.18375</v>
      </c>
      <c r="P259" s="218" t="n">
        <v>18.27425</v>
      </c>
      <c r="X259" s="218" t="n">
        <v>0.105096996895534</v>
      </c>
      <c r="AF259" s="218" t="n">
        <v>1.75</v>
      </c>
    </row>
    <row r="260" customFormat="false" ht="12.75" hidden="false" customHeight="false" outlineLevel="0" collapsed="false">
      <c r="A260" s="267" t="n">
        <v>43405</v>
      </c>
      <c r="C260" s="268" t="n">
        <v>28</v>
      </c>
      <c r="G260" s="175" t="n">
        <v>15.8649998474121</v>
      </c>
      <c r="J260" s="253" t="n">
        <v>44287</v>
      </c>
      <c r="L260" s="218" t="n">
        <v>24.209</v>
      </c>
      <c r="P260" s="218" t="n">
        <v>23.083</v>
      </c>
      <c r="X260" s="218" t="n">
        <v>0.0840775975164269</v>
      </c>
      <c r="AF260" s="218" t="n">
        <v>1.1</v>
      </c>
    </row>
    <row r="261" customFormat="false" ht="12.75" hidden="false" customHeight="false" outlineLevel="0" collapsed="false">
      <c r="A261" s="267" t="n">
        <v>43435</v>
      </c>
      <c r="C261" s="268" t="n">
        <v>28</v>
      </c>
      <c r="G261" s="175" t="n">
        <v>16.7150002288818</v>
      </c>
      <c r="J261" s="253" t="n">
        <v>44317</v>
      </c>
      <c r="L261" s="218" t="n">
        <v>26.973</v>
      </c>
      <c r="P261" s="218" t="n">
        <v>26.244</v>
      </c>
      <c r="X261" s="218" t="n">
        <v>0.0819756575785163</v>
      </c>
      <c r="AF261" s="218" t="n">
        <v>1.2</v>
      </c>
    </row>
    <row r="262" customFormat="false" ht="12.75" hidden="false" customHeight="false" outlineLevel="0" collapsed="false">
      <c r="A262" s="267" t="n">
        <v>43466</v>
      </c>
      <c r="C262" s="268" t="n">
        <v>35.05</v>
      </c>
      <c r="G262" s="175" t="n">
        <v>21.0149975585938</v>
      </c>
      <c r="L262" s="218" t="n">
        <v>61.41</v>
      </c>
      <c r="P262" s="218" t="n">
        <v>48.7275</v>
      </c>
      <c r="X262" s="218" t="n">
        <v>0.0924853572680696</v>
      </c>
      <c r="AF262" s="218" t="n">
        <v>2</v>
      </c>
    </row>
    <row r="263" customFormat="false" ht="12.75" hidden="false" customHeight="false" outlineLevel="0" collapsed="false">
      <c r="A263" s="267" t="n">
        <v>43497</v>
      </c>
      <c r="C263" s="268" t="n">
        <v>35.05</v>
      </c>
      <c r="G263" s="175" t="n">
        <v>21.164997177124</v>
      </c>
      <c r="L263" s="218" t="n">
        <v>106.49</v>
      </c>
      <c r="P263" s="218" t="n">
        <v>84.4975</v>
      </c>
      <c r="X263" s="218" t="n">
        <v>0.117708636522998</v>
      </c>
      <c r="AF263" s="218" t="n">
        <v>2.25</v>
      </c>
    </row>
    <row r="264" customFormat="false" ht="12.75" hidden="false" customHeight="false" outlineLevel="0" collapsed="false">
      <c r="A264" s="267" t="n">
        <v>43525</v>
      </c>
      <c r="C264" s="268" t="n">
        <v>27.275</v>
      </c>
      <c r="G264" s="175" t="n">
        <v>18.4149990844727</v>
      </c>
      <c r="L264" s="218" t="n">
        <v>100.97</v>
      </c>
      <c r="P264" s="218" t="n">
        <v>80.1175</v>
      </c>
      <c r="X264" s="218" t="n">
        <v>0.142931915777926</v>
      </c>
      <c r="AF264" s="218" t="n">
        <v>3</v>
      </c>
    </row>
    <row r="265" customFormat="false" ht="12.75" hidden="false" customHeight="false" outlineLevel="0" collapsed="false">
      <c r="A265" s="267" t="n">
        <v>43556</v>
      </c>
      <c r="C265" s="268" t="n">
        <v>28.15</v>
      </c>
      <c r="G265" s="175" t="n">
        <v>18.6649990844727</v>
      </c>
      <c r="L265" s="218" t="n">
        <v>34.73</v>
      </c>
      <c r="P265" s="218" t="n">
        <v>27.5575</v>
      </c>
      <c r="X265" s="218" t="n">
        <v>0.142931915777926</v>
      </c>
      <c r="AF265" s="218" t="n">
        <v>3</v>
      </c>
    </row>
    <row r="266" customFormat="false" ht="12.75" hidden="false" customHeight="false" outlineLevel="0" collapsed="false">
      <c r="A266" s="267" t="n">
        <v>43586</v>
      </c>
      <c r="C266" s="268" t="n">
        <v>36.45</v>
      </c>
      <c r="G266" s="175" t="n">
        <v>18.1149998474121</v>
      </c>
      <c r="L266" s="218" t="n">
        <v>25.76</v>
      </c>
      <c r="P266" s="218" t="n">
        <v>20.44</v>
      </c>
      <c r="X266" s="218" t="n">
        <v>0.0891732094871195</v>
      </c>
      <c r="AF266" s="218" t="n">
        <v>1.75</v>
      </c>
    </row>
    <row r="267" customFormat="false" ht="12.75" hidden="false" customHeight="false" outlineLevel="0" collapsed="false">
      <c r="A267" s="267" t="n">
        <v>43617</v>
      </c>
      <c r="C267" s="268" t="n">
        <v>66.75</v>
      </c>
      <c r="G267" s="175" t="n">
        <v>18.1750012207031</v>
      </c>
    </row>
    <row r="268" customFormat="false" ht="12.75" hidden="false" customHeight="false" outlineLevel="0" collapsed="false">
      <c r="A268" s="267" t="n">
        <v>43647</v>
      </c>
      <c r="C268" s="268" t="n">
        <v>115.75</v>
      </c>
      <c r="G268" s="175" t="n">
        <v>17.8649998474121</v>
      </c>
    </row>
    <row r="269" customFormat="false" ht="12.75" hidden="false" customHeight="false" outlineLevel="0" collapsed="false">
      <c r="A269" s="267" t="n">
        <v>43678</v>
      </c>
      <c r="C269" s="268" t="n">
        <v>109.75</v>
      </c>
      <c r="G269" s="175" t="n">
        <v>17.9149990844727</v>
      </c>
    </row>
    <row r="270" customFormat="false" ht="12.75" hidden="false" customHeight="false" outlineLevel="0" collapsed="false">
      <c r="A270" s="267" t="n">
        <v>43709</v>
      </c>
      <c r="C270" s="268" t="n">
        <v>37.75</v>
      </c>
      <c r="G270" s="175" t="n">
        <v>17.9149990844727</v>
      </c>
    </row>
    <row r="271" customFormat="false" ht="12.75" hidden="false" customHeight="false" outlineLevel="0" collapsed="false">
      <c r="A271" s="267" t="n">
        <v>43739</v>
      </c>
      <c r="C271" s="268" t="n">
        <v>28</v>
      </c>
      <c r="G271" s="175" t="n">
        <v>17.6149998474121</v>
      </c>
    </row>
    <row r="272" customFormat="false" ht="12.75" hidden="false" customHeight="false" outlineLevel="0" collapsed="false">
      <c r="A272" s="267" t="n">
        <v>43770</v>
      </c>
      <c r="C272" s="268" t="n">
        <v>28</v>
      </c>
      <c r="G272" s="175" t="n">
        <v>15.8649998474121</v>
      </c>
    </row>
    <row r="273" customFormat="false" ht="12.75" hidden="false" customHeight="false" outlineLevel="0" collapsed="false">
      <c r="A273" s="267" t="n">
        <v>43800</v>
      </c>
      <c r="C273" s="268" t="n">
        <v>28</v>
      </c>
      <c r="G273" s="175" t="n">
        <v>16.7150002288818</v>
      </c>
    </row>
    <row r="274" customFormat="false" ht="12.75" hidden="false" customHeight="false" outlineLevel="0" collapsed="false">
      <c r="A274" s="267" t="n">
        <v>43831</v>
      </c>
      <c r="C274" s="268" t="n">
        <v>35.05</v>
      </c>
      <c r="G274" s="175" t="n">
        <v>21.0149975585938</v>
      </c>
    </row>
    <row r="275" customFormat="false" ht="12.75" hidden="false" customHeight="false" outlineLevel="0" collapsed="false">
      <c r="A275" s="267" t="n">
        <v>43862</v>
      </c>
      <c r="C275" s="268" t="n">
        <v>35.05</v>
      </c>
      <c r="G275" s="175" t="n">
        <v>21.164997177124</v>
      </c>
    </row>
    <row r="276" customFormat="false" ht="12.75" hidden="false" customHeight="false" outlineLevel="0" collapsed="false">
      <c r="A276" s="267" t="n">
        <v>43891</v>
      </c>
      <c r="C276" s="268" t="n">
        <v>27.275</v>
      </c>
      <c r="G276" s="175" t="n">
        <v>18.4149990844727</v>
      </c>
    </row>
    <row r="277" customFormat="false" ht="12.75" hidden="false" customHeight="false" outlineLevel="0" collapsed="false">
      <c r="A277" s="267" t="n">
        <v>43922</v>
      </c>
      <c r="C277" s="268" t="n">
        <v>28.15</v>
      </c>
      <c r="G277" s="175" t="n">
        <v>18.6649990844727</v>
      </c>
    </row>
    <row r="278" customFormat="false" ht="12.75" hidden="false" customHeight="false" outlineLevel="0" collapsed="false">
      <c r="A278" s="267" t="n">
        <v>43952</v>
      </c>
      <c r="C278" s="268" t="n">
        <v>36.45</v>
      </c>
      <c r="G278" s="175" t="n">
        <v>18.1149998474121</v>
      </c>
    </row>
    <row r="279" customFormat="false" ht="12.75" hidden="false" customHeight="false" outlineLevel="0" collapsed="false">
      <c r="A279" s="267" t="n">
        <v>43983</v>
      </c>
      <c r="C279" s="268" t="n">
        <v>66.75</v>
      </c>
      <c r="G279" s="175" t="n">
        <v>18.1750012207031</v>
      </c>
    </row>
    <row r="280" customFormat="false" ht="12.75" hidden="false" customHeight="false" outlineLevel="0" collapsed="false">
      <c r="A280" s="267" t="n">
        <v>44013</v>
      </c>
      <c r="C280" s="268" t="n">
        <v>115.75</v>
      </c>
      <c r="G280" s="175" t="n">
        <v>17.8649998474121</v>
      </c>
    </row>
    <row r="281" customFormat="false" ht="12.75" hidden="false" customHeight="false" outlineLevel="0" collapsed="false">
      <c r="A281" s="267" t="n">
        <v>44044</v>
      </c>
      <c r="C281" s="268" t="n">
        <v>109.75</v>
      </c>
      <c r="G281" s="175" t="n">
        <v>17.9149990844727</v>
      </c>
    </row>
    <row r="282" customFormat="false" ht="12.75" hidden="false" customHeight="false" outlineLevel="0" collapsed="false">
      <c r="A282" s="267" t="n">
        <v>44075</v>
      </c>
      <c r="C282" s="268" t="n">
        <v>37.75</v>
      </c>
      <c r="G282" s="175" t="n">
        <v>17.9149990844727</v>
      </c>
    </row>
    <row r="283" customFormat="false" ht="12.75" hidden="false" customHeight="false" outlineLevel="0" collapsed="false">
      <c r="A283" s="267" t="n">
        <v>44105</v>
      </c>
      <c r="C283" s="268" t="n">
        <v>28</v>
      </c>
      <c r="G283" s="175" t="n">
        <v>17.6149998474121</v>
      </c>
    </row>
    <row r="284" customFormat="false" ht="12.75" hidden="false" customHeight="false" outlineLevel="0" collapsed="false">
      <c r="A284" s="267" t="n">
        <v>44136</v>
      </c>
      <c r="C284" s="268" t="n">
        <v>28</v>
      </c>
      <c r="G284" s="175" t="n">
        <v>15.8649998474121</v>
      </c>
    </row>
    <row r="285" customFormat="false" ht="12.75" hidden="false" customHeight="false" outlineLevel="0" collapsed="false">
      <c r="A285" s="267" t="n">
        <v>44166</v>
      </c>
      <c r="C285" s="268" t="n">
        <v>28</v>
      </c>
      <c r="G285" s="175" t="n">
        <v>16.7150002288818</v>
      </c>
    </row>
    <row r="286" customFormat="false" ht="12.75" hidden="false" customHeight="false" outlineLevel="0" collapsed="false">
      <c r="A286" s="267" t="n">
        <v>44197</v>
      </c>
      <c r="C286" s="268" t="n">
        <v>35.05</v>
      </c>
      <c r="G286" s="175" t="n">
        <v>21.0149975585938</v>
      </c>
    </row>
    <row r="287" customFormat="false" ht="12.75" hidden="false" customHeight="false" outlineLevel="0" collapsed="false">
      <c r="A287" s="267" t="n">
        <v>44228</v>
      </c>
      <c r="C287" s="268" t="n">
        <v>35.05</v>
      </c>
      <c r="G287" s="175" t="n">
        <v>21.164997177124</v>
      </c>
    </row>
    <row r="288" customFormat="false" ht="12.75" hidden="false" customHeight="false" outlineLevel="0" collapsed="false">
      <c r="A288" s="267" t="n">
        <v>44256</v>
      </c>
      <c r="C288" s="268" t="n">
        <v>27.275</v>
      </c>
      <c r="G288" s="175" t="n">
        <v>18.4149990844727</v>
      </c>
    </row>
    <row r="289" customFormat="false" ht="12.75" hidden="false" customHeight="false" outlineLevel="0" collapsed="false">
      <c r="A289" s="267" t="n">
        <v>44287</v>
      </c>
      <c r="C289" s="268" t="n">
        <v>28.15</v>
      </c>
      <c r="G289" s="175" t="n">
        <v>18.6649990844727</v>
      </c>
    </row>
    <row r="290" customFormat="false" ht="12.75" hidden="false" customHeight="false" outlineLevel="0" collapsed="false">
      <c r="A290" s="267" t="n">
        <v>44317</v>
      </c>
      <c r="C290" s="268" t="n">
        <v>36.45</v>
      </c>
      <c r="G290" s="175" t="n">
        <v>18.1149998474121</v>
      </c>
    </row>
    <row r="291" customFormat="false" ht="12.75" hidden="false" customHeight="false" outlineLevel="0" collapsed="false">
      <c r="A291" s="267" t="n">
        <v>44348</v>
      </c>
      <c r="C291" s="268" t="n">
        <v>66.75</v>
      </c>
      <c r="G291" s="175" t="n">
        <v>18.1750012207031</v>
      </c>
    </row>
    <row r="292" customFormat="false" ht="12.75" hidden="false" customHeight="false" outlineLevel="0" collapsed="false">
      <c r="A292" s="267" t="n">
        <v>44378</v>
      </c>
      <c r="C292" s="268" t="n">
        <v>115.75</v>
      </c>
      <c r="G292" s="175" t="n">
        <v>17.8649998474121</v>
      </c>
    </row>
    <row r="293" customFormat="false" ht="12.75" hidden="false" customHeight="false" outlineLevel="0" collapsed="false">
      <c r="A293" s="267" t="n">
        <v>44409</v>
      </c>
      <c r="C293" s="268" t="n">
        <v>109.75</v>
      </c>
      <c r="G293" s="175" t="n">
        <v>17.9149990844727</v>
      </c>
    </row>
    <row r="294" customFormat="false" ht="12.75" hidden="false" customHeight="false" outlineLevel="0" collapsed="false">
      <c r="A294" s="267" t="n">
        <v>44440</v>
      </c>
      <c r="C294" s="268" t="n">
        <v>37.75</v>
      </c>
      <c r="G294" s="175" t="n">
        <v>17.9149990844727</v>
      </c>
    </row>
    <row r="295" customFormat="false" ht="12.75" hidden="false" customHeight="false" outlineLevel="0" collapsed="false">
      <c r="A295" s="267" t="n">
        <v>44470</v>
      </c>
      <c r="C295" s="268" t="n">
        <v>28</v>
      </c>
      <c r="G295" s="175" t="n">
        <v>17.6149998474121</v>
      </c>
    </row>
  </sheetData>
  <mergeCells count="1">
    <mergeCell ref="AP6:BC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2000-01-10T16:29:16Z</dcterms:created>
  <dc:creator>ahuang2</dc:creator>
  <dc:description/>
  <dc:language>en-US</dc:language>
  <cp:lastModifiedBy>ahuang2</cp:lastModifiedBy>
  <cp:lastPrinted>2000-03-07T11:58:52Z</cp:lastPrinted>
  <dcterms:modified xsi:type="dcterms:W3CDTF">2000-04-19T01:54:00Z</dcterms:modified>
  <cp:revision>0</cp:revision>
  <dc:subject/>
  <dc:title/>
</cp:coreProperties>
</file>