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pyright" sheetId="1" state="visible" r:id="rId3"/>
    <sheet name="Exhibit 1" sheetId="2" state="visible" r:id="rId4"/>
    <sheet name="Exhibit 2" sheetId="3" state="visible" r:id="rId5"/>
    <sheet name="Exhibit 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<sst xmlns="http://schemas.openxmlformats.org/spreadsheetml/2006/main" count="101" uniqueCount="91">
  <si>
    <t xml:space="preserve">Clarkson Lumber Company</t>
  </si>
  <si>
    <t xml:space="preserve">Courseware Number:  2-297-716 </t>
  </si>
  <si>
    <t xml:space="preserve">This case was prepared as the basis for class discussion rather than to illustrate either </t>
  </si>
  <si>
    <t xml:space="preserve">effective or ineffective handling of an administrative situation.  </t>
  </si>
  <si>
    <t xml:space="preserve">Copyright 1996 by the President and Fellows of Harvard College.</t>
  </si>
  <si>
    <t xml:space="preserve">Exhibit 1     Operating Expenses for Years Ending December 31, 1993-1995, and for First Quarter 1996 </t>
  </si>
  <si>
    <t xml:space="preserve">(thousands of dollars)</t>
  </si>
  <si>
    <t xml:space="preserve">1st Quarter 1996</t>
  </si>
  <si>
    <t xml:space="preserve">Net sales</t>
  </si>
  <si>
    <t xml:space="preserve">a</t>
  </si>
  <si>
    <t xml:space="preserve">Cost of Goods Sold:</t>
  </si>
  <si>
    <t xml:space="preserve">Beginning inventory</t>
  </si>
  <si>
    <t xml:space="preserve">Purchases</t>
  </si>
  <si>
    <t xml:space="preserve">Ending inventory</t>
  </si>
  <si>
    <t xml:space="preserve">Total Cost of Goods Sold</t>
  </si>
  <si>
    <t xml:space="preserve">Gross profit</t>
  </si>
  <si>
    <t xml:space="preserve">Operating expensesb</t>
  </si>
  <si>
    <t xml:space="preserve">Earnings before interest and taxes</t>
  </si>
  <si>
    <t xml:space="preserve">Interest expense</t>
  </si>
  <si>
    <t xml:space="preserve">Net income before income taxes</t>
  </si>
  <si>
    <t xml:space="preserve">Provision for income taxesc</t>
  </si>
  <si>
    <t xml:space="preserve">ROS</t>
  </si>
  <si>
    <t xml:space="preserve">ROA</t>
  </si>
  <si>
    <t xml:space="preserve">ROE</t>
  </si>
  <si>
    <t xml:space="preserve">Net income</t>
  </si>
  <si>
    <t xml:space="preserve">current</t>
  </si>
  <si>
    <t xml:space="preserve">with increase</t>
  </si>
  <si>
    <t xml:space="preserve">aIn the first quarter of 1995, sales were $903,000 and net income was $7,000.</t>
  </si>
  <si>
    <t xml:space="preserve">from discounts</t>
  </si>
  <si>
    <t xml:space="preserve">bOperating expenses include a cash salary for Mr. Clarkson of $75,000 in 1993; $80,000 in 1994; </t>
  </si>
  <si>
    <t xml:space="preserve">$85,000 in 1995; and $22,500 in the first quarter of 1996.  </t>
  </si>
  <si>
    <t xml:space="preserve">cClarkson Lumber was required to estimate its income tax liability for the current tax year and pay four </t>
  </si>
  <si>
    <t xml:space="preserve">quarterly estimated tax installments during that year.  The first $50,000 of pretax profits were taxed </t>
  </si>
  <si>
    <t xml:space="preserve">at a 15% rate; the next $25,000 were taxed at a 34% rate; and profits in excess of $100,000 but </t>
  </si>
  <si>
    <t xml:space="preserve">less than $335,000 were taxed at a 39% rate.  </t>
  </si>
  <si>
    <t xml:space="preserve">Exhibit 2    Balance Sheets at December 31, 1993-1995, and March 31, 1996 (thousands of dollars)</t>
  </si>
  <si>
    <t xml:space="preserve">Projected Levels if sales $5.5m</t>
  </si>
  <si>
    <t xml:space="preserve">Cash</t>
  </si>
  <si>
    <t xml:space="preserve">Accounts Receivable turn</t>
  </si>
  <si>
    <t xml:space="preserve">same level as 1995</t>
  </si>
  <si>
    <t xml:space="preserve">Increase</t>
  </si>
  <si>
    <t xml:space="preserve">Accounts receivable, net</t>
  </si>
  <si>
    <t xml:space="preserve">Inventory Turnover</t>
  </si>
  <si>
    <t xml:space="preserve">Inventory</t>
  </si>
  <si>
    <t xml:space="preserve">Current assets</t>
  </si>
  <si>
    <t xml:space="preserve">Percentage raise</t>
  </si>
  <si>
    <t xml:space="preserve">A/R</t>
  </si>
  <si>
    <t xml:space="preserve">=======</t>
  </si>
  <si>
    <t xml:space="preserve">Property, net</t>
  </si>
  <si>
    <t xml:space="preserve">Inv</t>
  </si>
  <si>
    <t xml:space="preserve">Total Assets</t>
  </si>
  <si>
    <t xml:space="preserve">Diff from Real</t>
  </si>
  <si>
    <t xml:space="preserve">Notes payable, banka</t>
  </si>
  <si>
    <t xml:space="preserve">$    --</t>
  </si>
  <si>
    <t xml:space="preserve">A/R if maintained 1993 turnover</t>
  </si>
  <si>
    <t xml:space="preserve">Note payable to Holtz, current portionb</t>
  </si>
  <si>
    <t xml:space="preserve">--</t>
  </si>
  <si>
    <t xml:space="preserve">Inv if maintained 1993 turnover</t>
  </si>
  <si>
    <t xml:space="preserve">Notes payable, trade </t>
  </si>
  <si>
    <t xml:space="preserve">Accounts payable</t>
  </si>
  <si>
    <t xml:space="preserve">Accrued expenses</t>
  </si>
  <si>
    <t xml:space="preserve">Term loan, current portionc</t>
  </si>
  <si>
    <t xml:space="preserve">Current liabilities</t>
  </si>
  <si>
    <t xml:space="preserve">Term loanc</t>
  </si>
  <si>
    <t xml:space="preserve">Note payable, Mr. Holtzb</t>
  </si>
  <si>
    <t xml:space="preserve">Total Liabilities</t>
  </si>
  <si>
    <t xml:space="preserve">Net worth</t>
  </si>
  <si>
    <t xml:space="preserve">Total Liabilities and Net Worth</t>
  </si>
  <si>
    <t xml:space="preserve">aInterest is computed on the average outstanding loan balance at the rate of prime plus 2 1/2%.</t>
  </si>
  <si>
    <t xml:space="preserve">bInterest is fixed at 11% times the outstanding balance.  </t>
  </si>
  <si>
    <t xml:space="preserve">cInterest is fixed at 10.0% times the outstanding balance; the term loan is secured by the fixed assets </t>
  </si>
  <si>
    <t xml:space="preserve">and is repayable in semiannual installments of $10,000.  </t>
  </si>
  <si>
    <t xml:space="preserve">Exhibit 3      Selected Statistics on Lumber Outlets</t>
  </si>
  <si>
    <t xml:space="preserve">Clarkson</t>
  </si>
  <si>
    <t xml:space="preserve">Low-Profit Outletsa</t>
  </si>
  <si>
    <t xml:space="preserve">High-Profit Outletsa</t>
  </si>
  <si>
    <t xml:space="preserve">Percent of sales:</t>
  </si>
  <si>
    <t xml:space="preserve">Cost of goods</t>
  </si>
  <si>
    <t xml:space="preserve">Operating expense</t>
  </si>
  <si>
    <t xml:space="preserve">Accounts receivable</t>
  </si>
  <si>
    <t xml:space="preserve">Fixed assets, net</t>
  </si>
  <si>
    <t xml:space="preserve">Percent of total assets:</t>
  </si>
  <si>
    <t xml:space="preserve">Long-term liabilities</t>
  </si>
  <si>
    <t xml:space="preserve">Equity</t>
  </si>
  <si>
    <t xml:space="preserve">Current ratio</t>
  </si>
  <si>
    <t xml:space="preserve">Return on sales</t>
  </si>
  <si>
    <t xml:space="preserve">Return on assets</t>
  </si>
  <si>
    <t xml:space="preserve">----</t>
  </si>
  <si>
    <t xml:space="preserve">Return on equity</t>
  </si>
  <si>
    <t xml:space="preserve">---</t>
  </si>
  <si>
    <t xml:space="preserve">aDefined as the bottom 25% and as the top 25% of all contributors, based on return on sales.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</si>
</sst>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"/>
    <numFmt numFmtId="166" formatCode="#,##0"/>
    <numFmt numFmtId="167" formatCode="\$#,##0.00"/>
    <numFmt numFmtId="168" formatCode="0%"/>
    <numFmt numFmtId="169" formatCode="0.00%"/>
    <numFmt numFmtId="170" formatCode="_(\$* #,##0.00_);_(\$* \(#,##0.00\);_(\$* \-??_);_(@_)"/>
    <numFmt numFmtId="171" formatCode="_(\$* #,##0_);_(\$* \(#,##0\);_(\$* \-??_);_(@_)"/>
    <numFmt numFmtId="172" formatCode="0.0%"/>
    <numFmt numFmtId="173" formatCode="0.0?_%;\(0.0?\)_%"/>
    <numFmt numFmtId="174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0"/>
    </font>
    <font>
      <b val="true"/>
      <sz val="10"/>
      <name val="Arial"/>
      <family val="0"/>
    </font>
    <font>
      <sz val="9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sheetData>
    <row r="1" customFormat="false" ht="20.2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5" customFormat="false" ht="12.75" hidden="false" customHeight="false" outlineLevel="0" collapsed="false">
      <c r="A5" s="2"/>
    </row>
    <row r="6" customFormat="false" ht="12.75" hidden="false" customHeight="false" outlineLevel="0" collapsed="false">
      <c r="A6" s="2" t="s">
        <v>2</v>
      </c>
    </row>
    <row r="7" customFormat="false" ht="12.75" hidden="false" customHeight="false" outlineLevel="0" collapsed="false">
      <c r="A7" s="2" t="s">
        <v>3</v>
      </c>
    </row>
    <row r="8" customFormat="false" ht="12.75" hidden="false" customHeight="false" outlineLevel="0" collapsed="false">
      <c r="A8" s="2"/>
    </row>
    <row r="9" customFormat="false" ht="12.75" hidden="false" customHeight="false" outlineLevel="0" collapsed="false">
      <c r="A9" s="3"/>
    </row>
    <row r="10" customFormat="false" ht="12.75" hidden="false" customHeight="false" outlineLevel="0" collapsed="false">
      <c r="A10" s="2" t="s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25.99"/>
    <col collapsed="false" customWidth="true" hidden="false" outlineLevel="0" max="6" min="3" style="0" width="10.13"/>
    <col collapsed="false" customWidth="true" hidden="false" outlineLevel="0" max="7" min="7" style="0" width="4.28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5</v>
      </c>
    </row>
    <row r="2" customFormat="false" ht="12.75" hidden="false" customHeight="false" outlineLevel="0" collapsed="false">
      <c r="A2" s="4" t="s">
        <v>6</v>
      </c>
      <c r="B2" s="4"/>
      <c r="C2" s="4"/>
      <c r="D2" s="4"/>
      <c r="E2" s="4"/>
      <c r="F2" s="4"/>
      <c r="G2" s="4"/>
    </row>
    <row r="3" customFormat="false" ht="38.25" hidden="false" customHeight="true" outlineLevel="0" collapsed="false">
      <c r="A3" s="4"/>
      <c r="B3" s="4"/>
      <c r="C3" s="4" t="n">
        <v>1993</v>
      </c>
      <c r="D3" s="4" t="n">
        <v>1994</v>
      </c>
      <c r="E3" s="4" t="n">
        <v>1995</v>
      </c>
      <c r="F3" s="5" t="s">
        <v>7</v>
      </c>
      <c r="G3" s="4"/>
    </row>
    <row r="4" customFormat="false" ht="12.75" hidden="false" customHeight="false" outlineLevel="0" collapsed="false">
      <c r="A4" s="0" t="s">
        <v>8</v>
      </c>
      <c r="C4" s="6" t="n">
        <v>2921</v>
      </c>
      <c r="D4" s="6" t="n">
        <v>3477</v>
      </c>
      <c r="E4" s="6" t="n">
        <v>4519</v>
      </c>
      <c r="F4" s="6" t="n">
        <v>1062</v>
      </c>
      <c r="G4" s="7" t="s">
        <v>9</v>
      </c>
    </row>
    <row r="5" customFormat="false" ht="12.75" hidden="false" customHeight="false" outlineLevel="0" collapsed="false">
      <c r="A5" s="0" t="s">
        <v>10</v>
      </c>
      <c r="C5" s="8"/>
      <c r="D5" s="8"/>
      <c r="E5" s="8"/>
      <c r="F5" s="8"/>
    </row>
    <row r="6" customFormat="false" ht="12.75" hidden="false" customHeight="false" outlineLevel="0" collapsed="false">
      <c r="B6" s="0" t="s">
        <v>11</v>
      </c>
      <c r="C6" s="8" t="n">
        <v>330</v>
      </c>
      <c r="D6" s="8" t="n">
        <v>337</v>
      </c>
      <c r="E6" s="8" t="n">
        <v>432</v>
      </c>
      <c r="F6" s="8" t="n">
        <v>587</v>
      </c>
    </row>
    <row r="7" customFormat="false" ht="12.75" hidden="false" customHeight="false" outlineLevel="0" collapsed="false">
      <c r="B7" s="0" t="s">
        <v>12</v>
      </c>
      <c r="C7" s="9" t="n">
        <v>2209</v>
      </c>
      <c r="D7" s="9" t="n">
        <v>2729</v>
      </c>
      <c r="E7" s="9" t="n">
        <v>3579</v>
      </c>
      <c r="F7" s="9" t="n">
        <v>819</v>
      </c>
      <c r="G7" s="4"/>
    </row>
    <row r="8" customFormat="false" ht="12.75" hidden="false" customHeight="false" outlineLevel="0" collapsed="false">
      <c r="C8" s="6" t="n">
        <f aca="false">SUM(C6:C7)</f>
        <v>2539</v>
      </c>
      <c r="D8" s="6" t="n">
        <f aca="false">SUM(D6:D7)</f>
        <v>3066</v>
      </c>
      <c r="E8" s="6" t="n">
        <f aca="false">SUM(E6:E7)</f>
        <v>4011</v>
      </c>
      <c r="F8" s="6" t="n">
        <f aca="false">SUM(F6:F7)</f>
        <v>1406</v>
      </c>
      <c r="I8" s="10"/>
    </row>
    <row r="9" customFormat="false" ht="12.75" hidden="false" customHeight="false" outlineLevel="0" collapsed="false">
      <c r="B9" s="0" t="s">
        <v>13</v>
      </c>
      <c r="C9" s="9" t="n">
        <v>337</v>
      </c>
      <c r="D9" s="9" t="n">
        <v>432</v>
      </c>
      <c r="E9" s="9" t="n">
        <v>587</v>
      </c>
      <c r="F9" s="9" t="n">
        <v>607</v>
      </c>
      <c r="G9" s="4"/>
      <c r="H9" s="10"/>
      <c r="I9" s="10"/>
      <c r="J9" s="10"/>
    </row>
    <row r="10" customFormat="false" ht="12.75" hidden="false" customHeight="false" outlineLevel="0" collapsed="false">
      <c r="A10" s="0" t="s">
        <v>14</v>
      </c>
      <c r="C10" s="6" t="n">
        <f aca="false">SUM(C8-C9)</f>
        <v>2202</v>
      </c>
      <c r="D10" s="6" t="n">
        <f aca="false">SUM(D8-D9)</f>
        <v>2634</v>
      </c>
      <c r="E10" s="6" t="n">
        <f aca="false">SUM(E8-E9)</f>
        <v>3424</v>
      </c>
      <c r="F10" s="6" t="n">
        <f aca="false">SUM(F8-F9)</f>
        <v>799</v>
      </c>
    </row>
    <row r="11" customFormat="false" ht="12.75" hidden="false" customHeight="false" outlineLevel="0" collapsed="false">
      <c r="A11" s="0" t="s">
        <v>15</v>
      </c>
      <c r="C11" s="8" t="n">
        <f aca="false">SUM(C4-C10)</f>
        <v>719</v>
      </c>
      <c r="D11" s="8" t="n">
        <f aca="false">SUM(D4-D10)</f>
        <v>843</v>
      </c>
      <c r="E11" s="8" t="n">
        <f aca="false">SUM(E4-E10)</f>
        <v>1095</v>
      </c>
      <c r="F11" s="8" t="n">
        <f aca="false">SUM(F4-F10)</f>
        <v>263</v>
      </c>
    </row>
    <row r="12" customFormat="false" ht="12.75" hidden="false" customHeight="false" outlineLevel="0" collapsed="false">
      <c r="A12" s="0" t="s">
        <v>16</v>
      </c>
      <c r="C12" s="9" t="n">
        <v>622</v>
      </c>
      <c r="D12" s="9" t="n">
        <v>717</v>
      </c>
      <c r="E12" s="9" t="n">
        <v>940</v>
      </c>
      <c r="F12" s="9" t="n">
        <v>244</v>
      </c>
      <c r="G12" s="4"/>
      <c r="H12" s="10"/>
      <c r="I12" s="10"/>
      <c r="J12" s="10"/>
    </row>
    <row r="13" customFormat="false" ht="12.75" hidden="false" customHeight="false" outlineLevel="0" collapsed="false">
      <c r="A13" s="0" t="s">
        <v>17</v>
      </c>
      <c r="C13" s="6" t="n">
        <f aca="false">SUM(C11-C12)</f>
        <v>97</v>
      </c>
      <c r="D13" s="6" t="n">
        <f aca="false">SUM(D11-D12)</f>
        <v>126</v>
      </c>
      <c r="E13" s="6" t="n">
        <f aca="false">SUM(E11-E12)</f>
        <v>155</v>
      </c>
      <c r="F13" s="6" t="n">
        <f aca="false">SUM(F11-F12)</f>
        <v>19</v>
      </c>
    </row>
    <row r="14" customFormat="false" ht="12.75" hidden="false" customHeight="false" outlineLevel="0" collapsed="false">
      <c r="A14" s="0" t="s">
        <v>18</v>
      </c>
      <c r="C14" s="9" t="n">
        <v>23</v>
      </c>
      <c r="D14" s="9" t="n">
        <v>42</v>
      </c>
      <c r="E14" s="9" t="n">
        <v>56</v>
      </c>
      <c r="F14" s="9" t="n">
        <v>13</v>
      </c>
      <c r="G14" s="4"/>
    </row>
    <row r="15" customFormat="false" ht="12.75" hidden="false" customHeight="false" outlineLevel="0" collapsed="false">
      <c r="A15" s="0" t="s">
        <v>19</v>
      </c>
      <c r="C15" s="6" t="n">
        <f aca="false">SUM(C13-C14)</f>
        <v>74</v>
      </c>
      <c r="D15" s="6" t="n">
        <f aca="false">SUM(D13-D14)</f>
        <v>84</v>
      </c>
      <c r="E15" s="6" t="n">
        <f aca="false">SUM(E13-E14)</f>
        <v>99</v>
      </c>
      <c r="F15" s="6" t="n">
        <f aca="false">SUM(F13-F14)</f>
        <v>6</v>
      </c>
    </row>
    <row r="16" customFormat="false" ht="12.75" hidden="false" customHeight="false" outlineLevel="0" collapsed="false">
      <c r="A16" s="0" t="s">
        <v>20</v>
      </c>
      <c r="C16" s="9" t="n">
        <v>14</v>
      </c>
      <c r="D16" s="9" t="n">
        <v>16</v>
      </c>
      <c r="E16" s="9" t="n">
        <v>22</v>
      </c>
      <c r="F16" s="9" t="n">
        <v>1</v>
      </c>
      <c r="G16" s="4"/>
      <c r="I16" s="0" t="s">
        <v>21</v>
      </c>
      <c r="J16" s="0" t="s">
        <v>22</v>
      </c>
      <c r="K16" s="0" t="s">
        <v>23</v>
      </c>
    </row>
    <row r="17" customFormat="false" ht="13.5" hidden="false" customHeight="false" outlineLevel="0" collapsed="false">
      <c r="A17" s="0" t="s">
        <v>24</v>
      </c>
      <c r="C17" s="11" t="n">
        <f aca="false">SUM(C15-C16)</f>
        <v>60</v>
      </c>
      <c r="D17" s="11" t="n">
        <f aca="false">SUM(D15-D16)</f>
        <v>68</v>
      </c>
      <c r="E17" s="11" t="n">
        <f aca="false">SUM(E15-E16)</f>
        <v>77</v>
      </c>
      <c r="F17" s="11" t="n">
        <f aca="false">SUM(F15-F16)</f>
        <v>5</v>
      </c>
      <c r="G17" s="12"/>
      <c r="H17" s="0" t="s">
        <v>25</v>
      </c>
      <c r="I17" s="13" t="n">
        <f aca="false">$E$17/$E$4</f>
        <v>0.0170391679575127</v>
      </c>
      <c r="J17" s="13" t="n">
        <f aca="false">$E$17/'Exhibit 2'!$E$8</f>
        <v>0.0470372632864997</v>
      </c>
      <c r="K17" s="13" t="n">
        <f aca="false">$E$17/'Exhibit 2'!$E$20</f>
        <v>0.171492204899777</v>
      </c>
    </row>
    <row r="18" customFormat="false" ht="13.5" hidden="false" customHeight="false" outlineLevel="0" collapsed="false">
      <c r="A18" s="4"/>
      <c r="B18" s="4"/>
      <c r="C18" s="4"/>
      <c r="D18" s="4"/>
      <c r="E18" s="4"/>
      <c r="F18" s="4"/>
      <c r="G18" s="4"/>
      <c r="H18" s="0" t="s">
        <v>26</v>
      </c>
    </row>
    <row r="19" customFormat="false" ht="12.75" hidden="false" customHeight="false" outlineLevel="0" collapsed="false">
      <c r="A19" s="7" t="s">
        <v>27</v>
      </c>
      <c r="H19" s="0" t="s">
        <v>28</v>
      </c>
      <c r="I19" s="13" t="n">
        <f aca="false">($E$17+I8)/$E$4</f>
        <v>0.0170391679575127</v>
      </c>
      <c r="J19" s="13" t="n">
        <f aca="false">($E$17+I8)/'Exhibit 2'!$E$8</f>
        <v>0.0470372632864997</v>
      </c>
      <c r="K19" s="13" t="n">
        <f aca="false">($E$17+I8)/'Exhibit 2'!$E$20</f>
        <v>0.171492204899777</v>
      </c>
    </row>
    <row r="20" customFormat="false" ht="12.75" hidden="false" customHeight="false" outlineLevel="0" collapsed="false">
      <c r="A20" s="7" t="s">
        <v>29</v>
      </c>
    </row>
    <row r="21" customFormat="false" ht="12.75" hidden="false" customHeight="false" outlineLevel="0" collapsed="false">
      <c r="A21" s="0" t="s">
        <v>30</v>
      </c>
    </row>
    <row r="22" customFormat="false" ht="12.75" hidden="false" customHeight="false" outlineLevel="0" collapsed="false">
      <c r="A22" s="7" t="s">
        <v>31</v>
      </c>
    </row>
    <row r="23" customFormat="false" ht="12.75" hidden="false" customHeight="false" outlineLevel="0" collapsed="false">
      <c r="A23" s="0" t="s">
        <v>32</v>
      </c>
    </row>
    <row r="24" customFormat="false" ht="12.75" hidden="false" customHeight="false" outlineLevel="0" collapsed="false">
      <c r="A24" s="0" t="s">
        <v>33</v>
      </c>
    </row>
    <row r="25" customFormat="false" ht="12.75" hidden="false" customHeight="false" outlineLevel="0" collapsed="false">
      <c r="A25" s="0" t="s">
        <v>34</v>
      </c>
    </row>
  </sheetData>
  <printOptions headings="false" gridLines="false" gridLinesSet="true" horizontalCentered="false" verticalCentered="false"/>
  <pageMargins left="0.747916666666667" right="0.65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8" activeCellId="0" sqref="J28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29.41"/>
    <col collapsed="false" customWidth="true" hidden="false" outlineLevel="0" max="3" min="3" style="0" width="11.13"/>
    <col collapsed="false" customWidth="true" hidden="false" outlineLevel="0" max="6" min="4" style="0" width="10.99"/>
    <col collapsed="false" customWidth="true" hidden="false" outlineLevel="0" max="9" min="7" style="0" width="3.99"/>
    <col collapsed="false" customWidth="true" hidden="false" outlineLevel="0" max="10" min="10" style="0" width="21.99"/>
    <col collapsed="false" customWidth="true" hidden="false" outlineLevel="0" max="16" min="16" style="0" width="16.84"/>
  </cols>
  <sheetData>
    <row r="1" customFormat="false" ht="12.75" hidden="false" customHeight="false" outlineLevel="0" collapsed="false">
      <c r="A1" s="4" t="s">
        <v>35</v>
      </c>
      <c r="B1" s="4"/>
      <c r="C1" s="4"/>
      <c r="D1" s="4"/>
      <c r="E1" s="4"/>
      <c r="F1" s="4"/>
      <c r="G1" s="4"/>
      <c r="H1" s="14"/>
      <c r="I1" s="14"/>
    </row>
    <row r="2" customFormat="false" ht="25.5" hidden="false" customHeight="true" outlineLevel="0" collapsed="false">
      <c r="A2" s="4"/>
      <c r="B2" s="4"/>
      <c r="C2" s="4" t="n">
        <v>1993</v>
      </c>
      <c r="D2" s="4" t="n">
        <v>1994</v>
      </c>
      <c r="E2" s="4" t="n">
        <v>1995</v>
      </c>
      <c r="F2" s="5" t="s">
        <v>7</v>
      </c>
      <c r="G2" s="4"/>
      <c r="H2" s="14"/>
      <c r="I2" s="14"/>
      <c r="K2" s="4" t="n">
        <v>1993</v>
      </c>
      <c r="L2" s="4" t="n">
        <v>1994</v>
      </c>
      <c r="M2" s="4" t="n">
        <v>1995</v>
      </c>
      <c r="N2" s="5" t="s">
        <v>7</v>
      </c>
      <c r="P2" s="15" t="s">
        <v>36</v>
      </c>
    </row>
    <row r="3" customFormat="false" ht="12.75" hidden="false" customHeight="false" outlineLevel="0" collapsed="false">
      <c r="A3" s="14" t="s">
        <v>37</v>
      </c>
      <c r="B3" s="14"/>
      <c r="C3" s="16" t="n">
        <v>43</v>
      </c>
      <c r="D3" s="16" t="n">
        <v>52</v>
      </c>
      <c r="E3" s="16" t="n">
        <v>56</v>
      </c>
      <c r="F3" s="16" t="n">
        <v>53</v>
      </c>
      <c r="G3" s="17"/>
      <c r="H3" s="17"/>
      <c r="I3" s="17"/>
      <c r="J3" s="0" t="s">
        <v>38</v>
      </c>
      <c r="K3" s="0" t="n">
        <f aca="false">365/('Exhibit 1'!C4/'Exhibit 2'!C4)</f>
        <v>38.2369051694625</v>
      </c>
      <c r="L3" s="0" t="n">
        <f aca="false">365/('Exhibit 1'!D4/'Exhibit 2'!D4)</f>
        <v>43.1449525452977</v>
      </c>
      <c r="M3" s="0" t="n">
        <f aca="false">365/('Exhibit 1'!E4/'Exhibit 2'!E4)</f>
        <v>48.9466696171719</v>
      </c>
      <c r="N3" s="0" t="n">
        <f aca="false">90/('Exhibit 1'!F4/'Exhibit 2'!F4)</f>
        <v>49.406779661017</v>
      </c>
      <c r="P3" s="0" t="s">
        <v>39</v>
      </c>
      <c r="Q3" s="0" t="s">
        <v>40</v>
      </c>
    </row>
    <row r="4" customFormat="false" ht="12.75" hidden="false" customHeight="false" outlineLevel="0" collapsed="false">
      <c r="A4" s="0" t="s">
        <v>41</v>
      </c>
      <c r="C4" s="8" t="n">
        <v>306</v>
      </c>
      <c r="D4" s="8" t="n">
        <v>411</v>
      </c>
      <c r="E4" s="8" t="n">
        <v>606</v>
      </c>
      <c r="F4" s="8" t="n">
        <v>583</v>
      </c>
      <c r="G4" s="6"/>
      <c r="H4" s="6"/>
      <c r="I4" s="6"/>
      <c r="J4" s="0" t="s">
        <v>42</v>
      </c>
      <c r="K4" s="0" t="n">
        <f aca="false">365/('Exhibit 1'!C10/'Exhibit 2'!C5)</f>
        <v>55.8605812897366</v>
      </c>
      <c r="L4" s="0" t="n">
        <f aca="false">365/('Exhibit 1'!D10/'Exhibit 2'!D5)</f>
        <v>59.8633257403189</v>
      </c>
      <c r="M4" s="0" t="n">
        <f aca="false">365/('Exhibit 1'!E10/'Exhibit 2'!E5)</f>
        <v>62.5744742990654</v>
      </c>
      <c r="N4" s="0" t="n">
        <f aca="false">90/('Exhibit 1'!F10/'Exhibit 2'!F5)</f>
        <v>68.3729662077597</v>
      </c>
      <c r="P4" s="18" t="n">
        <f aca="false">5500*(E4/'Exhibit 1'!E4)</f>
        <v>737.552555875194</v>
      </c>
      <c r="Q4" s="19" t="n">
        <f aca="false">P4-E4</f>
        <v>131.552555875194</v>
      </c>
    </row>
    <row r="5" customFormat="false" ht="12.75" hidden="false" customHeight="false" outlineLevel="0" collapsed="false">
      <c r="A5" s="0" t="s">
        <v>43</v>
      </c>
      <c r="C5" s="9" t="n">
        <v>337</v>
      </c>
      <c r="D5" s="9" t="n">
        <v>432</v>
      </c>
      <c r="E5" s="9" t="n">
        <v>587</v>
      </c>
      <c r="F5" s="9" t="n">
        <v>607</v>
      </c>
      <c r="G5" s="9"/>
      <c r="H5" s="20"/>
      <c r="I5" s="20"/>
      <c r="P5" s="18" t="n">
        <f aca="false">(5500*('Exhibit 1'!E10/'Exhibit 1'!E4))*(E5/'Exhibit 1'!E10)</f>
        <v>714.427970789998</v>
      </c>
      <c r="Q5" s="19" t="n">
        <f aca="false">P5-E5</f>
        <v>127.427970789998</v>
      </c>
    </row>
    <row r="6" customFormat="false" ht="12.75" hidden="false" customHeight="false" outlineLevel="0" collapsed="false">
      <c r="B6" s="0" t="s">
        <v>44</v>
      </c>
      <c r="C6" s="16" t="n">
        <f aca="false">SUM(C3:C5)</f>
        <v>686</v>
      </c>
      <c r="D6" s="16" t="n">
        <f aca="false">SUM(D3:D5)</f>
        <v>895</v>
      </c>
      <c r="E6" s="16" t="n">
        <f aca="false">SUM(E3:E5)</f>
        <v>1249</v>
      </c>
      <c r="F6" s="16" t="n">
        <f aca="false">SUM(F3:F5)</f>
        <v>1243</v>
      </c>
      <c r="G6" s="8"/>
      <c r="H6" s="8"/>
      <c r="I6" s="8"/>
      <c r="J6" s="0" t="s">
        <v>45</v>
      </c>
      <c r="K6" s="0" t="s">
        <v>46</v>
      </c>
      <c r="L6" s="13" t="n">
        <f aca="false">(L3-K3)/K3</f>
        <v>0.128358907554969</v>
      </c>
      <c r="M6" s="13" t="n">
        <f aca="false">(M3-L3)/L3</f>
        <v>0.134470354690577</v>
      </c>
      <c r="N6" s="13" t="n">
        <f aca="false">(N3-M3)/M3</f>
        <v>0.00940023187366329</v>
      </c>
      <c r="Q6" s="0" t="s">
        <v>47</v>
      </c>
    </row>
    <row r="7" customFormat="false" ht="12.75" hidden="false" customHeight="false" outlineLevel="0" collapsed="false">
      <c r="A7" s="0" t="s">
        <v>48</v>
      </c>
      <c r="C7" s="9" t="n">
        <v>233</v>
      </c>
      <c r="D7" s="9" t="n">
        <v>262</v>
      </c>
      <c r="E7" s="9" t="n">
        <v>388</v>
      </c>
      <c r="F7" s="9" t="n">
        <v>384</v>
      </c>
      <c r="G7" s="9"/>
      <c r="H7" s="20"/>
      <c r="I7" s="20"/>
      <c r="K7" s="0" t="s">
        <v>49</v>
      </c>
      <c r="L7" s="13" t="n">
        <f aca="false">(L4-K4)/K4</f>
        <v>0.0716559756122291</v>
      </c>
      <c r="M7" s="13" t="n">
        <f aca="false">(M4-L4)/L4</f>
        <v>0.0452889732606438</v>
      </c>
      <c r="N7" s="13" t="n">
        <f aca="false">(N4-M4)/M4</f>
        <v>0.0926654514264275</v>
      </c>
      <c r="Q7" s="19" t="n">
        <f aca="false">SUM(Q4:Q5)</f>
        <v>258.980526665191</v>
      </c>
    </row>
    <row r="8" customFormat="false" ht="12.75" hidden="false" customHeight="false" outlineLevel="0" collapsed="false">
      <c r="B8" s="0" t="s">
        <v>50</v>
      </c>
      <c r="C8" s="16" t="n">
        <f aca="false">SUM(C6:C7)</f>
        <v>919</v>
      </c>
      <c r="D8" s="16" t="n">
        <f aca="false">SUM(D6:D7)</f>
        <v>1157</v>
      </c>
      <c r="E8" s="16" t="n">
        <f aca="false">SUM(E6:E7)</f>
        <v>1637</v>
      </c>
      <c r="F8" s="16" t="n">
        <f aca="false">SUM(F6:F7)</f>
        <v>1627</v>
      </c>
      <c r="G8" s="16"/>
      <c r="H8" s="16"/>
      <c r="I8" s="16"/>
    </row>
    <row r="9" customFormat="false" ht="12.75" hidden="false" customHeight="false" outlineLevel="0" collapsed="false">
      <c r="C9" s="8"/>
      <c r="D9" s="20"/>
      <c r="E9" s="20"/>
      <c r="F9" s="20"/>
      <c r="G9" s="20"/>
      <c r="H9" s="20"/>
      <c r="I9" s="20"/>
      <c r="M9" s="0" t="n">
        <v>1995</v>
      </c>
      <c r="N9" s="0" t="s">
        <v>51</v>
      </c>
    </row>
    <row r="10" customFormat="false" ht="12.75" hidden="false" customHeight="false" outlineLevel="0" collapsed="false">
      <c r="A10" s="0" t="s">
        <v>52</v>
      </c>
      <c r="C10" s="21" t="s">
        <v>53</v>
      </c>
      <c r="D10" s="8" t="n">
        <v>60</v>
      </c>
      <c r="E10" s="8" t="n">
        <v>390</v>
      </c>
      <c r="F10" s="8" t="n">
        <v>399</v>
      </c>
      <c r="G10" s="6"/>
      <c r="H10" s="6"/>
      <c r="I10" s="6"/>
      <c r="J10" s="0" t="s">
        <v>54</v>
      </c>
      <c r="M10" s="0" t="n">
        <f aca="false">K3/365*'Exhibit 1'!E4</f>
        <v>473.404313591236</v>
      </c>
      <c r="N10" s="8" t="n">
        <f aca="false">E4-M10</f>
        <v>132.595686408764</v>
      </c>
    </row>
    <row r="11" customFormat="false" ht="12.75" hidden="false" customHeight="false" outlineLevel="0" collapsed="false">
      <c r="A11" s="0" t="s">
        <v>55</v>
      </c>
      <c r="C11" s="21" t="s">
        <v>56</v>
      </c>
      <c r="D11" s="8" t="n">
        <v>100</v>
      </c>
      <c r="E11" s="8" t="n">
        <v>100</v>
      </c>
      <c r="F11" s="8" t="n">
        <v>100</v>
      </c>
      <c r="G11" s="8"/>
      <c r="H11" s="8"/>
      <c r="I11" s="8"/>
      <c r="J11" s="0" t="s">
        <v>57</v>
      </c>
      <c r="M11" s="0" t="n">
        <f aca="false">(K4/365)*'Exhibit 1'!E10</f>
        <v>524.018165304269</v>
      </c>
      <c r="N11" s="8" t="n">
        <f aca="false">E5-M11</f>
        <v>62.9818346957312</v>
      </c>
    </row>
    <row r="12" customFormat="false" ht="12.75" hidden="false" customHeight="false" outlineLevel="0" collapsed="false">
      <c r="A12" s="0" t="s">
        <v>58</v>
      </c>
      <c r="C12" s="21" t="s">
        <v>56</v>
      </c>
      <c r="D12" s="21" t="s">
        <v>56</v>
      </c>
      <c r="E12" s="20" t="n">
        <v>127</v>
      </c>
      <c r="F12" s="20" t="n">
        <v>123</v>
      </c>
      <c r="G12" s="20"/>
      <c r="H12" s="20"/>
      <c r="I12" s="20"/>
      <c r="N12" s="0" t="s">
        <v>47</v>
      </c>
    </row>
    <row r="13" customFormat="false" ht="12.75" hidden="false" customHeight="false" outlineLevel="0" collapsed="false">
      <c r="A13" s="0" t="s">
        <v>59</v>
      </c>
      <c r="C13" s="8" t="n">
        <v>213</v>
      </c>
      <c r="D13" s="8" t="n">
        <v>340</v>
      </c>
      <c r="E13" s="8" t="n">
        <v>376</v>
      </c>
      <c r="F13" s="8" t="n">
        <v>364</v>
      </c>
      <c r="G13" s="6"/>
      <c r="H13" s="6"/>
      <c r="I13" s="6"/>
      <c r="N13" s="8" t="n">
        <f aca="false">N11+N11</f>
        <v>125.963669391462</v>
      </c>
    </row>
    <row r="14" customFormat="false" ht="12.75" hidden="false" customHeight="false" outlineLevel="0" collapsed="false">
      <c r="A14" s="0" t="s">
        <v>60</v>
      </c>
      <c r="C14" s="8" t="n">
        <v>42</v>
      </c>
      <c r="D14" s="20" t="n">
        <v>45</v>
      </c>
      <c r="E14" s="20" t="n">
        <v>75</v>
      </c>
      <c r="F14" s="20" t="n">
        <v>67</v>
      </c>
      <c r="G14" s="20"/>
      <c r="H14" s="20"/>
      <c r="I14" s="20"/>
    </row>
    <row r="15" customFormat="false" ht="12.75" hidden="false" customHeight="false" outlineLevel="0" collapsed="false">
      <c r="A15" s="0" t="s">
        <v>61</v>
      </c>
      <c r="C15" s="9" t="n">
        <v>20</v>
      </c>
      <c r="D15" s="9" t="n">
        <v>20</v>
      </c>
      <c r="E15" s="9" t="n">
        <v>20</v>
      </c>
      <c r="F15" s="9" t="n">
        <v>20</v>
      </c>
      <c r="G15" s="22"/>
      <c r="H15" s="16"/>
      <c r="I15" s="16"/>
    </row>
    <row r="16" customFormat="false" ht="12.75" hidden="false" customHeight="false" outlineLevel="0" collapsed="false">
      <c r="B16" s="0" t="s">
        <v>62</v>
      </c>
      <c r="C16" s="16" t="n">
        <f aca="false">SUM(C10:C15)</f>
        <v>275</v>
      </c>
      <c r="D16" s="16" t="n">
        <f aca="false">SUM(D10:D15)</f>
        <v>565</v>
      </c>
      <c r="E16" s="16" t="n">
        <f aca="false">SUM(E10:E15)</f>
        <v>1088</v>
      </c>
      <c r="F16" s="16" t="n">
        <f aca="false">SUM(F10:F15)</f>
        <v>1073</v>
      </c>
      <c r="G16" s="20"/>
      <c r="H16" s="20"/>
      <c r="I16" s="20"/>
    </row>
    <row r="17" customFormat="false" ht="12.75" hidden="false" customHeight="false" outlineLevel="0" collapsed="false">
      <c r="A17" s="0" t="s">
        <v>63</v>
      </c>
      <c r="C17" s="8" t="n">
        <v>140</v>
      </c>
      <c r="D17" s="20" t="n">
        <v>120</v>
      </c>
      <c r="E17" s="20" t="n">
        <v>100</v>
      </c>
      <c r="F17" s="20" t="n">
        <v>100</v>
      </c>
      <c r="G17" s="16"/>
      <c r="H17" s="16"/>
      <c r="I17" s="16"/>
    </row>
    <row r="18" customFormat="false" ht="12.75" hidden="false" customHeight="false" outlineLevel="0" collapsed="false">
      <c r="A18" s="14" t="s">
        <v>64</v>
      </c>
      <c r="B18" s="14"/>
      <c r="C18" s="23" t="s">
        <v>56</v>
      </c>
      <c r="D18" s="9" t="n">
        <v>100</v>
      </c>
      <c r="E18" s="9" t="n">
        <v>0</v>
      </c>
      <c r="F18" s="9" t="n">
        <v>0</v>
      </c>
      <c r="G18" s="4"/>
      <c r="H18" s="14"/>
      <c r="I18" s="14"/>
    </row>
    <row r="19" customFormat="false" ht="12.75" hidden="false" customHeight="false" outlineLevel="0" collapsed="false">
      <c r="A19" s="3"/>
      <c r="B19" s="3" t="s">
        <v>65</v>
      </c>
      <c r="C19" s="16" t="n">
        <f aca="false">SUM(C16:C18)</f>
        <v>415</v>
      </c>
      <c r="D19" s="16" t="n">
        <f aca="false">SUM(D16:D18)</f>
        <v>785</v>
      </c>
      <c r="E19" s="16" t="n">
        <f aca="false">SUM(E16:E18)</f>
        <v>1188</v>
      </c>
      <c r="F19" s="16" t="n">
        <f aca="false">SUM(F16:F18)</f>
        <v>1173</v>
      </c>
    </row>
    <row r="20" customFormat="false" ht="12.75" hidden="false" customHeight="false" outlineLevel="0" collapsed="false">
      <c r="A20" s="3" t="s">
        <v>66</v>
      </c>
      <c r="B20" s="7"/>
      <c r="C20" s="9" t="n">
        <v>504</v>
      </c>
      <c r="D20" s="9" t="n">
        <v>372</v>
      </c>
      <c r="E20" s="9" t="n">
        <v>449</v>
      </c>
      <c r="F20" s="9" t="n">
        <v>454</v>
      </c>
      <c r="G20" s="4"/>
      <c r="H20" s="14"/>
      <c r="I20" s="14"/>
    </row>
    <row r="21" customFormat="false" ht="13.5" hidden="false" customHeight="false" outlineLevel="0" collapsed="false">
      <c r="B21" s="0" t="s">
        <v>67</v>
      </c>
      <c r="C21" s="11" t="n">
        <f aca="false">SUM(C19:C20)</f>
        <v>919</v>
      </c>
      <c r="D21" s="11" t="n">
        <f aca="false">SUM(D19:D20)</f>
        <v>1157</v>
      </c>
      <c r="E21" s="11" t="n">
        <f aca="false">SUM(E19:E20)</f>
        <v>1637</v>
      </c>
      <c r="F21" s="11" t="n">
        <f aca="false">SUM(F19:F20)</f>
        <v>1627</v>
      </c>
      <c r="G21" s="12"/>
      <c r="H21" s="14"/>
      <c r="I21" s="14"/>
    </row>
    <row r="22" customFormat="false" ht="13.5" hidden="false" customHeight="false" outlineLevel="0" collapsed="false">
      <c r="A22" s="7"/>
      <c r="B22" s="7"/>
    </row>
    <row r="23" customFormat="false" ht="12.75" hidden="false" customHeight="false" outlineLevel="0" collapsed="false">
      <c r="A23" s="7" t="s">
        <v>68</v>
      </c>
    </row>
    <row r="24" customFormat="false" ht="12.75" hidden="false" customHeight="false" outlineLevel="0" collapsed="false">
      <c r="A24" s="7" t="s">
        <v>69</v>
      </c>
    </row>
    <row r="25" customFormat="false" ht="12.75" hidden="false" customHeight="false" outlineLevel="0" collapsed="false">
      <c r="A25" s="7" t="s">
        <v>70</v>
      </c>
    </row>
    <row r="26" customFormat="false" ht="12.75" hidden="false" customHeight="false" outlineLevel="0" collapsed="false">
      <c r="A26" s="0" t="s">
        <v>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23.7"/>
    <col collapsed="false" customWidth="true" hidden="false" outlineLevel="0" max="5" min="3" style="0" width="14.7"/>
    <col collapsed="false" customWidth="true" hidden="false" outlineLevel="0" max="6" min="6" style="0" width="11.13"/>
    <col collapsed="false" customWidth="true" hidden="false" outlineLevel="0" max="7" min="7" style="0" width="11.28"/>
    <col collapsed="false" customWidth="true" hidden="false" outlineLevel="0" max="8" min="8" style="0" width="10.28"/>
  </cols>
  <sheetData>
    <row r="1" customFormat="false" ht="12.75" hidden="false" customHeight="false" outlineLevel="0" collapsed="false">
      <c r="A1" s="0" t="s">
        <v>72</v>
      </c>
      <c r="G1" s="0" t="s">
        <v>73</v>
      </c>
    </row>
    <row r="2" customFormat="false" ht="26.25" hidden="false" customHeight="true" outlineLevel="0" collapsed="false">
      <c r="C2" s="24" t="s">
        <v>74</v>
      </c>
      <c r="D2" s="24" t="s">
        <v>75</v>
      </c>
      <c r="E2" s="24"/>
      <c r="F2" s="4" t="n">
        <v>1993</v>
      </c>
      <c r="G2" s="4" t="n">
        <v>1994</v>
      </c>
      <c r="H2" s="4" t="n">
        <v>1995</v>
      </c>
    </row>
    <row r="3" customFormat="false" ht="12.75" hidden="false" customHeight="false" outlineLevel="0" collapsed="false">
      <c r="A3" s="0" t="s">
        <v>76</v>
      </c>
    </row>
    <row r="4" customFormat="false" ht="12.75" hidden="false" customHeight="false" outlineLevel="0" collapsed="false">
      <c r="B4" s="0" t="s">
        <v>77</v>
      </c>
      <c r="C4" s="25" t="n">
        <v>0.769</v>
      </c>
      <c r="D4" s="25" t="n">
        <v>0.751</v>
      </c>
      <c r="E4" s="25"/>
      <c r="F4" s="26" t="n">
        <v>0.86922286888052</v>
      </c>
      <c r="G4" s="26" t="n">
        <v>0.881794650560828</v>
      </c>
      <c r="H4" s="26" t="n">
        <v>0.887585749059527</v>
      </c>
    </row>
    <row r="5" customFormat="false" ht="12.75" hidden="false" customHeight="false" outlineLevel="0" collapsed="false">
      <c r="B5" s="0" t="s">
        <v>78</v>
      </c>
      <c r="C5" s="25" t="n">
        <v>0.22</v>
      </c>
      <c r="D5" s="25" t="n">
        <v>0.206</v>
      </c>
      <c r="E5" s="25"/>
      <c r="F5" s="26" t="n">
        <v>0.212940773707634</v>
      </c>
      <c r="G5" s="26" t="n">
        <v>0.206212251941329</v>
      </c>
      <c r="H5" s="26" t="n">
        <v>0.208010621818987</v>
      </c>
    </row>
    <row r="6" customFormat="false" ht="12.75" hidden="false" customHeight="false" outlineLevel="0" collapsed="false">
      <c r="B6" s="0" t="s">
        <v>37</v>
      </c>
      <c r="C6" s="25" t="n">
        <v>0.013</v>
      </c>
      <c r="D6" s="25" t="n">
        <v>0.011</v>
      </c>
      <c r="E6" s="25"/>
      <c r="F6" s="27" t="n">
        <v>0.0147209859637111</v>
      </c>
      <c r="G6" s="27" t="n">
        <v>0.0178021225607669</v>
      </c>
      <c r="H6" s="27" t="n">
        <v>0.0191715166039028</v>
      </c>
    </row>
    <row r="7" customFormat="false" ht="12.75" hidden="false" customHeight="false" outlineLevel="0" collapsed="false">
      <c r="B7" s="0" t="s">
        <v>79</v>
      </c>
      <c r="C7" s="25" t="n">
        <v>0.137</v>
      </c>
      <c r="D7" s="25" t="n">
        <v>0.124</v>
      </c>
      <c r="E7" s="25"/>
      <c r="F7" s="26" t="n">
        <v>0.104758644299897</v>
      </c>
      <c r="G7" s="26" t="n">
        <v>0.118205349439172</v>
      </c>
      <c r="H7" s="26" t="n">
        <v>0.134100464704581</v>
      </c>
    </row>
    <row r="8" customFormat="false" ht="12.75" hidden="false" customHeight="false" outlineLevel="0" collapsed="false">
      <c r="B8" s="0" t="s">
        <v>43</v>
      </c>
      <c r="C8" s="25" t="n">
        <v>0.12</v>
      </c>
      <c r="D8" s="25" t="n">
        <v>0.116</v>
      </c>
      <c r="E8" s="25"/>
      <c r="F8" s="26" t="n">
        <v>0.115371448134201</v>
      </c>
      <c r="G8" s="26" t="n">
        <v>0.124245038826575</v>
      </c>
      <c r="H8" s="26" t="n">
        <v>0.129895994689091</v>
      </c>
    </row>
    <row r="9" customFormat="false" ht="12.75" hidden="false" customHeight="false" outlineLevel="0" collapsed="false">
      <c r="B9" s="0" t="s">
        <v>80</v>
      </c>
      <c r="C9" s="25" t="n">
        <v>0.121</v>
      </c>
      <c r="D9" s="25" t="n">
        <v>0.092</v>
      </c>
      <c r="E9" s="25"/>
      <c r="F9" s="26" t="n">
        <v>0.0797672030126669</v>
      </c>
      <c r="G9" s="26" t="n">
        <v>0.0896953098254023</v>
      </c>
      <c r="H9" s="26" t="n">
        <v>0.132831222184184</v>
      </c>
      <c r="I9" s="26"/>
    </row>
    <row r="10" customFormat="false" ht="12.75" hidden="false" customHeight="false" outlineLevel="0" collapsed="false">
      <c r="B10" s="0" t="s">
        <v>50</v>
      </c>
      <c r="C10" s="25" t="n">
        <v>0.391</v>
      </c>
      <c r="D10" s="25" t="n">
        <v>0.343</v>
      </c>
      <c r="E10" s="25"/>
      <c r="F10" s="26" t="n">
        <v>0.314618281410476</v>
      </c>
      <c r="G10" s="26" t="n">
        <v>0.396097226977063</v>
      </c>
      <c r="H10" s="26" t="n">
        <v>0.560424512153372</v>
      </c>
    </row>
    <row r="11" customFormat="false" ht="12.75" hidden="false" customHeight="false" outlineLevel="0" collapsed="false">
      <c r="C11" s="25"/>
      <c r="D11" s="25"/>
      <c r="E11" s="25"/>
    </row>
    <row r="12" customFormat="false" ht="12.75" hidden="false" customHeight="false" outlineLevel="0" collapsed="false">
      <c r="A12" s="0" t="s">
        <v>81</v>
      </c>
      <c r="C12" s="25"/>
      <c r="D12" s="25"/>
      <c r="E12" s="25"/>
    </row>
    <row r="13" customFormat="false" ht="12.75" hidden="false" customHeight="false" outlineLevel="0" collapsed="false">
      <c r="B13" s="0" t="s">
        <v>62</v>
      </c>
      <c r="C13" s="25" t="n">
        <v>0.527</v>
      </c>
      <c r="D13" s="25" t="n">
        <v>0.292</v>
      </c>
      <c r="E13" s="25"/>
      <c r="F13" s="26" t="n">
        <v>0.29923830250272</v>
      </c>
      <c r="G13" s="26" t="n">
        <v>0.488331892826275</v>
      </c>
      <c r="H13" s="26" t="n">
        <v>0.664630421502749</v>
      </c>
    </row>
    <row r="14" customFormat="false" ht="12.75" hidden="false" customHeight="false" outlineLevel="0" collapsed="false">
      <c r="B14" s="0" t="s">
        <v>82</v>
      </c>
      <c r="C14" s="25" t="n">
        <v>0.348</v>
      </c>
      <c r="D14" s="25" t="n">
        <v>0.16</v>
      </c>
      <c r="E14" s="25"/>
      <c r="F14" s="26" t="n">
        <v>0.15233949945593</v>
      </c>
      <c r="G14" s="26" t="n">
        <v>0.190146931719965</v>
      </c>
      <c r="H14" s="26" t="n">
        <v>0.0610873549175321</v>
      </c>
    </row>
    <row r="15" customFormat="false" ht="12.75" hidden="false" customHeight="false" outlineLevel="0" collapsed="false">
      <c r="B15" s="0" t="s">
        <v>83</v>
      </c>
      <c r="C15" s="25" t="n">
        <v>0.125</v>
      </c>
      <c r="D15" s="25" t="n">
        <v>0.548</v>
      </c>
      <c r="E15" s="25"/>
      <c r="F15" s="26" t="n">
        <v>0.548422198041349</v>
      </c>
      <c r="G15" s="26" t="n">
        <v>0.32152117545376</v>
      </c>
      <c r="H15" s="26" t="n">
        <v>0.274282223579719</v>
      </c>
    </row>
    <row r="16" customFormat="false" ht="12.75" hidden="false" customHeight="false" outlineLevel="0" collapsed="false">
      <c r="C16" s="28"/>
      <c r="D16" s="28"/>
      <c r="E16" s="28"/>
    </row>
    <row r="17" customFormat="false" ht="12.75" hidden="false" customHeight="false" outlineLevel="0" collapsed="false">
      <c r="A17" s="0" t="s">
        <v>84</v>
      </c>
      <c r="C17" s="28" t="n">
        <v>1.31</v>
      </c>
      <c r="D17" s="28" t="n">
        <v>2.52</v>
      </c>
      <c r="E17" s="28"/>
      <c r="F17" s="29" t="n">
        <v>2.49454545454545</v>
      </c>
      <c r="G17" s="29" t="n">
        <v>1.58407079646018</v>
      </c>
      <c r="H17" s="29" t="n">
        <v>1.14797794117647</v>
      </c>
    </row>
    <row r="18" customFormat="false" ht="12.75" hidden="false" customHeight="false" outlineLevel="0" collapsed="false">
      <c r="C18" s="28"/>
      <c r="D18" s="28"/>
      <c r="E18" s="28"/>
    </row>
    <row r="19" customFormat="false" ht="12.75" hidden="false" customHeight="false" outlineLevel="0" collapsed="false">
      <c r="A19" s="0" t="s">
        <v>85</v>
      </c>
      <c r="C19" s="25" t="n">
        <v>-0.007</v>
      </c>
      <c r="D19" s="25" t="n">
        <v>0.043</v>
      </c>
      <c r="E19" s="25"/>
      <c r="F19" s="26" t="n">
        <v>0.0205409106470387</v>
      </c>
      <c r="G19" s="26" t="n">
        <v>0.0195570894449238</v>
      </c>
      <c r="H19" s="26" t="n">
        <v>0.0170391679575127</v>
      </c>
    </row>
    <row r="20" customFormat="false" ht="12.75" hidden="false" customHeight="false" outlineLevel="0" collapsed="false">
      <c r="A20" s="0" t="s">
        <v>86</v>
      </c>
      <c r="C20" s="25" t="n">
        <v>-0.018</v>
      </c>
      <c r="D20" s="25" t="n">
        <v>0.122</v>
      </c>
      <c r="E20" s="25"/>
      <c r="F20" s="0" t="s">
        <v>87</v>
      </c>
      <c r="G20" s="26" t="n">
        <v>0.10597302504817</v>
      </c>
      <c r="H20" s="26" t="n">
        <v>0.0952040085898354</v>
      </c>
    </row>
    <row r="21" customFormat="false" ht="12.75" hidden="false" customHeight="false" outlineLevel="0" collapsed="false">
      <c r="A21" s="0" t="s">
        <v>88</v>
      </c>
      <c r="C21" s="25" t="n">
        <v>-0.143</v>
      </c>
      <c r="D21" s="25" t="n">
        <v>0.221</v>
      </c>
      <c r="E21" s="25"/>
      <c r="F21" s="0" t="s">
        <v>89</v>
      </c>
      <c r="G21" s="26" t="n">
        <v>0.155251141552511</v>
      </c>
      <c r="H21" s="26" t="n">
        <v>0.187576126674787</v>
      </c>
    </row>
    <row r="22" customFormat="false" ht="12.75" hidden="false" customHeight="false" outlineLevel="0" collapsed="false">
      <c r="C22" s="25"/>
      <c r="D22" s="25"/>
      <c r="E22" s="25"/>
    </row>
    <row r="23" customFormat="false" ht="12.75" hidden="false" customHeight="false" outlineLevel="0" collapsed="false">
      <c r="A23" s="7" t="s">
        <v>90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2001-01-28T02:23:03Z</dcterms:created>
  <dc:creator/>
  <dc:description/>
  <dc:language>en-US</dc:language>
  <cp:lastModifiedBy>Compaq</cp:lastModifiedBy>
  <cp:revision>0</cp:revision>
  <dc:subject/>
  <dc:title/>
</cp:coreProperties>
</file>