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TTC2" sheetId="1" state="visible" r:id="rId3"/>
  </sheets>
  <definedNames>
    <definedName function="false" hidden="false" localSheetId="0" name="_xlnm.Print_Area" vbProcedure="false">EOTTC2!$C$1:$BH$74</definedName>
    <definedName function="false" hidden="false" localSheetId="0" name="_xlnm.Print_Titles" vbProcedure="false">EOTTC2!$A:$A</definedName>
    <definedName function="false" hidden="false" name="AACFHDRCOL" vbProcedure="false">EOTTC2!$A$1:$A$68</definedName>
    <definedName function="false" hidden="false" name="AACFHDRROW" vbProcedure="false">EOTTC2!$A$1:$BI$5</definedName>
    <definedName function="false" hidden="false" name="AACFWKS" vbProcedure="false">EOTTC2!$C$1:$BI$71</definedName>
    <definedName function="false" hidden="false" name="AACFWKS1" vbProcedure="false">EOTTC2!$A$1</definedName>
    <definedName function="false" hidden="false" name="AACFWKS2" vbProcedure="false">EOTTC2!$B$6</definedName>
    <definedName function="false" hidden="false" name="AAWSSIDEWAYS" vbProcedure="false">EOTTC2!$A$1:$BH$70</definedName>
    <definedName function="false" hidden="false" name="ADJUSTMENTS" vbProcedure="false">#REF!</definedName>
    <definedName function="false" hidden="false" name="ASSETS" vbProcedure="false">#REF!</definedName>
    <definedName function="false" hidden="false" name="AWAACF" vbProcedure="false">EOTTC2!$C$1:$BI$68</definedName>
    <definedName function="false" hidden="false" name="AWBALSHT" vbProcedure="false">#REF!</definedName>
    <definedName function="false" hidden="false" name="AWCFWKS" vbProcedure="false">#REF!</definedName>
    <definedName function="false" hidden="false" name="AWGRPCF" vbProcedure="false">#REF!</definedName>
    <definedName function="false" hidden="false" name="AWGRPCF_BRDR" vbProcedure="false">#REF!</definedName>
    <definedName function="false" hidden="false" name="BALSHT" vbProcedure="false">#REF!</definedName>
    <definedName function="false" hidden="false" name="BB" vbProcedure="false">#REF!</definedName>
    <definedName function="false" hidden="false" name="BBGROUP" vbProcedure="false">#REF!</definedName>
    <definedName function="false" hidden="false" name="BBGROUP1" vbProcedure="false">#REF!</definedName>
    <definedName function="false" hidden="false" name="BBK" vbProcedure="false">#REF!</definedName>
    <definedName function="false" hidden="false" name="BBK1" vbProcedure="false">#REF!</definedName>
    <definedName function="false" hidden="false" name="BBTITLE" vbProcedure="false">#REF!</definedName>
    <definedName function="false" hidden="false" name="BLANK" vbProcedure="false">#REF!</definedName>
    <definedName function="false" hidden="false" name="BLANK1" vbProcedure="false">#REF!</definedName>
    <definedName function="false" hidden="false" name="BORDERC" vbProcedure="false">#REF!</definedName>
    <definedName function="false" hidden="false" name="BORDERC1" vbProcedure="false">#REF!</definedName>
    <definedName function="false" hidden="false" name="BORDERCAAWP" vbProcedure="false">EOTTC2!$A$1:$B$68</definedName>
    <definedName function="false" hidden="false" name="BORDERNONCUR" vbProcedure="false">#REF!</definedName>
    <definedName function="false" hidden="false" name="BORDERR" vbProcedure="false">#REF!</definedName>
    <definedName function="false" hidden="false" name="BORDERR1" vbProcedure="false">#REF!</definedName>
    <definedName function="false" hidden="false" name="BORDERRAAWP" vbProcedure="false">EOTTC2!$A$1:$A$5</definedName>
    <definedName function="false" hidden="false" name="BORDERRWWAP" vbProcedure="false">EOTTC2!$A$1:$BI$5</definedName>
    <definedName function="false" hidden="false" name="BSTITLE" vbProcedure="false">#REF!</definedName>
    <definedName function="false" hidden="false" name="BSTITLE1" vbProcedure="false">#REF!</definedName>
    <definedName function="false" hidden="false" name="BS_TitleRow" vbProcedure="false">#REF!</definedName>
    <definedName function="false" hidden="false" name="CASHFLOW" vbProcedure="false">#REF!</definedName>
    <definedName function="false" hidden="false" name="CASHFLOW1" vbProcedure="false">#REF!</definedName>
    <definedName function="false" hidden="false" name="CATEGORY" vbProcedure="false">EOTTC2!$C$2</definedName>
    <definedName function="false" hidden="false" name="CATEGORY2" vbProcedure="false">EOTTC2!$C$3</definedName>
    <definedName function="false" hidden="false" name="CF" vbProcedure="false">#REF!</definedName>
    <definedName function="false" hidden="false" name="CFTITLE" vbProcedure="false">#REF!</definedName>
    <definedName function="false" hidden="false" name="CFTITLE1" vbProcedure="false">#REF!</definedName>
    <definedName function="false" hidden="false" name="CF_WKS_TitleRow" vbProcedure="false">#REF!</definedName>
    <definedName function="false" hidden="false" name="CHGNONCUR" vbProcedure="false">#REF!</definedName>
    <definedName function="false" hidden="false" name="CM" vbProcedure="false">#REF!</definedName>
    <definedName function="false" hidden="false" name="DATE1" vbProcedure="false">#REF!</definedName>
    <definedName function="false" hidden="false" name="DATE2" vbProcedure="false">EOTTC2!$D$2</definedName>
    <definedName function="false" hidden="false" name="DATE3" vbProcedure="false">#REF!</definedName>
    <definedName function="false" hidden="false" name="DATE4" vbProcedure="false">#REF!</definedName>
    <definedName function="false" hidden="false" name="DATE5" vbProcedure="false">#REF!</definedName>
    <definedName function="false" hidden="false" name="DATEPRYR" vbProcedure="false">EOTTC2!$D$3</definedName>
    <definedName function="false" hidden="false" name="DESC" vbProcedure="false">#REF!</definedName>
    <definedName function="false" hidden="false" name="GROUP" vbProcedure="false">#REF!</definedName>
    <definedName function="false" hidden="false" name="GROUPYTD" vbProcedure="false">#REF!</definedName>
    <definedName function="false" hidden="false" name="GrpPrtRng" vbProcedure="false">#REF!</definedName>
    <definedName function="false" hidden="false" name="GRPTITLE" vbProcedure="false">#REF!</definedName>
    <definedName function="false" hidden="false" name="GRPTITLE1" vbProcedure="false">#REF!</definedName>
    <definedName function="false" hidden="false" name="GRPTITLE2" vbProcedure="false">#REF!</definedName>
    <definedName function="false" hidden="false" name="GrpTitleCol" vbProcedure="false">#REF!</definedName>
    <definedName function="false" hidden="false" name="ICGROUP" vbProcedure="false">#REF!</definedName>
    <definedName function="false" hidden="false" name="LIABILITIES" vbProcedure="false">#REF!</definedName>
    <definedName function="false" hidden="false" name="NAME1" vbProcedure="false">EOTTC2!$C$1</definedName>
    <definedName function="false" hidden="false" name="OTHERBORDER" vbProcedure="false">#REF!</definedName>
    <definedName function="false" hidden="false" name="OTHERNC" vbProcedure="false">#REF!</definedName>
    <definedName function="false" hidden="false" name="OTHERTITLES" vbProcedure="false">#REF!</definedName>
    <definedName function="false" hidden="false" name="Print_Area_MI" vbProcedure="false">#REF!</definedName>
    <definedName function="false" hidden="false" name="Print_Titles_MI" vbProcedure="false">#REF!,#REF!</definedName>
    <definedName function="false" hidden="false" name="PRIORBB" vbProcedure="false">#REF!</definedName>
    <definedName function="false" hidden="false" name="PRT_RNG_AA" vbProcedure="false">EOTTC2!$C$6:$BI$71</definedName>
    <definedName function="false" hidden="false" name="REPORT" vbProcedure="false">#REF!</definedName>
    <definedName function="false" hidden="false" name="Titles_Rptg_Grp_Wks" vbProcedure="false">#REF!</definedName>
    <definedName function="false" hidden="false" name="YTDBB" vbProcedure="false">#REF!</definedName>
    <definedName function="false" hidden="false" localSheetId="0" name="CO_NAME" vbProcedure="false">#REF!</definedName>
    <definedName function="false" hidden="false" localSheetId="0" name="_Fill" vbProcedure="false">#REF!</definedName>
    <definedName function="false" hidden="false" localSheetId="0" name="_Regression_Int" vbProcedure="false">1</definedName>
    <definedName function="false" hidden="false" localSheetId="0" name="_Table1_Out" vbProcedure="false">#REF!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4" authorId="0">
      <text>
        <r>
          <rPr>
            <sz val="8"/>
            <color rgb="FF0000FF"/>
            <rFont val="Tahoma"/>
            <family val="2"/>
          </rPr>
          <t xml:space="preserve">0005+0010+0025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2</xdr:row>
                <xdr:rowOff>5</xdr:rowOff>
              </xdr:from>
              <xdr:to>
                <xdr:col>7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G4" authorId="0">
      <text>
        <r>
          <rPr>
            <sz val="8"/>
            <color rgb="FF0000FF"/>
            <rFont val="Tahoma"/>
            <family val="2"/>
          </rPr>
          <t xml:space="preserve">0660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56</xdr:colOff>
                <xdr:row>2</xdr:row>
                <xdr:rowOff>5</xdr:rowOff>
              </xdr:from>
              <xdr:to>
                <xdr:col>8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8"/>
            <color rgb="FF0000FF"/>
            <rFont val="Tahoma"/>
            <family val="2"/>
          </rPr>
          <t xml:space="preserve">0050+0053+0054+0060+0064+0065+0070+0077+0035+0036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63</xdr:colOff>
                <xdr:row>2</xdr:row>
                <xdr:rowOff>5</xdr:rowOff>
              </xdr:from>
              <xdr:to>
                <xdr:col>9</xdr:col>
                <xdr:colOff>44</xdr:colOff>
                <xdr:row>6</xdr:row>
                <xdr:rowOff>17</xdr:rowOff>
              </xdr:to>
            </anchor>
          </commentPr>
        </mc:Choice>
        <mc:Fallback/>
      </mc:AlternateContent>
    </comment>
    <comment ref="I4" authorId="0">
      <text>
        <r>
          <rPr>
            <sz val="8"/>
            <color rgb="FF0000FF"/>
            <rFont val="Tahoma"/>
            <family val="2"/>
          </rPr>
          <t xml:space="preserve">0038+0052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56</xdr:colOff>
                <xdr:row>2</xdr:row>
                <xdr:rowOff>5</xdr:rowOff>
              </xdr:from>
              <xdr:to>
                <xdr:col>10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J4" authorId="0">
      <text>
        <r>
          <rPr>
            <sz val="8"/>
            <color rgb="FF0000FF"/>
            <rFont val="Tahoma"/>
            <family val="2"/>
          </rPr>
          <t xml:space="preserve">0051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2</xdr:row>
                <xdr:rowOff>5</xdr:rowOff>
              </xdr:from>
              <xdr:to>
                <xdr:col>11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J24" authorId="0">
      <text>
        <r>
          <rPr>
            <b val="true"/>
            <sz val="8"/>
            <color rgb="FF000000"/>
            <rFont val="Tahoma"/>
            <family val="0"/>
          </rPr>
          <t xml:space="preserve">trainbo:
</t>
        </r>
        <r>
          <rPr>
            <sz val="8"/>
            <color rgb="FF000000"/>
            <rFont val="Tahoma"/>
            <family val="0"/>
          </rPr>
          <t xml:space="preserve">cash with Company 827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22</xdr:row>
                <xdr:rowOff>3</xdr:rowOff>
              </xdr:from>
              <xdr:to>
                <xdr:col>11</xdr:col>
                <xdr:colOff>65</xdr:colOff>
                <xdr:row>27</xdr:row>
                <xdr:rowOff>11</xdr:rowOff>
              </xdr:to>
            </anchor>
          </commentPr>
        </mc:Choice>
        <mc:Fallback/>
      </mc:AlternateContent>
    </comment>
    <comment ref="K4" authorId="0">
      <text>
        <r>
          <rPr>
            <sz val="8"/>
            <color rgb="FF0000FF"/>
            <rFont val="Tahoma"/>
            <family val="2"/>
          </rPr>
          <t xml:space="preserve">0037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56</xdr:colOff>
                <xdr:row>2</xdr:row>
                <xdr:rowOff>5</xdr:rowOff>
              </xdr:from>
              <xdr:to>
                <xdr:col>12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L4" authorId="0">
      <text>
        <r>
          <rPr>
            <sz val="8"/>
            <color rgb="FF0000FF"/>
            <rFont val="Tahoma"/>
            <family val="2"/>
          </rPr>
          <t xml:space="preserve">0030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56</xdr:colOff>
                <xdr:row>2</xdr:row>
                <xdr:rowOff>5</xdr:rowOff>
              </xdr:from>
              <xdr:to>
                <xdr:col>13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M4" authorId="0">
      <text>
        <r>
          <rPr>
            <sz val="8"/>
            <color rgb="FF0000FF"/>
            <rFont val="Tahoma"/>
            <family val="2"/>
          </rPr>
          <t xml:space="preserve">0185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56</xdr:colOff>
                <xdr:row>2</xdr:row>
                <xdr:rowOff>5</xdr:rowOff>
              </xdr:from>
              <xdr:to>
                <xdr:col>14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N4" authorId="0">
      <text>
        <r>
          <rPr>
            <sz val="8"/>
            <color rgb="FF0000FF"/>
            <rFont val="Tahoma"/>
            <family val="2"/>
          </rPr>
          <t xml:space="preserve">0088+0090+0091+0093+0100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56</xdr:colOff>
                <xdr:row>2</xdr:row>
                <xdr:rowOff>5</xdr:rowOff>
              </xdr:from>
              <xdr:to>
                <xdr:col>15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O4" authorId="0">
      <text>
        <r>
          <rPr>
            <sz val="8"/>
            <color rgb="FF0000FF"/>
            <rFont val="Tahoma"/>
            <family val="2"/>
          </rPr>
          <t xml:space="preserve">0120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56</xdr:colOff>
                <xdr:row>2</xdr:row>
                <xdr:rowOff>5</xdr:rowOff>
              </xdr:from>
              <xdr:to>
                <xdr:col>16</xdr:col>
                <xdr:colOff>47</xdr:colOff>
                <xdr:row>6</xdr:row>
                <xdr:rowOff>17</xdr:rowOff>
              </xdr:to>
            </anchor>
          </commentPr>
        </mc:Choice>
        <mc:Fallback/>
      </mc:AlternateContent>
    </comment>
    <comment ref="P4" authorId="0">
      <text>
        <r>
          <rPr>
            <sz val="8"/>
            <color rgb="FF0000FF"/>
            <rFont val="Tahoma"/>
            <family val="2"/>
          </rPr>
          <t xml:space="preserve">0160+0161+0162+0163+0164+0165+0166+0175=TOT_PREPYMT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46</xdr:colOff>
                <xdr:row>2</xdr:row>
                <xdr:rowOff>5</xdr:rowOff>
              </xdr:from>
              <xdr:to>
                <xdr:col>17</xdr:col>
                <xdr:colOff>46</xdr:colOff>
                <xdr:row>6</xdr:row>
                <xdr:rowOff>17</xdr:rowOff>
              </xdr:to>
            </anchor>
          </commentPr>
        </mc:Choice>
        <mc:Fallback/>
      </mc:AlternateContent>
    </comment>
    <comment ref="Q4" authorId="0">
      <text>
        <r>
          <rPr>
            <sz val="8"/>
            <color rgb="FF0000FF"/>
            <rFont val="Tahoma"/>
            <family val="2"/>
          </rPr>
          <t xml:space="preserve">0183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44</xdr:colOff>
                <xdr:row>2</xdr:row>
                <xdr:rowOff>5</xdr:rowOff>
              </xdr:from>
              <xdr:to>
                <xdr:col>18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R4" authorId="0">
      <text>
        <r>
          <rPr>
            <sz val="8"/>
            <color rgb="FF0000FF"/>
            <rFont val="Tahoma"/>
            <family val="2"/>
          </rPr>
          <t xml:space="preserve">0189+0190+0195+0140+0181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53</xdr:colOff>
                <xdr:row>2</xdr:row>
                <xdr:rowOff>5</xdr:rowOff>
              </xdr:from>
              <xdr:to>
                <xdr:col>19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S4" authorId="0">
      <text>
        <r>
          <rPr>
            <sz val="8"/>
            <color rgb="FF0000FF"/>
            <rFont val="Tahoma"/>
            <family val="2"/>
          </rPr>
          <t xml:space="preserve">0240+0245+0246+0248+0249=TOT_INVEST_SUBS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53</xdr:colOff>
                <xdr:row>2</xdr:row>
                <xdr:rowOff>5</xdr:rowOff>
              </xdr:from>
              <xdr:to>
                <xdr:col>20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T4" authorId="0">
      <text>
        <r>
          <rPr>
            <sz val="8"/>
            <color rgb="FF0000FF"/>
            <rFont val="Tahoma"/>
            <family val="2"/>
          </rPr>
          <t xml:space="preserve">0215+0216+0217+0220=TOT_INV_CONSUB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53</xdr:colOff>
                <xdr:row>2</xdr:row>
                <xdr:rowOff>5</xdr:rowOff>
              </xdr:from>
              <xdr:to>
                <xdr:col>21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T47" authorId="0">
      <text>
        <r>
          <rPr>
            <sz val="8"/>
            <color rgb="FF000000"/>
            <rFont val="Tahoma"/>
            <family val="0"/>
          </rPr>
          <t xml:space="preserve">Purchased partnership units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15</xdr:colOff>
                <xdr:row>45</xdr:row>
                <xdr:rowOff>2</xdr:rowOff>
              </xdr:from>
              <xdr:to>
                <xdr:col>21</xdr:col>
                <xdr:colOff>65</xdr:colOff>
                <xdr:row>50</xdr:row>
                <xdr:rowOff>11</xdr:rowOff>
              </xdr:to>
            </anchor>
          </commentPr>
        </mc:Choice>
        <mc:Fallback/>
      </mc:AlternateContent>
    </comment>
    <comment ref="T64" authorId="0">
      <text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15</xdr:colOff>
                <xdr:row>62</xdr:row>
                <xdr:rowOff>2</xdr:rowOff>
              </xdr:from>
              <xdr:to>
                <xdr:col>21</xdr:col>
                <xdr:colOff>65</xdr:colOff>
                <xdr:row>66</xdr:row>
                <xdr:rowOff>12</xdr:rowOff>
              </xdr:to>
            </anchor>
          </commentPr>
        </mc:Choice>
        <mc:Fallback/>
      </mc:AlternateContent>
    </comment>
    <comment ref="U4" authorId="0">
      <text>
        <r>
          <rPr>
            <sz val="8"/>
            <color rgb="FF0000FF"/>
            <rFont val="Tahoma"/>
            <family val="2"/>
          </rPr>
          <t xml:space="preserve">0218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53</xdr:colOff>
                <xdr:row>2</xdr:row>
                <xdr:rowOff>5</xdr:rowOff>
              </xdr:from>
              <xdr:to>
                <xdr:col>22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V4" authorId="0">
      <text>
        <r>
          <rPr>
            <sz val="8"/>
            <color rgb="FF0000FF"/>
            <rFont val="Tahoma"/>
            <family val="2"/>
          </rPr>
          <t xml:space="preserve">0230+0231+0232+0235=TOT_MKT_SEC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53</xdr:colOff>
                <xdr:row>2</xdr:row>
                <xdr:rowOff>5</xdr:rowOff>
              </xdr:from>
              <xdr:to>
                <xdr:col>23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W4" authorId="0">
      <text>
        <r>
          <rPr>
            <sz val="8"/>
            <color rgb="FF0000FF"/>
            <rFont val="Tahoma"/>
            <family val="2"/>
          </rPr>
          <t xml:space="preserve">0255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53</xdr:colOff>
                <xdr:row>2</xdr:row>
                <xdr:rowOff>5</xdr:rowOff>
              </xdr:from>
              <xdr:to>
                <xdr:col>24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X4" authorId="0">
      <text>
        <r>
          <rPr>
            <sz val="8"/>
            <color rgb="FF0000FF"/>
            <rFont val="Tahoma"/>
            <family val="2"/>
          </rPr>
          <t xml:space="preserve">0260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53</xdr:colOff>
                <xdr:row>2</xdr:row>
                <xdr:rowOff>5</xdr:rowOff>
              </xdr:from>
              <xdr:to>
                <xdr:col>25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Y4" authorId="0">
      <text>
        <r>
          <rPr>
            <sz val="8"/>
            <color rgb="FF0000FF"/>
            <rFont val="Tahoma"/>
            <family val="2"/>
          </rPr>
          <t xml:space="preserve">0350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53</xdr:colOff>
                <xdr:row>2</xdr:row>
                <xdr:rowOff>5</xdr:rowOff>
              </xdr:from>
              <xdr:to>
                <xdr:col>26</xdr:col>
                <xdr:colOff>43</xdr:colOff>
                <xdr:row>6</xdr:row>
                <xdr:rowOff>17</xdr:rowOff>
              </xdr:to>
            </anchor>
          </commentPr>
        </mc:Choice>
        <mc:Fallback/>
      </mc:AlternateContent>
    </comment>
    <comment ref="Z4" authorId="0">
      <text>
        <r>
          <rPr>
            <sz val="8"/>
            <color rgb="FF0000FF"/>
            <rFont val="Tahoma"/>
            <family val="2"/>
          </rPr>
          <t xml:space="preserve">0358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36</xdr:colOff>
                <xdr:row>2</xdr:row>
                <xdr:rowOff>5</xdr:rowOff>
              </xdr:from>
              <xdr:to>
                <xdr:col>27</xdr:col>
                <xdr:colOff>37</xdr:colOff>
                <xdr:row>6</xdr:row>
                <xdr:rowOff>17</xdr:rowOff>
              </xdr:to>
            </anchor>
          </commentPr>
        </mc:Choice>
        <mc:Fallback/>
      </mc:AlternateContent>
    </comment>
    <comment ref="AA4" authorId="0">
      <text>
        <r>
          <rPr>
            <sz val="8"/>
            <color rgb="FF0000FF"/>
            <rFont val="Tahoma"/>
            <family val="2"/>
          </rPr>
          <t xml:space="preserve">0265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33</xdr:colOff>
                <xdr:row>2</xdr:row>
                <xdr:rowOff>5</xdr:rowOff>
              </xdr:from>
              <xdr:to>
                <xdr:col>28</xdr:col>
                <xdr:colOff>33</xdr:colOff>
                <xdr:row>6</xdr:row>
                <xdr:rowOff>17</xdr:rowOff>
              </xdr:to>
            </anchor>
          </commentPr>
        </mc:Choice>
        <mc:Fallback/>
      </mc:AlternateContent>
    </comment>
    <comment ref="AB4" authorId="0">
      <text>
        <r>
          <rPr>
            <sz val="8"/>
            <color rgb="FF0000FF"/>
            <rFont val="Tahoma"/>
            <family val="2"/>
          </rPr>
          <t xml:space="preserve">0269+0270+0271+0280+0281=TOT_INV_OTHER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37</xdr:colOff>
                <xdr:row>2</xdr:row>
                <xdr:rowOff>5</xdr:rowOff>
              </xdr:from>
              <xdr:to>
                <xdr:col>29</xdr:col>
                <xdr:colOff>33</xdr:colOff>
                <xdr:row>6</xdr:row>
                <xdr:rowOff>17</xdr:rowOff>
              </xdr:to>
            </anchor>
          </commentPr>
        </mc:Choice>
        <mc:Fallback/>
      </mc:AlternateContent>
    </comment>
    <comment ref="AC4" authorId="0">
      <text>
        <r>
          <rPr>
            <sz val="8"/>
            <color rgb="FF0000FF"/>
            <rFont val="Tahoma"/>
            <family val="2"/>
          </rPr>
          <t xml:space="preserve">0342+0343+0344+0355+0356+0357+0219+0360=TOT_DEF_CHGS_OTH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37</xdr:colOff>
                <xdr:row>2</xdr:row>
                <xdr:rowOff>5</xdr:rowOff>
              </xdr:from>
              <xdr:to>
                <xdr:col>30</xdr:col>
                <xdr:colOff>22</xdr:colOff>
                <xdr:row>6</xdr:row>
                <xdr:rowOff>17</xdr:rowOff>
              </xdr:to>
            </anchor>
          </commentPr>
        </mc:Choice>
        <mc:Fallback/>
      </mc:AlternateContent>
    </comment>
    <comment ref="AD4" authorId="0">
      <text>
        <r>
          <rPr>
            <sz val="8"/>
            <color rgb="FF0000FF"/>
            <rFont val="Tahoma"/>
            <family val="2"/>
          </rPr>
          <t xml:space="preserve">0341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47</xdr:colOff>
                <xdr:row>2</xdr:row>
                <xdr:rowOff>5</xdr:rowOff>
              </xdr:from>
              <xdr:to>
                <xdr:col>31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E4" authorId="0">
      <text>
        <r>
          <rPr>
            <sz val="8"/>
            <color rgb="FF0000FF"/>
            <rFont val="Tahoma"/>
            <family val="2"/>
          </rPr>
          <t xml:space="preserve">0290+0291+0292+0293+0294+0295+0296+0297+0298+0305+0306+0307+0308+0309=TOT_PPE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44</xdr:colOff>
                <xdr:row>2</xdr:row>
                <xdr:rowOff>5</xdr:rowOff>
              </xdr:from>
              <xdr:to>
                <xdr:col>32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F4" authorId="0">
      <text>
        <r>
          <rPr>
            <sz val="8"/>
            <color rgb="FF0000FF"/>
            <rFont val="Tahoma"/>
            <family val="2"/>
          </rPr>
          <t xml:space="preserve">0318+0319+0320+0321+0327+0330+0335+0336=TOT_ACCUM_DDA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44</xdr:colOff>
                <xdr:row>2</xdr:row>
                <xdr:rowOff>5</xdr:rowOff>
              </xdr:from>
              <xdr:to>
                <xdr:col>33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G4" authorId="0">
      <text>
        <r>
          <rPr>
            <sz val="8"/>
            <color rgb="FF0000FF"/>
            <rFont val="Tahoma"/>
            <family val="2"/>
          </rPr>
          <t xml:space="preserve">0340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44</xdr:colOff>
                <xdr:row>2</xdr:row>
                <xdr:rowOff>5</xdr:rowOff>
              </xdr:from>
              <xdr:to>
                <xdr:col>34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H4" authorId="0">
      <text>
        <r>
          <rPr>
            <sz val="8"/>
            <color rgb="FF0000FF"/>
            <rFont val="Tahoma"/>
            <family val="2"/>
          </rPr>
          <t xml:space="preserve">0480+0482+0485+0495=TOT_NP_OTHER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44</xdr:colOff>
                <xdr:row>2</xdr:row>
                <xdr:rowOff>5</xdr:rowOff>
              </xdr:from>
              <xdr:to>
                <xdr:col>35</xdr:col>
                <xdr:colOff>20</xdr:colOff>
                <xdr:row>6</xdr:row>
                <xdr:rowOff>17</xdr:rowOff>
              </xdr:to>
            </anchor>
          </commentPr>
        </mc:Choice>
        <mc:Fallback/>
      </mc:AlternateContent>
    </comment>
    <comment ref="AI4" authorId="0">
      <text>
        <r>
          <rPr>
            <sz val="8"/>
            <color rgb="FF0000FF"/>
            <rFont val="Tahoma"/>
            <family val="2"/>
          </rPr>
          <t xml:space="preserve">0486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49</xdr:colOff>
                <xdr:row>2</xdr:row>
                <xdr:rowOff>5</xdr:rowOff>
              </xdr:from>
              <xdr:to>
                <xdr:col>36</xdr:col>
                <xdr:colOff>22</xdr:colOff>
                <xdr:row>6</xdr:row>
                <xdr:rowOff>17</xdr:rowOff>
              </xdr:to>
            </anchor>
          </commentPr>
        </mc:Choice>
        <mc:Fallback/>
      </mc:AlternateContent>
    </comment>
    <comment ref="AJ4" authorId="0">
      <text>
        <r>
          <rPr>
            <sz val="8"/>
            <color rgb="FF0000FF"/>
            <rFont val="Tahoma"/>
            <family val="2"/>
          </rPr>
          <t xml:space="preserve">0515+0518+0519=TOT_AP_OTHER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47</xdr:colOff>
                <xdr:row>2</xdr:row>
                <xdr:rowOff>5</xdr:rowOff>
              </xdr:from>
              <xdr:to>
                <xdr:col>37</xdr:col>
                <xdr:colOff>22</xdr:colOff>
                <xdr:row>6</xdr:row>
                <xdr:rowOff>17</xdr:rowOff>
              </xdr:to>
            </anchor>
          </commentPr>
        </mc:Choice>
        <mc:Fallback/>
      </mc:AlternateContent>
    </comment>
    <comment ref="AK4" authorId="0">
      <text>
        <r>
          <rPr>
            <sz val="8"/>
            <color rgb="FF0000FF"/>
            <rFont val="Tahoma"/>
            <family val="2"/>
          </rPr>
          <t xml:space="preserve">0516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47</xdr:colOff>
                <xdr:row>2</xdr:row>
                <xdr:rowOff>5</xdr:rowOff>
              </xdr:from>
              <xdr:to>
                <xdr:col>38</xdr:col>
                <xdr:colOff>22</xdr:colOff>
                <xdr:row>6</xdr:row>
                <xdr:rowOff>17</xdr:rowOff>
              </xdr:to>
            </anchor>
          </commentPr>
        </mc:Choice>
        <mc:Fallback/>
      </mc:AlternateContent>
    </comment>
    <comment ref="AL4" authorId="0">
      <text>
        <r>
          <rPr>
            <sz val="8"/>
            <color rgb="FF0000FF"/>
            <rFont val="Tahoma"/>
            <family val="2"/>
          </rPr>
          <t xml:space="preserve">0517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47</xdr:colOff>
                <xdr:row>2</xdr:row>
                <xdr:rowOff>5</xdr:rowOff>
              </xdr:from>
              <xdr:to>
                <xdr:col>39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M4" authorId="0">
      <text>
        <r>
          <rPr>
            <sz val="8"/>
            <color rgb="FF0000FF"/>
            <rFont val="Tahoma"/>
            <family val="2"/>
          </rPr>
          <t xml:space="preserve">0632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44</xdr:colOff>
                <xdr:row>2</xdr:row>
                <xdr:rowOff>5</xdr:rowOff>
              </xdr:from>
              <xdr:to>
                <xdr:col>40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N4" authorId="0">
      <text>
        <r>
          <rPr>
            <sz val="8"/>
            <color rgb="FF0000FF"/>
            <rFont val="Tahoma"/>
            <family val="2"/>
          </rPr>
          <t xml:space="preserve">0540+0545+0550+0560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44</xdr:colOff>
                <xdr:row>2</xdr:row>
                <xdr:rowOff>5</xdr:rowOff>
              </xdr:from>
              <xdr:to>
                <xdr:col>41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O4" authorId="0">
      <text>
        <r>
          <rPr>
            <sz val="8"/>
            <color rgb="FF0000FF"/>
            <rFont val="Tahoma"/>
            <family val="2"/>
          </rPr>
          <t xml:space="preserve">0580+0585+0590+0600=TOT_ACCR_INT_OTH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44</xdr:colOff>
                <xdr:row>2</xdr:row>
                <xdr:rowOff>5</xdr:rowOff>
              </xdr:from>
              <xdr:to>
                <xdr:col>42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AP4" authorId="0">
      <text>
        <r>
          <rPr>
            <sz val="8"/>
            <color rgb="FF0000FF"/>
            <rFont val="Tahoma"/>
            <family val="2"/>
          </rPr>
          <t xml:space="preserve">0653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41</xdr:col>
                <xdr:colOff>31</xdr:colOff>
                <xdr:row>2</xdr:row>
                <xdr:rowOff>5</xdr:rowOff>
              </xdr:from>
              <xdr:to>
                <xdr:col>43</xdr:col>
                <xdr:colOff>20</xdr:colOff>
                <xdr:row>6</xdr:row>
                <xdr:rowOff>17</xdr:rowOff>
              </xdr:to>
            </anchor>
          </commentPr>
        </mc:Choice>
        <mc:Fallback/>
      </mc:AlternateContent>
    </comment>
    <comment ref="AQ4" authorId="0">
      <text>
        <r>
          <rPr>
            <sz val="8"/>
            <color rgb="FF0000FF"/>
            <rFont val="Tahoma"/>
            <family val="2"/>
          </rPr>
          <t xml:space="preserve">0641+0620+0621+0622+0623+0624+0630+0640+0642+0650+0655=TOT_OTHER_CL+0641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39</xdr:colOff>
                <xdr:row>2</xdr:row>
                <xdr:rowOff>5</xdr:rowOff>
              </xdr:from>
              <xdr:to>
                <xdr:col>44</xdr:col>
                <xdr:colOff>20</xdr:colOff>
                <xdr:row>6</xdr:row>
                <xdr:rowOff>17</xdr:rowOff>
              </xdr:to>
            </anchor>
          </commentPr>
        </mc:Choice>
        <mc:Fallback/>
      </mc:AlternateContent>
    </comment>
    <comment ref="AR4" authorId="0">
      <text>
        <r>
          <rPr>
            <sz val="8"/>
            <color rgb="FF0000FF"/>
            <rFont val="Tahoma"/>
            <family val="2"/>
          </rPr>
          <t xml:space="preserve">0450+0775+0705+0765+0770=TOT_OTH_LT_DEBT+0450+0775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40</xdr:colOff>
                <xdr:row>2</xdr:row>
                <xdr:rowOff>5</xdr:rowOff>
              </xdr:from>
              <xdr:to>
                <xdr:col>45</xdr:col>
                <xdr:colOff>20</xdr:colOff>
                <xdr:row>6</xdr:row>
                <xdr:rowOff>17</xdr:rowOff>
              </xdr:to>
            </anchor>
          </commentPr>
        </mc:Choice>
        <mc:Fallback/>
      </mc:AlternateContent>
    </comment>
    <comment ref="AS4" authorId="0">
      <text>
        <r>
          <rPr>
            <sz val="8"/>
            <color rgb="FF0000FF"/>
            <rFont val="Tahoma"/>
            <family val="2"/>
          </rPr>
          <t xml:space="preserve">0661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39</xdr:colOff>
                <xdr:row>2</xdr:row>
                <xdr:rowOff>5</xdr:rowOff>
              </xdr:from>
              <xdr:to>
                <xdr:col>46</xdr:col>
                <xdr:colOff>20</xdr:colOff>
                <xdr:row>6</xdr:row>
                <xdr:rowOff>17</xdr:rowOff>
              </xdr:to>
            </anchor>
          </commentPr>
        </mc:Choice>
        <mc:Fallback/>
      </mc:AlternateContent>
    </comment>
    <comment ref="AT4" authorId="0">
      <text>
        <r>
          <rPr>
            <sz val="8"/>
            <color rgb="FF0000FF"/>
            <rFont val="Tahoma"/>
            <family val="2"/>
          </rPr>
          <t xml:space="preserve">0565+0566+0567+0780+0784+0785+0789+0790+0844=TOT_DEF_TAX+TOT_DEF_INCTAX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45</xdr:col>
                <xdr:colOff>40</xdr:colOff>
                <xdr:row>2</xdr:row>
                <xdr:rowOff>5</xdr:rowOff>
              </xdr:from>
              <xdr:to>
                <xdr:col>47</xdr:col>
                <xdr:colOff>29</xdr:colOff>
                <xdr:row>6</xdr:row>
                <xdr:rowOff>17</xdr:rowOff>
              </xdr:to>
            </anchor>
          </commentPr>
        </mc:Choice>
        <mc:Fallback/>
      </mc:AlternateContent>
    </comment>
    <comment ref="AU4" authorId="0">
      <text>
        <r>
          <rPr>
            <sz val="8"/>
            <color rgb="FF0000FF"/>
            <rFont val="Tahoma"/>
            <family val="2"/>
          </rPr>
          <t xml:space="preserve">0853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26</xdr:colOff>
                <xdr:row>2</xdr:row>
                <xdr:rowOff>5</xdr:rowOff>
              </xdr:from>
              <xdr:to>
                <xdr:col>48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AV4" authorId="0">
      <text>
        <r>
          <rPr>
            <sz val="8"/>
            <color rgb="FF0000FF"/>
            <rFont val="Tahoma"/>
            <family val="2"/>
          </rPr>
          <t xml:space="preserve">0815+0824+0826+0830+0839+0840+0841+0842+0843+0845+0847+0848+0859+0860=0815+TOT_OTH_DEF_CR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35</xdr:colOff>
                <xdr:row>2</xdr:row>
                <xdr:rowOff>5</xdr:rowOff>
              </xdr:from>
              <xdr:to>
                <xdr:col>49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AW4" authorId="0">
      <text>
        <r>
          <rPr>
            <sz val="8"/>
            <color rgb="FF0000FF"/>
            <rFont val="Tahoma"/>
            <family val="2"/>
          </rPr>
          <t xml:space="preserve">0645+0870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48</xdr:col>
                <xdr:colOff>35</xdr:colOff>
                <xdr:row>2</xdr:row>
                <xdr:rowOff>5</xdr:rowOff>
              </xdr:from>
              <xdr:to>
                <xdr:col>50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AX4" authorId="0">
      <text>
        <r>
          <rPr>
            <sz val="8"/>
            <color rgb="FF0000FF"/>
            <rFont val="Tahoma"/>
            <family val="2"/>
          </rPr>
          <t xml:space="preserve">0855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35</xdr:colOff>
                <xdr:row>2</xdr:row>
                <xdr:rowOff>5</xdr:rowOff>
              </xdr:from>
              <xdr:to>
                <xdr:col>51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AY4" authorId="0">
      <text>
        <r>
          <rPr>
            <sz val="8"/>
            <color rgb="FF0000FF"/>
            <rFont val="Tahoma"/>
            <family val="2"/>
          </rPr>
          <t xml:space="preserve">0875+0876+0877+0878+0445+0880+0885=TOT_REDM_PSTK+TOT_CONV_PSTK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35</xdr:colOff>
                <xdr:row>2</xdr:row>
                <xdr:rowOff>5</xdr:rowOff>
              </xdr:from>
              <xdr:to>
                <xdr:col>52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AZ4" authorId="0">
      <text>
        <r>
          <rPr>
            <sz val="8"/>
            <color rgb="FF0000FF"/>
            <rFont val="Tahoma"/>
            <family val="2"/>
          </rPr>
          <t xml:space="preserve">0895+0901=TOT_COMMON_STK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35</xdr:colOff>
                <xdr:row>2</xdr:row>
                <xdr:rowOff>5</xdr:rowOff>
              </xdr:from>
              <xdr:to>
                <xdr:col>54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A4" authorId="0">
      <text>
        <r>
          <rPr>
            <sz val="8"/>
            <color rgb="FF0000FF"/>
            <rFont val="Tahoma"/>
            <family val="2"/>
          </rPr>
          <t xml:space="preserve">0915+0916+0910=TOT_PREM_C_STK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35</xdr:colOff>
                <xdr:row>2</xdr:row>
                <xdr:rowOff>5</xdr:rowOff>
              </xdr:from>
              <xdr:to>
                <xdr:col>55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B4" authorId="0">
      <text>
        <r>
          <rPr>
            <sz val="8"/>
            <color rgb="FF0000FF"/>
            <rFont val="Tahoma"/>
            <family val="2"/>
          </rPr>
          <t xml:space="preserve">0875+0876+0877+0878+0445+0880+0885=TOT_REDM_PSTK+TOT_CONV_PSTK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52</xdr:col>
                <xdr:colOff>35</xdr:colOff>
                <xdr:row>2</xdr:row>
                <xdr:rowOff>5</xdr:rowOff>
              </xdr:from>
              <xdr:to>
                <xdr:col>55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C4" authorId="0">
      <text>
        <r>
          <rPr>
            <sz val="8"/>
            <color rgb="FF0000FF"/>
            <rFont val="Tahoma"/>
            <family val="2"/>
          </rPr>
          <t xml:space="preserve">0919+0920+0921+0924+0926+0930+0931+0935+0940+0936+0941+0942=TOT_RET_EARN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35</xdr:colOff>
                <xdr:row>2</xdr:row>
                <xdr:rowOff>5</xdr:rowOff>
              </xdr:from>
              <xdr:to>
                <xdr:col>56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D4" authorId="0">
      <text>
        <r>
          <rPr>
            <sz val="8"/>
            <color rgb="FF0000FF"/>
            <rFont val="Tahoma"/>
            <family val="2"/>
          </rPr>
          <t xml:space="preserve">0948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55</xdr:col>
                <xdr:colOff>35</xdr:colOff>
                <xdr:row>2</xdr:row>
                <xdr:rowOff>5</xdr:rowOff>
              </xdr:from>
              <xdr:to>
                <xdr:col>57</xdr:col>
                <xdr:colOff>21</xdr:colOff>
                <xdr:row>6</xdr:row>
                <xdr:rowOff>17</xdr:rowOff>
              </xdr:to>
            </anchor>
          </commentPr>
        </mc:Choice>
        <mc:Fallback/>
      </mc:AlternateContent>
    </comment>
    <comment ref="BE4" authorId="0">
      <text>
        <r>
          <rPr>
            <sz val="8"/>
            <color rgb="FF0000FF"/>
            <rFont val="Tahoma"/>
            <family val="2"/>
          </rPr>
          <t xml:space="preserve">0951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56</xdr:col>
                <xdr:colOff>29</xdr:colOff>
                <xdr:row>2</xdr:row>
                <xdr:rowOff>5</xdr:rowOff>
              </xdr:from>
              <xdr:to>
                <xdr:col>58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F4" authorId="0">
      <text>
        <r>
          <rPr>
            <sz val="8"/>
            <color rgb="FF0000FF"/>
            <rFont val="Tahoma"/>
            <family val="2"/>
          </rPr>
          <t xml:space="preserve">0950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35</xdr:colOff>
                <xdr:row>2</xdr:row>
                <xdr:rowOff>5</xdr:rowOff>
              </xdr:from>
              <xdr:to>
                <xdr:col>59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G4" authorId="0">
      <text>
        <r>
          <rPr>
            <sz val="8"/>
            <color rgb="FF0000FF"/>
            <rFont val="Tahoma"/>
            <family val="2"/>
          </rPr>
          <t xml:space="preserve">0953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58</xdr:col>
                <xdr:colOff>35</xdr:colOff>
                <xdr:row>2</xdr:row>
                <xdr:rowOff>5</xdr:rowOff>
              </xdr:from>
              <xdr:to>
                <xdr:col>60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H4" authorId="0">
      <text>
        <r>
          <rPr>
            <sz val="8"/>
            <color rgb="FF0000FF"/>
            <rFont val="Tahoma"/>
            <family val="2"/>
          </rPr>
          <t xml:space="preserve">0958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35</xdr:colOff>
                <xdr:row>2</xdr:row>
                <xdr:rowOff>5</xdr:rowOff>
              </xdr:from>
              <xdr:to>
                <xdr:col>61</xdr:col>
                <xdr:colOff>23</xdr:colOff>
                <xdr:row>6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<sst xmlns="http://schemas.openxmlformats.org/spreadsheetml/2006/main" count="197" uniqueCount="174">
  <si>
    <t xml:space="preserve">Enron Corp. - (EOTT Companies)</t>
  </si>
  <si>
    <t xml:space="preserve">EOTTC2</t>
  </si>
  <si>
    <t xml:space="preserve">report date</t>
  </si>
  <si>
    <t xml:space="preserve">Statement of Consolidated Cash Flows</t>
  </si>
  <si>
    <t xml:space="preserve">ACTUAL</t>
  </si>
  <si>
    <t xml:space="preserve">09/30/00</t>
  </si>
  <si>
    <t xml:space="preserve">report time</t>
  </si>
  <si>
    <r>
      <rPr>
        <b val="true"/>
        <sz val="8"/>
        <rFont val="Arial"/>
        <family val="0"/>
      </rPr>
      <t xml:space="preserve">For the</t>
    </r>
    <r>
      <rPr>
        <b val="true"/>
        <sz val="8"/>
        <color rgb="FFFF0000"/>
        <rFont val="Arial"/>
        <family val="2"/>
      </rPr>
      <t xml:space="preserve"> 9 </t>
    </r>
    <r>
      <rPr>
        <b val="true"/>
        <sz val="8"/>
        <rFont val="Arial"/>
        <family val="0"/>
      </rPr>
      <t xml:space="preserve">months ended</t>
    </r>
    <r>
      <rPr>
        <b val="true"/>
        <sz val="8"/>
        <color rgb="FFFF0000"/>
        <rFont val="Arial"/>
        <family val="2"/>
      </rPr>
      <t xml:space="preserve"> September 30, 2000</t>
    </r>
  </si>
  <si>
    <t xml:space="preserve">PRIORYR</t>
  </si>
  <si>
    <t xml:space="preserve">12/31/99</t>
  </si>
  <si>
    <t xml:space="preserve">E1</t>
  </si>
  <si>
    <t xml:space="preserve">E2</t>
  </si>
  <si>
    <t xml:space="preserve">E3</t>
  </si>
  <si>
    <t xml:space="preserve">E4</t>
  </si>
  <si>
    <t xml:space="preserve">E8</t>
  </si>
  <si>
    <t xml:space="preserve">E6</t>
  </si>
  <si>
    <t xml:space="preserve">E11</t>
  </si>
  <si>
    <t xml:space="preserve">E12</t>
  </si>
  <si>
    <t xml:space="preserve">E14</t>
  </si>
  <si>
    <t xml:space="preserve">E15</t>
  </si>
  <si>
    <t xml:space="preserve">E31</t>
  </si>
  <si>
    <t xml:space="preserve">CASH FLW</t>
  </si>
  <si>
    <t xml:space="preserve">CASH, TEMP</t>
  </si>
  <si>
    <t xml:space="preserve">I/C CASH</t>
  </si>
  <si>
    <t xml:space="preserve">NET TRADE</t>
  </si>
  <si>
    <t xml:space="preserve">ACCTS REC</t>
  </si>
  <si>
    <t xml:space="preserve">NOTES REC</t>
  </si>
  <si>
    <t xml:space="preserve">CURR MKT</t>
  </si>
  <si>
    <t xml:space="preserve">TRANSP/EXCH</t>
  </si>
  <si>
    <t xml:space="preserve">MATERIALS</t>
  </si>
  <si>
    <t xml:space="preserve">PRICE RISK</t>
  </si>
  <si>
    <t xml:space="preserve">OTHER CURR</t>
  </si>
  <si>
    <t xml:space="preserve">INVSMT IN</t>
  </si>
  <si>
    <t xml:space="preserve">I/C WITH</t>
  </si>
  <si>
    <t xml:space="preserve">MARKETABLE</t>
  </si>
  <si>
    <t xml:space="preserve">ADV &amp; PPYMTS</t>
  </si>
  <si>
    <t xml:space="preserve"> NET RECOV.</t>
  </si>
  <si>
    <t xml:space="preserve">DEF CONT</t>
  </si>
  <si>
    <t xml:space="preserve">INVST N/A</t>
  </si>
  <si>
    <t xml:space="preserve">OTHER</t>
  </si>
  <si>
    <t xml:space="preserve">OTHER </t>
  </si>
  <si>
    <t xml:space="preserve">DEF CHGS</t>
  </si>
  <si>
    <t xml:space="preserve">ACCUM</t>
  </si>
  <si>
    <t xml:space="preserve">DEFERRED</t>
  </si>
  <si>
    <t xml:space="preserve">NOTES</t>
  </si>
  <si>
    <t xml:space="preserve">NOTES PAYABLE</t>
  </si>
  <si>
    <t xml:space="preserve">ACCOUNTS</t>
  </si>
  <si>
    <t xml:space="preserve">ACCTS PAYABLE</t>
  </si>
  <si>
    <t xml:space="preserve">TRANSP/EXCHG</t>
  </si>
  <si>
    <t xml:space="preserve">ACCRUED</t>
  </si>
  <si>
    <t xml:space="preserve">LONG-TERM</t>
  </si>
  <si>
    <t xml:space="preserve">L/T DEBT</t>
  </si>
  <si>
    <t xml:space="preserve">DEF'D INC</t>
  </si>
  <si>
    <t xml:space="preserve">OTHER DEFD</t>
  </si>
  <si>
    <t xml:space="preserve">OTHER L-T</t>
  </si>
  <si>
    <t xml:space="preserve">MINORITY</t>
  </si>
  <si>
    <t xml:space="preserve">PREFERRED</t>
  </si>
  <si>
    <t xml:space="preserve">COMMON</t>
  </si>
  <si>
    <t xml:space="preserve">PREM. ON </t>
  </si>
  <si>
    <t xml:space="preserve">INTERCO</t>
  </si>
  <si>
    <t xml:space="preserve">RETAINED</t>
  </si>
  <si>
    <t xml:space="preserve">FOR CURR'CY</t>
  </si>
  <si>
    <t xml:space="preserve">FLEX EQUITY</t>
  </si>
  <si>
    <t xml:space="preserve">L-T REC.</t>
  </si>
  <si>
    <t xml:space="preserve">TREASURY</t>
  </si>
  <si>
    <t xml:space="preserve">RESTRICTED</t>
  </si>
  <si>
    <t xml:space="preserve">(In Thousands)</t>
  </si>
  <si>
    <t xml:space="preserve">STATEMENT</t>
  </si>
  <si>
    <t xml:space="preserve">CASH INVMT</t>
  </si>
  <si>
    <t xml:space="preserve">FROM CORP</t>
  </si>
  <si>
    <t xml:space="preserve">&amp; OTHR REC</t>
  </si>
  <si>
    <t xml:space="preserve">CORP</t>
  </si>
  <si>
    <t xml:space="preserve">CONS SUB</t>
  </si>
  <si>
    <t xml:space="preserve">SECURITIES</t>
  </si>
  <si>
    <t xml:space="preserve">GAS RECVBLE</t>
  </si>
  <si>
    <t xml:space="preserve">INVENTORIES</t>
  </si>
  <si>
    <t xml:space="preserve">&amp; SUPPLIES</t>
  </si>
  <si>
    <t xml:space="preserve">PREPYMTS</t>
  </si>
  <si>
    <t xml:space="preserve">MGT CURR</t>
  </si>
  <si>
    <t xml:space="preserve">ASSETS</t>
  </si>
  <si>
    <t xml:space="preserve">UNCON SUBS</t>
  </si>
  <si>
    <t xml:space="preserve">FOR GAS</t>
  </si>
  <si>
    <t xml:space="preserve">FROM PERU</t>
  </si>
  <si>
    <t xml:space="preserve">REFORMATN</t>
  </si>
  <si>
    <t xml:space="preserve">MGT N-CUR</t>
  </si>
  <si>
    <t xml:space="preserve">DISC OPER</t>
  </si>
  <si>
    <t xml:space="preserve">INVESTMNTS</t>
  </si>
  <si>
    <t xml:space="preserve">DEBT EXP</t>
  </si>
  <si>
    <t xml:space="preserve">P,P &amp; E</t>
  </si>
  <si>
    <t xml:space="preserve">D,D &amp; A</t>
  </si>
  <si>
    <t xml:space="preserve">TAX CREDITS</t>
  </si>
  <si>
    <t xml:space="preserve">PAYABLE</t>
  </si>
  <si>
    <t xml:space="preserve">GAS PAYABLE</t>
  </si>
  <si>
    <t xml:space="preserve">TAXES</t>
  </si>
  <si>
    <t xml:space="preserve">INTEREST</t>
  </si>
  <si>
    <t xml:space="preserve">MGT-CURR</t>
  </si>
  <si>
    <t xml:space="preserve">LIABILITES</t>
  </si>
  <si>
    <t xml:space="preserve">DEBT</t>
  </si>
  <si>
    <t xml:space="preserve">SUBS</t>
  </si>
  <si>
    <t xml:space="preserve">CREDITS</t>
  </si>
  <si>
    <t xml:space="preserve">OBLIGATIONS</t>
  </si>
  <si>
    <t xml:space="preserve">STOCK</t>
  </si>
  <si>
    <t xml:space="preserve">COM. STK</t>
  </si>
  <si>
    <t xml:space="preserve">EQUITY</t>
  </si>
  <si>
    <t xml:space="preserve">EARNINGS</t>
  </si>
  <si>
    <t xml:space="preserve">TRANSL ADJ</t>
  </si>
  <si>
    <t xml:space="preserve">TRUST REC</t>
  </si>
  <si>
    <t xml:space="preserve">FROM ESOP</t>
  </si>
  <si>
    <t xml:space="preserve">STK. PLAN</t>
  </si>
  <si>
    <t xml:space="preserve">Balance, Beginning of Period - Cash</t>
  </si>
  <si>
    <t xml:space="preserve">Beg Bal:</t>
  </si>
  <si>
    <t xml:space="preserve">Balance, Beginning of Period - I/C Cash Corp</t>
  </si>
  <si>
    <t xml:space="preserve">End Bal:</t>
  </si>
  <si>
    <t xml:space="preserve">Balance, Beginning of Period - Cash, I/C Cash Corp</t>
  </si>
  <si>
    <t xml:space="preserve"> CHECK</t>
  </si>
  <si>
    <t xml:space="preserve">Operating Cash Inflows (Outflows)</t>
  </si>
  <si>
    <t xml:space="preserve"> Net income before financing costs</t>
  </si>
  <si>
    <t xml:space="preserve">    Financing costs</t>
  </si>
  <si>
    <t xml:space="preserve"> NI after financing costs (excluding cons subs equity earn)</t>
  </si>
  <si>
    <t xml:space="preserve">    Depreciation, depletion and amortization</t>
  </si>
  <si>
    <t xml:space="preserve">    Oil and gas exploration expenses</t>
  </si>
  <si>
    <t xml:space="preserve">    Deferred income taxes</t>
  </si>
  <si>
    <t xml:space="preserve">    Income attributable to minority interest</t>
  </si>
  <si>
    <t xml:space="preserve">    Gains on sales of assets and investments</t>
  </si>
  <si>
    <t xml:space="preserve">    Dividends on pref securities of subsidiary cos.</t>
  </si>
  <si>
    <t xml:space="preserve">    Net assets from price risk management activities</t>
  </si>
  <si>
    <t xml:space="preserve">    Amortization of production payment transaction</t>
  </si>
  <si>
    <t xml:space="preserve">    Equity earnings</t>
  </si>
  <si>
    <t xml:space="preserve">    Equity/partnership distributions</t>
  </si>
  <si>
    <t xml:space="preserve">    Other, net</t>
  </si>
  <si>
    <t xml:space="preserve">          Funds Flow</t>
  </si>
  <si>
    <t xml:space="preserve">Changes in components of working capital from operations:</t>
  </si>
  <si>
    <t xml:space="preserve">   Receivables</t>
  </si>
  <si>
    <t xml:space="preserve">   A/R, A/P - Intercompany</t>
  </si>
  <si>
    <t xml:space="preserve">   A/R, A/P - Corp</t>
  </si>
  <si>
    <t xml:space="preserve">   Inventories</t>
  </si>
  <si>
    <t xml:space="preserve">   Prepayments</t>
  </si>
  <si>
    <t xml:space="preserve">   Payables</t>
  </si>
  <si>
    <t xml:space="preserve">   Exchange Rec/Payable</t>
  </si>
  <si>
    <t xml:space="preserve">   Accrued taxes</t>
  </si>
  <si>
    <t xml:space="preserve">   Accrued interest</t>
  </si>
  <si>
    <t xml:space="preserve">   Other working capital</t>
  </si>
  <si>
    <t xml:space="preserve">        Total changes in components of working capital</t>
  </si>
  <si>
    <t xml:space="preserve">  Net Cash Provided by Operating Activities</t>
  </si>
  <si>
    <t xml:space="preserve">Investing Cash Inflows (Outflows)</t>
  </si>
  <si>
    <t xml:space="preserve">Proceeds from sale of assets and investments</t>
  </si>
  <si>
    <t xml:space="preserve">Capital Expenditures</t>
  </si>
  <si>
    <t xml:space="preserve">Acquisition of subsidiary stock</t>
  </si>
  <si>
    <t xml:space="preserve">Business acquisitions, net of cash acquired </t>
  </si>
  <si>
    <t xml:space="preserve">Equity Investments</t>
  </si>
  <si>
    <t xml:space="preserve">EOTT Advances</t>
  </si>
  <si>
    <t xml:space="preserve">Other investing activities - intercompany</t>
  </si>
  <si>
    <t xml:space="preserve">Other investing activities, net</t>
  </si>
  <si>
    <t xml:space="preserve">  Net Cash Provided by Investing Activities</t>
  </si>
  <si>
    <t xml:space="preserve">Cash Flows From Financing Activities</t>
  </si>
  <si>
    <t xml:space="preserve">Net increase (decrease) in short-term borrowings</t>
  </si>
  <si>
    <t xml:space="preserve">Issuance of long-term debt</t>
  </si>
  <si>
    <t xml:space="preserve">Repayment of long-term debt </t>
  </si>
  <si>
    <t xml:space="preserve">Issuance of company-obligated prefd securities of subs</t>
  </si>
  <si>
    <t xml:space="preserve">Issuance of common stock</t>
  </si>
  <si>
    <t xml:space="preserve">Dividends paid</t>
  </si>
  <si>
    <t xml:space="preserve">Dividends paid by subsidiary to minority interest</t>
  </si>
  <si>
    <t xml:space="preserve">Issuance of treasury stock</t>
  </si>
  <si>
    <t xml:space="preserve">Acquisition of treasury stock</t>
  </si>
  <si>
    <t xml:space="preserve">Issuance of preferred stock</t>
  </si>
  <si>
    <t xml:space="preserve">Flexible equity trust receivable</t>
  </si>
  <si>
    <t xml:space="preserve">Other financing activities - I/C</t>
  </si>
  <si>
    <t xml:space="preserve">Other financing activities, net</t>
  </si>
  <si>
    <t xml:space="preserve">  Net Cash Provided by Financing Activities</t>
  </si>
  <si>
    <t xml:space="preserve">INC (DEC) IN CASH &amp; CASH EQUIV, I/C CASH FROM CORP</t>
  </si>
  <si>
    <t xml:space="preserve">INC (DEC) IN CASH &amp; CASH EQUIV</t>
  </si>
  <si>
    <t xml:space="preserve">INC (DEC) INTERCOMPANY CASH FROM CORPORATE</t>
  </si>
  <si>
    <t xml:space="preserve">Change in other obligations</t>
  </si>
  <si>
    <t xml:space="preserve">Change in total obligations</t>
  </si>
</sst>
</file>

<file path=xl/styles.xml><?xml version="1.0" encoding="utf-8"?>
<styleSheet xmlns="http://schemas.openxmlformats.org/spreadsheetml/2006/main">
  <numFmts count="11">
    <numFmt numFmtId="164" formatCode="[$-409]#,##0_);\(#,##0\)"/>
    <numFmt numFmtId="165" formatCode="_(* #,##0_);_(* \(#,##0\);_(* \-_);_(@_)"/>
    <numFmt numFmtId="166" formatCode="_(* #,##0.00_);_(* \(#,##0.00\);_(* \-??_);_(@_)"/>
    <numFmt numFmtId="167" formatCode="_(\$* #,##0_);_(\$* \(#,##0\);_(\$* \-_);_(@_)"/>
    <numFmt numFmtId="168" formatCode="_(\$* #,##0.00_);_(\$* \(#,##0.00\);_(\$* \-??_);_(@_)"/>
    <numFmt numFmtId="169" formatCode="[$-409]General"/>
    <numFmt numFmtId="170" formatCode="[$-409]@"/>
    <numFmt numFmtId="171" formatCode="[$-409]mm/dd/yy"/>
    <numFmt numFmtId="172" formatCode="dd\-mmm\-yy_)"/>
    <numFmt numFmtId="173" formatCode="[$-409]h:mm\ AM/PM"/>
    <numFmt numFmtId="174" formatCode="hh:mm\ AM/PM_)"/>
  </numFmts>
  <fonts count="24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sz val="10"/>
      <name val="Courier New"/>
      <family val="3"/>
    </font>
    <font>
      <sz val="10"/>
      <name val="MS Sans Serif"/>
      <family val="0"/>
    </font>
    <font>
      <b val="true"/>
      <sz val="8"/>
      <name val="Arial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i val="true"/>
      <sz val="6"/>
      <name val="Arial"/>
      <family val="0"/>
    </font>
    <font>
      <b val="true"/>
      <sz val="8"/>
      <color rgb="FFFF0000"/>
      <name val="Arial"/>
      <family val="2"/>
    </font>
    <font>
      <sz val="8"/>
      <color rgb="FFFF00FF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i val="true"/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0"/>
    </font>
    <font>
      <b val="true"/>
      <sz val="8"/>
      <color rgb="FF0000FF"/>
      <name val="Arial"/>
      <family val="2"/>
    </font>
    <font>
      <sz val="8"/>
      <color rgb="FF0000FF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dotted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dotted"/>
      <top style="thin"/>
      <bottom/>
      <diagonal/>
    </border>
    <border diagonalUp="false" diagonalDown="false">
      <left/>
      <right style="dashed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dashed"/>
      <top/>
      <bottom/>
      <diagonal/>
    </border>
    <border diagonalUp="false" diagonalDown="false">
      <left style="dashed"/>
      <right/>
      <top/>
      <bottom style="thin"/>
      <diagonal/>
    </border>
    <border diagonalUp="false" diagonalDown="false">
      <left style="dashed"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dashed"/>
      <right/>
      <top/>
      <bottom style="double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9309REST" xfId="20"/>
    <cellStyle name="Comma [0]_cashflow" xfId="21"/>
    <cellStyle name="Comma [0]_Sheet1 (2)" xfId="22"/>
    <cellStyle name="Comma [0]_Working Cap Adj" xfId="23"/>
    <cellStyle name="Comma_9309REST" xfId="24"/>
    <cellStyle name="Comma_cashflow" xfId="25"/>
    <cellStyle name="Comma_Sheet1 (2)" xfId="26"/>
    <cellStyle name="Comma_Working Cap Adj" xfId="27"/>
    <cellStyle name="Currency [0]_9309REST" xfId="28"/>
    <cellStyle name="Currency [0]_cashflow" xfId="29"/>
    <cellStyle name="Currency [0]_Sheet1 (2)" xfId="30"/>
    <cellStyle name="Currency [0]_Working Cap Adj" xfId="31"/>
    <cellStyle name="Currency_9309REST" xfId="32"/>
    <cellStyle name="Currency_cashflow" xfId="33"/>
    <cellStyle name="Currency_Sheet1 (2)" xfId="34"/>
    <cellStyle name="Currency_Working Cap Adj" xfId="35"/>
    <cellStyle name="Normal_9206CFOT.XLS" xfId="36"/>
    <cellStyle name="Normal_9306OTHR.XLS" xfId="37"/>
    <cellStyle name="Normal_9306SALE.XLS" xfId="38"/>
    <cellStyle name="Normal_9309REST" xfId="39"/>
    <cellStyle name="Normal_9309REST_1" xfId="40"/>
    <cellStyle name="Normal_9403OTHR.XLS" xfId="41"/>
    <cellStyle name="Normal_9403SALE.XLS" xfId="42"/>
    <cellStyle name="Normal_cashflow" xfId="43"/>
    <cellStyle name="Normal_CFCONS.XLM" xfId="44"/>
    <cellStyle name="Normal_Sheet1 (2)" xfId="45"/>
    <cellStyle name="Normal_Working Cap Adj" xfId="4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J74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1.25" customHeight="true" zeroHeight="false" outlineLevelRow="4" outlineLevelCol="0"/>
  <cols>
    <col collapsed="false" customWidth="true" hidden="false" outlineLevel="0" max="1" min="1" style="1" width="52.82"/>
    <col collapsed="false" customWidth="true" hidden="false" outlineLevel="0" max="2" min="2" style="1" width="1.82"/>
    <col collapsed="false" customWidth="true" hidden="false" outlineLevel="0" max="3" min="3" style="1" width="12.82"/>
    <col collapsed="false" customWidth="true" hidden="false" outlineLevel="0" max="4" min="4" style="1" width="10.49"/>
    <col collapsed="false" customWidth="true" hidden="false" outlineLevel="0" max="5" min="5" style="1" width="1.82"/>
    <col collapsed="false" customWidth="true" hidden="false" outlineLevel="0" max="15" min="6" style="1" width="12.82"/>
    <col collapsed="false" customWidth="true" hidden="false" outlineLevel="0" max="16" min="16" style="1" width="11.16"/>
    <col collapsed="false" customWidth="true" hidden="false" outlineLevel="0" max="17" min="17" style="1" width="11.33"/>
    <col collapsed="false" customWidth="true" hidden="false" outlineLevel="0" max="25" min="18" style="1" width="12.82"/>
    <col collapsed="false" customWidth="true" hidden="false" outlineLevel="0" max="26" min="26" style="1" width="11.33"/>
    <col collapsed="false" customWidth="true" hidden="false" outlineLevel="0" max="27" min="27" style="1" width="10.82"/>
    <col collapsed="false" customWidth="true" hidden="false" outlineLevel="0" max="29" min="28" style="1" width="11.49"/>
    <col collapsed="false" customWidth="true" hidden="false" outlineLevel="0" max="30" min="30" style="1" width="13.33"/>
    <col collapsed="false" customWidth="true" hidden="false" outlineLevel="0" max="34" min="31" style="1" width="12.82"/>
    <col collapsed="false" customWidth="true" hidden="false" outlineLevel="0" max="35" min="35" style="1" width="13.65"/>
    <col collapsed="false" customWidth="true" hidden="false" outlineLevel="0" max="38" min="36" style="1" width="13.33"/>
    <col collapsed="false" customWidth="true" hidden="false" outlineLevel="0" max="41" min="39" style="1" width="12.82"/>
    <col collapsed="false" customWidth="true" hidden="false" outlineLevel="0" max="42" min="42" style="1" width="11.33"/>
    <col collapsed="false" customWidth="true" hidden="false" outlineLevel="0" max="46" min="43" style="1" width="12.82"/>
    <col collapsed="false" customWidth="true" hidden="false" outlineLevel="0" max="47" min="47" style="1" width="11.33"/>
    <col collapsed="false" customWidth="true" hidden="false" outlineLevel="0" max="53" min="48" style="1" width="12.82"/>
    <col collapsed="false" customWidth="true" hidden="true" outlineLevel="0" max="54" min="54" style="1" width="12.82"/>
    <col collapsed="false" customWidth="true" hidden="false" outlineLevel="0" max="56" min="55" style="1" width="12.82"/>
    <col collapsed="false" customWidth="true" hidden="false" outlineLevel="0" max="57" min="57" style="1" width="11.82"/>
    <col collapsed="false" customWidth="true" hidden="false" outlineLevel="0" max="60" min="58" style="1" width="12.82"/>
    <col collapsed="false" customWidth="true" hidden="false" outlineLevel="0" max="61" min="61" style="1" width="11.49"/>
    <col collapsed="false" customWidth="true" hidden="false" outlineLevel="0" max="62" min="62" style="1" width="9.82"/>
    <col collapsed="false" customWidth="false" hidden="false" outlineLevel="0" max="257" min="63" style="1" width="8.99"/>
  </cols>
  <sheetData>
    <row r="1" customFormat="false" ht="11.25" hidden="false" customHeight="false" outlineLevel="0" collapsed="false">
      <c r="A1" s="2" t="s">
        <v>0</v>
      </c>
      <c r="C1" s="3" t="s">
        <v>1</v>
      </c>
      <c r="G1" s="4" t="s">
        <v>2</v>
      </c>
      <c r="H1" s="5" t="n">
        <f aca="true">NOW()</f>
        <v>45926.9642744233</v>
      </c>
      <c r="I1" s="6"/>
      <c r="J1" s="6"/>
      <c r="K1" s="6"/>
      <c r="L1" s="6"/>
      <c r="M1" s="6"/>
      <c r="N1" s="6"/>
      <c r="O1" s="7"/>
      <c r="P1" s="6"/>
      <c r="Q1" s="6"/>
      <c r="R1" s="8"/>
      <c r="S1" s="6"/>
      <c r="T1" s="6"/>
      <c r="U1" s="6"/>
      <c r="V1" s="6"/>
      <c r="W1" s="6"/>
      <c r="X1" s="6"/>
      <c r="Y1" s="7"/>
      <c r="Z1" s="7"/>
      <c r="AA1" s="7"/>
      <c r="AB1" s="7"/>
      <c r="AC1" s="7"/>
      <c r="AD1" s="6"/>
      <c r="AE1" s="8"/>
      <c r="AF1" s="6"/>
      <c r="AG1" s="6"/>
      <c r="AH1" s="6"/>
      <c r="AI1" s="6"/>
      <c r="AJ1" s="6"/>
      <c r="AK1" s="6"/>
      <c r="AL1" s="6"/>
      <c r="AM1" s="6"/>
      <c r="AN1" s="6"/>
      <c r="AO1" s="7"/>
      <c r="AP1" s="7"/>
      <c r="AQ1" s="6"/>
      <c r="AR1" s="8"/>
      <c r="AS1" s="8"/>
      <c r="AT1" s="6"/>
      <c r="AU1" s="6"/>
      <c r="AV1" s="6"/>
      <c r="AW1" s="6"/>
      <c r="AX1" s="6"/>
      <c r="AY1" s="7"/>
      <c r="AZ1" s="6"/>
      <c r="BA1" s="8"/>
      <c r="BB1" s="9"/>
      <c r="BC1" s="6"/>
      <c r="BD1" s="6"/>
      <c r="BE1" s="6"/>
      <c r="BF1" s="6"/>
      <c r="BG1" s="6"/>
      <c r="BH1" s="6"/>
      <c r="BI1" s="7"/>
    </row>
    <row r="2" customFormat="false" ht="11.25" hidden="false" customHeight="false" outlineLevel="0" collapsed="false">
      <c r="A2" s="2" t="s">
        <v>3</v>
      </c>
      <c r="C2" s="10" t="s">
        <v>4</v>
      </c>
      <c r="D2" s="11" t="s">
        <v>5</v>
      </c>
      <c r="G2" s="4" t="s">
        <v>6</v>
      </c>
      <c r="H2" s="12" t="n">
        <f aca="true">NOW()</f>
        <v>45926.9642744235</v>
      </c>
      <c r="I2" s="6"/>
      <c r="J2" s="1" t="str">
        <f aca="true">CELL("filename")</f>
        <v>'file:///mnt/12tb/@roms/datasets/enron/EDRM Enron Email Data Set v2 XML/filtered-attachments/xls/CF_EOTTC2.xls'#$EOTTC2</v>
      </c>
      <c r="K2" s="6"/>
      <c r="L2" s="13"/>
      <c r="M2" s="6"/>
      <c r="N2" s="6"/>
      <c r="O2" s="6"/>
      <c r="P2" s="6"/>
      <c r="Q2" s="6"/>
      <c r="R2" s="8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8"/>
      <c r="AF2" s="7"/>
      <c r="AG2" s="7"/>
      <c r="AH2" s="6"/>
      <c r="AI2" s="6"/>
      <c r="AJ2" s="6"/>
      <c r="AK2" s="6"/>
      <c r="AL2" s="6"/>
      <c r="AM2" s="6"/>
      <c r="AN2" s="6"/>
      <c r="AO2" s="6"/>
      <c r="AP2" s="6"/>
      <c r="AQ2" s="7"/>
      <c r="AR2" s="8"/>
      <c r="AS2" s="8"/>
      <c r="AT2" s="6"/>
      <c r="AU2" s="6"/>
      <c r="AV2" s="6"/>
      <c r="AW2" s="6"/>
      <c r="AX2" s="6"/>
      <c r="AY2" s="7"/>
      <c r="AZ2" s="6"/>
      <c r="BA2" s="8"/>
      <c r="BB2" s="14"/>
      <c r="BC2" s="6"/>
      <c r="BD2" s="6"/>
      <c r="BE2" s="6"/>
      <c r="BF2" s="6"/>
      <c r="BG2" s="6"/>
      <c r="BH2" s="6"/>
      <c r="BI2" s="6"/>
    </row>
    <row r="3" customFormat="false" ht="11.25" hidden="false" customHeight="false" outlineLevel="0" collapsed="false">
      <c r="A3" s="2" t="s">
        <v>7</v>
      </c>
      <c r="B3" s="15"/>
      <c r="C3" s="10" t="s">
        <v>8</v>
      </c>
      <c r="D3" s="16" t="s">
        <v>9</v>
      </c>
      <c r="F3" s="17"/>
      <c r="G3" s="17"/>
      <c r="H3" s="18" t="s">
        <v>10</v>
      </c>
      <c r="I3" s="17"/>
      <c r="J3" s="17"/>
      <c r="K3" s="17"/>
      <c r="L3" s="17"/>
      <c r="M3" s="17"/>
      <c r="N3" s="17"/>
      <c r="O3" s="17"/>
      <c r="P3" s="17"/>
      <c r="Q3" s="17"/>
      <c r="R3" s="18" t="s">
        <v>11</v>
      </c>
      <c r="S3" s="18" t="s">
        <v>12</v>
      </c>
      <c r="T3" s="17"/>
      <c r="U3" s="17"/>
      <c r="V3" s="17"/>
      <c r="W3" s="17"/>
      <c r="X3" s="17"/>
      <c r="Y3" s="17"/>
      <c r="Z3" s="17"/>
      <c r="AA3" s="17"/>
      <c r="AB3" s="18" t="s">
        <v>13</v>
      </c>
      <c r="AC3" s="18" t="s">
        <v>14</v>
      </c>
      <c r="AD3" s="17"/>
      <c r="AE3" s="18" t="s">
        <v>15</v>
      </c>
      <c r="AF3" s="18" t="s">
        <v>15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8" t="s">
        <v>16</v>
      </c>
      <c r="AR3" s="18" t="s">
        <v>17</v>
      </c>
      <c r="AS3" s="17"/>
      <c r="AT3" s="17"/>
      <c r="AU3" s="17"/>
      <c r="AV3" s="18" t="s">
        <v>18</v>
      </c>
      <c r="AW3" s="17"/>
      <c r="AX3" s="18" t="s">
        <v>19</v>
      </c>
      <c r="AY3" s="17"/>
      <c r="AZ3" s="17"/>
      <c r="BA3" s="17"/>
      <c r="BB3" s="17"/>
      <c r="BC3" s="18" t="s">
        <v>20</v>
      </c>
      <c r="BD3" s="17"/>
      <c r="BE3" s="17"/>
      <c r="BF3" s="17"/>
      <c r="BG3" s="17"/>
      <c r="BH3" s="17"/>
      <c r="BI3" s="17"/>
    </row>
    <row r="4" customFormat="false" ht="11.25" hidden="false" customHeight="false" outlineLevel="0" collapsed="false">
      <c r="A4" s="19"/>
      <c r="B4" s="20"/>
      <c r="C4" s="21" t="s">
        <v>21</v>
      </c>
      <c r="D4" s="22"/>
      <c r="E4" s="23"/>
      <c r="F4" s="21" t="s">
        <v>22</v>
      </c>
      <c r="G4" s="21" t="s">
        <v>23</v>
      </c>
      <c r="H4" s="24" t="s">
        <v>24</v>
      </c>
      <c r="I4" s="24" t="s">
        <v>25</v>
      </c>
      <c r="J4" s="24" t="s">
        <v>25</v>
      </c>
      <c r="K4" s="21" t="s">
        <v>26</v>
      </c>
      <c r="L4" s="21" t="s">
        <v>27</v>
      </c>
      <c r="M4" s="25" t="s">
        <v>28</v>
      </c>
      <c r="N4" s="22"/>
      <c r="O4" s="24" t="s">
        <v>29</v>
      </c>
      <c r="P4" s="22"/>
      <c r="Q4" s="24" t="s">
        <v>30</v>
      </c>
      <c r="R4" s="24" t="s">
        <v>31</v>
      </c>
      <c r="S4" s="24" t="s">
        <v>32</v>
      </c>
      <c r="T4" s="24" t="s">
        <v>32</v>
      </c>
      <c r="U4" s="21" t="s">
        <v>33</v>
      </c>
      <c r="V4" s="24" t="s">
        <v>34</v>
      </c>
      <c r="W4" s="24" t="s">
        <v>35</v>
      </c>
      <c r="X4" s="24" t="s">
        <v>36</v>
      </c>
      <c r="Y4" s="24" t="s">
        <v>37</v>
      </c>
      <c r="Z4" s="24" t="s">
        <v>30</v>
      </c>
      <c r="AA4" s="24" t="s">
        <v>38</v>
      </c>
      <c r="AB4" s="24" t="s">
        <v>39</v>
      </c>
      <c r="AC4" s="24" t="s">
        <v>40</v>
      </c>
      <c r="AD4" s="24" t="s">
        <v>41</v>
      </c>
      <c r="AE4" s="24"/>
      <c r="AF4" s="24" t="s">
        <v>42</v>
      </c>
      <c r="AG4" s="24" t="s">
        <v>43</v>
      </c>
      <c r="AH4" s="24" t="s">
        <v>44</v>
      </c>
      <c r="AI4" s="24" t="s">
        <v>45</v>
      </c>
      <c r="AJ4" s="24" t="s">
        <v>46</v>
      </c>
      <c r="AK4" s="24" t="s">
        <v>47</v>
      </c>
      <c r="AL4" s="24" t="s">
        <v>47</v>
      </c>
      <c r="AM4" s="24" t="s">
        <v>48</v>
      </c>
      <c r="AN4" s="24" t="s">
        <v>49</v>
      </c>
      <c r="AO4" s="24" t="s">
        <v>49</v>
      </c>
      <c r="AP4" s="24" t="s">
        <v>30</v>
      </c>
      <c r="AQ4" s="24" t="s">
        <v>31</v>
      </c>
      <c r="AR4" s="24" t="s">
        <v>50</v>
      </c>
      <c r="AS4" s="24" t="s">
        <v>51</v>
      </c>
      <c r="AT4" s="24" t="s">
        <v>52</v>
      </c>
      <c r="AU4" s="24" t="s">
        <v>30</v>
      </c>
      <c r="AV4" s="24" t="s">
        <v>53</v>
      </c>
      <c r="AW4" s="24" t="s">
        <v>54</v>
      </c>
      <c r="AX4" s="24" t="s">
        <v>55</v>
      </c>
      <c r="AY4" s="24" t="s">
        <v>56</v>
      </c>
      <c r="AZ4" s="24" t="s">
        <v>57</v>
      </c>
      <c r="BA4" s="24" t="s">
        <v>58</v>
      </c>
      <c r="BB4" s="24" t="s">
        <v>59</v>
      </c>
      <c r="BC4" s="24" t="s">
        <v>60</v>
      </c>
      <c r="BD4" s="24" t="s">
        <v>61</v>
      </c>
      <c r="BE4" s="24" t="s">
        <v>62</v>
      </c>
      <c r="BF4" s="24" t="s">
        <v>63</v>
      </c>
      <c r="BG4" s="24" t="s">
        <v>64</v>
      </c>
      <c r="BH4" s="24" t="s">
        <v>65</v>
      </c>
      <c r="BI4" s="21"/>
    </row>
    <row r="5" customFormat="false" ht="11.25" hidden="false" customHeight="false" outlineLevel="0" collapsed="false">
      <c r="A5" s="26" t="s">
        <v>66</v>
      </c>
      <c r="B5" s="27"/>
      <c r="C5" s="28" t="s">
        <v>67</v>
      </c>
      <c r="D5" s="28"/>
      <c r="E5" s="29"/>
      <c r="F5" s="28" t="s">
        <v>68</v>
      </c>
      <c r="G5" s="28" t="s">
        <v>69</v>
      </c>
      <c r="H5" s="30" t="s">
        <v>70</v>
      </c>
      <c r="I5" s="30" t="s">
        <v>71</v>
      </c>
      <c r="J5" s="30" t="s">
        <v>72</v>
      </c>
      <c r="K5" s="28" t="s">
        <v>72</v>
      </c>
      <c r="L5" s="28" t="s">
        <v>73</v>
      </c>
      <c r="M5" s="30" t="s">
        <v>74</v>
      </c>
      <c r="N5" s="30" t="s">
        <v>75</v>
      </c>
      <c r="O5" s="30" t="s">
        <v>76</v>
      </c>
      <c r="P5" s="30" t="s">
        <v>77</v>
      </c>
      <c r="Q5" s="30" t="s">
        <v>78</v>
      </c>
      <c r="R5" s="30" t="s">
        <v>79</v>
      </c>
      <c r="S5" s="30" t="s">
        <v>80</v>
      </c>
      <c r="T5" s="30" t="s">
        <v>72</v>
      </c>
      <c r="U5" s="28" t="s">
        <v>71</v>
      </c>
      <c r="V5" s="30" t="s">
        <v>73</v>
      </c>
      <c r="W5" s="30" t="s">
        <v>81</v>
      </c>
      <c r="X5" s="30" t="s">
        <v>82</v>
      </c>
      <c r="Y5" s="30" t="s">
        <v>83</v>
      </c>
      <c r="Z5" s="30" t="s">
        <v>84</v>
      </c>
      <c r="AA5" s="30" t="s">
        <v>85</v>
      </c>
      <c r="AB5" s="30" t="s">
        <v>86</v>
      </c>
      <c r="AC5" s="30" t="s">
        <v>41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91</v>
      </c>
      <c r="AI5" s="30" t="s">
        <v>72</v>
      </c>
      <c r="AJ5" s="30" t="s">
        <v>91</v>
      </c>
      <c r="AK5" s="30" t="s">
        <v>72</v>
      </c>
      <c r="AL5" s="30" t="s">
        <v>71</v>
      </c>
      <c r="AM5" s="30" t="s">
        <v>92</v>
      </c>
      <c r="AN5" s="30" t="s">
        <v>93</v>
      </c>
      <c r="AO5" s="30" t="s">
        <v>94</v>
      </c>
      <c r="AP5" s="30" t="s">
        <v>95</v>
      </c>
      <c r="AQ5" s="30" t="s">
        <v>96</v>
      </c>
      <c r="AR5" s="30" t="s">
        <v>97</v>
      </c>
      <c r="AS5" s="30" t="s">
        <v>98</v>
      </c>
      <c r="AT5" s="30" t="s">
        <v>93</v>
      </c>
      <c r="AU5" s="30" t="s">
        <v>84</v>
      </c>
      <c r="AV5" s="30" t="s">
        <v>99</v>
      </c>
      <c r="AW5" s="30" t="s">
        <v>100</v>
      </c>
      <c r="AX5" s="30" t="s">
        <v>94</v>
      </c>
      <c r="AY5" s="30" t="s">
        <v>101</v>
      </c>
      <c r="AZ5" s="30" t="s">
        <v>101</v>
      </c>
      <c r="BA5" s="30" t="s">
        <v>102</v>
      </c>
      <c r="BB5" s="30" t="s">
        <v>103</v>
      </c>
      <c r="BC5" s="30" t="s">
        <v>104</v>
      </c>
      <c r="BD5" s="30" t="s">
        <v>105</v>
      </c>
      <c r="BE5" s="30" t="s">
        <v>106</v>
      </c>
      <c r="BF5" s="30" t="s">
        <v>107</v>
      </c>
      <c r="BG5" s="30" t="s">
        <v>101</v>
      </c>
      <c r="BH5" s="30" t="s">
        <v>108</v>
      </c>
      <c r="BI5" s="28"/>
    </row>
    <row r="6" customFormat="false" ht="12.95" hidden="false" customHeight="true" outlineLevel="2" collapsed="false">
      <c r="A6" s="31" t="s">
        <v>109</v>
      </c>
      <c r="B6" s="32"/>
      <c r="C6" s="33" t="e">
        <f aca="false">F6</f>
        <v>#NAME?</v>
      </c>
      <c r="D6" s="34" t="s">
        <v>110</v>
      </c>
      <c r="E6" s="27"/>
      <c r="F6" s="35" t="e">
        <f aca="false">ROUND((HPVAL($C$1,$C$3,"TOT_CASH_WF",$D$3,"YTD","CORP")+HPVAL($C$1,$C$3,"0025",$D$3,"YTD","CORP"))/1000,0)</f>
        <v>#NAME?</v>
      </c>
      <c r="G6" s="35" t="e">
        <f aca="false">-ROUND((HPVAL($C$1,$C$3,"0660",$D$3,"YTD","CORP"))/1000,0)</f>
        <v>#NAME?</v>
      </c>
      <c r="H6" s="36" t="e">
        <f aca="false">ROUND((HPVAL($C$1,$C$3,"TOT_AR_OTHER",$D$3,"YTD","CORP")+HPVAL($C$1,$C$3,"0070",$D$3,"YTD","CORP")+HPVAL($C$1,$C$3,"0077",$D$3,"YTD","CORP")+HPVAL($C$1,$C$3,"TOT_NR_TRADE",$D$3,"YTD","CORP"))/1000,0)</f>
        <v>#NAME?</v>
      </c>
      <c r="I6" s="36" t="e">
        <f aca="false">ROUND((HPVAL($C$1,$C$3,"0052",$D$3,"YTD","CORP")+HPVAL($C$1,$C$3,"0038",$D$3,"YTD","CORP"))/1000,0)</f>
        <v>#NAME?</v>
      </c>
      <c r="J6" s="36" t="e">
        <f aca="false">ROUND((HPVAL($C$1,$C$3,"0051",$D$3,"YTD","CORP"))/1000,0)</f>
        <v>#NAME?</v>
      </c>
      <c r="K6" s="36" t="e">
        <f aca="false">ROUND((HPVAL($C$1,$C$3,"0037",$D$3,"YTD","CORP"))/1000,0)</f>
        <v>#NAME?</v>
      </c>
      <c r="L6" s="36" t="e">
        <f aca="false">ROUND((HPVAL($C$1,$C$3,"0030",$D$3,"YTD","CORP"))/1000,0)</f>
        <v>#NAME?</v>
      </c>
      <c r="M6" s="36" t="e">
        <f aca="false">ROUND((HPVAL($C$1,$C$3,"0185",$D$3,"YTD","CORP"))/1000,0)</f>
        <v>#NAME?</v>
      </c>
      <c r="N6" s="36" t="e">
        <f aca="false">ROUND((HPVAL($C$1,$C$3,"TOT_INVENTORY",$D$3,"YTD","CORP"))/1000,0)</f>
        <v>#NAME?</v>
      </c>
      <c r="O6" s="35" t="e">
        <f aca="false">ROUND((HPVAL($C$1,$C$3,"0120",$D$3,"YTD","CORP"))/1000,0)</f>
        <v>#NAME?</v>
      </c>
      <c r="P6" s="35" t="e">
        <f aca="false">ROUND((HPVAL($C$1,$C$3,"TOT_PREPYMT",$D$3,"YTD","CORP"))/1000,0)</f>
        <v>#NAME?</v>
      </c>
      <c r="Q6" s="35" t="e">
        <f aca="false">ROUND((HPVAL($C$1,$C$3,"0183",$D$3,"YTD","CORP"))/1000,0)</f>
        <v>#NAME?</v>
      </c>
      <c r="R6" s="36" t="e">
        <f aca="false">ROUND((HPVAL($C$1,$C$3,"TOT_OTH_CA",$D$3,"YTD","CORP")+HPVAL($C$1,$C$3,"0140",$D$3,"YTD","CORP")+HPVAL($C$1,$C$3,"0181",$D$3,"YTD","CORP"))/1000,0)</f>
        <v>#NAME?</v>
      </c>
      <c r="S6" s="36" t="e">
        <f aca="false">ROUND((HPVAL($C$1,$C$3,"TOT_INVEST_SUBS",$D$3,"YTD","CORP"))/1000,0)</f>
        <v>#NAME?</v>
      </c>
      <c r="T6" s="36" t="e">
        <f aca="false">ROUND((HPVAL($C$1,$C$3,"TOT_INV_CONSUB",$D$3,"YTD","CORP")-HPVAL($C$1,$C$3,"0218",$D$3,"YTD","CORP"))/1000,0)</f>
        <v>#NAME?</v>
      </c>
      <c r="U6" s="36" t="e">
        <f aca="false">ROUND((HPVAL($C$1,$C$3,"0218",$D$3,"YTD","CORP"))/1000,0)</f>
        <v>#NAME?</v>
      </c>
      <c r="V6" s="36" t="e">
        <f aca="false">ROUND((HPVAL($C$1,$C$3,"TOT_MKT_SEC",$D$3,"YTD","CORP"))/1000,0)</f>
        <v>#NAME?</v>
      </c>
      <c r="W6" s="37" t="e">
        <f aca="false">ROUND(HPVAL($C$1,$C$3,"0255",$D$3,"YTD","CORP")/1000,0)</f>
        <v>#NAME?</v>
      </c>
      <c r="X6" s="36" t="e">
        <f aca="false">ROUND((HPVAL($C$1,$C$3,"0260",$D$3,"YTD","CORP"))/1000,0)</f>
        <v>#NAME?</v>
      </c>
      <c r="Y6" s="36" t="e">
        <f aca="false">ROUND((HPVAL($C$1,$C$3,"0350",$D$3,"YTD","CORP"))/1000,0)</f>
        <v>#NAME?</v>
      </c>
      <c r="Z6" s="36" t="e">
        <f aca="false">ROUND((HPVAL($C$1,$C$3,"0358",$D$3,"YTD","CORP"))/1000,0)</f>
        <v>#NAME?</v>
      </c>
      <c r="AA6" s="37" t="e">
        <f aca="false">ROUND((HPVAL($C$1,$C$3,"0265",$D$3,"YTD","CORP"))/1000,0)</f>
        <v>#NAME?</v>
      </c>
      <c r="AB6" s="37" t="e">
        <f aca="false">ROUND((HPVAL($C$1,$C$3,"TOT_INV_OTHER",$D$3,"YTD","CORP"))/1000,0)</f>
        <v>#NAME?</v>
      </c>
      <c r="AC6" s="37" t="e">
        <f aca="false">ROUND((HPVAL($C$1,$C$3,"TOT_DEF_CHGS_OTH",$D$3,"YTD","CORP"))/1000,0)</f>
        <v>#NAME?</v>
      </c>
      <c r="AD6" s="37" t="e">
        <f aca="false">ROUND((HPVAL($C$1,$C$3,"0341",$D$3,"YTD","CORP"))/1000,0)</f>
        <v>#NAME?</v>
      </c>
      <c r="AE6" s="36" t="e">
        <f aca="false">ROUND((HPVAL($C$1,$C$3,"TOT_PPE",$D$3,"YTD","CORP"))/1000,0)</f>
        <v>#NAME?</v>
      </c>
      <c r="AF6" s="36" t="e">
        <f aca="false">ROUND((HPVAL($C$1,$C$3,"TOT_ACCUM_DDA",$D$3,"YTD","CORP"))/1000,0)</f>
        <v>#NAME?</v>
      </c>
      <c r="AG6" s="36" t="e">
        <f aca="false">ROUND((HPVAL($C$1,$C$3,"0340",$D$3,"YTD","CORP"))/1000,0)</f>
        <v>#NAME?</v>
      </c>
      <c r="AH6" s="36" t="e">
        <f aca="false">-ROUND(HPVAL($C$1,$C$3,"TOT_NP_OTHER",$D$3,"YTD","CORP")/1000,0)</f>
        <v>#NAME?</v>
      </c>
      <c r="AI6" s="36" t="e">
        <f aca="false">-ROUND((HPVAL($C$1,$C$3,"0486",$D$3,"YTD","CORP"))/1000,0)</f>
        <v>#NAME?</v>
      </c>
      <c r="AJ6" s="37" t="e">
        <f aca="false">-ROUND(HPVAL($C$1,$C$3,"TOT_AP_OTHER",$D$3,"YTD","CORP")/1000,0)</f>
        <v>#NAME?</v>
      </c>
      <c r="AK6" s="37" t="e">
        <f aca="false">-ROUND((HPVAL($C$1,$C$3,"0516",$D$3,"YTD","CORP"))/1000,0)</f>
        <v>#NAME?</v>
      </c>
      <c r="AL6" s="37" t="e">
        <f aca="false">-ROUND((HPVAL($C$1,$C$3,"0517",$D$3,"YTD","CORP"))/1000,0)</f>
        <v>#NAME?</v>
      </c>
      <c r="AM6" s="36" t="e">
        <f aca="false">-ROUND((HPVAL($C$1,$C$3,"0632",$D$3,"YTD","CORP"))/1000,0)</f>
        <v>#NAME?</v>
      </c>
      <c r="AN6" s="36" t="e">
        <f aca="false">-ROUND((HPVAL($C$1,$C$3,"TOT_ACCR_INCTAX",$D$3,"YTD","CORP")+HPVAL($C$1,$C$3,"0560",$D$3,"YTD","CORP"))/1000,0)</f>
        <v>#NAME?</v>
      </c>
      <c r="AO6" s="36" t="e">
        <f aca="false">-ROUND((HPVAL($C$1,$C$3,"TOT_ACCR_INT_OTH",$D$3,"YTD","CORP"))/1000,0)</f>
        <v>#NAME?</v>
      </c>
      <c r="AP6" s="36" t="e">
        <f aca="false">-ROUND((HPVAL($C$1,$C$3,"0653",$D$3,"YTD","CORP"))/1000,0)</f>
        <v>#NAME?</v>
      </c>
      <c r="AQ6" s="36" t="e">
        <f aca="false">-ROUND((HPVAL($C$1,$C$3,"0641",$D$3,"YTD","CORP")+HPVAL($C$1,$C$3,"TOT_OTHER_CL",$D$3,"YTD","CORP"))/1000,0)</f>
        <v>#NAME?</v>
      </c>
      <c r="AR6" s="36" t="e">
        <f aca="false">-ROUND((HPVAL($C$1,$C$3,"TOT_OTH_LT_DEBT",$D$3,"YTD","CORP")+HPVAL($C$1,$C$3,"0450",$D$3,"YTD","CORP")+HPVAL($C$1,$C$3,"0775",$D$3,"YTD","CORP"))/1000,0)</f>
        <v>#NAME?</v>
      </c>
      <c r="AS6" s="36" t="e">
        <f aca="false">-ROUND((HPVAL($C$1,$C$3,"0661",$D$3,"YTD","CORP"))/1000,0)</f>
        <v>#NAME?</v>
      </c>
      <c r="AT6" s="36" t="e">
        <f aca="false">-ROUND((HPVAL($C$1,$C$3,"TOT_DEF_INCTAX",$D$3,"YTD","CORP")+HPVAL($C$1,$C$3,"TOT_DEF_TAX",$D$3,"YTD","CORP"))/1000,0)</f>
        <v>#NAME?</v>
      </c>
      <c r="AU6" s="36" t="e">
        <f aca="false">-ROUND((HPVAL($C$1,$C$3,"0853",$D$3,"YTD","CORP"))/1000,0)</f>
        <v>#NAME?</v>
      </c>
      <c r="AV6" s="36" t="e">
        <f aca="false">-ROUND((HPVAL($C$1,$C$3,"0815",$D$3,"YTD","CORP")+HPVAL($C$1,$C$3,"TOT_OTH_DEF_CR",$D$3,"YTD","CORP"))/1000,0)</f>
        <v>#NAME?</v>
      </c>
      <c r="AW6" s="36" t="e">
        <f aca="false">-ROUND((HPVAL($C$1,$C$3,"0870",$D$3,"YTD","CORP")+HPVAL($C$1,$C$3,"0645",$D$3,"YTD","CORP"))/1000,0)</f>
        <v>#NAME?</v>
      </c>
      <c r="AX6" s="36" t="e">
        <f aca="false">-ROUND((HPVAL($C$1,$C$3,"0855",$D$3,"YTD","CORP"))/1000,0)</f>
        <v>#NAME?</v>
      </c>
      <c r="AY6" s="36" t="e">
        <f aca="false">-ROUND((HPVAL($C$1,$C$3,"TOT_REDM_PSTK",$D$3,"YTD","CORP")+HPVAL($C$1,$C$3,"TOT_CONV_PSTK",$D$3,"YTD","CORP"))/1000,0)</f>
        <v>#NAME?</v>
      </c>
      <c r="AZ6" s="36" t="e">
        <f aca="false">-ROUND(HPVAL($C$1,$C$3,"TOT_COMMON_STK",$D$3,"YTD","CORP")/1000,0)</f>
        <v>#NAME?</v>
      </c>
      <c r="BA6" s="36" t="e">
        <f aca="false">-ROUND(HPVAL($C$1,$C$3,"TOT_PREM_C_STK",$D$3,"YTD","CORP")/1000,0)</f>
        <v>#NAME?</v>
      </c>
      <c r="BB6" s="36" t="n">
        <v>0</v>
      </c>
      <c r="BC6" s="36" t="e">
        <f aca="false">-ROUND(HPVAL($C$1,$C$3,"TOT_RET_EARN",$D$3,"YTD","CORP")/1000,0)</f>
        <v>#NAME?</v>
      </c>
      <c r="BD6" s="36" t="e">
        <f aca="false">-ROUND((HPVAL($C$1,$C$3,"0948",$D$3,"YTD","CORP"))/1000,0)</f>
        <v>#NAME?</v>
      </c>
      <c r="BE6" s="36" t="e">
        <f aca="false">-ROUND((HPVAL($C$1,$C$3,"0951",$D$3,"YTD","CORP"))/1000,0)</f>
        <v>#NAME?</v>
      </c>
      <c r="BF6" s="36" t="e">
        <f aca="false">-ROUND((HPVAL($C$1,$C$3,"0950",$D$3,"YTD","CORP"))/1000,0)</f>
        <v>#NAME?</v>
      </c>
      <c r="BG6" s="36" t="e">
        <f aca="false">-ROUND((HPVAL($C$1,$C$3,"0953",$D$3,"YTD","CORP"))/1000,0)</f>
        <v>#NAME?</v>
      </c>
      <c r="BH6" s="36" t="e">
        <f aca="false">-ROUND((HPVAL($C$1,$C$3,"0958",$D$3,"YTD","CORP"))/1000,0)</f>
        <v>#NAME?</v>
      </c>
      <c r="BI6" s="36"/>
    </row>
    <row r="7" customFormat="false" ht="12.95" hidden="false" customHeight="true" outlineLevel="2" collapsed="false">
      <c r="A7" s="31" t="s">
        <v>111</v>
      </c>
      <c r="B7" s="27"/>
      <c r="C7" s="38" t="e">
        <f aca="false">G6</f>
        <v>#NAME?</v>
      </c>
      <c r="D7" s="34" t="s">
        <v>112</v>
      </c>
      <c r="E7" s="27"/>
      <c r="F7" s="39" t="e">
        <f aca="false">ROUND((HPVAL($C$1,$C$2,"TOT_CASH_WF",$D$2,"YTD","CORP")+HPVAL($C$1,$C$2,"0025",$D$2,"YTD","CORP"))/1000,0)</f>
        <v>#NAME?</v>
      </c>
      <c r="G7" s="40" t="e">
        <f aca="false">-ROUND((HPVAL($C$1,$C$2,"0660",$D$2,"YTD","CORP"))/1000,0)</f>
        <v>#NAME?</v>
      </c>
      <c r="H7" s="41" t="e">
        <f aca="false">ROUND((HPVAL($C$1,$C$2,"TOT_AR_OTHER",$D$2,"YTD","CORP")+HPVAL($C$1,$C$2,"0070",$D$2,"YTD","CORP")+HPVAL($C$1,$C$2,"0077",$D$2,"YTD","CORP")+HPVAL($C$1,$C$2,"TOT_NR_TRADE",$D$2,"YTD","CORP"))/1000,0)</f>
        <v>#NAME?</v>
      </c>
      <c r="I7" s="41" t="e">
        <f aca="false">ROUND((HPVAL($C$1,$C$2,"0052",$D$2,"YTD","CORP")+HPVAL($C$1,$C$2,"0038",$D$2,"YTD","CORP"))/1000,0)</f>
        <v>#NAME?</v>
      </c>
      <c r="J7" s="41" t="e">
        <f aca="false">ROUND((HPVAL($C$1,$C$2,"0051",$D$2,"YTD","CORP"))/1000,0)</f>
        <v>#NAME?</v>
      </c>
      <c r="K7" s="41" t="e">
        <f aca="false">ROUND((HPVAL($C$1,$C$2,"0037",$D$2,"YTD","CORP"))/1000,0)</f>
        <v>#NAME?</v>
      </c>
      <c r="L7" s="41" t="e">
        <f aca="false">ROUND((HPVAL($C$1,$C$2,"0030",$D$2,"YTD","CORP"))/1000,0)</f>
        <v>#NAME?</v>
      </c>
      <c r="M7" s="41" t="e">
        <f aca="false">ROUND((HPVAL($C$1,$C$2,"0185",$D$2,"YTD","CORP"))/1000,0)</f>
        <v>#NAME?</v>
      </c>
      <c r="N7" s="41" t="e">
        <f aca="false">ROUND((HPVAL($C$1,$C$2,"TOT_INVENTORY",$D$2,"YTD","CORP"))/1000,0)</f>
        <v>#NAME?</v>
      </c>
      <c r="O7" s="42" t="e">
        <f aca="false">ROUND((HPVAL($C$1,$C$2,"0120",$D$2,"YTD","CORP"))/1000,0)</f>
        <v>#NAME?</v>
      </c>
      <c r="P7" s="42" t="e">
        <f aca="false">ROUND((HPVAL($C$1,$C$2,"TOT_PREPYMT",$D$2,"YTD","CORP"))/1000,0)</f>
        <v>#NAME?</v>
      </c>
      <c r="Q7" s="42" t="e">
        <f aca="false">ROUND((HPVAL($C$1,$C$2,"0183",$D$2,"YTD","CORP"))/1000,0)</f>
        <v>#NAME?</v>
      </c>
      <c r="R7" s="41" t="e">
        <f aca="false">ROUND((HPVAL($C$1,$C$2,"TOT_OTH_CA",$D$2,"YTD","CORP")+HPVAL($C$1,$C$2,"0140",$D$2,"YTD","CORP")+HPVAL($C$1,$C$2,"0181",$D$2,"YTD","CORP"))/1000,0)</f>
        <v>#NAME?</v>
      </c>
      <c r="S7" s="41" t="e">
        <f aca="false">ROUND((HPVAL($C$1,$C$2,"TOT_INVEST_SUBS",$D$2,"YTD","CORP"))/1000,0)</f>
        <v>#NAME?</v>
      </c>
      <c r="T7" s="41" t="e">
        <f aca="false">ROUND((HPVAL($C$1,$C$2,"TOT_INV_CONSUB",$D$2,"YTD","CORP")-HPVAL($C$1,$C$2,"0218",$D$2,"YTD","CORP"))/1000,0)</f>
        <v>#NAME?</v>
      </c>
      <c r="U7" s="41" t="e">
        <f aca="false">ROUND((HPVAL($C$1,$C$2,"0218",$D$2,"YTD","CORP"))/1000,0)</f>
        <v>#NAME?</v>
      </c>
      <c r="V7" s="41" t="e">
        <f aca="false">ROUND((HPVAL($C$1,$C$2,"TOT_MKT_SEC",$D$2,"YTD","CORP"))/1000,0)</f>
        <v>#NAME?</v>
      </c>
      <c r="W7" s="43" t="e">
        <f aca="false">ROUND(HPVAL($C$1,$C$2,"0255",$D$2,"YTD","CORP")/1000,0)</f>
        <v>#NAME?</v>
      </c>
      <c r="X7" s="41" t="e">
        <f aca="false">ROUND((HPVAL($C$1,$C$2,"0260",$D$2,"YTD","CORP"))/1000,0)</f>
        <v>#NAME?</v>
      </c>
      <c r="Y7" s="41" t="e">
        <f aca="false">ROUND((HPVAL($C$1,$C$2,"0350",$D$2,"YTD","CORP"))/1000,0)</f>
        <v>#NAME?</v>
      </c>
      <c r="Z7" s="41" t="e">
        <f aca="false">ROUND((HPVAL($C$1,$C$2,"0358",$D$2,"YTD","CORP"))/1000,0)</f>
        <v>#NAME?</v>
      </c>
      <c r="AA7" s="43" t="e">
        <f aca="false">ROUND((HPVAL($C$1,$C$2,"0265",$D$2,"YTD","CORP"))/1000,0)</f>
        <v>#NAME?</v>
      </c>
      <c r="AB7" s="43" t="e">
        <f aca="false">ROUND((HPVAL($C$1,$C$2,"TOT_INV_OTHER",$D$2,"YTD","CORP"))/1000,0)</f>
        <v>#NAME?</v>
      </c>
      <c r="AC7" s="43" t="e">
        <f aca="false">ROUND((HPVAL($C$1,$C$2,"TOT_DEF_CHGS_OTH",$D$2,"YTD","CORP"))/1000,0)</f>
        <v>#NAME?</v>
      </c>
      <c r="AD7" s="43" t="e">
        <f aca="false">ROUND((HPVAL($C$1,$C$2,"0341",$D$2,"YTD","CORP"))/1000,0)</f>
        <v>#NAME?</v>
      </c>
      <c r="AE7" s="41" t="e">
        <f aca="false">ROUND((HPVAL($C$1,$C$2,"TOT_PPE",$D$2,"YTD","CORP"))/1000,0)</f>
        <v>#NAME?</v>
      </c>
      <c r="AF7" s="41" t="e">
        <f aca="false">ROUND((HPVAL($C$1,$C$2,"TOT_ACCUM_DDA",$D$2,"YTD","CORP"))/1000,0)</f>
        <v>#NAME?</v>
      </c>
      <c r="AG7" s="41" t="e">
        <f aca="false">ROUND((HPVAL($C$1,$C$2,"0340",$D$2,"YTD","CORP"))/1000,0)</f>
        <v>#NAME?</v>
      </c>
      <c r="AH7" s="41" t="e">
        <f aca="false">-ROUND(HPVAL($C$1,$C$2,"TOT_NP_OTHER",$D$2,"YTD","CORP")/1000,0)</f>
        <v>#NAME?</v>
      </c>
      <c r="AI7" s="41" t="e">
        <f aca="false">-ROUND((HPVAL($C$1,$C$2,"0486",$D$2,"YTD","CORP"))/1000,0)</f>
        <v>#NAME?</v>
      </c>
      <c r="AJ7" s="43" t="e">
        <f aca="false">-ROUND(HPVAL($C$1,$C$2,"TOT_AP_OTHER",$D$2,"YTD","CORP")/1000,0)</f>
        <v>#NAME?</v>
      </c>
      <c r="AK7" s="43" t="e">
        <f aca="false">-ROUND((+HPVAL($C$1,$C$2,"0516",$D$2,"YTD","CORP"))/1000,0)</f>
        <v>#NAME?</v>
      </c>
      <c r="AL7" s="43" t="e">
        <f aca="false">-ROUND((HPVAL($C$1,$C$2,"0517",$D$2,"YTD","CORP"))/1000,0)</f>
        <v>#NAME?</v>
      </c>
      <c r="AM7" s="41" t="e">
        <f aca="false">-ROUND((HPVAL($C$1,$C$2,"0632",$D$2,"YTD","CORP"))/1000,0)</f>
        <v>#NAME?</v>
      </c>
      <c r="AN7" s="41" t="e">
        <f aca="false">-ROUND((HPVAL($C$1,$C$2,"TOT_ACCR_INCTAX",$D$2,"YTD","CORP")+HPVAL($C$1,$C$2,"0560",$D$2,"YTD","CORP"))/1000,0)</f>
        <v>#NAME?</v>
      </c>
      <c r="AO7" s="41" t="e">
        <f aca="false">-ROUND((HPVAL($C$1,$C$2,"TOT_ACCR_INT_OTH",$D$2,"YTD","CORP"))/1000,0)</f>
        <v>#NAME?</v>
      </c>
      <c r="AP7" s="41" t="e">
        <f aca="false">-ROUND((HPVAL($C$1,$C$2,"0653",$D$2,"YTD","CORP"))/1000,0)</f>
        <v>#NAME?</v>
      </c>
      <c r="AQ7" s="41" t="e">
        <f aca="false">-ROUND((HPVAL($C$1,$C$2,"0641",$D$2,"YTD","CORP")+HPVAL($C$1,$C$2,"TOT_OTHER_CL",$D$2,"YTD","CORP"))/1000,0)</f>
        <v>#NAME?</v>
      </c>
      <c r="AR7" s="41" t="e">
        <f aca="false">-ROUND((HPVAL($C$1,$C$2,"TOT_OTH_LT_DEBT",$D$2,"YTD","CORP")+HPVAL($C$1,$C$2,"0450",$D$2,"YTD","CORP")+HPVAL($C$1,$C$2,"0775",$D$2,"YTD","CORP"))/1000,0)</f>
        <v>#NAME?</v>
      </c>
      <c r="AS7" s="41" t="e">
        <f aca="false">-ROUND((HPVAL($C$1,$C$2,"0661",$D$2,"YTD","CORP"))/1000,0)</f>
        <v>#NAME?</v>
      </c>
      <c r="AT7" s="41" t="e">
        <f aca="false">-ROUND((HPVAL($C$1,$C$2,"TOT_DEF_INCTAX",$D$2,"YTD","CORP")+HPVAL($C$1,$C$2,"TOT_DEF_TAX",$D$2,"YTD","CORP"))/1000,0)</f>
        <v>#NAME?</v>
      </c>
      <c r="AU7" s="41" t="e">
        <f aca="false">-ROUND((HPVAL($C$1,$C$2,"0853",$D$2,"YTD","CORP"))/1000,0)</f>
        <v>#NAME?</v>
      </c>
      <c r="AV7" s="41" t="e">
        <f aca="false">-ROUND((HPVAL($C$1,$C$2,"0815",$D$2,"YTD","CORP")+HPVAL($C$1,$C$2,"TOT_OTH_DEF_CR",$D$2,"YTD","CORP"))/1000,0)</f>
        <v>#NAME?</v>
      </c>
      <c r="AW7" s="41" t="e">
        <f aca="false">-ROUND((HPVAL($C$1,$C$2,"0870",$D$2,"YTD","CORP")+HPVAL($C$1,$C$2,"0645",$D$2,"YTD","CORP"))/1000,0)</f>
        <v>#NAME?</v>
      </c>
      <c r="AX7" s="41" t="e">
        <f aca="false">-ROUND((HPVAL($C$1,$C$2,"0855",$D$2,"YTD","CORP"))/1000,0)</f>
        <v>#NAME?</v>
      </c>
      <c r="AY7" s="41" t="e">
        <f aca="false">-ROUND((HPVAL($C$1,$C$2,"TOT_REDM_PSTK",$D$2,"YTD","CORP")+HPVAL($C$1,$C$2,"TOT_CONV_PSTK",$D$2,"YTD","CORP"))/1000,0)</f>
        <v>#NAME?</v>
      </c>
      <c r="AZ7" s="41" t="e">
        <f aca="false">-ROUND(HPVAL($C$1,$C$2,"TOT_COMMON_STK",$D$2,"YTD","CORP")/1000,0)</f>
        <v>#NAME?</v>
      </c>
      <c r="BA7" s="41" t="e">
        <f aca="false">-ROUND(HPVAL($C$1,$C$2,"TOT_PREM_C_STK",$D$2,"YTD","CORP")/1000,0)</f>
        <v>#NAME?</v>
      </c>
      <c r="BB7" s="41" t="n">
        <v>0</v>
      </c>
      <c r="BC7" s="41" t="e">
        <f aca="false">-ROUND(HPVAL($C$1,$C$2,"TOT_RET_EARN",$D$2,"YTD","CORP")/1000,0)</f>
        <v>#NAME?</v>
      </c>
      <c r="BD7" s="41" t="e">
        <f aca="false">-ROUND((HPVAL($C$1,$C$2,"0948",$D$2,"YTD","CORP"))/1000,0)</f>
        <v>#NAME?</v>
      </c>
      <c r="BE7" s="41" t="e">
        <f aca="false">-ROUND((HPVAL($C$1,$C$2,"0951",$D$2,"YTD","CORP"))/1000,0)</f>
        <v>#NAME?</v>
      </c>
      <c r="BF7" s="41" t="e">
        <f aca="false">-ROUND((HPVAL($C$1,$C$2,"0950",$D$2,"YTD","CORP"))/1000,0)</f>
        <v>#NAME?</v>
      </c>
      <c r="BG7" s="41" t="e">
        <f aca="false">-ROUND((HPVAL($C$1,$C$2,"0953",$D$2,"YTD","CORP"))/1000,0)</f>
        <v>#NAME?</v>
      </c>
      <c r="BH7" s="41" t="e">
        <f aca="false">-ROUND((HPVAL($C$1,$C$2,"0958",$D$2,"YTD","CORP"))/1000,0)</f>
        <v>#NAME?</v>
      </c>
      <c r="BI7" s="41"/>
    </row>
    <row r="8" customFormat="false" ht="12.95" hidden="false" customHeight="true" outlineLevel="2" collapsed="false">
      <c r="A8" s="31" t="s">
        <v>113</v>
      </c>
      <c r="B8" s="27"/>
      <c r="C8" s="33" t="e">
        <f aca="false">C6+C7</f>
        <v>#NAME?</v>
      </c>
      <c r="D8" s="44"/>
      <c r="E8" s="27"/>
      <c r="F8" s="35" t="e">
        <f aca="false">F7-F6</f>
        <v>#NAME?</v>
      </c>
      <c r="G8" s="35" t="e">
        <f aca="false">G7-G6</f>
        <v>#NAME?</v>
      </c>
      <c r="H8" s="35" t="e">
        <f aca="false">H7-H6</f>
        <v>#NAME?</v>
      </c>
      <c r="I8" s="35" t="e">
        <f aca="false">I7-I6</f>
        <v>#NAME?</v>
      </c>
      <c r="J8" s="35" t="e">
        <f aca="false">J7-J6</f>
        <v>#NAME?</v>
      </c>
      <c r="K8" s="35" t="e">
        <f aca="false">K7-K6</f>
        <v>#NAME?</v>
      </c>
      <c r="L8" s="35" t="e">
        <f aca="false">L7-L6</f>
        <v>#NAME?</v>
      </c>
      <c r="M8" s="35" t="e">
        <f aca="false">M7-M6</f>
        <v>#NAME?</v>
      </c>
      <c r="N8" s="35" t="e">
        <f aca="false">N7-N6</f>
        <v>#NAME?</v>
      </c>
      <c r="O8" s="35" t="e">
        <f aca="false">O7-O6</f>
        <v>#NAME?</v>
      </c>
      <c r="P8" s="35" t="e">
        <f aca="false">P7-P6</f>
        <v>#NAME?</v>
      </c>
      <c r="Q8" s="35" t="e">
        <f aca="false">Q7-Q6</f>
        <v>#NAME?</v>
      </c>
      <c r="R8" s="35" t="e">
        <f aca="false">R7-R6</f>
        <v>#NAME?</v>
      </c>
      <c r="S8" s="35" t="e">
        <f aca="false">S7-S6</f>
        <v>#NAME?</v>
      </c>
      <c r="T8" s="35" t="e">
        <f aca="false">T7-T6</f>
        <v>#NAME?</v>
      </c>
      <c r="U8" s="35" t="e">
        <f aca="false">U7-U6</f>
        <v>#NAME?</v>
      </c>
      <c r="V8" s="35" t="e">
        <f aca="false">V7-V6</f>
        <v>#NAME?</v>
      </c>
      <c r="W8" s="35" t="e">
        <f aca="false">W7-W6</f>
        <v>#NAME?</v>
      </c>
      <c r="X8" s="35" t="e">
        <f aca="false">X7-X6</f>
        <v>#NAME?</v>
      </c>
      <c r="Y8" s="35" t="e">
        <f aca="false">Y7-Y6</f>
        <v>#NAME?</v>
      </c>
      <c r="Z8" s="35" t="e">
        <f aca="false">Z7-Z6</f>
        <v>#NAME?</v>
      </c>
      <c r="AA8" s="35" t="e">
        <f aca="false">AA7-AA6</f>
        <v>#NAME?</v>
      </c>
      <c r="AB8" s="35" t="e">
        <f aca="false">AB7-AB6</f>
        <v>#NAME?</v>
      </c>
      <c r="AC8" s="35" t="e">
        <f aca="false">AC7-AC6</f>
        <v>#NAME?</v>
      </c>
      <c r="AD8" s="35" t="e">
        <f aca="false">AD7-AD6</f>
        <v>#NAME?</v>
      </c>
      <c r="AE8" s="35" t="e">
        <f aca="false">AE7-AE6</f>
        <v>#NAME?</v>
      </c>
      <c r="AF8" s="35" t="e">
        <f aca="false">AF7-AF6</f>
        <v>#NAME?</v>
      </c>
      <c r="AG8" s="35" t="e">
        <f aca="false">AG7-AG6</f>
        <v>#NAME?</v>
      </c>
      <c r="AH8" s="35" t="e">
        <f aca="false">AH7-AH6</f>
        <v>#NAME?</v>
      </c>
      <c r="AI8" s="35" t="e">
        <f aca="false">AI7-AI6</f>
        <v>#NAME?</v>
      </c>
      <c r="AJ8" s="35" t="e">
        <f aca="false">AJ7-AJ6</f>
        <v>#NAME?</v>
      </c>
      <c r="AK8" s="35" t="e">
        <f aca="false">AK7-AK6</f>
        <v>#NAME?</v>
      </c>
      <c r="AL8" s="35" t="e">
        <f aca="false">AL7-AL6</f>
        <v>#NAME?</v>
      </c>
      <c r="AM8" s="35" t="e">
        <f aca="false">AM7-AM6</f>
        <v>#NAME?</v>
      </c>
      <c r="AN8" s="35" t="e">
        <f aca="false">AN7-AN6</f>
        <v>#NAME?</v>
      </c>
      <c r="AO8" s="35" t="e">
        <f aca="false">AO7-AO6</f>
        <v>#NAME?</v>
      </c>
      <c r="AP8" s="35" t="e">
        <f aca="false">AP7-AP6</f>
        <v>#NAME?</v>
      </c>
      <c r="AQ8" s="35" t="e">
        <f aca="false">AQ7-AQ6</f>
        <v>#NAME?</v>
      </c>
      <c r="AR8" s="35" t="e">
        <f aca="false">AR7-AR6</f>
        <v>#NAME?</v>
      </c>
      <c r="AS8" s="35" t="e">
        <f aca="false">AS7-AS6</f>
        <v>#NAME?</v>
      </c>
      <c r="AT8" s="35" t="e">
        <f aca="false">AT7-AT6</f>
        <v>#NAME?</v>
      </c>
      <c r="AU8" s="35" t="e">
        <f aca="false">AU7-AU6</f>
        <v>#NAME?</v>
      </c>
      <c r="AV8" s="35" t="e">
        <f aca="false">AV7-AV6</f>
        <v>#NAME?</v>
      </c>
      <c r="AW8" s="35" t="e">
        <f aca="false">AW7-AW6</f>
        <v>#NAME?</v>
      </c>
      <c r="AX8" s="35" t="e">
        <f aca="false">AX7-AX6</f>
        <v>#NAME?</v>
      </c>
      <c r="AY8" s="35" t="e">
        <f aca="false">AY7-AY6</f>
        <v>#NAME?</v>
      </c>
      <c r="AZ8" s="35" t="e">
        <f aca="false">AZ7-AZ6</f>
        <v>#NAME?</v>
      </c>
      <c r="BA8" s="35" t="e">
        <f aca="false">BA7-BA6</f>
        <v>#NAME?</v>
      </c>
      <c r="BB8" s="35" t="n">
        <f aca="false">BB7-BB6</f>
        <v>0</v>
      </c>
      <c r="BC8" s="35" t="e">
        <f aca="false">BC7-BC6</f>
        <v>#NAME?</v>
      </c>
      <c r="BD8" s="35" t="e">
        <f aca="false">BD7-BD6</f>
        <v>#NAME?</v>
      </c>
      <c r="BE8" s="35" t="e">
        <f aca="false">BE7-BE6</f>
        <v>#NAME?</v>
      </c>
      <c r="BF8" s="35" t="e">
        <f aca="false">BF7-BF6</f>
        <v>#NAME?</v>
      </c>
      <c r="BG8" s="35" t="e">
        <f aca="false">BG7-BG6</f>
        <v>#NAME?</v>
      </c>
      <c r="BH8" s="35" t="e">
        <f aca="false">BH7-BH6</f>
        <v>#NAME?</v>
      </c>
      <c r="BI8" s="45"/>
    </row>
    <row r="9" customFormat="false" ht="9.95" hidden="false" customHeight="true" outlineLevel="2" collapsed="false">
      <c r="A9" s="31"/>
      <c r="B9" s="27"/>
      <c r="C9" s="33"/>
      <c r="D9" s="30" t="s">
        <v>114</v>
      </c>
      <c r="E9" s="27"/>
      <c r="F9" s="35"/>
      <c r="G9" s="35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46"/>
      <c r="T9" s="36"/>
      <c r="U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4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46"/>
    </row>
    <row r="10" customFormat="false" ht="10.5" hidden="false" customHeight="true" outlineLevel="4" collapsed="false">
      <c r="A10" s="47" t="s">
        <v>115</v>
      </c>
      <c r="B10" s="27"/>
      <c r="E10" s="27"/>
      <c r="AF10" s="46"/>
      <c r="AG10" s="36"/>
    </row>
    <row r="11" customFormat="false" ht="10.5" hidden="false" customHeight="true" outlineLevel="4" collapsed="false">
      <c r="A11" s="31" t="s">
        <v>116</v>
      </c>
      <c r="B11" s="27"/>
      <c r="C11" s="48" t="n">
        <v>-285</v>
      </c>
      <c r="D11" s="44"/>
      <c r="E11" s="27"/>
    </row>
    <row r="12" customFormat="false" ht="10.5" hidden="false" customHeight="true" outlineLevel="4" collapsed="false">
      <c r="A12" s="31" t="s">
        <v>117</v>
      </c>
      <c r="B12" s="27"/>
      <c r="C12" s="38" t="e">
        <f aca="false">C11-C13</f>
        <v>#NAME?</v>
      </c>
      <c r="D12" s="44"/>
      <c r="E12" s="27"/>
    </row>
    <row r="13" customFormat="false" ht="10.5" hidden="false" customHeight="true" outlineLevel="4" collapsed="false">
      <c r="A13" s="31" t="s">
        <v>118</v>
      </c>
      <c r="B13" s="27"/>
      <c r="C13" s="1" t="e">
        <f aca="false">ROUND((HPVAL($C$1,$C$2,"NET_INCOME",$D$2,"YTD","CORP")-HPVAL($C$1,$C$2,"1505",$D$2,"YTD","CORP"))/1000,0)</f>
        <v>#NAME?</v>
      </c>
      <c r="D13" s="44" t="e">
        <f aca="false">SUM(F13:BH13)-C13</f>
        <v>#NAME?</v>
      </c>
      <c r="E13" s="27"/>
      <c r="BC13" s="1" t="e">
        <f aca="false">ROUND((HPVAL($C$1,$C$2,"NET_INCOME",$D$2,"YTD","CORP")-HPVAL($C$1,$C$2,"1505",$D$2,"YTD","CORP"))/1000,0)</f>
        <v>#NAME?</v>
      </c>
    </row>
    <row r="14" customFormat="false" ht="9.95" hidden="false" customHeight="true" outlineLevel="4" collapsed="false">
      <c r="A14" s="49" t="s">
        <v>119</v>
      </c>
      <c r="B14" s="27"/>
      <c r="C14" s="36" t="e">
        <f aca="false">ROUND((HPVAL($C$1,$C$2,"TOT_DEPR_AMORT",$D$2,"YTD","CORP"))/1000,0)</f>
        <v>#NAME?</v>
      </c>
      <c r="D14" s="44" t="e">
        <f aca="false">SUM(F14:BH14)-C14</f>
        <v>#NAME?</v>
      </c>
      <c r="E14" s="27"/>
      <c r="G14" s="50"/>
      <c r="AF14" s="51" t="e">
        <f aca="false">ROUND((HPVAL($C$1,$C$2,"1415",$D$2,"YTD","CORP")+HPVAL($C$1,$C$2,"1416",$D$2,"YTD","CORP"))/1000,0)</f>
        <v>#NAME?</v>
      </c>
      <c r="AG14" s="52"/>
    </row>
    <row r="15" customFormat="false" ht="9.95" hidden="false" customHeight="true" outlineLevel="4" collapsed="false">
      <c r="A15" s="49" t="s">
        <v>120</v>
      </c>
      <c r="B15" s="27"/>
      <c r="C15" s="36" t="e">
        <f aca="false">ROUND((HPVAL($C$1,$C$2,"TOT_LSE_IMPRMT",$D$2,"YTD","CORP")+HPVAL($C$1,$C$2,"1405",$D$2,"YTD","CORP")+HPVAL($C$1,$C$2,"1406",$D$2,"YTD","CORP"))/1000,0)</f>
        <v>#NAME?</v>
      </c>
      <c r="D15" s="44" t="e">
        <f aca="false">SUM(F15:BH15)-C15</f>
        <v>#NAME?</v>
      </c>
      <c r="E15" s="27"/>
      <c r="AD15" s="44"/>
      <c r="AE15" s="51" t="e">
        <f aca="false">ROUND((HPVAL($C$1,$C$2,"TOT_LSE_IMPRMT",$D$2,"YTD","CORP")+HPVAL($C$1,$C$2,"1405",$D$2,"YTD","CORP")+HPVAL($C$1,$C$2,"1406",$D$2,"YTD","CORP"))/1000,0)</f>
        <v>#NAME?</v>
      </c>
    </row>
    <row r="16" customFormat="false" ht="9.95" hidden="false" customHeight="true" outlineLevel="4" collapsed="false">
      <c r="A16" s="49" t="s">
        <v>121</v>
      </c>
      <c r="B16" s="27"/>
      <c r="C16" s="36" t="e">
        <f aca="false">ROUND((HPVAL($C$1,$C$2,"TOT_INC_TX_DEF",$D$2,"YTD","CORP"))/1000,0)</f>
        <v>#NAME?</v>
      </c>
      <c r="D16" s="44" t="e">
        <f aca="false">SUM(F16:BH16)-C16</f>
        <v>#NAME?</v>
      </c>
      <c r="E16" s="27"/>
      <c r="AT16" s="53" t="e">
        <f aca="false">ROUND((HPVAL($C$1,$C$2,"TOT_INC_TX_DEF",$D$2,"YTD","CORP"))/1000,0)</f>
        <v>#NAME?</v>
      </c>
      <c r="AU16" s="36"/>
    </row>
    <row r="17" customFormat="false" ht="9.95" hidden="false" customHeight="true" outlineLevel="4" collapsed="false">
      <c r="A17" s="49" t="s">
        <v>122</v>
      </c>
      <c r="B17" s="27"/>
      <c r="C17" s="36" t="e">
        <f aca="false">ROUND((HPVAL($C$1,$C$2,"1765",$D$2,"YTD","CORP"))/1000,0)</f>
        <v>#NAME?</v>
      </c>
      <c r="D17" s="44" t="e">
        <f aca="false">SUM(F17:BH17)-C17</f>
        <v>#NAME?</v>
      </c>
      <c r="E17" s="27"/>
      <c r="AT17" s="53"/>
      <c r="AU17" s="36"/>
      <c r="AX17" s="1" t="e">
        <f aca="false">ROUND((HPVAL($C$1,$C$2,"1765",$D$2,"YTD","CORP"))/1000,0)</f>
        <v>#NAME?</v>
      </c>
    </row>
    <row r="18" customFormat="false" ht="9.95" hidden="false" customHeight="true" outlineLevel="4" collapsed="false">
      <c r="A18" s="31" t="s">
        <v>123</v>
      </c>
      <c r="B18" s="27"/>
      <c r="C18" s="54" t="n">
        <v>0</v>
      </c>
      <c r="D18" s="44" t="n">
        <f aca="false">SUM(F18:BH18)-C18</f>
        <v>0</v>
      </c>
      <c r="E18" s="27"/>
      <c r="AJ18" s="44"/>
      <c r="AK18" s="44"/>
      <c r="AL18" s="44"/>
    </row>
    <row r="19" customFormat="false" ht="9.95" hidden="false" customHeight="true" outlineLevel="4" collapsed="false">
      <c r="A19" s="31" t="s">
        <v>124</v>
      </c>
      <c r="B19" s="27"/>
      <c r="C19" s="44" t="e">
        <f aca="false">ROUND((HPVAL($C$1,$C$2,"1760",$D$2,"YTD","CORP"))/1000,0)</f>
        <v>#NAME?</v>
      </c>
      <c r="D19" s="44" t="e">
        <f aca="false">SUM(F19:BH19)-C19</f>
        <v>#NAME?</v>
      </c>
      <c r="E19" s="27"/>
      <c r="AJ19" s="44"/>
      <c r="AK19" s="44"/>
      <c r="AL19" s="44"/>
      <c r="BC19" s="1" t="e">
        <f aca="false">ROUND((HPVAL($C$1,$C$2,"1760",$D$2,"YTD","CORP"))/1000,0)</f>
        <v>#NAME?</v>
      </c>
    </row>
    <row r="20" customFormat="false" ht="9.95" hidden="false" customHeight="true" outlineLevel="4" collapsed="false">
      <c r="A20" s="49" t="s">
        <v>125</v>
      </c>
      <c r="B20" s="27"/>
      <c r="C20" s="54" t="n">
        <v>0</v>
      </c>
      <c r="D20" s="44" t="e">
        <f aca="false">SUM(F20:BH20)-C20</f>
        <v>#NAME?</v>
      </c>
      <c r="E20" s="27"/>
      <c r="H20" s="44"/>
      <c r="I20" s="44"/>
      <c r="J20" s="44"/>
      <c r="K20" s="44"/>
      <c r="Q20" s="45" t="e">
        <f aca="false">-Q$8-SUM(Q$13:Q18,Q26:Q$64)</f>
        <v>#NAME?</v>
      </c>
      <c r="R20" s="35"/>
      <c r="Z20" s="55" t="e">
        <f aca="false">-Z$8-SUM(Z$13:Z18,Z26:Z$64)</f>
        <v>#NAME?</v>
      </c>
      <c r="AA20" s="55"/>
      <c r="AB20" s="55"/>
      <c r="AC20" s="55"/>
      <c r="AD20" s="44"/>
      <c r="AP20" s="55" t="e">
        <f aca="false">-AP$8-SUM(AP$13:AP18,AP26:AP$64)</f>
        <v>#NAME?</v>
      </c>
      <c r="AQ20" s="35"/>
      <c r="AU20" s="55" t="e">
        <f aca="false">-AU$8-SUM(AU$13:AU18,AU26:AU$64)</f>
        <v>#NAME?</v>
      </c>
      <c r="AV20" s="44"/>
    </row>
    <row r="21" customFormat="false" ht="9" hidden="false" customHeight="true" outlineLevel="4" collapsed="false">
      <c r="A21" s="31" t="s">
        <v>126</v>
      </c>
      <c r="B21" s="27"/>
      <c r="C21" s="54" t="n">
        <v>0</v>
      </c>
      <c r="D21" s="44" t="n">
        <f aca="false">SUM(F21:BH21)-C21</f>
        <v>0</v>
      </c>
      <c r="E21" s="27"/>
      <c r="AV21" s="44"/>
    </row>
    <row r="22" customFormat="false" ht="9.95" hidden="false" customHeight="true" outlineLevel="4" collapsed="false">
      <c r="A22" s="31" t="s">
        <v>127</v>
      </c>
      <c r="B22" s="27"/>
      <c r="C22" s="44" t="e">
        <f aca="false">-ROUND((HPVAL($C$1,$C$2,"TOT_EQEARN_OTH",$D$2,"YTD","CORP"))/1000,0)</f>
        <v>#NAME?</v>
      </c>
      <c r="D22" s="44" t="e">
        <f aca="false">SUM(F22:BH22)-C22</f>
        <v>#NAME?</v>
      </c>
      <c r="E22" s="27"/>
      <c r="S22" s="1" t="e">
        <f aca="false">-ROUND((HPVAL($C$1,$C$2,"TOT_EQEARN_OTH",$D$2,"YTD","CORP"))/1000,0)</f>
        <v>#NAME?</v>
      </c>
      <c r="AJ22" s="44"/>
      <c r="AK22" s="44"/>
      <c r="AL22" s="44"/>
    </row>
    <row r="23" customFormat="false" ht="9.95" hidden="false" customHeight="true" outlineLevel="4" collapsed="false">
      <c r="A23" s="31" t="s">
        <v>128</v>
      </c>
      <c r="B23" s="27"/>
      <c r="C23" s="54" t="n">
        <f aca="false">109+178+1+178</f>
        <v>466</v>
      </c>
      <c r="D23" s="44" t="n">
        <f aca="false">SUM(F23:BH23)-C23</f>
        <v>0</v>
      </c>
      <c r="E23" s="27"/>
      <c r="S23" s="1" t="n">
        <f aca="false">109+178+1+178</f>
        <v>466</v>
      </c>
      <c r="AJ23" s="44"/>
      <c r="AK23" s="44"/>
      <c r="AL23" s="44"/>
    </row>
    <row r="24" customFormat="false" ht="9.95" hidden="false" customHeight="true" outlineLevel="4" collapsed="false">
      <c r="A24" s="31" t="s">
        <v>129</v>
      </c>
      <c r="B24" s="27"/>
      <c r="C24" s="56" t="n">
        <v>-255</v>
      </c>
      <c r="D24" s="57" t="e">
        <f aca="false">SUM(F24:BH24)-C24</f>
        <v>#NAME?</v>
      </c>
      <c r="E24" s="27"/>
      <c r="F24" s="57"/>
      <c r="G24" s="57"/>
      <c r="H24" s="58" t="n">
        <v>178</v>
      </c>
      <c r="I24" s="58"/>
      <c r="J24" s="58" t="n">
        <v>-178</v>
      </c>
      <c r="K24" s="58"/>
      <c r="L24" s="59"/>
      <c r="M24" s="59"/>
      <c r="N24" s="59"/>
      <c r="O24" s="59"/>
      <c r="P24" s="59"/>
      <c r="Q24" s="59"/>
      <c r="R24" s="56"/>
      <c r="S24" s="56" t="e">
        <f aca="false">-S$8-SUM(S$13:S23,S26:S$64)</f>
        <v>#NAME?</v>
      </c>
      <c r="T24" s="56" t="e">
        <f aca="false">-T$8-SUM(T$13:T23,T26:T$64)</f>
        <v>#NAME?</v>
      </c>
      <c r="U24" s="56" t="e">
        <f aca="false">-U$8-SUM(U$13:U23,U26:U$64)</f>
        <v>#NAME?</v>
      </c>
      <c r="V24" s="56" t="e">
        <f aca="false">-V$8-SUM(V$13:V23,V26:V$64)</f>
        <v>#NAME?</v>
      </c>
      <c r="W24" s="56"/>
      <c r="X24" s="56" t="e">
        <f aca="false">-X$8-SUM(X$13:X23,X26:X$64)</f>
        <v>#NAME?</v>
      </c>
      <c r="Y24" s="56" t="e">
        <f aca="false">-Y$8-SUM(Y$13:Y23,Y26:Y$64)</f>
        <v>#NAME?</v>
      </c>
      <c r="Z24" s="56"/>
      <c r="AA24" s="56" t="e">
        <f aca="false">-AA$8-SUM(AA$13:AA23,AA26:AA$64)</f>
        <v>#NAME?</v>
      </c>
      <c r="AB24" s="56" t="e">
        <f aca="false">-AB$8-SUM(AB$13:AB23,AB26:AB$64)</f>
        <v>#NAME?</v>
      </c>
      <c r="AC24" s="56" t="e">
        <f aca="false">-AC$8-SUM(AC$13:AC23,AC26:AC$64)</f>
        <v>#NAME?</v>
      </c>
      <c r="AD24" s="56" t="e">
        <f aca="false">-AD$8-SUM(AD$13:AD23,AD26:AD$64)</f>
        <v>#NAME?</v>
      </c>
      <c r="AE24" s="56" t="e">
        <f aca="false">-AE$8-SUM(AE$13:AE23,AE26:AE$64)</f>
        <v>#NAME?</v>
      </c>
      <c r="AF24" s="56" t="e">
        <f aca="false">-AF$8-SUM(AF$13:AF23,AF26:AF$64)</f>
        <v>#NAME?</v>
      </c>
      <c r="AG24" s="56" t="e">
        <f aca="false">-AG$8-SUM(AG$13:AG23,AG26:AG$64)</f>
        <v>#NAME?</v>
      </c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8"/>
      <c r="AS24" s="58"/>
      <c r="AT24" s="56" t="e">
        <f aca="false">-AT$8-SUM(AT$13:AT23,AT38:AT$64)</f>
        <v>#NAME?</v>
      </c>
      <c r="AU24" s="56"/>
      <c r="AV24" s="56" t="e">
        <f aca="false">-AV$8-SUM(AV$13:AV23,AV38:AV$64)</f>
        <v>#NAME?</v>
      </c>
      <c r="AW24" s="56" t="e">
        <f aca="false">-AW$8-SUM(AW$13:AW23,AW38:AW$64)</f>
        <v>#NAME?</v>
      </c>
      <c r="AX24" s="56" t="e">
        <f aca="false">-AX$8-SUM(AX$13:AX23,AX38:AX$64)</f>
        <v>#NAME?</v>
      </c>
      <c r="AY24" s="56" t="e">
        <f aca="false">-AY$8-SUM(AY$13:AY23,AY38:AY$64)</f>
        <v>#NAME?</v>
      </c>
      <c r="AZ24" s="56" t="e">
        <f aca="false">-AZ$8-SUM(AZ$13:AZ23,AZ38:AZ$64)</f>
        <v>#NAME?</v>
      </c>
      <c r="BA24" s="56"/>
      <c r="BB24" s="56" t="n">
        <f aca="false">-BB$8-SUM(BB$13:BB23,BB38:BB$64)</f>
        <v>-0</v>
      </c>
      <c r="BC24" s="56" t="e">
        <f aca="false">-BC$8-SUM(BC$13:BC23,BC38:BC$64)</f>
        <v>#NAME?</v>
      </c>
      <c r="BD24" s="56" t="e">
        <f aca="false">-BD$8-SUM(BD$13:BD23,BD38:BD$64)</f>
        <v>#NAME?</v>
      </c>
      <c r="BE24" s="56" t="e">
        <f aca="false">-BE$8-SUM(BE$13:BE23,BE38:BE$64)</f>
        <v>#NAME?</v>
      </c>
      <c r="BF24" s="56" t="n">
        <v>0</v>
      </c>
      <c r="BG24" s="56" t="e">
        <f aca="false">-BG$8-SUM(BG$13:BG23,BG38:BG$64)</f>
        <v>#NAME?</v>
      </c>
      <c r="BH24" s="56" t="e">
        <f aca="false">-BH$8-SUM(BH$13:BH23,BH38:BH$64)</f>
        <v>#NAME?</v>
      </c>
      <c r="BI24" s="41"/>
    </row>
    <row r="25" customFormat="false" ht="9.95" hidden="false" customHeight="true" outlineLevel="4" collapsed="false">
      <c r="A25" s="31" t="s">
        <v>130</v>
      </c>
      <c r="B25" s="27"/>
      <c r="C25" s="60" t="e">
        <f aca="false">SUM(C13:C24)</f>
        <v>#NAME?</v>
      </c>
      <c r="D25" s="61"/>
      <c r="E25" s="27"/>
      <c r="F25" s="61"/>
      <c r="G25" s="61"/>
      <c r="H25" s="62"/>
      <c r="I25" s="62"/>
      <c r="J25" s="62"/>
      <c r="K25" s="62"/>
      <c r="L25" s="51"/>
      <c r="M25" s="51"/>
      <c r="N25" s="51"/>
      <c r="O25" s="51"/>
      <c r="P25" s="51"/>
      <c r="Q25" s="51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62"/>
      <c r="AS25" s="62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33"/>
    </row>
    <row r="26" customFormat="false" ht="11.25" hidden="false" customHeight="false" outlineLevel="4" collapsed="false">
      <c r="A26" s="49" t="s">
        <v>131</v>
      </c>
      <c r="B26" s="27"/>
      <c r="E26" s="27"/>
    </row>
    <row r="27" customFormat="false" ht="9.6" hidden="false" customHeight="true" outlineLevel="4" collapsed="false">
      <c r="A27" s="49" t="s">
        <v>132</v>
      </c>
      <c r="B27" s="27"/>
      <c r="C27" s="54" t="n">
        <v>2397</v>
      </c>
      <c r="D27" s="44" t="e">
        <f aca="false">SUM(F27:BH27)-C27</f>
        <v>#NAME?</v>
      </c>
      <c r="E27" s="27"/>
      <c r="H27" s="1" t="e">
        <f aca="false">-H$8-SUM(H$11:H26,H28:H$64)</f>
        <v>#NAME?</v>
      </c>
      <c r="I27" s="45"/>
      <c r="J27" s="45"/>
      <c r="K27" s="45"/>
    </row>
    <row r="28" customFormat="false" ht="9.6" hidden="false" customHeight="true" outlineLevel="4" collapsed="false">
      <c r="A28" s="49" t="s">
        <v>133</v>
      </c>
      <c r="B28" s="27"/>
      <c r="C28" s="54" t="n">
        <v>0</v>
      </c>
      <c r="D28" s="44" t="e">
        <f aca="false">SUM(F28:BH28)-C28</f>
        <v>#NAME?</v>
      </c>
      <c r="E28" s="27"/>
      <c r="H28" s="45"/>
      <c r="I28" s="45"/>
      <c r="J28" s="45" t="e">
        <f aca="false">-J$8-SUM(J$11:J27,J29:J$64)</f>
        <v>#NAME?</v>
      </c>
      <c r="K28" s="45" t="e">
        <f aca="false">-K$8-SUM(K$11:K27,K29:K$64)</f>
        <v>#NAME?</v>
      </c>
      <c r="AI28" s="1" t="e">
        <f aca="false">-AI$8-SUM(AI$13:AI27,AI29:AI$64)</f>
        <v>#NAME?</v>
      </c>
      <c r="AK28" s="45" t="e">
        <f aca="false">-AK$8-SUM(AK$11:AK27,AK29:AK$64)</f>
        <v>#NAME?</v>
      </c>
    </row>
    <row r="29" customFormat="false" ht="9.6" hidden="false" customHeight="true" outlineLevel="4" collapsed="false">
      <c r="A29" s="49" t="s">
        <v>134</v>
      </c>
      <c r="B29" s="27"/>
      <c r="C29" s="54" t="n">
        <v>0</v>
      </c>
      <c r="D29" s="44" t="e">
        <f aca="false">SUM(F29:BH29)-C29</f>
        <v>#NAME?</v>
      </c>
      <c r="E29" s="27"/>
      <c r="I29" s="1" t="e">
        <f aca="false">-I$8-SUM(I$11:I28,I30:I$64)</f>
        <v>#NAME?</v>
      </c>
      <c r="P29" s="45"/>
      <c r="Q29" s="44"/>
      <c r="AL29" s="1" t="e">
        <f aca="false">-AL$8-SUM(AL$11:AL28,AL30:AL$64)</f>
        <v>#NAME?</v>
      </c>
    </row>
    <row r="30" customFormat="false" ht="9.6" hidden="false" customHeight="true" outlineLevel="4" collapsed="false">
      <c r="A30" s="49" t="s">
        <v>135</v>
      </c>
      <c r="B30" s="27"/>
      <c r="C30" s="54" t="n">
        <v>0</v>
      </c>
      <c r="D30" s="44" t="e">
        <f aca="false">SUM(F30:BH30)-C30</f>
        <v>#NAME?</v>
      </c>
      <c r="E30" s="27"/>
      <c r="M30" s="36"/>
      <c r="N30" s="45" t="e">
        <f aca="false">-N$8-SUM(N$11:N29,N31:N$64)</f>
        <v>#NAME?</v>
      </c>
      <c r="O30" s="0"/>
      <c r="AE30" s="45"/>
    </row>
    <row r="31" customFormat="false" ht="9.6" hidden="false" customHeight="true" outlineLevel="4" collapsed="false">
      <c r="A31" s="49" t="s">
        <v>136</v>
      </c>
      <c r="B31" s="27"/>
      <c r="C31" s="54" t="n">
        <v>0</v>
      </c>
      <c r="D31" s="44" t="e">
        <f aca="false">SUM(F31:BH31)-C31</f>
        <v>#NAME?</v>
      </c>
      <c r="E31" s="27"/>
      <c r="P31" s="45" t="e">
        <f aca="false">-P$8-SUM(P$11:P30,P32:P$64)</f>
        <v>#NAME?</v>
      </c>
      <c r="Q31" s="44"/>
    </row>
    <row r="32" customFormat="false" ht="9.6" hidden="false" customHeight="true" outlineLevel="4" collapsed="false">
      <c r="A32" s="49" t="s">
        <v>137</v>
      </c>
      <c r="B32" s="27"/>
      <c r="C32" s="54" t="n">
        <v>21</v>
      </c>
      <c r="D32" s="44" t="e">
        <f aca="false">SUM(F32:BH32)-C32</f>
        <v>#NAME?</v>
      </c>
      <c r="E32" s="27"/>
      <c r="AJ32" s="63" t="e">
        <f aca="false">-AJ$8-SUM(AJ$11:AJ31,AJ33:AJ$64)</f>
        <v>#NAME?</v>
      </c>
      <c r="AK32" s="64"/>
      <c r="AL32" s="64"/>
    </row>
    <row r="33" customFormat="false" ht="9.6" hidden="false" customHeight="true" outlineLevel="4" collapsed="false">
      <c r="A33" s="49" t="s">
        <v>138</v>
      </c>
      <c r="B33" s="27"/>
      <c r="C33" s="54" t="n">
        <v>0</v>
      </c>
      <c r="D33" s="44" t="e">
        <f aca="false">SUM(F33:BH33)-C33</f>
        <v>#NAME?</v>
      </c>
      <c r="E33" s="27"/>
      <c r="M33" s="45" t="e">
        <f aca="false">-M$8-SUM(M$11:M32,M34:M$64)</f>
        <v>#NAME?</v>
      </c>
      <c r="AJ33" s="64"/>
      <c r="AK33" s="64"/>
      <c r="AL33" s="64"/>
      <c r="AM33" s="45" t="e">
        <f aca="false">-AM$8-SUM(AM$11:AM32,AM34:AM$64)</f>
        <v>#NAME?</v>
      </c>
    </row>
    <row r="34" customFormat="false" ht="9.6" hidden="false" customHeight="true" outlineLevel="4" collapsed="false">
      <c r="A34" s="49" t="s">
        <v>139</v>
      </c>
      <c r="B34" s="27"/>
      <c r="C34" s="54" t="n">
        <v>12</v>
      </c>
      <c r="D34" s="44" t="e">
        <f aca="false">SUM(F34:BH34)-C34</f>
        <v>#NAME?</v>
      </c>
      <c r="E34" s="27"/>
      <c r="AM34" s="52"/>
      <c r="AN34" s="37" t="e">
        <f aca="false">-AN$8-SUM(AN$11:AN33,AN35:AN$64)</f>
        <v>#NAME?</v>
      </c>
    </row>
    <row r="35" customFormat="false" ht="9.6" hidden="false" customHeight="true" outlineLevel="4" collapsed="false">
      <c r="A35" s="49" t="s">
        <v>140</v>
      </c>
      <c r="B35" s="27"/>
      <c r="C35" s="54" t="n">
        <v>0</v>
      </c>
      <c r="D35" s="44" t="e">
        <f aca="false">SUM(F35:BH35)-C35</f>
        <v>#NAME?</v>
      </c>
      <c r="E35" s="27"/>
      <c r="AO35" s="45" t="e">
        <f aca="false">-AO$8-SUM(AO$11:AO34,AO36:AO$64)</f>
        <v>#NAME?</v>
      </c>
      <c r="AP35" s="36"/>
    </row>
    <row r="36" customFormat="false" ht="9.6" hidden="false" customHeight="true" outlineLevel="4" collapsed="false">
      <c r="A36" s="49" t="s">
        <v>141</v>
      </c>
      <c r="B36" s="27"/>
      <c r="C36" s="54" t="n">
        <v>0</v>
      </c>
      <c r="D36" s="44" t="e">
        <f aca="false">SUM(F36:BH36)-C36</f>
        <v>#NAME?</v>
      </c>
      <c r="E36" s="27"/>
      <c r="L36" s="1" t="e">
        <f aca="false">-L$8-SUM(L$11:L35,L37:L$64)</f>
        <v>#NAME?</v>
      </c>
      <c r="O36" s="1" t="e">
        <f aca="false">-O$8-SUM(O$11:O35,O37:O$64)</f>
        <v>#NAME?</v>
      </c>
      <c r="P36" s="45"/>
      <c r="Q36" s="44"/>
      <c r="R36" s="1" t="e">
        <f aca="false">-R$8-SUM(R$11:R35,R37:R$64)</f>
        <v>#NAME?</v>
      </c>
      <c r="AQ36" s="1" t="e">
        <f aca="false">-AQ$8-SUM(AQ$11:AQ35,AQ37:AQ$64)</f>
        <v>#NAME?</v>
      </c>
    </row>
    <row r="37" customFormat="false" ht="9.95" hidden="false" customHeight="true" outlineLevel="4" collapsed="false">
      <c r="A37" s="31" t="s">
        <v>142</v>
      </c>
      <c r="B37" s="27"/>
      <c r="C37" s="60" t="n">
        <f aca="false">SUM(C26:C36)</f>
        <v>2430</v>
      </c>
      <c r="D37" s="57"/>
      <c r="E37" s="27"/>
      <c r="F37" s="57"/>
      <c r="G37" s="57"/>
      <c r="H37" s="58"/>
      <c r="I37" s="58"/>
      <c r="J37" s="58"/>
      <c r="K37" s="58"/>
      <c r="L37" s="59"/>
      <c r="M37" s="59"/>
      <c r="N37" s="59"/>
      <c r="O37" s="59"/>
      <c r="P37" s="59"/>
      <c r="Q37" s="59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8"/>
      <c r="AS37" s="58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41"/>
    </row>
    <row r="38" customFormat="false" ht="12.95" hidden="false" customHeight="true" outlineLevel="3" collapsed="false">
      <c r="A38" s="31" t="s">
        <v>143</v>
      </c>
      <c r="B38" s="27"/>
      <c r="C38" s="41" t="e">
        <f aca="false">C25+C37</f>
        <v>#NAME?</v>
      </c>
      <c r="E38" s="27"/>
      <c r="BJ38" s="36"/>
    </row>
    <row r="39" customFormat="false" ht="7.5" hidden="false" customHeight="true" outlineLevel="3" collapsed="false">
      <c r="B39" s="27"/>
      <c r="C39" s="65"/>
      <c r="D39" s="65"/>
      <c r="E39" s="27"/>
    </row>
    <row r="40" customFormat="false" ht="9" hidden="false" customHeight="true" outlineLevel="3" collapsed="false">
      <c r="A40" s="47" t="s">
        <v>144</v>
      </c>
      <c r="B40" s="27"/>
      <c r="E40" s="27"/>
    </row>
    <row r="41" customFormat="false" ht="9.6" hidden="false" customHeight="true" outlineLevel="4" collapsed="false">
      <c r="A41" s="31" t="s">
        <v>145</v>
      </c>
      <c r="B41" s="27"/>
      <c r="C41" s="54" t="n">
        <v>0</v>
      </c>
      <c r="D41" s="44" t="n">
        <f aca="false">SUM(F41:BH41)-C41</f>
        <v>0</v>
      </c>
      <c r="E41" s="27"/>
      <c r="F41" s="35"/>
      <c r="G41" s="35"/>
      <c r="H41" s="35"/>
      <c r="I41" s="35"/>
      <c r="J41" s="35"/>
      <c r="K41" s="35"/>
      <c r="L41" s="35"/>
      <c r="R41" s="44"/>
      <c r="V41" s="44"/>
      <c r="AE41" s="44"/>
      <c r="AQ41" s="53"/>
      <c r="AX41" s="53"/>
      <c r="BI41" s="0"/>
    </row>
    <row r="42" customFormat="false" ht="9.6" hidden="false" customHeight="true" outlineLevel="4" collapsed="false">
      <c r="A42" s="31" t="s">
        <v>146</v>
      </c>
      <c r="B42" s="27"/>
      <c r="C42" s="54" t="n">
        <v>0</v>
      </c>
      <c r="D42" s="44" t="n">
        <f aca="false">SUM(F42:BH42)-C42</f>
        <v>0</v>
      </c>
      <c r="E42" s="27"/>
      <c r="AE42" s="36"/>
    </row>
    <row r="43" customFormat="false" ht="9.6" hidden="false" customHeight="true" outlineLevel="4" collapsed="false">
      <c r="A43" s="49" t="s">
        <v>147</v>
      </c>
      <c r="B43" s="27"/>
      <c r="C43" s="54" t="n">
        <v>0</v>
      </c>
      <c r="D43" s="44" t="n">
        <f aca="false">SUM(F43:BH43)-C43</f>
        <v>0</v>
      </c>
      <c r="E43" s="27"/>
      <c r="P43" s="45"/>
      <c r="Q43" s="44"/>
    </row>
    <row r="44" customFormat="false" ht="9.6" hidden="false" customHeight="true" outlineLevel="4" collapsed="false">
      <c r="A44" s="31" t="s">
        <v>148</v>
      </c>
      <c r="B44" s="27"/>
      <c r="C44" s="54" t="n">
        <v>0</v>
      </c>
      <c r="D44" s="44" t="n">
        <f aca="false">SUM(F44:BH44)-C44</f>
        <v>0</v>
      </c>
      <c r="E44" s="27"/>
      <c r="AD44" s="44"/>
      <c r="AE44" s="44"/>
      <c r="AV44" s="44"/>
    </row>
    <row r="45" customFormat="false" ht="9.6" hidden="false" customHeight="true" outlineLevel="4" collapsed="false">
      <c r="A45" s="31" t="s">
        <v>149</v>
      </c>
      <c r="B45" s="27"/>
      <c r="C45" s="54" t="n">
        <v>0</v>
      </c>
      <c r="D45" s="44" t="n">
        <f aca="false">SUM(F45:BH45)-C45</f>
        <v>0</v>
      </c>
      <c r="E45" s="27"/>
      <c r="AD45" s="44"/>
      <c r="AE45" s="44"/>
      <c r="AV45" s="44"/>
    </row>
    <row r="46" customFormat="false" ht="9.6" hidden="false" customHeight="true" outlineLevel="4" collapsed="false">
      <c r="A46" s="31" t="s">
        <v>150</v>
      </c>
      <c r="B46" s="27"/>
      <c r="C46" s="54" t="n">
        <v>0</v>
      </c>
      <c r="D46" s="44" t="n">
        <f aca="false">SUM(F46:BH46)-C46</f>
        <v>0</v>
      </c>
      <c r="E46" s="27"/>
      <c r="AD46" s="44"/>
      <c r="AE46" s="44"/>
      <c r="AV46" s="44"/>
    </row>
    <row r="47" customFormat="false" ht="9.6" hidden="false" customHeight="true" outlineLevel="4" collapsed="false">
      <c r="A47" s="31" t="s">
        <v>151</v>
      </c>
      <c r="B47" s="27"/>
      <c r="C47" s="54"/>
      <c r="D47" s="44" t="n">
        <f aca="false">SUM(F47:BH47)-C47</f>
        <v>0</v>
      </c>
      <c r="E47" s="27"/>
      <c r="S47" s="66"/>
      <c r="T47" s="67"/>
      <c r="AD47" s="44"/>
      <c r="AE47" s="44"/>
      <c r="AV47" s="44"/>
    </row>
    <row r="48" customFormat="false" ht="9.6" hidden="false" customHeight="true" outlineLevel="4" collapsed="false">
      <c r="A48" s="31" t="s">
        <v>152</v>
      </c>
      <c r="B48" s="27"/>
      <c r="C48" s="68" t="n">
        <v>0</v>
      </c>
      <c r="D48" s="57" t="e">
        <f aca="false">SUM(F48:BH48)-C48</f>
        <v>#NAME?</v>
      </c>
      <c r="E48" s="27"/>
      <c r="F48" s="59"/>
      <c r="G48" s="59"/>
      <c r="H48" s="42"/>
      <c r="I48" s="42"/>
      <c r="J48" s="42"/>
      <c r="K48" s="42"/>
      <c r="L48" s="59"/>
      <c r="M48" s="59"/>
      <c r="N48" s="59"/>
      <c r="O48" s="59"/>
      <c r="P48" s="59"/>
      <c r="Q48" s="59"/>
      <c r="R48" s="58" t="n">
        <v>0</v>
      </c>
      <c r="S48" s="58" t="n">
        <v>0</v>
      </c>
      <c r="T48" s="57"/>
      <c r="U48" s="57"/>
      <c r="V48" s="58"/>
      <c r="W48" s="59"/>
      <c r="X48" s="59"/>
      <c r="Y48" s="59"/>
      <c r="Z48" s="59"/>
      <c r="AA48" s="59"/>
      <c r="AB48" s="59"/>
      <c r="AC48" s="59"/>
      <c r="AD48" s="42"/>
      <c r="AE48" s="59" t="e">
        <f aca="false">-ROUND((HPVAL($C$1,$C$2,"1405",$D$2,"YTD","CORP")+HPVAL($C$1,$C$2,"1406",$D$2,"YTD","CORP"))/1000,0)</f>
        <v>#NAME?</v>
      </c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7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</row>
    <row r="49" customFormat="false" ht="12.95" hidden="false" customHeight="true" outlineLevel="3" collapsed="false">
      <c r="A49" s="31" t="s">
        <v>153</v>
      </c>
      <c r="B49" s="27"/>
      <c r="C49" s="41" t="n">
        <f aca="false">SUM(C41:C48)</f>
        <v>0</v>
      </c>
      <c r="D49" s="33"/>
      <c r="E49" s="27"/>
      <c r="BJ49" s="36"/>
    </row>
    <row r="50" customFormat="false" ht="9" hidden="false" customHeight="true" outlineLevel="3" collapsed="false">
      <c r="B50" s="27"/>
      <c r="C50" s="65"/>
      <c r="D50" s="65"/>
      <c r="E50" s="27"/>
    </row>
    <row r="51" customFormat="false" ht="9" hidden="false" customHeight="true" outlineLevel="3" collapsed="false">
      <c r="A51" s="47" t="s">
        <v>154</v>
      </c>
      <c r="B51" s="27"/>
      <c r="E51" s="27"/>
    </row>
    <row r="52" customFormat="false" ht="9.6" hidden="false" customHeight="true" outlineLevel="4" collapsed="false">
      <c r="A52" s="31" t="s">
        <v>155</v>
      </c>
      <c r="B52" s="27"/>
      <c r="C52" s="54" t="n">
        <v>0</v>
      </c>
      <c r="D52" s="44" t="e">
        <f aca="false">SUM(F52:BH52)-C52</f>
        <v>#NAME?</v>
      </c>
      <c r="E52" s="27"/>
      <c r="AH52" s="52" t="e">
        <f aca="false">-AH$8-SUM(AH$13:AH51,AH53:AH$64)</f>
        <v>#NAME?</v>
      </c>
      <c r="AI52" s="52"/>
    </row>
    <row r="53" customFormat="false" ht="9.6" hidden="false" customHeight="true" outlineLevel="4" collapsed="false">
      <c r="A53" s="31" t="s">
        <v>156</v>
      </c>
      <c r="B53" s="27"/>
      <c r="C53" s="54" t="n">
        <v>0</v>
      </c>
      <c r="D53" s="44" t="e">
        <f aca="false">SUM(F53:BH53)-C53</f>
        <v>#NAME?</v>
      </c>
      <c r="E53" s="27"/>
      <c r="H53" s="36"/>
      <c r="I53" s="36"/>
      <c r="J53" s="36"/>
      <c r="K53" s="36"/>
      <c r="L53" s="36"/>
      <c r="AQ53" s="52"/>
      <c r="AR53" s="1" t="e">
        <f aca="false">-AR$8-SUM(AR$13:AR52,AR54:AR$64)</f>
        <v>#NAME?</v>
      </c>
      <c r="BI53" s="35"/>
    </row>
    <row r="54" customFormat="false" ht="9.6" hidden="false" customHeight="true" outlineLevel="4" collapsed="false">
      <c r="A54" s="31" t="s">
        <v>157</v>
      </c>
      <c r="B54" s="27"/>
      <c r="C54" s="54" t="n">
        <v>0</v>
      </c>
      <c r="D54" s="44" t="n">
        <f aca="false">SUM(F54:BH54)-C54</f>
        <v>0</v>
      </c>
      <c r="E54" s="27"/>
      <c r="AH54" s="52"/>
      <c r="AI54" s="52"/>
      <c r="AR54" s="36"/>
      <c r="AS54" s="36"/>
    </row>
    <row r="55" customFormat="false" ht="9.6" hidden="false" customHeight="true" outlineLevel="4" collapsed="false">
      <c r="A55" s="31" t="s">
        <v>158</v>
      </c>
      <c r="B55" s="27"/>
      <c r="C55" s="54" t="n">
        <v>0</v>
      </c>
      <c r="D55" s="44" t="n">
        <f aca="false">SUM(F55:BH55)-C55</f>
        <v>0</v>
      </c>
      <c r="E55" s="27"/>
      <c r="H55" s="36"/>
      <c r="I55" s="36"/>
      <c r="J55" s="36"/>
      <c r="K55" s="36"/>
      <c r="L55" s="36"/>
      <c r="AQ55" s="52"/>
      <c r="BI55" s="35"/>
    </row>
    <row r="56" customFormat="false" ht="9.6" hidden="false" customHeight="true" outlineLevel="4" collapsed="false">
      <c r="A56" s="31" t="s">
        <v>159</v>
      </c>
      <c r="B56" s="27"/>
      <c r="C56" s="54" t="n">
        <v>0</v>
      </c>
      <c r="D56" s="44" t="n">
        <f aca="false">SUM(F56:BH56)-C56</f>
        <v>0</v>
      </c>
      <c r="E56" s="27"/>
      <c r="AZ56" s="44"/>
      <c r="BA56" s="0"/>
      <c r="BB56" s="0"/>
    </row>
    <row r="57" customFormat="false" ht="9.6" hidden="false" customHeight="true" outlineLevel="4" collapsed="false">
      <c r="A57" s="49" t="s">
        <v>160</v>
      </c>
      <c r="B57" s="27"/>
      <c r="C57" s="54" t="n">
        <v>0</v>
      </c>
      <c r="D57" s="44" t="n">
        <f aca="false">SUM(F57:BH57)-C57</f>
        <v>0</v>
      </c>
      <c r="E57" s="27"/>
      <c r="P57" s="45"/>
      <c r="Q57" s="44"/>
    </row>
    <row r="58" customFormat="false" ht="9.6" hidden="false" customHeight="true" outlineLevel="4" collapsed="false">
      <c r="A58" s="31" t="s">
        <v>161</v>
      </c>
      <c r="B58" s="27"/>
      <c r="C58" s="54" t="n">
        <v>0</v>
      </c>
      <c r="D58" s="44" t="n">
        <f aca="false">SUM(F58:BH58)-C58</f>
        <v>0</v>
      </c>
      <c r="E58" s="27"/>
      <c r="H58" s="36"/>
      <c r="I58" s="36"/>
      <c r="J58" s="36"/>
      <c r="K58" s="36"/>
      <c r="L58" s="36"/>
      <c r="AQ58" s="0"/>
      <c r="BC58" s="52"/>
    </row>
    <row r="59" customFormat="false" ht="9.6" hidden="false" customHeight="true" outlineLevel="4" collapsed="false">
      <c r="A59" s="31" t="s">
        <v>162</v>
      </c>
      <c r="B59" s="27"/>
      <c r="C59" s="54" t="n">
        <v>0</v>
      </c>
      <c r="D59" s="44" t="n">
        <f aca="false">SUM(F59:BH59)-C59</f>
        <v>0</v>
      </c>
      <c r="E59" s="27"/>
      <c r="BG59" s="44"/>
    </row>
    <row r="60" customFormat="false" ht="9.6" hidden="false" customHeight="true" outlineLevel="4" collapsed="false">
      <c r="A60" s="31" t="s">
        <v>163</v>
      </c>
      <c r="B60" s="27"/>
      <c r="C60" s="54" t="n">
        <v>0</v>
      </c>
      <c r="D60" s="44" t="n">
        <f aca="false">SUM(F60:BH60)-C60</f>
        <v>0</v>
      </c>
      <c r="E60" s="27"/>
      <c r="AZ60" s="44"/>
      <c r="BA60" s="0"/>
      <c r="BB60" s="69"/>
    </row>
    <row r="61" customFormat="false" ht="9.6" hidden="false" customHeight="true" outlineLevel="4" collapsed="false">
      <c r="A61" s="31" t="s">
        <v>164</v>
      </c>
      <c r="B61" s="27"/>
      <c r="C61" s="54" t="n">
        <v>0</v>
      </c>
      <c r="D61" s="44" t="n">
        <f aca="false">SUM(F61:BH61)-C61</f>
        <v>0</v>
      </c>
      <c r="E61" s="27"/>
      <c r="BG61" s="44"/>
    </row>
    <row r="62" customFormat="false" ht="9.6" hidden="false" customHeight="true" outlineLevel="4" collapsed="false">
      <c r="A62" s="31" t="s">
        <v>165</v>
      </c>
      <c r="B62" s="27"/>
      <c r="C62" s="54" t="n">
        <v>0</v>
      </c>
      <c r="D62" s="44" t="n">
        <f aca="false">SUM(F62:BH62)-C62</f>
        <v>0</v>
      </c>
      <c r="E62" s="27"/>
      <c r="H62" s="36"/>
      <c r="I62" s="36"/>
      <c r="J62" s="36"/>
      <c r="K62" s="36"/>
      <c r="L62" s="36"/>
      <c r="AQ62" s="52"/>
    </row>
    <row r="63" customFormat="false" ht="9.6" hidden="false" customHeight="true" outlineLevel="4" collapsed="false">
      <c r="A63" s="31" t="s">
        <v>166</v>
      </c>
      <c r="B63" s="27"/>
      <c r="C63" s="54" t="n">
        <v>0</v>
      </c>
      <c r="D63" s="44" t="e">
        <f aca="false">SUM(F63:BH63)-C63</f>
        <v>#NAME?</v>
      </c>
      <c r="E63" s="27"/>
      <c r="AH63" s="52"/>
      <c r="AI63" s="52"/>
      <c r="AR63" s="36"/>
      <c r="AS63" s="45" t="e">
        <f aca="false">-AS$8-SUM(AS$13:AS62,AS$64)</f>
        <v>#NAME?</v>
      </c>
      <c r="BA63" s="56" t="e">
        <f aca="false">-BA$8-SUM(BA$13:BA62,BA69:BA$69)</f>
        <v>#NAME?</v>
      </c>
    </row>
    <row r="64" customFormat="false" ht="9.6" hidden="false" customHeight="true" outlineLevel="4" collapsed="false">
      <c r="A64" s="31" t="s">
        <v>167</v>
      </c>
      <c r="B64" s="27"/>
      <c r="C64" s="54" t="n">
        <v>0</v>
      </c>
      <c r="D64" s="57" t="n">
        <f aca="false">SUM(F64:BH64)-C64</f>
        <v>0</v>
      </c>
      <c r="E64" s="27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70" t="n">
        <v>0</v>
      </c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7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</row>
    <row r="65" customFormat="false" ht="14.1" hidden="false" customHeight="true" outlineLevel="3" collapsed="false">
      <c r="A65" s="31" t="s">
        <v>168</v>
      </c>
      <c r="B65" s="27"/>
      <c r="C65" s="71" t="n">
        <f aca="false">SUM(C52:C64)</f>
        <v>0</v>
      </c>
      <c r="D65" s="33"/>
      <c r="E65" s="27"/>
      <c r="BJ65" s="36"/>
    </row>
    <row r="66" customFormat="false" ht="16.5" hidden="false" customHeight="true" outlineLevel="2" collapsed="false">
      <c r="A66" s="31" t="s">
        <v>169</v>
      </c>
      <c r="B66" s="27"/>
      <c r="C66" s="33" t="e">
        <f aca="false">C38+C49+C65</f>
        <v>#NAME?</v>
      </c>
      <c r="D66" s="57" t="e">
        <f aca="false">SUM(F66:BH66)-C66</f>
        <v>#NAME?</v>
      </c>
      <c r="E66" s="27"/>
      <c r="F66" s="72"/>
      <c r="G66" s="59"/>
      <c r="H66" s="59" t="e">
        <f aca="false">SUM(H13:H64)</f>
        <v>#NAME?</v>
      </c>
      <c r="I66" s="59" t="e">
        <f aca="false">SUM(I13:I64)</f>
        <v>#NAME?</v>
      </c>
      <c r="J66" s="59" t="e">
        <f aca="false">SUM(J13:J64)</f>
        <v>#NAME?</v>
      </c>
      <c r="K66" s="59" t="e">
        <f aca="false">SUM(K13:K64)</f>
        <v>#NAME?</v>
      </c>
      <c r="L66" s="59" t="e">
        <f aca="false">SUM(L13:L64)</f>
        <v>#NAME?</v>
      </c>
      <c r="M66" s="59" t="e">
        <f aca="false">SUM(M13:M64)</f>
        <v>#NAME?</v>
      </c>
      <c r="N66" s="59" t="e">
        <f aca="false">SUM(N13:N64)</f>
        <v>#NAME?</v>
      </c>
      <c r="O66" s="59" t="e">
        <f aca="false">SUM(O13:O64)</f>
        <v>#NAME?</v>
      </c>
      <c r="P66" s="59" t="e">
        <f aca="false">SUM(P13:P64)</f>
        <v>#NAME?</v>
      </c>
      <c r="Q66" s="59" t="e">
        <f aca="false">SUM(Q13:Q64)</f>
        <v>#NAME?</v>
      </c>
      <c r="R66" s="59" t="e">
        <f aca="false">SUM(R13:R64)</f>
        <v>#NAME?</v>
      </c>
      <c r="S66" s="59" t="e">
        <f aca="false">SUM(S13:S64)</f>
        <v>#NAME?</v>
      </c>
      <c r="T66" s="59" t="e">
        <f aca="false">SUM(T13:T64)</f>
        <v>#NAME?</v>
      </c>
      <c r="U66" s="59" t="e">
        <f aca="false">SUM(U13:U64)</f>
        <v>#NAME?</v>
      </c>
      <c r="V66" s="59" t="e">
        <f aca="false">SUM(V13:V64)</f>
        <v>#NAME?</v>
      </c>
      <c r="W66" s="59" t="n">
        <f aca="false">SUM(W13:W64)</f>
        <v>0</v>
      </c>
      <c r="X66" s="59" t="e">
        <f aca="false">SUM(X13:X64)</f>
        <v>#NAME?</v>
      </c>
      <c r="Y66" s="59" t="e">
        <f aca="false">SUM(Y13:Y64)</f>
        <v>#NAME?</v>
      </c>
      <c r="Z66" s="59" t="e">
        <f aca="false">SUM(Z13:Z64)</f>
        <v>#NAME?</v>
      </c>
      <c r="AA66" s="59" t="e">
        <f aca="false">SUM(AA13:AA64)</f>
        <v>#NAME?</v>
      </c>
      <c r="AB66" s="59" t="e">
        <f aca="false">SUM(AB13:AB64)</f>
        <v>#NAME?</v>
      </c>
      <c r="AC66" s="59" t="e">
        <f aca="false">SUM(AC13:AC64)</f>
        <v>#NAME?</v>
      </c>
      <c r="AD66" s="59" t="e">
        <f aca="false">SUM(AD13:AD64)</f>
        <v>#NAME?</v>
      </c>
      <c r="AE66" s="59" t="e">
        <f aca="false">SUM(AE13:AE64)</f>
        <v>#NAME?</v>
      </c>
      <c r="AF66" s="59" t="e">
        <f aca="false">SUM(AF13:AF64)</f>
        <v>#NAME?</v>
      </c>
      <c r="AG66" s="59" t="e">
        <f aca="false">SUM(AG13:AG64)</f>
        <v>#NAME?</v>
      </c>
      <c r="AH66" s="59" t="e">
        <f aca="false">SUM(AH13:AH64)</f>
        <v>#NAME?</v>
      </c>
      <c r="AI66" s="59" t="e">
        <f aca="false">SUM(AI13:AI64)</f>
        <v>#NAME?</v>
      </c>
      <c r="AJ66" s="59" t="e">
        <f aca="false">SUM(AJ13:AJ64)</f>
        <v>#NAME?</v>
      </c>
      <c r="AK66" s="59" t="e">
        <f aca="false">SUM(AK13:AK64)</f>
        <v>#NAME?</v>
      </c>
      <c r="AL66" s="59" t="e">
        <f aca="false">SUM(AL13:AL64)</f>
        <v>#NAME?</v>
      </c>
      <c r="AM66" s="59" t="e">
        <f aca="false">SUM(AM13:AM64)</f>
        <v>#NAME?</v>
      </c>
      <c r="AN66" s="59" t="e">
        <f aca="false">SUM(AN13:AN64)</f>
        <v>#NAME?</v>
      </c>
      <c r="AO66" s="59" t="e">
        <f aca="false">SUM(AO13:AO64)</f>
        <v>#NAME?</v>
      </c>
      <c r="AP66" s="59" t="e">
        <f aca="false">SUM(AP13:AP64)</f>
        <v>#NAME?</v>
      </c>
      <c r="AQ66" s="59" t="e">
        <f aca="false">SUM(AQ13:AQ64)</f>
        <v>#NAME?</v>
      </c>
      <c r="AR66" s="59" t="e">
        <f aca="false">SUM(AR13:AR64)</f>
        <v>#NAME?</v>
      </c>
      <c r="AS66" s="59" t="e">
        <f aca="false">SUM(AS13:AS64)</f>
        <v>#NAME?</v>
      </c>
      <c r="AT66" s="59" t="e">
        <f aca="false">SUM(AT13:AT64)</f>
        <v>#NAME?</v>
      </c>
      <c r="AU66" s="59" t="e">
        <f aca="false">SUM(AU13:AU64)</f>
        <v>#NAME?</v>
      </c>
      <c r="AV66" s="59" t="e">
        <f aca="false">SUM(AV13:AV64)</f>
        <v>#NAME?</v>
      </c>
      <c r="AW66" s="59" t="e">
        <f aca="false">SUM(AW13:AW64)</f>
        <v>#NAME?</v>
      </c>
      <c r="AX66" s="59" t="e">
        <f aca="false">SUM(AX13:AX64)</f>
        <v>#NAME?</v>
      </c>
      <c r="AY66" s="59" t="e">
        <f aca="false">SUM(AY13:AY64)</f>
        <v>#NAME?</v>
      </c>
      <c r="AZ66" s="59" t="e">
        <f aca="false">SUM(AZ13:AZ64)</f>
        <v>#NAME?</v>
      </c>
      <c r="BA66" s="59" t="e">
        <f aca="false">SUM(BA13:BA64)</f>
        <v>#NAME?</v>
      </c>
      <c r="BB66" s="59" t="n">
        <f aca="false">SUM(BB13:BB64)</f>
        <v>0</v>
      </c>
      <c r="BC66" s="59" t="e">
        <f aca="false">SUM(BC13:BC64)</f>
        <v>#NAME?</v>
      </c>
      <c r="BD66" s="59" t="e">
        <f aca="false">SUM(BD13:BD64)</f>
        <v>#NAME?</v>
      </c>
      <c r="BE66" s="59" t="e">
        <f aca="false">SUM(BE13:BE64)</f>
        <v>#NAME?</v>
      </c>
      <c r="BF66" s="59" t="n">
        <f aca="false">SUM(BF13:BF64)</f>
        <v>0</v>
      </c>
      <c r="BG66" s="59" t="e">
        <f aca="false">SUM(BG13:BG64)</f>
        <v>#NAME?</v>
      </c>
      <c r="BH66" s="59" t="e">
        <f aca="false">SUM(BH13:BH64)</f>
        <v>#NAME?</v>
      </c>
      <c r="BI66" s="59"/>
    </row>
    <row r="67" customFormat="false" ht="15.6" hidden="false" customHeight="true" outlineLevel="2" collapsed="false">
      <c r="A67" s="31" t="s">
        <v>170</v>
      </c>
      <c r="B67" s="27"/>
      <c r="C67" s="38" t="e">
        <f aca="false">F8</f>
        <v>#NAME?</v>
      </c>
      <c r="D67" s="61"/>
      <c r="E67" s="27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</row>
    <row r="68" customFormat="false" ht="17.25" hidden="false" customHeight="true" outlineLevel="1" collapsed="false">
      <c r="A68" s="31" t="s">
        <v>171</v>
      </c>
      <c r="B68" s="27"/>
      <c r="C68" s="73" t="e">
        <f aca="false">C66-C67</f>
        <v>#NAME?</v>
      </c>
      <c r="D68" s="73"/>
      <c r="E68" s="27"/>
      <c r="F68" s="74"/>
      <c r="G68" s="75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36"/>
    </row>
    <row r="69" customFormat="false" ht="6.75" hidden="false" customHeight="true" outlineLevel="1" collapsed="false"/>
    <row r="70" customFormat="false" ht="11.25" hidden="false" customHeight="false" outlineLevel="0" collapsed="false">
      <c r="B70" s="31"/>
      <c r="C70" s="76"/>
      <c r="D70" s="44" t="e">
        <f aca="false">SUM(F70:BI70)</f>
        <v>#NAME?</v>
      </c>
      <c r="F70" s="44"/>
      <c r="G70" s="44"/>
      <c r="H70" s="44" t="e">
        <f aca="false">SUM(H13:H64)-H66</f>
        <v>#NAME?</v>
      </c>
      <c r="I70" s="44" t="e">
        <f aca="false">SUM(I13:I64)-I66</f>
        <v>#NAME?</v>
      </c>
      <c r="J70" s="44" t="e">
        <f aca="false">SUM(J13:J64)-J66</f>
        <v>#NAME?</v>
      </c>
      <c r="K70" s="44" t="e">
        <f aca="false">SUM(K13:K64)-K66</f>
        <v>#NAME?</v>
      </c>
      <c r="L70" s="44" t="e">
        <f aca="false">SUM(L13:L64)-L66</f>
        <v>#NAME?</v>
      </c>
      <c r="M70" s="44" t="e">
        <f aca="false">SUM(M13:M64)-M66</f>
        <v>#NAME?</v>
      </c>
      <c r="N70" s="44" t="e">
        <f aca="false">SUM(N13:N64)-N66</f>
        <v>#NAME?</v>
      </c>
      <c r="O70" s="44" t="e">
        <f aca="false">SUM(O13:O64)-O66</f>
        <v>#NAME?</v>
      </c>
      <c r="P70" s="44" t="e">
        <f aca="false">SUM(P13:P64)-P66</f>
        <v>#NAME?</v>
      </c>
      <c r="Q70" s="44" t="e">
        <f aca="false">SUM(Q13:Q64)-Q66</f>
        <v>#NAME?</v>
      </c>
      <c r="R70" s="44" t="e">
        <f aca="false">SUM(R13:R64)-R66</f>
        <v>#NAME?</v>
      </c>
      <c r="S70" s="44" t="e">
        <f aca="false">SUM(S13:S64)-S66</f>
        <v>#NAME?</v>
      </c>
      <c r="T70" s="44" t="e">
        <f aca="false">SUM(T13:T64)-T66</f>
        <v>#NAME?</v>
      </c>
      <c r="U70" s="44" t="e">
        <f aca="false">SUM(U13:U64)-U66</f>
        <v>#NAME?</v>
      </c>
      <c r="V70" s="44" t="e">
        <f aca="false">SUM(V13:V64)-V66</f>
        <v>#NAME?</v>
      </c>
      <c r="W70" s="44" t="n">
        <f aca="false">SUM(W13:W64)-W66</f>
        <v>0</v>
      </c>
      <c r="X70" s="44" t="e">
        <f aca="false">SUM(X13:X64)-X66</f>
        <v>#NAME?</v>
      </c>
      <c r="Y70" s="44" t="e">
        <f aca="false">SUM(Y13:Y64)-Y66</f>
        <v>#NAME?</v>
      </c>
      <c r="Z70" s="44" t="e">
        <f aca="false">SUM(Z13:Z64)-Z66</f>
        <v>#NAME?</v>
      </c>
      <c r="AA70" s="44"/>
      <c r="AB70" s="44"/>
      <c r="AC70" s="44"/>
      <c r="AD70" s="44" t="e">
        <f aca="false">SUM(AD13:AD64)-AD66</f>
        <v>#NAME?</v>
      </c>
      <c r="AE70" s="44" t="e">
        <f aca="false">SUM(AE13:AE64)-AE66</f>
        <v>#NAME?</v>
      </c>
      <c r="AF70" s="44" t="e">
        <f aca="false">SUM(AF13:AF64)-AF66</f>
        <v>#NAME?</v>
      </c>
      <c r="AG70" s="44" t="e">
        <f aca="false">SUM(AG13:AG64)-AG66</f>
        <v>#NAME?</v>
      </c>
      <c r="AH70" s="44" t="e">
        <f aca="false">SUM(AH13:AH64)-AH66</f>
        <v>#NAME?</v>
      </c>
      <c r="AI70" s="44" t="e">
        <f aca="false">SUM(AI13:AI64)-AI66</f>
        <v>#NAME?</v>
      </c>
      <c r="AJ70" s="44" t="e">
        <f aca="false">SUM(AJ13:AJ64)-AJ66</f>
        <v>#NAME?</v>
      </c>
      <c r="AK70" s="44" t="e">
        <f aca="false">SUM(AK13:AK64)-AK66</f>
        <v>#NAME?</v>
      </c>
      <c r="AL70" s="44" t="e">
        <f aca="false">SUM(AL13:AL64)-AL66</f>
        <v>#NAME?</v>
      </c>
      <c r="AM70" s="44" t="e">
        <f aca="false">SUM(AM13:AM64)-AM66</f>
        <v>#NAME?</v>
      </c>
      <c r="AN70" s="44" t="e">
        <f aca="false">SUM(AN13:AN64)-AN66</f>
        <v>#NAME?</v>
      </c>
      <c r="AO70" s="44" t="e">
        <f aca="false">SUM(AO13:AO64)-AO66</f>
        <v>#NAME?</v>
      </c>
      <c r="AP70" s="44" t="e">
        <f aca="false">SUM(AP13:AP64)-AP66</f>
        <v>#NAME?</v>
      </c>
      <c r="AQ70" s="44" t="e">
        <f aca="false">SUM(AQ13:AQ64)-AQ66</f>
        <v>#NAME?</v>
      </c>
      <c r="AR70" s="44" t="e">
        <f aca="false">SUM(AR13:AR64)-AR66</f>
        <v>#NAME?</v>
      </c>
      <c r="AS70" s="44" t="e">
        <f aca="false">SUM(AS13:AS64)-AS66</f>
        <v>#NAME?</v>
      </c>
      <c r="AT70" s="44" t="e">
        <f aca="false">SUM(AT13:AT64)-AT66</f>
        <v>#NAME?</v>
      </c>
      <c r="AU70" s="44" t="e">
        <f aca="false">SUM(AU13:AU64)-AU66</f>
        <v>#NAME?</v>
      </c>
      <c r="AV70" s="44" t="e">
        <f aca="false">SUM(AV13:AV64)-AV66</f>
        <v>#NAME?</v>
      </c>
      <c r="AW70" s="44" t="e">
        <f aca="false">SUM(AW13:AW64)-AW66</f>
        <v>#NAME?</v>
      </c>
      <c r="AX70" s="44" t="e">
        <f aca="false">SUM(AX13:AX64)-AX66</f>
        <v>#NAME?</v>
      </c>
      <c r="AY70" s="44" t="e">
        <f aca="false">SUM(AY13:AY64)-AY66</f>
        <v>#NAME?</v>
      </c>
      <c r="AZ70" s="44" t="e">
        <f aca="false">SUM(AZ13:AZ64)-AZ66</f>
        <v>#NAME?</v>
      </c>
      <c r="BA70" s="44" t="e">
        <f aca="false">SUM(BA13:BA64)-BA66</f>
        <v>#NAME?</v>
      </c>
      <c r="BB70" s="44" t="n">
        <f aca="false">SUM(BB13:BB64)-BB66</f>
        <v>0</v>
      </c>
      <c r="BC70" s="44" t="e">
        <f aca="false">SUM(BC13:BC64)-BC66</f>
        <v>#NAME?</v>
      </c>
      <c r="BD70" s="44" t="e">
        <f aca="false">SUM(BD13:BD64)-BD66</f>
        <v>#NAME?</v>
      </c>
      <c r="BE70" s="44" t="e">
        <f aca="false">SUM(BE13:BE64)-BE66</f>
        <v>#NAME?</v>
      </c>
      <c r="BF70" s="44" t="n">
        <f aca="false">SUM(BF13:BF64)-BF66</f>
        <v>0</v>
      </c>
      <c r="BG70" s="44" t="e">
        <f aca="false">SUM(BG13:BG64)-BG66</f>
        <v>#NAME?</v>
      </c>
      <c r="BH70" s="44" t="e">
        <f aca="false">SUM(BH13:BH64)-BH66</f>
        <v>#NAME?</v>
      </c>
      <c r="BI70" s="44"/>
    </row>
    <row r="71" customFormat="false" ht="11.25" hidden="false" customHeight="false" outlineLevel="0" collapsed="false">
      <c r="A71" s="0" t="s">
        <v>172</v>
      </c>
      <c r="C71" s="38" t="n">
        <v>0</v>
      </c>
    </row>
    <row r="73" customFormat="false" ht="12" hidden="false" customHeight="false" outlineLevel="0" collapsed="false">
      <c r="A73" s="0" t="s">
        <v>173</v>
      </c>
      <c r="C73" s="77" t="n">
        <v>0</v>
      </c>
    </row>
    <row r="74" customFormat="false" ht="2.25" hidden="false" customHeight="true" outlineLevel="0" collapsed="false"/>
  </sheetData>
  <printOptions headings="false" gridLines="true" gridLinesSet="true" horizontalCentered="false" verticalCentered="false"/>
  <pageMargins left="0.747916666666667" right="0.25" top="0.75" bottom="0.2" header="0.511811023622047" footer="0.511811023622047"/>
  <pageSetup paperSize="1" scale="100" fitToWidth="4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1998-10-22T18:03:21Z</dcterms:created>
  <dc:creator>Johnson M. Leo</dc:creator>
  <dc:description/>
  <dc:language>en-US</dc:language>
  <cp:lastModifiedBy>trainbo</cp:lastModifiedBy>
  <cp:lastPrinted>2000-10-17T18:03:29Z</cp:lastPrinted>
  <cp:revision>0</cp:revision>
  <dc:subject/>
  <dc:title/>
</cp:coreProperties>
</file>