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00" sheetId="1" state="visible" r:id="rId3"/>
    <sheet name="March 00" sheetId="2" state="visible" r:id="rId4"/>
  </sheets>
  <definedNames>
    <definedName function="false" hidden="false" localSheetId="0" name="_xlnm.Print_Area" vbProcedure="false">'April 00'!$B$1:$AE$73</definedName>
    <definedName function="false" hidden="false" localSheetId="0" name="_xlnm.Print_Titles" vbProcedure="false">'April 00'!$A:$A,'April 00'!$1:$9</definedName>
    <definedName function="false" hidden="false" localSheetId="1" name="_xlnm.Print_Area" vbProcedure="false">'March 00'!$A:$AF</definedName>
    <definedName function="false" hidden="false" localSheetId="1" name="_xlnm.Print_Titles" vbProcedure="false">'March 00'!$A:$A,'March 00'!$1:$5</definedName>
    <definedName function="false" hidden="false" name="left" vbProcedure="false">'April 00'!$A$1:$A$73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<sst xmlns="http://schemas.openxmlformats.org/spreadsheetml/2006/main" count="351" uniqueCount="73">
  <si>
    <t xml:space="preserve"> </t>
  </si>
  <si>
    <t xml:space="preserve">DONNA JONES</t>
  </si>
  <si>
    <t xml:space="preserve">INDICATES CHANGE</t>
  </si>
  <si>
    <t xml:space="preserve">703/561-6497</t>
  </si>
  <si>
    <t xml:space="preserve">djones1@columbiaenergygroup.com</t>
  </si>
  <si>
    <t xml:space="preserve">Deal #229922-base</t>
  </si>
  <si>
    <t xml:space="preserve">K#'s Not Necessary for this LDC</t>
  </si>
  <si>
    <t xml:space="preserve">NIPSCO-CHOICE CUST 760, STORAGE-40</t>
  </si>
  <si>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</si>
  <si>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</si>
  <si>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</si>
  <si>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</si>
  <si>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</si>
  <si>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</si>
  <si>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</si>
  <si>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Tues</t>
  </si>
  <si>
    <t xml:space="preserve">Thur</t>
  </si>
  <si>
    <t xml:space="preserve">Nipsco -NGPL-909260</t>
  </si>
  <si>
    <t xml:space="preserve">Nipsco - ANR-Ft Wayne</t>
  </si>
  <si>
    <t xml:space="preserve">Nipsco - ANR-MICHIGAN CITY</t>
  </si>
  <si>
    <t xml:space="preserve">Total</t>
  </si>
  <si>
    <t xml:space="preserve">Deal #234799-swing</t>
  </si>
  <si>
    <t xml:space="preserve">#240476</t>
  </si>
  <si>
    <t xml:space="preserve">#239688</t>
  </si>
  <si>
    <t xml:space="preserve">#241304</t>
  </si>
  <si>
    <t xml:space="preserve">#235709</t>
  </si>
  <si>
    <t xml:space="preserve">#242304-anr</t>
  </si>
  <si>
    <t xml:space="preserve">TOTAL NIPSCO</t>
  </si>
  <si>
    <t xml:space="preserve">TOTAL DEMAND</t>
  </si>
  <si>
    <t xml:space="preserve">DIFFERENCE-STORAGE - MAX INJ 523/DAY</t>
  </si>
  <si>
    <t xml:space="preserve">Deal #229920</t>
  </si>
  <si>
    <t xml:space="preserve">INDIANA GAS</t>
  </si>
  <si>
    <t xml:space="preserve">ANR-Muncie-139240-K#19600</t>
  </si>
  <si>
    <t xml:space="preserve">Deal #169701</t>
  </si>
  <si>
    <t xml:space="preserve">MICHCON</t>
  </si>
  <si>
    <t xml:space="preserve">Kalkaska-Map 9078/K#78004</t>
  </si>
  <si>
    <t xml:space="preserve">Deal #229917</t>
  </si>
  <si>
    <t xml:space="preserve">ANR-Willow Run-Map 9038/K#19630</t>
  </si>
  <si>
    <t xml:space="preserve">ANR-Willow Run-Map 9038/K#19600</t>
  </si>
  <si>
    <t xml:space="preserve"> (mcf/mmbtu conv = .9714 @ 9038 need 5,224 del 5,075)</t>
  </si>
  <si>
    <t xml:space="preserve">GL-Belle River-Map 9002/K#72248</t>
  </si>
  <si>
    <t xml:space="preserve"> (mcf/mmbtu conv = .9898 @ 9002 - 826 del 818)</t>
  </si>
  <si>
    <t xml:space="preserve">GRAND TOTAL @ MICHCON</t>
  </si>
  <si>
    <t xml:space="preserve">TOTAL MCF</t>
  </si>
  <si>
    <t xml:space="preserve">Deal #229919</t>
  </si>
  <si>
    <t xml:space="preserve">CONSUMERS</t>
  </si>
  <si>
    <t xml:space="preserve">Consumers Pool</t>
  </si>
  <si>
    <t xml:space="preserve"> (mcf/mmbtu conv = .9714 @ 9038 need 5,224)</t>
  </si>
  <si>
    <t xml:space="preserve">TOTAL MIDCONTINENT OBLIGATION</t>
  </si>
  <si>
    <t xml:space="preserve">Gina -402/758-6179</t>
  </si>
  <si>
    <t xml:space="preserve">JOBIE - 402/758-6120</t>
  </si>
  <si>
    <t xml:space="preserve">Deal #100883</t>
  </si>
  <si>
    <t xml:space="preserve">MUST GIVE BY 10:00</t>
  </si>
  <si>
    <t xml:space="preserve">fri</t>
  </si>
  <si>
    <t xml:space="preserve">Nigas 9258</t>
  </si>
  <si>
    <t xml:space="preserve">Pglc 909285</t>
  </si>
  <si>
    <t xml:space="preserve">N.Shore 9254</t>
  </si>
  <si>
    <t xml:space="preserve">Ill. Power 909999</t>
  </si>
  <si>
    <t xml:space="preserve">Nipsco 909260</t>
  </si>
  <si>
    <t xml:space="preserve">Nipsco 10552</t>
  </si>
  <si>
    <t xml:space="preserve">ALWAYS GIVE JOBIE TOTAL @ NIPSCO</t>
  </si>
  <si>
    <t xml:space="preserve">IES 25250</t>
  </si>
  <si>
    <t xml:space="preserve">Wsc 909294</t>
  </si>
  <si>
    <t xml:space="preserve">Wsc 907112</t>
  </si>
  <si>
    <t xml:space="preserve">Mid Amr.10568</t>
  </si>
  <si>
    <t xml:space="preserve">E Joliet 904758</t>
  </si>
  <si>
    <t xml:space="preserve">CIPS 25500</t>
  </si>
  <si>
    <t xml:space="preserve">Deal #125241</t>
  </si>
  <si>
    <t xml:space="preserve">NIPSCO 909260</t>
  </si>
  <si>
    <t xml:space="preserve">MW 25400</t>
  </si>
  <si>
    <t xml:space="preserve">TOTAL</t>
  </si>
  <si>
    <t xml:space="preserve">GRAND TOTAL</t>
  </si>
  <si>
    <t xml:space="preserve">NIPSCO 909260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</si>
</sst>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\ h:mm"/>
    <numFmt numFmtId="166" formatCode="m/d"/>
    <numFmt numFmtId="167" formatCode="_(* #,##0.00_);_(* \(#,##0.00\);_(* \-??_);_(@_)"/>
    <numFmt numFmtId="168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i val="true"/>
      <sz val="8"/>
      <name val="Arial"/>
      <family val="2"/>
    </font>
    <font>
      <sz val="10"/>
      <name val="Arial"/>
      <family val="2"/>
    </font>
    <font>
      <b val="true"/>
      <i val="true"/>
      <sz val="10"/>
      <color rgb="FF80008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00FFFF"/>
        <bgColor rgb="FF00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T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7"/>
    <col collapsed="false" customWidth="true" hidden="false" outlineLevel="0" max="13" min="2" style="0" width="9.99"/>
    <col collapsed="false" customWidth="true" hidden="false" outlineLevel="0" max="49" min="14" style="0" width="12.7"/>
  </cols>
  <sheetData>
    <row r="1" customFormat="false" ht="12.75" hidden="false" customHeight="false" outlineLevel="0" collapsed="false">
      <c r="A1" s="1" t="n">
        <f aca="true">NOW()+1</f>
        <v>45927.9749907569</v>
      </c>
      <c r="B1" s="2"/>
      <c r="C1" s="2"/>
      <c r="D1" s="2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customFormat="false" ht="12.75" hidden="false" customHeight="false" outlineLevel="0" collapsed="false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customFormat="false" ht="12.7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Format="false" ht="12.75" hidden="false" customHeight="false" outlineLevel="0" collapsed="false">
      <c r="A4" s="5" t="s">
        <v>1</v>
      </c>
      <c r="B4" s="6"/>
      <c r="C4" s="7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2.75" hidden="false" customHeight="false" outlineLevel="0" collapsed="false">
      <c r="A5" s="8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customFormat="false" ht="12.75" hidden="false" customHeight="false" outlineLevel="0" collapsed="false">
      <c r="A6" s="8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customFormat="false" ht="18" hidden="false" customHeight="true" outlineLevel="0" collapsed="false">
      <c r="A7" s="9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customFormat="false" ht="18" hidden="false" customHeight="true" outlineLevel="0" collapsed="false">
      <c r="A8" s="11" t="s">
        <v>6</v>
      </c>
      <c r="B8" s="10" t="n">
        <v>36617</v>
      </c>
      <c r="C8" s="10" t="n">
        <f aca="false">+B8+1</f>
        <v>36618</v>
      </c>
      <c r="D8" s="10" t="n">
        <f aca="false">+C8+1</f>
        <v>36619</v>
      </c>
      <c r="E8" s="10" t="n">
        <f aca="false">+D8+1</f>
        <v>36620</v>
      </c>
      <c r="F8" s="10" t="n">
        <f aca="false">+E8+1</f>
        <v>36621</v>
      </c>
      <c r="G8" s="10" t="n">
        <f aca="false">+F8+1</f>
        <v>36622</v>
      </c>
      <c r="H8" s="10" t="n">
        <f aca="false">+G8+1</f>
        <v>36623</v>
      </c>
      <c r="I8" s="10" t="n">
        <f aca="false">+H8+1</f>
        <v>36624</v>
      </c>
      <c r="J8" s="10" t="n">
        <f aca="false">+I8+1</f>
        <v>36625</v>
      </c>
      <c r="K8" s="10" t="n">
        <f aca="false">+J8+1</f>
        <v>36626</v>
      </c>
      <c r="L8" s="10" t="n">
        <f aca="false">+K8+1</f>
        <v>36627</v>
      </c>
      <c r="M8" s="10" t="n">
        <f aca="false">+L8+1</f>
        <v>36628</v>
      </c>
      <c r="N8" s="10" t="n">
        <f aca="false">+M8+1</f>
        <v>36629</v>
      </c>
      <c r="O8" s="10" t="n">
        <f aca="false">+N8+1</f>
        <v>36630</v>
      </c>
      <c r="P8" s="10" t="n">
        <f aca="false">+O8+1</f>
        <v>36631</v>
      </c>
      <c r="Q8" s="10" t="n">
        <f aca="false">+P8+1</f>
        <v>36632</v>
      </c>
      <c r="R8" s="10" t="n">
        <f aca="false">+Q8+1</f>
        <v>36633</v>
      </c>
      <c r="S8" s="10" t="n">
        <f aca="false">+R8+1</f>
        <v>36634</v>
      </c>
      <c r="T8" s="10" t="n">
        <f aca="false">+S8+1</f>
        <v>36635</v>
      </c>
      <c r="U8" s="10" t="n">
        <f aca="false">+T8+1</f>
        <v>36636</v>
      </c>
      <c r="V8" s="10" t="n">
        <f aca="false">+U8+1</f>
        <v>36637</v>
      </c>
      <c r="W8" s="10" t="n">
        <f aca="false">+V8+1</f>
        <v>36638</v>
      </c>
      <c r="X8" s="10" t="n">
        <f aca="false">+W8+1</f>
        <v>36639</v>
      </c>
      <c r="Y8" s="10" t="n">
        <f aca="false">+X8+1</f>
        <v>36640</v>
      </c>
      <c r="Z8" s="10" t="n">
        <f aca="false">+Y8+1</f>
        <v>36641</v>
      </c>
      <c r="AA8" s="10" t="n">
        <f aca="false">+Z8+1</f>
        <v>36642</v>
      </c>
      <c r="AB8" s="10" t="n">
        <f aca="false">+AA8+1</f>
        <v>36643</v>
      </c>
      <c r="AC8" s="10" t="n">
        <f aca="false">+AB8+1</f>
        <v>36644</v>
      </c>
      <c r="AD8" s="10" t="n">
        <f aca="false">+AC8+1</f>
        <v>36645</v>
      </c>
      <c r="AE8" s="10" t="n">
        <f aca="false">+AD8+1</f>
        <v>36646</v>
      </c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customFormat="false" ht="18" hidden="false" customHeight="true" outlineLevel="0" collapsed="false">
      <c r="A9" s="12" t="s">
        <v>7</v>
      </c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3" t="s">
        <v>13</v>
      </c>
      <c r="H9" s="13" t="s">
        <v>14</v>
      </c>
      <c r="I9" s="13" t="s">
        <v>8</v>
      </c>
      <c r="J9" s="13" t="s">
        <v>9</v>
      </c>
      <c r="K9" s="13" t="s">
        <v>10</v>
      </c>
      <c r="L9" s="13" t="s">
        <v>11</v>
      </c>
      <c r="M9" s="13" t="s">
        <v>12</v>
      </c>
      <c r="N9" s="13" t="s">
        <v>13</v>
      </c>
      <c r="O9" s="13" t="s">
        <v>14</v>
      </c>
      <c r="P9" s="13" t="s">
        <v>8</v>
      </c>
      <c r="Q9" s="13" t="s">
        <v>9</v>
      </c>
      <c r="R9" s="13" t="s">
        <v>10</v>
      </c>
      <c r="S9" s="13" t="s">
        <v>11</v>
      </c>
      <c r="T9" s="13" t="s">
        <v>12</v>
      </c>
      <c r="U9" s="13" t="s">
        <v>13</v>
      </c>
      <c r="V9" s="13" t="s">
        <v>14</v>
      </c>
      <c r="W9" s="13" t="s">
        <v>8</v>
      </c>
      <c r="X9" s="13" t="s">
        <v>9</v>
      </c>
      <c r="Y9" s="13" t="s">
        <v>10</v>
      </c>
      <c r="Z9" s="13" t="s">
        <v>15</v>
      </c>
      <c r="AA9" s="13" t="s">
        <v>12</v>
      </c>
      <c r="AB9" s="13" t="s">
        <v>16</v>
      </c>
      <c r="AC9" s="13" t="s">
        <v>14</v>
      </c>
      <c r="AD9" s="13" t="s">
        <v>8</v>
      </c>
      <c r="AE9" s="13" t="s">
        <v>9</v>
      </c>
    </row>
    <row r="10" customFormat="false" ht="18" hidden="false" customHeight="true" outlineLevel="0" collapsed="false">
      <c r="A10" s="14" t="s">
        <v>17</v>
      </c>
      <c r="B10" s="15" t="n">
        <f aca="false">800-79</f>
        <v>721</v>
      </c>
      <c r="C10" s="15" t="n">
        <v>710</v>
      </c>
      <c r="D10" s="15" t="n">
        <v>701</v>
      </c>
      <c r="E10" s="15" t="n">
        <v>686</v>
      </c>
      <c r="F10" s="15" t="n">
        <f aca="false">800-127</f>
        <v>673</v>
      </c>
      <c r="G10" s="15" t="n">
        <f aca="false">701-27</f>
        <v>674</v>
      </c>
      <c r="H10" s="15" t="n">
        <f aca="false">701-46</f>
        <v>655</v>
      </c>
      <c r="I10" s="15" t="n">
        <f aca="false">701-79</f>
        <v>622</v>
      </c>
      <c r="J10" s="15" t="n">
        <f aca="false">701-57</f>
        <v>644</v>
      </c>
      <c r="K10" s="15" t="n">
        <f aca="false">701-54</f>
        <v>647</v>
      </c>
      <c r="L10" s="15" t="n">
        <f aca="false">800-173</f>
        <v>627</v>
      </c>
      <c r="M10" s="15" t="n">
        <f aca="false">800-154</f>
        <v>646</v>
      </c>
      <c r="N10" s="15" t="n">
        <v>800</v>
      </c>
      <c r="O10" s="16" t="n">
        <v>800</v>
      </c>
      <c r="P10" s="16" t="n">
        <f aca="false">800-56</f>
        <v>744</v>
      </c>
      <c r="Q10" s="16" t="n">
        <v>800</v>
      </c>
      <c r="R10" s="16" t="n">
        <f aca="false">800+56</f>
        <v>856</v>
      </c>
      <c r="S10" s="16" t="n">
        <v>800</v>
      </c>
      <c r="T10" s="16" t="n">
        <v>800</v>
      </c>
      <c r="U10" s="16" t="n">
        <v>800</v>
      </c>
      <c r="V10" s="16" t="n">
        <v>800</v>
      </c>
      <c r="W10" s="16" t="n">
        <v>800</v>
      </c>
      <c r="X10" s="16" t="n">
        <v>800</v>
      </c>
      <c r="Y10" s="16" t="n">
        <v>800</v>
      </c>
      <c r="Z10" s="16" t="n">
        <v>800</v>
      </c>
      <c r="AA10" s="16" t="n">
        <v>800</v>
      </c>
      <c r="AB10" s="16" t="n">
        <v>800</v>
      </c>
      <c r="AC10" s="16" t="n">
        <v>800</v>
      </c>
      <c r="AD10" s="16" t="n">
        <v>800</v>
      </c>
      <c r="AE10" s="16" t="n">
        <v>800</v>
      </c>
      <c r="AF10" s="17"/>
      <c r="AG10" s="17"/>
      <c r="AH10" s="17"/>
    </row>
    <row r="11" customFormat="false" ht="18" hidden="false" customHeight="true" outlineLevel="0" collapsed="false">
      <c r="A11" s="14" t="s">
        <v>18</v>
      </c>
      <c r="B11" s="15" t="n">
        <v>79</v>
      </c>
      <c r="C11" s="15" t="n">
        <v>90</v>
      </c>
      <c r="D11" s="15" t="n">
        <v>99</v>
      </c>
      <c r="E11" s="15" t="n">
        <v>114</v>
      </c>
      <c r="F11" s="15" t="n">
        <v>127</v>
      </c>
      <c r="G11" s="15" t="n">
        <v>126</v>
      </c>
      <c r="H11" s="15" t="n">
        <v>145</v>
      </c>
      <c r="I11" s="15" t="n">
        <v>178</v>
      </c>
      <c r="J11" s="15" t="n">
        <v>156</v>
      </c>
      <c r="K11" s="15" t="n">
        <v>153</v>
      </c>
      <c r="L11" s="15" t="n">
        <v>173</v>
      </c>
      <c r="M11" s="15" t="n">
        <v>154</v>
      </c>
      <c r="N11" s="15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 t="n">
        <v>0</v>
      </c>
      <c r="AB11" s="16" t="n">
        <v>0</v>
      </c>
      <c r="AC11" s="16" t="n">
        <v>0</v>
      </c>
      <c r="AD11" s="16" t="n">
        <v>0</v>
      </c>
      <c r="AE11" s="16" t="n">
        <v>0</v>
      </c>
      <c r="AF11" s="17"/>
      <c r="AG11" s="17"/>
      <c r="AH11" s="17"/>
    </row>
    <row r="12" customFormat="false" ht="18" hidden="false" customHeight="true" outlineLevel="0" collapsed="false">
      <c r="A12" s="14" t="s">
        <v>19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6" t="n">
        <v>0</v>
      </c>
      <c r="P12" s="16" t="n">
        <v>0</v>
      </c>
      <c r="Q12" s="16" t="n">
        <v>0</v>
      </c>
      <c r="R12" s="16" t="n">
        <v>0</v>
      </c>
      <c r="S12" s="16" t="n">
        <v>0</v>
      </c>
      <c r="T12" s="16" t="n">
        <v>0</v>
      </c>
      <c r="U12" s="16" t="n">
        <v>0</v>
      </c>
      <c r="V12" s="16" t="n">
        <v>0</v>
      </c>
      <c r="W12" s="16" t="n">
        <v>0</v>
      </c>
      <c r="X12" s="16" t="n">
        <v>0</v>
      </c>
      <c r="Y12" s="16" t="n">
        <v>0</v>
      </c>
      <c r="Z12" s="16" t="n">
        <v>0</v>
      </c>
      <c r="AA12" s="16" t="n">
        <v>0</v>
      </c>
      <c r="AB12" s="16" t="n">
        <v>0</v>
      </c>
      <c r="AC12" s="16" t="n">
        <v>0</v>
      </c>
      <c r="AD12" s="16" t="n">
        <v>0</v>
      </c>
      <c r="AE12" s="16" t="n">
        <v>0</v>
      </c>
      <c r="AF12" s="17"/>
      <c r="AG12" s="17"/>
      <c r="AH12" s="17"/>
    </row>
    <row r="13" customFormat="false" ht="18" hidden="false" customHeight="true" outlineLevel="0" collapsed="false">
      <c r="A13" s="19" t="s">
        <v>20</v>
      </c>
      <c r="B13" s="20" t="n">
        <f aca="false">SUM(B10:B12)</f>
        <v>800</v>
      </c>
      <c r="C13" s="20" t="n">
        <f aca="false">SUM(C10:C12)</f>
        <v>800</v>
      </c>
      <c r="D13" s="20" t="n">
        <f aca="false">SUM(D10:D12)</f>
        <v>800</v>
      </c>
      <c r="E13" s="20" t="n">
        <f aca="false">SUM(E10:E12)</f>
        <v>800</v>
      </c>
      <c r="F13" s="20" t="n">
        <f aca="false">SUM(F10:F12)</f>
        <v>800</v>
      </c>
      <c r="G13" s="20" t="n">
        <f aca="false">SUM(G10:G12)</f>
        <v>800</v>
      </c>
      <c r="H13" s="20" t="n">
        <f aca="false">SUM(H10:H12)</f>
        <v>800</v>
      </c>
      <c r="I13" s="20" t="n">
        <f aca="false">SUM(I10:I12)</f>
        <v>800</v>
      </c>
      <c r="J13" s="20" t="n">
        <f aca="false">SUM(J10:J12)</f>
        <v>800</v>
      </c>
      <c r="K13" s="20" t="n">
        <f aca="false">SUM(K10:K12)</f>
        <v>800</v>
      </c>
      <c r="L13" s="20" t="n">
        <f aca="false">SUM(L10:L12)</f>
        <v>800</v>
      </c>
      <c r="M13" s="20" t="n">
        <f aca="false">SUM(M10:M12)</f>
        <v>800</v>
      </c>
      <c r="N13" s="20" t="n">
        <f aca="false">SUM(N10:N12)</f>
        <v>800</v>
      </c>
      <c r="O13" s="20" t="n">
        <f aca="false">SUM(O10:O12)</f>
        <v>800</v>
      </c>
      <c r="P13" s="20" t="n">
        <f aca="false">SUM(P10:P12)</f>
        <v>744</v>
      </c>
      <c r="Q13" s="20" t="n">
        <f aca="false">SUM(Q10:Q12)</f>
        <v>800</v>
      </c>
      <c r="R13" s="20" t="n">
        <f aca="false">SUM(R10:R12)</f>
        <v>856</v>
      </c>
      <c r="S13" s="20" t="n">
        <f aca="false">SUM(S10:S12)</f>
        <v>800</v>
      </c>
      <c r="T13" s="20" t="n">
        <f aca="false">SUM(T10:T12)</f>
        <v>800</v>
      </c>
      <c r="U13" s="20" t="n">
        <f aca="false">SUM(U10:U12)</f>
        <v>800</v>
      </c>
      <c r="V13" s="20" t="n">
        <f aca="false">SUM(V10:V12)</f>
        <v>800</v>
      </c>
      <c r="W13" s="20" t="n">
        <f aca="false">SUM(W10:W12)</f>
        <v>800</v>
      </c>
      <c r="X13" s="20" t="n">
        <f aca="false">SUM(X10:X12)</f>
        <v>800</v>
      </c>
      <c r="Y13" s="20" t="n">
        <f aca="false">SUM(Y10:Y12)</f>
        <v>800</v>
      </c>
      <c r="Z13" s="20" t="n">
        <f aca="false">SUM(Z10:Z12)</f>
        <v>800</v>
      </c>
      <c r="AA13" s="20" t="n">
        <f aca="false">SUM(AA10:AA12)</f>
        <v>800</v>
      </c>
      <c r="AB13" s="20" t="n">
        <f aca="false">SUM(AB10:AB12)</f>
        <v>800</v>
      </c>
      <c r="AC13" s="20" t="n">
        <f aca="false">SUM(AC10:AC12)</f>
        <v>800</v>
      </c>
      <c r="AD13" s="20" t="n">
        <f aca="false">SUM(AD10:AD12)</f>
        <v>800</v>
      </c>
      <c r="AE13" s="20" t="n">
        <f aca="false">SUM(AE10:AE12)</f>
        <v>800</v>
      </c>
    </row>
    <row r="14" customFormat="false" ht="18" hidden="false" customHeight="true" outlineLevel="0" collapsed="false">
      <c r="B14" s="21" t="n">
        <f aca="false">800-B13</f>
        <v>0</v>
      </c>
      <c r="C14" s="21" t="n">
        <f aca="false">800-C13</f>
        <v>0</v>
      </c>
      <c r="D14" s="21" t="n">
        <f aca="false">800-D13</f>
        <v>0</v>
      </c>
      <c r="E14" s="21" t="n">
        <f aca="false">800-E13</f>
        <v>0</v>
      </c>
      <c r="F14" s="21" t="n">
        <f aca="false">800-F13</f>
        <v>0</v>
      </c>
      <c r="G14" s="21" t="n">
        <f aca="false">800-G13</f>
        <v>0</v>
      </c>
      <c r="H14" s="21" t="n">
        <f aca="false">800-H13</f>
        <v>0</v>
      </c>
      <c r="I14" s="21" t="n">
        <f aca="false">800-I13</f>
        <v>0</v>
      </c>
      <c r="J14" s="21" t="n">
        <f aca="false">800-J13</f>
        <v>0</v>
      </c>
      <c r="K14" s="21" t="n">
        <f aca="false">800-K13</f>
        <v>0</v>
      </c>
      <c r="L14" s="21" t="n">
        <f aca="false">800-L13</f>
        <v>0</v>
      </c>
      <c r="M14" s="21" t="n">
        <f aca="false">800-M13</f>
        <v>0</v>
      </c>
      <c r="N14" s="21" t="n">
        <f aca="false">800-N13</f>
        <v>0</v>
      </c>
      <c r="O14" s="21" t="n">
        <f aca="false">800-O13</f>
        <v>0</v>
      </c>
      <c r="P14" s="21" t="n">
        <f aca="false">800-P13</f>
        <v>56</v>
      </c>
      <c r="Q14" s="21" t="n">
        <f aca="false">800-Q13</f>
        <v>0</v>
      </c>
      <c r="R14" s="21" t="n">
        <f aca="false">800-R13</f>
        <v>-56</v>
      </c>
      <c r="S14" s="21" t="n">
        <f aca="false">800-S13</f>
        <v>0</v>
      </c>
      <c r="T14" s="21" t="n">
        <f aca="false">800-T13</f>
        <v>0</v>
      </c>
      <c r="U14" s="21" t="n">
        <f aca="false">800-U13</f>
        <v>0</v>
      </c>
      <c r="V14" s="21" t="n">
        <f aca="false">800-V13</f>
        <v>0</v>
      </c>
      <c r="W14" s="21" t="n">
        <f aca="false">800-W13</f>
        <v>0</v>
      </c>
      <c r="X14" s="21" t="n">
        <f aca="false">800-X13</f>
        <v>0</v>
      </c>
      <c r="Y14" s="21" t="n">
        <f aca="false">800-Y13</f>
        <v>0</v>
      </c>
      <c r="Z14" s="21" t="n">
        <f aca="false">800-Z13</f>
        <v>0</v>
      </c>
      <c r="AA14" s="21" t="n">
        <f aca="false">800-AA13</f>
        <v>0</v>
      </c>
      <c r="AB14" s="21" t="n">
        <f aca="false">800-AB13</f>
        <v>0</v>
      </c>
      <c r="AC14" s="21" t="n">
        <f aca="false">800-AC13</f>
        <v>0</v>
      </c>
      <c r="AD14" s="21" t="n">
        <f aca="false">800-AD13</f>
        <v>0</v>
      </c>
      <c r="AE14" s="21" t="n">
        <f aca="false">800-AE13</f>
        <v>0</v>
      </c>
    </row>
    <row r="15" customFormat="false" ht="18" hidden="false" customHeight="true" outlineLevel="0" collapsed="false">
      <c r="A15" s="9" t="s">
        <v>21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customFormat="false" ht="18" hidden="false" customHeight="true" outlineLevel="0" collapsed="false">
      <c r="A16" s="11" t="s">
        <v>6</v>
      </c>
      <c r="B16" s="10" t="n">
        <v>36617</v>
      </c>
      <c r="C16" s="10" t="n">
        <f aca="false">+B16+1</f>
        <v>36618</v>
      </c>
      <c r="D16" s="10" t="n">
        <f aca="false">+C16+1</f>
        <v>36619</v>
      </c>
      <c r="E16" s="10" t="n">
        <f aca="false">+D16+1</f>
        <v>36620</v>
      </c>
      <c r="F16" s="10" t="n">
        <f aca="false">+E16+1</f>
        <v>36621</v>
      </c>
      <c r="G16" s="10" t="n">
        <f aca="false">+F16+1</f>
        <v>36622</v>
      </c>
      <c r="H16" s="10" t="n">
        <f aca="false">+G16+1</f>
        <v>36623</v>
      </c>
      <c r="I16" s="10" t="n">
        <f aca="false">+H16+1</f>
        <v>36624</v>
      </c>
      <c r="J16" s="10" t="n">
        <f aca="false">+I16+1</f>
        <v>36625</v>
      </c>
      <c r="K16" s="10" t="n">
        <f aca="false">+J16+1</f>
        <v>36626</v>
      </c>
      <c r="L16" s="10" t="n">
        <f aca="false">+K16+1</f>
        <v>36627</v>
      </c>
      <c r="M16" s="10" t="n">
        <f aca="false">+L16+1</f>
        <v>36628</v>
      </c>
      <c r="N16" s="10" t="n">
        <f aca="false">+M16+1</f>
        <v>36629</v>
      </c>
      <c r="O16" s="10" t="n">
        <f aca="false">+N16+1</f>
        <v>36630</v>
      </c>
      <c r="P16" s="10" t="n">
        <f aca="false">+O16+1</f>
        <v>36631</v>
      </c>
      <c r="Q16" s="10" t="n">
        <f aca="false">+P16+1</f>
        <v>36632</v>
      </c>
      <c r="R16" s="10" t="n">
        <f aca="false">+Q16+1</f>
        <v>36633</v>
      </c>
      <c r="S16" s="10" t="n">
        <f aca="false">+R16+1</f>
        <v>36634</v>
      </c>
      <c r="T16" s="10" t="n">
        <f aca="false">+S16+1</f>
        <v>36635</v>
      </c>
      <c r="U16" s="10" t="n">
        <f aca="false">+T16+1</f>
        <v>36636</v>
      </c>
      <c r="V16" s="10" t="n">
        <f aca="false">+U16+1</f>
        <v>36637</v>
      </c>
      <c r="W16" s="10" t="n">
        <f aca="false">+V16+1</f>
        <v>36638</v>
      </c>
      <c r="X16" s="10" t="n">
        <f aca="false">+W16+1</f>
        <v>36639</v>
      </c>
      <c r="Y16" s="10" t="n">
        <f aca="false">+X16+1</f>
        <v>36640</v>
      </c>
      <c r="Z16" s="10" t="n">
        <f aca="false">+Y16+1</f>
        <v>36641</v>
      </c>
      <c r="AA16" s="10" t="n">
        <f aca="false">+Z16+1</f>
        <v>36642</v>
      </c>
      <c r="AB16" s="10" t="n">
        <f aca="false">+AA16+1</f>
        <v>36643</v>
      </c>
      <c r="AC16" s="10" t="n">
        <f aca="false">+AB16+1</f>
        <v>36644</v>
      </c>
      <c r="AD16" s="10" t="n">
        <f aca="false">+AC16+1</f>
        <v>36645</v>
      </c>
      <c r="AE16" s="10" t="n">
        <f aca="false">+AD16+1</f>
        <v>36646</v>
      </c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customFormat="false" ht="18" hidden="false" customHeight="true" outlineLevel="0" collapsed="false">
      <c r="A17" s="12" t="s">
        <v>7</v>
      </c>
      <c r="B17" s="13" t="s">
        <v>8</v>
      </c>
      <c r="C17" s="13" t="s">
        <v>9</v>
      </c>
      <c r="D17" s="13" t="s">
        <v>10</v>
      </c>
      <c r="E17" s="13" t="s">
        <v>11</v>
      </c>
      <c r="F17" s="13" t="s">
        <v>12</v>
      </c>
      <c r="G17" s="13" t="s">
        <v>13</v>
      </c>
      <c r="H17" s="13" t="s">
        <v>14</v>
      </c>
      <c r="I17" s="13" t="s">
        <v>8</v>
      </c>
      <c r="J17" s="13" t="s">
        <v>9</v>
      </c>
      <c r="K17" s="13" t="s">
        <v>10</v>
      </c>
      <c r="L17" s="13" t="s">
        <v>11</v>
      </c>
      <c r="M17" s="13" t="s">
        <v>12</v>
      </c>
      <c r="N17" s="13" t="s">
        <v>13</v>
      </c>
      <c r="O17" s="13" t="s">
        <v>14</v>
      </c>
      <c r="P17" s="13" t="s">
        <v>8</v>
      </c>
      <c r="Q17" s="13" t="s">
        <v>9</v>
      </c>
      <c r="R17" s="13" t="s">
        <v>10</v>
      </c>
      <c r="S17" s="13" t="s">
        <v>11</v>
      </c>
      <c r="T17" s="13" t="s">
        <v>12</v>
      </c>
      <c r="U17" s="13" t="s">
        <v>13</v>
      </c>
      <c r="V17" s="13" t="s">
        <v>14</v>
      </c>
      <c r="W17" s="13" t="s">
        <v>8</v>
      </c>
      <c r="X17" s="13" t="s">
        <v>9</v>
      </c>
      <c r="Y17" s="13" t="s">
        <v>10</v>
      </c>
      <c r="Z17" s="13" t="s">
        <v>15</v>
      </c>
      <c r="AA17" s="13" t="s">
        <v>12</v>
      </c>
      <c r="AB17" s="13" t="s">
        <v>16</v>
      </c>
      <c r="AC17" s="13" t="s">
        <v>14</v>
      </c>
      <c r="AD17" s="13" t="s">
        <v>8</v>
      </c>
      <c r="AE17" s="13" t="s">
        <v>9</v>
      </c>
    </row>
    <row r="18" customFormat="false" ht="18" hidden="false" customHeight="true" outlineLevel="0" collapsed="false">
      <c r="A18" s="14" t="s">
        <v>17</v>
      </c>
      <c r="B18" s="18" t="n">
        <v>0</v>
      </c>
      <c r="C18" s="18" t="n">
        <v>0</v>
      </c>
      <c r="D18" s="18" t="n">
        <v>0</v>
      </c>
      <c r="E18" s="15" t="n">
        <v>75</v>
      </c>
      <c r="F18" s="22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  <c r="W18" s="16" t="n">
        <v>0</v>
      </c>
      <c r="X18" s="16" t="n">
        <v>0</v>
      </c>
      <c r="Y18" s="16" t="n">
        <v>0</v>
      </c>
      <c r="Z18" s="16" t="n">
        <v>0</v>
      </c>
      <c r="AA18" s="16" t="n">
        <v>0</v>
      </c>
      <c r="AB18" s="16" t="n">
        <v>0</v>
      </c>
      <c r="AC18" s="16" t="n">
        <v>0</v>
      </c>
      <c r="AD18" s="16" t="n">
        <v>0</v>
      </c>
      <c r="AE18" s="16" t="n">
        <v>0</v>
      </c>
      <c r="AF18" s="17"/>
      <c r="AG18" s="17"/>
      <c r="AH18" s="17"/>
    </row>
    <row r="19" customFormat="false" ht="18" hidden="false" customHeight="true" outlineLevel="0" collapsed="false">
      <c r="A19" s="14" t="s">
        <v>18</v>
      </c>
      <c r="B19" s="18" t="n">
        <v>0</v>
      </c>
      <c r="C19" s="18" t="n">
        <v>0</v>
      </c>
      <c r="D19" s="18" t="n">
        <v>0</v>
      </c>
      <c r="E19" s="15" t="n">
        <v>0</v>
      </c>
      <c r="F19" s="22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 t="n">
        <v>0</v>
      </c>
      <c r="AB19" s="16" t="n">
        <v>0</v>
      </c>
      <c r="AC19" s="16" t="n">
        <v>0</v>
      </c>
      <c r="AD19" s="16" t="n">
        <v>0</v>
      </c>
      <c r="AE19" s="16" t="n">
        <v>0</v>
      </c>
      <c r="AF19" s="17"/>
      <c r="AG19" s="17"/>
      <c r="AH19" s="17"/>
    </row>
    <row r="20" customFormat="false" ht="18" hidden="false" customHeight="true" outlineLevel="0" collapsed="false">
      <c r="A20" s="19" t="s">
        <v>20</v>
      </c>
      <c r="B20" s="20" t="n">
        <f aca="false">SUM(B18:B19)</f>
        <v>0</v>
      </c>
      <c r="C20" s="20" t="n">
        <f aca="false">SUM(C18:C19)</f>
        <v>0</v>
      </c>
      <c r="D20" s="20" t="n">
        <f aca="false">SUM(D18:D19)</f>
        <v>0</v>
      </c>
      <c r="E20" s="20" t="n">
        <f aca="false">SUM(E18:E19)</f>
        <v>75</v>
      </c>
      <c r="F20" s="20" t="n">
        <f aca="false">SUM(F18:F19)</f>
        <v>0</v>
      </c>
      <c r="G20" s="20" t="n">
        <f aca="false">SUM(G18:G19)</f>
        <v>0</v>
      </c>
      <c r="H20" s="20" t="n">
        <f aca="false">SUM(H18:H19)</f>
        <v>0</v>
      </c>
      <c r="I20" s="20" t="n">
        <f aca="false">SUM(I18:I19)</f>
        <v>0</v>
      </c>
      <c r="J20" s="20" t="n">
        <f aca="false">SUM(J18:J19)</f>
        <v>0</v>
      </c>
      <c r="K20" s="20" t="n">
        <f aca="false">SUM(K18:K19)</f>
        <v>0</v>
      </c>
      <c r="L20" s="20" t="n">
        <f aca="false">SUM(L18:L19)</f>
        <v>0</v>
      </c>
      <c r="M20" s="20" t="n">
        <f aca="false">SUM(M18:M19)</f>
        <v>0</v>
      </c>
      <c r="N20" s="20" t="n">
        <f aca="false">SUM(N18:N19)</f>
        <v>0</v>
      </c>
      <c r="O20" s="20" t="n">
        <f aca="false">SUM(O18:O19)</f>
        <v>0</v>
      </c>
      <c r="P20" s="20" t="n">
        <f aca="false">SUM(P18:P19)</f>
        <v>0</v>
      </c>
      <c r="Q20" s="20" t="n">
        <f aca="false">SUM(Q18:Q19)</f>
        <v>0</v>
      </c>
      <c r="R20" s="20" t="n">
        <f aca="false">SUM(R18:R19)</f>
        <v>0</v>
      </c>
      <c r="S20" s="20" t="n">
        <f aca="false">SUM(S18:S19)</f>
        <v>0</v>
      </c>
      <c r="T20" s="20" t="n">
        <f aca="false">SUM(T18:T19)</f>
        <v>0</v>
      </c>
      <c r="U20" s="20" t="n">
        <f aca="false">SUM(U18:U19)</f>
        <v>0</v>
      </c>
      <c r="V20" s="20" t="n">
        <f aca="false">SUM(V18:V19)</f>
        <v>0</v>
      </c>
      <c r="W20" s="20" t="n">
        <f aca="false">SUM(W18:W19)</f>
        <v>0</v>
      </c>
      <c r="X20" s="20" t="n">
        <f aca="false">SUM(X18:X19)</f>
        <v>0</v>
      </c>
      <c r="Y20" s="20" t="n">
        <f aca="false">SUM(Y18:Y19)</f>
        <v>0</v>
      </c>
      <c r="Z20" s="20" t="n">
        <f aca="false">SUM(Z18:Z19)</f>
        <v>0</v>
      </c>
      <c r="AA20" s="20" t="n">
        <f aca="false">SUM(AA18:AA19)</f>
        <v>0</v>
      </c>
      <c r="AB20" s="20" t="n">
        <f aca="false">SUM(AB18:AB19)</f>
        <v>0</v>
      </c>
      <c r="AC20" s="20" t="n">
        <f aca="false">SUM(AC18:AC19)</f>
        <v>0</v>
      </c>
      <c r="AD20" s="20" t="n">
        <f aca="false">SUM(AD18:AD19)</f>
        <v>0</v>
      </c>
      <c r="AE20" s="20" t="n">
        <f aca="false">SUM(AE18:AE19)</f>
        <v>0</v>
      </c>
    </row>
    <row r="21" customFormat="false" ht="18" hidden="false" customHeight="true" outlineLevel="0" collapsed="false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customFormat="false" ht="18" hidden="false" customHeight="true" outlineLevel="0" collapsed="false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 t="s">
        <v>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customFormat="false" ht="18" hidden="false" customHeight="true" outlineLevel="0" collapsed="false">
      <c r="A23" s="9"/>
      <c r="B23" s="10"/>
      <c r="C23" s="10"/>
      <c r="D23" s="10"/>
      <c r="E23" s="10"/>
      <c r="F23" s="10"/>
      <c r="G23" s="10"/>
      <c r="H23" s="10"/>
      <c r="I23" s="10" t="s">
        <v>23</v>
      </c>
      <c r="J23" s="10" t="s">
        <v>23</v>
      </c>
      <c r="K23" s="10" t="s">
        <v>23</v>
      </c>
      <c r="L23" s="10" t="s">
        <v>23</v>
      </c>
      <c r="M23" s="10"/>
      <c r="N23" s="10" t="s">
        <v>24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customFormat="false" ht="18" hidden="false" customHeight="true" outlineLevel="0" collapsed="false">
      <c r="A24" s="9"/>
      <c r="B24" s="10"/>
      <c r="C24" s="10"/>
      <c r="D24" s="10"/>
      <c r="E24" s="10"/>
      <c r="F24" s="10" t="s">
        <v>25</v>
      </c>
      <c r="G24" s="10" t="s">
        <v>25</v>
      </c>
      <c r="H24" s="10" t="s">
        <v>25</v>
      </c>
      <c r="I24" s="10" t="s">
        <v>25</v>
      </c>
      <c r="J24" s="10" t="s">
        <v>25</v>
      </c>
      <c r="K24" s="10" t="s">
        <v>25</v>
      </c>
      <c r="L24" s="10" t="s">
        <v>25</v>
      </c>
      <c r="M24" s="10" t="s">
        <v>23</v>
      </c>
      <c r="N24" s="10" t="s">
        <v>26</v>
      </c>
      <c r="O24" s="10" t="s">
        <v>26</v>
      </c>
      <c r="P24" s="10" t="s">
        <v>26</v>
      </c>
      <c r="Q24" s="10" t="s">
        <v>26</v>
      </c>
      <c r="R24" s="10" t="s">
        <v>26</v>
      </c>
      <c r="S24" s="10" t="s">
        <v>26</v>
      </c>
      <c r="T24" s="10" t="s">
        <v>26</v>
      </c>
      <c r="U24" s="10" t="s">
        <v>26</v>
      </c>
      <c r="V24" s="10" t="s">
        <v>26</v>
      </c>
      <c r="W24" s="10" t="s">
        <v>26</v>
      </c>
      <c r="X24" s="10" t="s">
        <v>26</v>
      </c>
      <c r="Y24" s="10" t="s">
        <v>26</v>
      </c>
      <c r="Z24" s="10" t="s">
        <v>26</v>
      </c>
      <c r="AA24" s="10" t="s">
        <v>26</v>
      </c>
      <c r="AB24" s="10" t="s">
        <v>26</v>
      </c>
      <c r="AC24" s="10" t="s">
        <v>26</v>
      </c>
      <c r="AD24" s="10" t="s">
        <v>26</v>
      </c>
      <c r="AE24" s="10" t="s">
        <v>26</v>
      </c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customFormat="false" ht="18" hidden="false" customHeight="true" outlineLevel="0" collapsed="false">
      <c r="A25" s="11" t="s">
        <v>6</v>
      </c>
      <c r="B25" s="10" t="n">
        <v>36617</v>
      </c>
      <c r="C25" s="10" t="n">
        <f aca="false">+B25+1</f>
        <v>36618</v>
      </c>
      <c r="D25" s="10" t="n">
        <f aca="false">+C25+1</f>
        <v>36619</v>
      </c>
      <c r="E25" s="10" t="n">
        <f aca="false">+D25+1</f>
        <v>36620</v>
      </c>
      <c r="F25" s="10" t="n">
        <f aca="false">+E25+1</f>
        <v>36621</v>
      </c>
      <c r="G25" s="10" t="n">
        <f aca="false">+F25+1</f>
        <v>36622</v>
      </c>
      <c r="H25" s="10" t="n">
        <f aca="false">+G25+1</f>
        <v>36623</v>
      </c>
      <c r="I25" s="10" t="n">
        <f aca="false">+H25+1</f>
        <v>36624</v>
      </c>
      <c r="J25" s="10" t="n">
        <f aca="false">+I25+1</f>
        <v>36625</v>
      </c>
      <c r="K25" s="10" t="n">
        <f aca="false">+J25+1</f>
        <v>36626</v>
      </c>
      <c r="L25" s="10" t="n">
        <f aca="false">+K25+1</f>
        <v>36627</v>
      </c>
      <c r="M25" s="10" t="n">
        <f aca="false">+L25+1</f>
        <v>36628</v>
      </c>
      <c r="N25" s="10" t="n">
        <f aca="false">+M25+1</f>
        <v>36629</v>
      </c>
      <c r="O25" s="10" t="n">
        <f aca="false">+N25+1</f>
        <v>36630</v>
      </c>
      <c r="P25" s="10" t="n">
        <f aca="false">+O25+1</f>
        <v>36631</v>
      </c>
      <c r="Q25" s="10" t="n">
        <f aca="false">+P25+1</f>
        <v>36632</v>
      </c>
      <c r="R25" s="10" t="n">
        <f aca="false">+Q25+1</f>
        <v>36633</v>
      </c>
      <c r="S25" s="10" t="n">
        <f aca="false">+R25+1</f>
        <v>36634</v>
      </c>
      <c r="T25" s="10" t="n">
        <f aca="false">+S25+1</f>
        <v>36635</v>
      </c>
      <c r="U25" s="10" t="n">
        <f aca="false">+T25+1</f>
        <v>36636</v>
      </c>
      <c r="V25" s="10" t="n">
        <f aca="false">+U25+1</f>
        <v>36637</v>
      </c>
      <c r="W25" s="10" t="n">
        <f aca="false">+V25+1</f>
        <v>36638</v>
      </c>
      <c r="X25" s="10" t="n">
        <f aca="false">+W25+1</f>
        <v>36639</v>
      </c>
      <c r="Y25" s="10" t="n">
        <f aca="false">+X25+1</f>
        <v>36640</v>
      </c>
      <c r="Z25" s="10" t="n">
        <f aca="false">+Y25+1</f>
        <v>36641</v>
      </c>
      <c r="AA25" s="10" t="n">
        <f aca="false">+Z25+1</f>
        <v>36642</v>
      </c>
      <c r="AB25" s="10" t="n">
        <f aca="false">+AA25+1</f>
        <v>36643</v>
      </c>
      <c r="AC25" s="10" t="n">
        <f aca="false">+AB25+1</f>
        <v>36644</v>
      </c>
      <c r="AD25" s="10" t="n">
        <f aca="false">+AC25+1</f>
        <v>36645</v>
      </c>
      <c r="AE25" s="10" t="n">
        <f aca="false">+AD25+1</f>
        <v>36646</v>
      </c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customFormat="false" ht="18" hidden="false" customHeight="true" outlineLevel="0" collapsed="false">
      <c r="A26" s="12" t="s">
        <v>7</v>
      </c>
      <c r="B26" s="13" t="s">
        <v>8</v>
      </c>
      <c r="C26" s="13" t="s">
        <v>9</v>
      </c>
      <c r="D26" s="13" t="s">
        <v>10</v>
      </c>
      <c r="E26" s="13" t="s">
        <v>11</v>
      </c>
      <c r="F26" s="13" t="s">
        <v>12</v>
      </c>
      <c r="G26" s="13" t="s">
        <v>13</v>
      </c>
      <c r="H26" s="13" t="s">
        <v>14</v>
      </c>
      <c r="I26" s="13" t="s">
        <v>8</v>
      </c>
      <c r="J26" s="13" t="s">
        <v>9</v>
      </c>
      <c r="K26" s="13" t="s">
        <v>10</v>
      </c>
      <c r="L26" s="13" t="s">
        <v>11</v>
      </c>
      <c r="M26" s="13" t="s">
        <v>12</v>
      </c>
      <c r="N26" s="13" t="s">
        <v>13</v>
      </c>
      <c r="O26" s="13" t="s">
        <v>14</v>
      </c>
      <c r="P26" s="13" t="s">
        <v>8</v>
      </c>
      <c r="Q26" s="13" t="s">
        <v>9</v>
      </c>
      <c r="R26" s="13" t="s">
        <v>10</v>
      </c>
      <c r="S26" s="13" t="s">
        <v>11</v>
      </c>
      <c r="T26" s="13" t="s">
        <v>12</v>
      </c>
      <c r="U26" s="13" t="s">
        <v>13</v>
      </c>
      <c r="V26" s="13" t="s">
        <v>14</v>
      </c>
      <c r="W26" s="13" t="s">
        <v>8</v>
      </c>
      <c r="X26" s="13" t="s">
        <v>9</v>
      </c>
      <c r="Y26" s="13" t="s">
        <v>10</v>
      </c>
      <c r="Z26" s="13" t="s">
        <v>15</v>
      </c>
      <c r="AA26" s="13" t="s">
        <v>12</v>
      </c>
      <c r="AB26" s="13" t="s">
        <v>16</v>
      </c>
      <c r="AC26" s="13" t="s">
        <v>14</v>
      </c>
      <c r="AD26" s="13" t="s">
        <v>8</v>
      </c>
      <c r="AE26" s="13" t="s">
        <v>9</v>
      </c>
    </row>
    <row r="27" customFormat="false" ht="18" hidden="false" customHeight="true" outlineLevel="0" collapsed="false">
      <c r="A27" s="14" t="s">
        <v>17</v>
      </c>
      <c r="B27" s="18" t="n">
        <v>0</v>
      </c>
      <c r="C27" s="18" t="n">
        <v>0</v>
      </c>
      <c r="D27" s="18" t="n">
        <v>0</v>
      </c>
      <c r="E27" s="18" t="n">
        <v>0</v>
      </c>
      <c r="F27" s="15" t="n">
        <v>400</v>
      </c>
      <c r="G27" s="16" t="n">
        <v>400</v>
      </c>
      <c r="H27" s="16" t="n">
        <v>400</v>
      </c>
      <c r="I27" s="16" t="n">
        <f aca="false">400+300</f>
        <v>700</v>
      </c>
      <c r="J27" s="16" t="n">
        <f aca="false">400+300</f>
        <v>700</v>
      </c>
      <c r="K27" s="16" t="n">
        <f aca="false">400+300</f>
        <v>700</v>
      </c>
      <c r="L27" s="16" t="n">
        <f aca="false">300+400</f>
        <v>700</v>
      </c>
      <c r="M27" s="16" t="n">
        <v>300</v>
      </c>
      <c r="N27" s="16" t="n">
        <v>500</v>
      </c>
      <c r="O27" s="16" t="n">
        <v>0</v>
      </c>
      <c r="P27" s="16" t="n">
        <v>0</v>
      </c>
      <c r="Q27" s="16" t="n">
        <v>0</v>
      </c>
      <c r="R27" s="16" t="n">
        <v>0</v>
      </c>
      <c r="S27" s="16" t="n">
        <v>0</v>
      </c>
      <c r="T27" s="16" t="n">
        <v>0</v>
      </c>
      <c r="U27" s="16" t="n">
        <v>0</v>
      </c>
      <c r="V27" s="16" t="n">
        <v>0</v>
      </c>
      <c r="W27" s="16" t="n">
        <v>0</v>
      </c>
      <c r="X27" s="16" t="n">
        <v>0</v>
      </c>
      <c r="Y27" s="16" t="n">
        <v>0</v>
      </c>
      <c r="Z27" s="16" t="n">
        <v>0</v>
      </c>
      <c r="AA27" s="16" t="n">
        <v>0</v>
      </c>
      <c r="AB27" s="16" t="n">
        <v>0</v>
      </c>
      <c r="AC27" s="16" t="n">
        <v>0</v>
      </c>
      <c r="AD27" s="16" t="n">
        <v>0</v>
      </c>
      <c r="AE27" s="16" t="n">
        <v>0</v>
      </c>
      <c r="AF27" s="17"/>
      <c r="AG27" s="17"/>
      <c r="AH27" s="17"/>
    </row>
    <row r="28" customFormat="false" ht="18" hidden="false" customHeight="true" outlineLevel="0" collapsed="false">
      <c r="A28" s="14" t="s">
        <v>18</v>
      </c>
      <c r="B28" s="18" t="n">
        <v>0</v>
      </c>
      <c r="C28" s="18" t="n">
        <v>0</v>
      </c>
      <c r="D28" s="18" t="n">
        <v>0</v>
      </c>
      <c r="E28" s="18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200</v>
      </c>
      <c r="O28" s="16" t="n">
        <v>200</v>
      </c>
      <c r="P28" s="16" t="n">
        <v>200</v>
      </c>
      <c r="Q28" s="16" t="n">
        <v>200</v>
      </c>
      <c r="R28" s="16" t="n">
        <v>200</v>
      </c>
      <c r="S28" s="16" t="n">
        <v>200</v>
      </c>
      <c r="T28" s="16" t="n">
        <v>200</v>
      </c>
      <c r="U28" s="15" t="n">
        <v>141</v>
      </c>
      <c r="V28" s="15" t="n">
        <v>200</v>
      </c>
      <c r="W28" s="16" t="n">
        <v>200</v>
      </c>
      <c r="X28" s="16" t="n">
        <v>200</v>
      </c>
      <c r="Y28" s="16" t="n">
        <v>200</v>
      </c>
      <c r="Z28" s="16" t="n">
        <v>200</v>
      </c>
      <c r="AA28" s="16" t="n">
        <v>200</v>
      </c>
      <c r="AB28" s="16" t="n">
        <v>200</v>
      </c>
      <c r="AC28" s="16" t="n">
        <v>200</v>
      </c>
      <c r="AD28" s="16" t="n">
        <v>200</v>
      </c>
      <c r="AE28" s="16" t="n">
        <v>200</v>
      </c>
      <c r="AF28" s="17"/>
      <c r="AG28" s="17"/>
      <c r="AH28" s="17"/>
    </row>
    <row r="29" customFormat="false" ht="18" hidden="false" customHeight="true" outlineLevel="0" collapsed="false">
      <c r="A29" s="14" t="s">
        <v>19</v>
      </c>
      <c r="B29" s="18" t="n">
        <v>0</v>
      </c>
      <c r="C29" s="18" t="n">
        <v>0</v>
      </c>
      <c r="D29" s="18" t="n">
        <v>0</v>
      </c>
      <c r="E29" s="18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5" t="n">
        <v>59</v>
      </c>
      <c r="V29" s="15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  <c r="AB29" s="16" t="n">
        <v>0</v>
      </c>
      <c r="AC29" s="16" t="n">
        <v>0</v>
      </c>
      <c r="AD29" s="16" t="n">
        <v>0</v>
      </c>
      <c r="AE29" s="16" t="n">
        <v>0</v>
      </c>
      <c r="AF29" s="17"/>
      <c r="AG29" s="17"/>
      <c r="AH29" s="17"/>
    </row>
    <row r="30" customFormat="false" ht="18" hidden="false" customHeight="true" outlineLevel="0" collapsed="false">
      <c r="A30" s="19" t="s">
        <v>20</v>
      </c>
      <c r="B30" s="20" t="n">
        <f aca="false">SUM(B27:B29)</f>
        <v>0</v>
      </c>
      <c r="C30" s="20" t="n">
        <f aca="false">SUM(C27:C29)</f>
        <v>0</v>
      </c>
      <c r="D30" s="20" t="n">
        <f aca="false">SUM(D27:D29)</f>
        <v>0</v>
      </c>
      <c r="E30" s="20" t="n">
        <f aca="false">SUM(E27:E29)</f>
        <v>0</v>
      </c>
      <c r="F30" s="20" t="n">
        <f aca="false">SUM(F27:F29)</f>
        <v>400</v>
      </c>
      <c r="G30" s="20" t="n">
        <f aca="false">SUM(G27:G29)</f>
        <v>400</v>
      </c>
      <c r="H30" s="20" t="n">
        <f aca="false">SUM(H27:H29)</f>
        <v>400</v>
      </c>
      <c r="I30" s="20" t="n">
        <f aca="false">SUM(I27:I29)</f>
        <v>700</v>
      </c>
      <c r="J30" s="20" t="n">
        <f aca="false">SUM(J27:J29)</f>
        <v>700</v>
      </c>
      <c r="K30" s="20" t="n">
        <f aca="false">SUM(K27:K29)</f>
        <v>700</v>
      </c>
      <c r="L30" s="20" t="n">
        <f aca="false">SUM(L27:L29)</f>
        <v>700</v>
      </c>
      <c r="M30" s="20" t="n">
        <f aca="false">SUM(M27:M29)</f>
        <v>300</v>
      </c>
      <c r="N30" s="20" t="n">
        <f aca="false">SUM(N27:N29)</f>
        <v>700</v>
      </c>
      <c r="O30" s="20" t="n">
        <f aca="false">SUM(O27:O29)</f>
        <v>200</v>
      </c>
      <c r="P30" s="20" t="n">
        <f aca="false">SUM(P27:P29)</f>
        <v>200</v>
      </c>
      <c r="Q30" s="20" t="n">
        <f aca="false">SUM(Q27:Q29)</f>
        <v>200</v>
      </c>
      <c r="R30" s="20" t="n">
        <f aca="false">SUM(R27:R29)</f>
        <v>200</v>
      </c>
      <c r="S30" s="20" t="n">
        <f aca="false">SUM(S27:S29)</f>
        <v>200</v>
      </c>
      <c r="T30" s="20" t="n">
        <f aca="false">SUM(T27:T29)</f>
        <v>200</v>
      </c>
      <c r="U30" s="20" t="n">
        <f aca="false">SUM(U27:U29)</f>
        <v>200</v>
      </c>
      <c r="V30" s="20" t="n">
        <f aca="false">SUM(V27:V29)</f>
        <v>200</v>
      </c>
      <c r="W30" s="20" t="n">
        <f aca="false">SUM(W27:W29)</f>
        <v>200</v>
      </c>
      <c r="X30" s="20" t="n">
        <f aca="false">SUM(X27:X29)</f>
        <v>200</v>
      </c>
      <c r="Y30" s="20" t="n">
        <f aca="false">SUM(Y27:Y29)</f>
        <v>200</v>
      </c>
      <c r="Z30" s="20" t="n">
        <f aca="false">SUM(Z27:Z29)</f>
        <v>200</v>
      </c>
      <c r="AA30" s="20" t="n">
        <f aca="false">SUM(AA27:AA29)</f>
        <v>200</v>
      </c>
      <c r="AB30" s="20" t="n">
        <f aca="false">SUM(AB27:AB29)</f>
        <v>200</v>
      </c>
      <c r="AC30" s="20" t="n">
        <f aca="false">SUM(AC27:AC29)</f>
        <v>200</v>
      </c>
      <c r="AD30" s="20" t="n">
        <f aca="false">SUM(AD27:AD29)</f>
        <v>200</v>
      </c>
      <c r="AE30" s="20" t="n">
        <f aca="false">SUM(AE27:AE29)</f>
        <v>200</v>
      </c>
    </row>
    <row r="31" customFormat="false" ht="18" hidden="false" customHeight="true" outlineLevel="0" collapsed="false">
      <c r="A31" s="7" t="s">
        <v>27</v>
      </c>
      <c r="B31" s="23" t="n">
        <f aca="false">+B30+B20+B13</f>
        <v>800</v>
      </c>
      <c r="C31" s="23" t="n">
        <f aca="false">+C30+C20+C13</f>
        <v>800</v>
      </c>
      <c r="D31" s="23" t="n">
        <f aca="false">+D30+D20+D13</f>
        <v>800</v>
      </c>
      <c r="E31" s="23" t="n">
        <f aca="false">+E30+E20+E13</f>
        <v>875</v>
      </c>
      <c r="F31" s="23" t="n">
        <f aca="false">+F30+F20+F13</f>
        <v>1200</v>
      </c>
      <c r="G31" s="23" t="n">
        <f aca="false">+G30+G20+G13</f>
        <v>1200</v>
      </c>
      <c r="H31" s="23" t="n">
        <f aca="false">+H30+H20+H13</f>
        <v>1200</v>
      </c>
      <c r="I31" s="23" t="n">
        <f aca="false">+I30+I20+I13</f>
        <v>1500</v>
      </c>
      <c r="J31" s="23" t="n">
        <f aca="false">+J30+J20+J13</f>
        <v>1500</v>
      </c>
      <c r="K31" s="23" t="n">
        <f aca="false">+K30+K20+K13</f>
        <v>1500</v>
      </c>
      <c r="L31" s="23" t="n">
        <f aca="false">+L30+L20+L13</f>
        <v>1500</v>
      </c>
      <c r="M31" s="23" t="n">
        <f aca="false">+M30+M20+M13</f>
        <v>1100</v>
      </c>
      <c r="N31" s="23" t="n">
        <f aca="false">+N30+N20+N13</f>
        <v>1500</v>
      </c>
      <c r="O31" s="23" t="n">
        <f aca="false">+O30+O20+O13</f>
        <v>1000</v>
      </c>
      <c r="P31" s="23" t="n">
        <f aca="false">+P30+P20+P13</f>
        <v>944</v>
      </c>
      <c r="Q31" s="23" t="n">
        <f aca="false">+Q30+Q20+Q13</f>
        <v>1000</v>
      </c>
      <c r="R31" s="23" t="n">
        <f aca="false">+R30+R20+R13</f>
        <v>1056</v>
      </c>
      <c r="S31" s="23" t="n">
        <f aca="false">+S30+S20+S13</f>
        <v>1000</v>
      </c>
      <c r="T31" s="23" t="n">
        <f aca="false">+T30+T20+T13</f>
        <v>1000</v>
      </c>
      <c r="U31" s="23" t="n">
        <f aca="false">+U30+U20+U13</f>
        <v>1000</v>
      </c>
      <c r="V31" s="23" t="n">
        <f aca="false">+V30+V20+V13</f>
        <v>1000</v>
      </c>
      <c r="W31" s="23" t="n">
        <f aca="false">+W30+W20+W13</f>
        <v>1000</v>
      </c>
      <c r="X31" s="23" t="n">
        <f aca="false">+X30+X20+X13</f>
        <v>1000</v>
      </c>
      <c r="Y31" s="23" t="n">
        <f aca="false">+Y30+Y20+Y13</f>
        <v>1000</v>
      </c>
      <c r="Z31" s="23" t="n">
        <f aca="false">+Z30+Z20+Z13</f>
        <v>1000</v>
      </c>
      <c r="AA31" s="23" t="n">
        <f aca="false">+AA30+AA20+AA13</f>
        <v>1000</v>
      </c>
      <c r="AB31" s="23" t="n">
        <f aca="false">+AB30+AB20+AB13</f>
        <v>1000</v>
      </c>
      <c r="AC31" s="23" t="n">
        <f aca="false">+AC30+AC20+AC13</f>
        <v>1000</v>
      </c>
      <c r="AD31" s="23" t="n">
        <f aca="false">+AD30+AD20+AD13</f>
        <v>1000</v>
      </c>
      <c r="AE31" s="23" t="n">
        <f aca="false">+AE30+AE20+AE13</f>
        <v>1000</v>
      </c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</row>
    <row r="32" customFormat="false" ht="18" hidden="false" customHeight="true" outlineLevel="0" collapsed="false">
      <c r="A32" s="7" t="s">
        <v>28</v>
      </c>
      <c r="B32" s="23" t="n">
        <v>607</v>
      </c>
      <c r="C32" s="23" t="n">
        <v>686</v>
      </c>
      <c r="D32" s="23" t="n">
        <v>755</v>
      </c>
      <c r="E32" s="23" t="n">
        <v>875</v>
      </c>
      <c r="F32" s="23" t="n">
        <v>971</v>
      </c>
      <c r="G32" s="23" t="n">
        <v>966</v>
      </c>
      <c r="H32" s="23" t="n">
        <v>1183</v>
      </c>
      <c r="I32" s="23" t="n">
        <v>1183</v>
      </c>
      <c r="J32" s="23" t="n">
        <v>1035</v>
      </c>
      <c r="K32" s="23" t="n">
        <v>1015</v>
      </c>
      <c r="L32" s="23" t="n">
        <v>1152</v>
      </c>
      <c r="M32" s="23" t="n">
        <v>1021</v>
      </c>
      <c r="N32" s="23" t="n">
        <f aca="false">855+129</f>
        <v>984</v>
      </c>
      <c r="O32" s="23" t="n">
        <f aca="false">452+68</f>
        <v>520</v>
      </c>
      <c r="P32" s="23" t="n">
        <v>421</v>
      </c>
      <c r="Q32" s="23" t="n">
        <v>805</v>
      </c>
      <c r="R32" s="23" t="n">
        <v>967</v>
      </c>
      <c r="S32" s="23" t="n">
        <v>777</v>
      </c>
      <c r="T32" s="23" t="n">
        <v>775</v>
      </c>
      <c r="U32" s="23" t="n">
        <v>1077</v>
      </c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customFormat="false" ht="18" hidden="false" customHeight="true" outlineLevel="0" collapsed="false">
      <c r="A33" s="7" t="s">
        <v>29</v>
      </c>
      <c r="B33" s="23" t="n">
        <f aca="false">+B31-B32</f>
        <v>193</v>
      </c>
      <c r="C33" s="23" t="n">
        <f aca="false">+C31-C32</f>
        <v>114</v>
      </c>
      <c r="D33" s="23" t="n">
        <f aca="false">+D31-D32</f>
        <v>45</v>
      </c>
      <c r="E33" s="23" t="n">
        <f aca="false">+E31-E32</f>
        <v>0</v>
      </c>
      <c r="F33" s="23" t="n">
        <f aca="false">+F31-F32</f>
        <v>229</v>
      </c>
      <c r="G33" s="23" t="n">
        <f aca="false">+G31-G32</f>
        <v>234</v>
      </c>
      <c r="H33" s="23" t="n">
        <f aca="false">+H31-H32</f>
        <v>17</v>
      </c>
      <c r="I33" s="23" t="n">
        <f aca="false">+I31-I32</f>
        <v>317</v>
      </c>
      <c r="J33" s="23" t="n">
        <f aca="false">+J31-J32</f>
        <v>465</v>
      </c>
      <c r="K33" s="23" t="n">
        <f aca="false">+K31-K32</f>
        <v>485</v>
      </c>
      <c r="L33" s="23" t="n">
        <f aca="false">+L31-L32</f>
        <v>348</v>
      </c>
      <c r="M33" s="23" t="n">
        <f aca="false">+M31-M32</f>
        <v>79</v>
      </c>
      <c r="N33" s="23" t="n">
        <f aca="false">+N31-N32</f>
        <v>516</v>
      </c>
      <c r="O33" s="23" t="n">
        <f aca="false">+O31-O32</f>
        <v>480</v>
      </c>
      <c r="P33" s="23" t="n">
        <f aca="false">+P31-P32</f>
        <v>523</v>
      </c>
      <c r="Q33" s="23" t="n">
        <f aca="false">+Q31-Q32</f>
        <v>195</v>
      </c>
      <c r="R33" s="23" t="n">
        <f aca="false">+R31-R32</f>
        <v>89</v>
      </c>
      <c r="S33" s="23" t="n">
        <f aca="false">+S31-S32</f>
        <v>223</v>
      </c>
      <c r="T33" s="23" t="n">
        <f aca="false">+T31-T32</f>
        <v>225</v>
      </c>
      <c r="U33" s="23" t="n">
        <f aca="false">+U31-U32</f>
        <v>-77</v>
      </c>
      <c r="V33" s="23" t="n">
        <f aca="false">+V31-V32</f>
        <v>1000</v>
      </c>
      <c r="W33" s="23" t="n">
        <f aca="false">+W31-W32</f>
        <v>1000</v>
      </c>
      <c r="X33" s="23" t="n">
        <f aca="false">+X31-X32</f>
        <v>1000</v>
      </c>
      <c r="Y33" s="23" t="n">
        <f aca="false">+Y31-Y32</f>
        <v>1000</v>
      </c>
      <c r="Z33" s="23" t="n">
        <f aca="false">+Z31-Z32</f>
        <v>1000</v>
      </c>
      <c r="AA33" s="23" t="n">
        <f aca="false">+AA31-AA32</f>
        <v>1000</v>
      </c>
      <c r="AB33" s="23" t="n">
        <f aca="false">+AB31-AB32</f>
        <v>1000</v>
      </c>
      <c r="AC33" s="23" t="n">
        <f aca="false">+AC31-AC32</f>
        <v>1000</v>
      </c>
      <c r="AD33" s="23" t="n">
        <f aca="false">+AD31-AD32</f>
        <v>1000</v>
      </c>
      <c r="AE33" s="23" t="n">
        <f aca="false">+AE31-AE32</f>
        <v>1000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customFormat="false" ht="18" hidden="false" customHeight="tru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customFormat="false" ht="18" hidden="false" customHeight="true" outlineLevel="0" collapsed="false">
      <c r="A35" s="24" t="s">
        <v>30</v>
      </c>
      <c r="B35" s="25" t="n">
        <v>36617</v>
      </c>
      <c r="C35" s="25" t="n">
        <f aca="false">+B35+1</f>
        <v>36618</v>
      </c>
      <c r="D35" s="25" t="n">
        <f aca="false">+C35+1</f>
        <v>36619</v>
      </c>
      <c r="E35" s="25" t="n">
        <f aca="false">+D35+1</f>
        <v>36620</v>
      </c>
      <c r="F35" s="25" t="n">
        <f aca="false">+E35+1</f>
        <v>36621</v>
      </c>
      <c r="G35" s="25" t="n">
        <f aca="false">+F35+1</f>
        <v>36622</v>
      </c>
      <c r="H35" s="25" t="n">
        <f aca="false">+G35+1</f>
        <v>36623</v>
      </c>
      <c r="I35" s="25" t="n">
        <f aca="false">+H35+1</f>
        <v>36624</v>
      </c>
      <c r="J35" s="25" t="n">
        <f aca="false">+I35+1</f>
        <v>36625</v>
      </c>
      <c r="K35" s="25" t="n">
        <f aca="false">+J35+1</f>
        <v>36626</v>
      </c>
      <c r="L35" s="25" t="n">
        <f aca="false">+K35+1</f>
        <v>36627</v>
      </c>
      <c r="M35" s="25" t="n">
        <f aca="false">+L35+1</f>
        <v>36628</v>
      </c>
      <c r="N35" s="25" t="n">
        <f aca="false">+M35+1</f>
        <v>36629</v>
      </c>
      <c r="O35" s="25" t="n">
        <f aca="false">+N35+1</f>
        <v>36630</v>
      </c>
      <c r="P35" s="25" t="n">
        <f aca="false">+O35+1</f>
        <v>36631</v>
      </c>
      <c r="Q35" s="25" t="n">
        <f aca="false">+P35+1</f>
        <v>36632</v>
      </c>
      <c r="R35" s="25" t="n">
        <f aca="false">+Q35+1</f>
        <v>36633</v>
      </c>
      <c r="S35" s="25" t="n">
        <f aca="false">+R35+1</f>
        <v>36634</v>
      </c>
      <c r="T35" s="25" t="n">
        <f aca="false">+S35+1</f>
        <v>36635</v>
      </c>
      <c r="U35" s="25" t="n">
        <f aca="false">+T35+1</f>
        <v>36636</v>
      </c>
      <c r="V35" s="25" t="n">
        <f aca="false">+U35+1</f>
        <v>36637</v>
      </c>
      <c r="W35" s="25" t="n">
        <f aca="false">+V35+1</f>
        <v>36638</v>
      </c>
      <c r="X35" s="25" t="n">
        <f aca="false">+W35+1</f>
        <v>36639</v>
      </c>
      <c r="Y35" s="25" t="n">
        <f aca="false">+X35+1</f>
        <v>36640</v>
      </c>
      <c r="Z35" s="25" t="n">
        <f aca="false">+Y35+1</f>
        <v>36641</v>
      </c>
      <c r="AA35" s="25" t="n">
        <f aca="false">+Z35+1</f>
        <v>36642</v>
      </c>
      <c r="AB35" s="25" t="n">
        <f aca="false">+AA35+1</f>
        <v>36643</v>
      </c>
      <c r="AC35" s="25" t="n">
        <f aca="false">+AB35+1</f>
        <v>36644</v>
      </c>
      <c r="AD35" s="25" t="n">
        <f aca="false">+AC35+1</f>
        <v>36645</v>
      </c>
      <c r="AE35" s="25" t="n">
        <f aca="false">+AD35+1</f>
        <v>36646</v>
      </c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customFormat="false" ht="18" hidden="false" customHeight="true" outlineLevel="0" collapsed="false">
      <c r="A36" s="12" t="s">
        <v>31</v>
      </c>
      <c r="B36" s="13" t="s">
        <v>8</v>
      </c>
      <c r="C36" s="13" t="s">
        <v>9</v>
      </c>
      <c r="D36" s="13" t="s">
        <v>10</v>
      </c>
      <c r="E36" s="13" t="s">
        <v>11</v>
      </c>
      <c r="F36" s="13" t="s">
        <v>12</v>
      </c>
      <c r="G36" s="13" t="s">
        <v>13</v>
      </c>
      <c r="H36" s="13" t="s">
        <v>14</v>
      </c>
      <c r="I36" s="13" t="s">
        <v>8</v>
      </c>
      <c r="J36" s="13" t="s">
        <v>9</v>
      </c>
      <c r="K36" s="13" t="s">
        <v>10</v>
      </c>
      <c r="L36" s="13" t="s">
        <v>11</v>
      </c>
      <c r="M36" s="13" t="s">
        <v>12</v>
      </c>
      <c r="N36" s="13" t="s">
        <v>13</v>
      </c>
      <c r="O36" s="13" t="s">
        <v>14</v>
      </c>
      <c r="P36" s="13" t="s">
        <v>8</v>
      </c>
      <c r="Q36" s="13" t="s">
        <v>9</v>
      </c>
      <c r="R36" s="13" t="s">
        <v>10</v>
      </c>
      <c r="S36" s="13" t="s">
        <v>11</v>
      </c>
      <c r="T36" s="13" t="s">
        <v>12</v>
      </c>
      <c r="U36" s="13" t="s">
        <v>13</v>
      </c>
      <c r="V36" s="13" t="s">
        <v>14</v>
      </c>
      <c r="W36" s="13" t="s">
        <v>8</v>
      </c>
      <c r="X36" s="13" t="s">
        <v>9</v>
      </c>
      <c r="Y36" s="13" t="s">
        <v>10</v>
      </c>
      <c r="Z36" s="13" t="s">
        <v>15</v>
      </c>
      <c r="AA36" s="13" t="s">
        <v>12</v>
      </c>
      <c r="AB36" s="13" t="s">
        <v>16</v>
      </c>
      <c r="AC36" s="13" t="s">
        <v>14</v>
      </c>
      <c r="AD36" s="13" t="s">
        <v>8</v>
      </c>
      <c r="AE36" s="13" t="s">
        <v>9</v>
      </c>
    </row>
    <row r="37" customFormat="false" ht="18" hidden="false" customHeight="true" outlineLevel="0" collapsed="false">
      <c r="A37" s="14" t="s">
        <v>32</v>
      </c>
      <c r="B37" s="15" t="n">
        <v>1150</v>
      </c>
      <c r="C37" s="18" t="n">
        <v>1150</v>
      </c>
      <c r="D37" s="18" t="n">
        <v>1150</v>
      </c>
      <c r="E37" s="16" t="n">
        <v>1150</v>
      </c>
      <c r="F37" s="16" t="n">
        <v>1150</v>
      </c>
      <c r="G37" s="16" t="n">
        <v>1150</v>
      </c>
      <c r="H37" s="16" t="n">
        <v>1150</v>
      </c>
      <c r="I37" s="16" t="n">
        <v>1150</v>
      </c>
      <c r="J37" s="16" t="n">
        <v>1150</v>
      </c>
      <c r="K37" s="16" t="n">
        <v>1150</v>
      </c>
      <c r="L37" s="16" t="n">
        <v>1150</v>
      </c>
      <c r="M37" s="16" t="n">
        <v>1150</v>
      </c>
      <c r="N37" s="16" t="n">
        <v>1150</v>
      </c>
      <c r="O37" s="16" t="n">
        <v>1150</v>
      </c>
      <c r="P37" s="16" t="n">
        <v>1150</v>
      </c>
      <c r="Q37" s="16" t="n">
        <v>1150</v>
      </c>
      <c r="R37" s="16" t="n">
        <v>1150</v>
      </c>
      <c r="S37" s="16" t="n">
        <v>1150</v>
      </c>
      <c r="T37" s="16" t="n">
        <v>1150</v>
      </c>
      <c r="U37" s="16" t="n">
        <v>1150</v>
      </c>
      <c r="V37" s="16" t="n">
        <v>1150</v>
      </c>
      <c r="W37" s="16" t="n">
        <v>1150</v>
      </c>
      <c r="X37" s="16" t="n">
        <v>1150</v>
      </c>
      <c r="Y37" s="16" t="n">
        <v>1150</v>
      </c>
      <c r="Z37" s="16" t="n">
        <v>1150</v>
      </c>
      <c r="AA37" s="16" t="n">
        <v>1150</v>
      </c>
      <c r="AB37" s="16" t="n">
        <v>1150</v>
      </c>
      <c r="AC37" s="16" t="n">
        <v>1150</v>
      </c>
      <c r="AD37" s="16" t="n">
        <v>1150</v>
      </c>
      <c r="AE37" s="16" t="n">
        <v>1150</v>
      </c>
      <c r="AF37" s="17"/>
      <c r="AG37" s="17"/>
      <c r="AH37" s="17"/>
    </row>
    <row r="38" customFormat="false" ht="18" hidden="false" customHeight="true" outlineLevel="0" collapsed="false">
      <c r="A38" s="14"/>
      <c r="B38" s="16" t="n">
        <v>0</v>
      </c>
      <c r="C38" s="16" t="n">
        <v>0</v>
      </c>
      <c r="D38" s="16" t="n">
        <v>0</v>
      </c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6" t="n">
        <v>0</v>
      </c>
      <c r="K38" s="16" t="n">
        <v>0</v>
      </c>
      <c r="L38" s="16" t="n">
        <v>0</v>
      </c>
      <c r="M38" s="16" t="n">
        <v>0</v>
      </c>
      <c r="N38" s="16" t="n">
        <v>0</v>
      </c>
      <c r="O38" s="16" t="n">
        <v>0</v>
      </c>
      <c r="P38" s="16" t="n">
        <v>0</v>
      </c>
      <c r="Q38" s="16" t="n">
        <v>0</v>
      </c>
      <c r="R38" s="16" t="n">
        <v>0</v>
      </c>
      <c r="S38" s="16" t="n">
        <v>0</v>
      </c>
      <c r="T38" s="16" t="n">
        <v>0</v>
      </c>
      <c r="U38" s="16" t="n">
        <v>0</v>
      </c>
      <c r="V38" s="16" t="n">
        <v>0</v>
      </c>
      <c r="W38" s="16" t="n">
        <v>0</v>
      </c>
      <c r="X38" s="16" t="n">
        <v>0</v>
      </c>
      <c r="Y38" s="16" t="n">
        <v>0</v>
      </c>
      <c r="Z38" s="16" t="n">
        <v>0</v>
      </c>
      <c r="AA38" s="16" t="n">
        <v>0</v>
      </c>
      <c r="AB38" s="16" t="n">
        <v>0</v>
      </c>
      <c r="AC38" s="16" t="n">
        <v>0</v>
      </c>
      <c r="AD38" s="16" t="n">
        <v>0</v>
      </c>
      <c r="AE38" s="16" t="n">
        <v>0</v>
      </c>
      <c r="AF38" s="17"/>
      <c r="AG38" s="17"/>
      <c r="AH38" s="17"/>
    </row>
    <row r="39" customFormat="false" ht="18" hidden="false" customHeight="true" outlineLevel="0" collapsed="false">
      <c r="A39" s="19" t="s">
        <v>20</v>
      </c>
      <c r="B39" s="20" t="n">
        <f aca="false">SUM(B37:B38)</f>
        <v>1150</v>
      </c>
      <c r="C39" s="20" t="n">
        <f aca="false">SUM(C37:C38)</f>
        <v>1150</v>
      </c>
      <c r="D39" s="20" t="n">
        <f aca="false">SUM(D37:D38)</f>
        <v>1150</v>
      </c>
      <c r="E39" s="20" t="n">
        <f aca="false">SUM(E37:E38)</f>
        <v>1150</v>
      </c>
      <c r="F39" s="20" t="n">
        <f aca="false">SUM(F37:F38)</f>
        <v>1150</v>
      </c>
      <c r="G39" s="20" t="n">
        <f aca="false">SUM(G37:G38)</f>
        <v>1150</v>
      </c>
      <c r="H39" s="20" t="n">
        <f aca="false">SUM(H37:H38)</f>
        <v>1150</v>
      </c>
      <c r="I39" s="20" t="n">
        <f aca="false">SUM(I37:I38)</f>
        <v>1150</v>
      </c>
      <c r="J39" s="20" t="n">
        <f aca="false">SUM(J37:J38)</f>
        <v>1150</v>
      </c>
      <c r="K39" s="20" t="n">
        <f aca="false">SUM(K37:K38)</f>
        <v>1150</v>
      </c>
      <c r="L39" s="20" t="n">
        <f aca="false">SUM(L37:L38)</f>
        <v>1150</v>
      </c>
      <c r="M39" s="20" t="n">
        <f aca="false">SUM(M37:M38)</f>
        <v>1150</v>
      </c>
      <c r="N39" s="20" t="n">
        <f aca="false">SUM(N37:N38)</f>
        <v>1150</v>
      </c>
      <c r="O39" s="20" t="n">
        <f aca="false">SUM(O37:O38)</f>
        <v>1150</v>
      </c>
      <c r="P39" s="20" t="n">
        <f aca="false">SUM(P37:P38)</f>
        <v>1150</v>
      </c>
      <c r="Q39" s="20" t="n">
        <f aca="false">SUM(Q37:Q38)</f>
        <v>1150</v>
      </c>
      <c r="R39" s="20" t="n">
        <f aca="false">SUM(R37:R38)</f>
        <v>1150</v>
      </c>
      <c r="S39" s="20" t="n">
        <f aca="false">SUM(S37:S38)</f>
        <v>1150</v>
      </c>
      <c r="T39" s="20" t="n">
        <f aca="false">SUM(T37:T38)</f>
        <v>1150</v>
      </c>
      <c r="U39" s="20" t="n">
        <f aca="false">SUM(U37:U38)</f>
        <v>1150</v>
      </c>
      <c r="V39" s="20" t="n">
        <f aca="false">SUM(V37:V38)</f>
        <v>1150</v>
      </c>
      <c r="W39" s="20" t="n">
        <f aca="false">SUM(W37:W38)</f>
        <v>1150</v>
      </c>
      <c r="X39" s="20" t="n">
        <f aca="false">SUM(X37:X38)</f>
        <v>1150</v>
      </c>
      <c r="Y39" s="20" t="n">
        <f aca="false">SUM(Y37:Y38)</f>
        <v>1150</v>
      </c>
      <c r="Z39" s="20" t="n">
        <f aca="false">SUM(Z37:Z38)</f>
        <v>1150</v>
      </c>
      <c r="AA39" s="20" t="n">
        <f aca="false">SUM(AA37:AA38)</f>
        <v>1150</v>
      </c>
      <c r="AB39" s="20" t="n">
        <f aca="false">SUM(AB37:AB38)</f>
        <v>1150</v>
      </c>
      <c r="AC39" s="20" t="n">
        <f aca="false">SUM(AC37:AC38)</f>
        <v>1150</v>
      </c>
      <c r="AD39" s="20" t="n">
        <f aca="false">SUM(AD37:AD38)</f>
        <v>1150</v>
      </c>
      <c r="AE39" s="20" t="n">
        <f aca="false">SUM(AE37:AE38)</f>
        <v>1150</v>
      </c>
    </row>
    <row r="40" customFormat="false" ht="18" hidden="false" customHeight="true" outlineLevel="0" collapsed="false">
      <c r="B40" s="21" t="n">
        <f aca="false">1150-B39</f>
        <v>0</v>
      </c>
      <c r="C40" s="21" t="n">
        <f aca="false">1150-C39</f>
        <v>0</v>
      </c>
      <c r="D40" s="21" t="n">
        <f aca="false">1150-D39</f>
        <v>0</v>
      </c>
      <c r="E40" s="21" t="n">
        <f aca="false">1150-E39</f>
        <v>0</v>
      </c>
      <c r="F40" s="21" t="n">
        <f aca="false">1150-F39</f>
        <v>0</v>
      </c>
      <c r="G40" s="21" t="n">
        <f aca="false">1150-G39</f>
        <v>0</v>
      </c>
      <c r="H40" s="21" t="n">
        <f aca="false">1150-H39</f>
        <v>0</v>
      </c>
      <c r="I40" s="21" t="n">
        <f aca="false">1150-I39</f>
        <v>0</v>
      </c>
      <c r="J40" s="21" t="n">
        <f aca="false">1150-J39</f>
        <v>0</v>
      </c>
      <c r="K40" s="21" t="n">
        <f aca="false">1150-K39</f>
        <v>0</v>
      </c>
      <c r="L40" s="21" t="n">
        <f aca="false">1150-L39</f>
        <v>0</v>
      </c>
      <c r="M40" s="21" t="n">
        <f aca="false">1150-M39</f>
        <v>0</v>
      </c>
      <c r="N40" s="21" t="n">
        <f aca="false">1150-N39</f>
        <v>0</v>
      </c>
      <c r="O40" s="21" t="n">
        <f aca="false">1150-O39</f>
        <v>0</v>
      </c>
      <c r="P40" s="21" t="n">
        <f aca="false">1150-P39</f>
        <v>0</v>
      </c>
      <c r="Q40" s="21" t="n">
        <f aca="false">1150-Q39</f>
        <v>0</v>
      </c>
      <c r="R40" s="21" t="n">
        <f aca="false">1150-R39</f>
        <v>0</v>
      </c>
      <c r="S40" s="21" t="n">
        <f aca="false">1150-S39</f>
        <v>0</v>
      </c>
      <c r="T40" s="21" t="n">
        <f aca="false">1150-T39</f>
        <v>0</v>
      </c>
      <c r="U40" s="21" t="n">
        <f aca="false">1150-U39</f>
        <v>0</v>
      </c>
      <c r="V40" s="21" t="n">
        <f aca="false">1150-V39</f>
        <v>0</v>
      </c>
      <c r="W40" s="21" t="n">
        <f aca="false">1150-W39</f>
        <v>0</v>
      </c>
      <c r="X40" s="21" t="n">
        <f aca="false">1150-X39</f>
        <v>0</v>
      </c>
      <c r="Y40" s="21" t="n">
        <f aca="false">1150-Y39</f>
        <v>0</v>
      </c>
      <c r="Z40" s="21" t="n">
        <f aca="false">1150-Z39</f>
        <v>0</v>
      </c>
      <c r="AA40" s="21" t="n">
        <f aca="false">1150-AA39</f>
        <v>0</v>
      </c>
      <c r="AB40" s="21" t="n">
        <f aca="false">1150-AB39</f>
        <v>0</v>
      </c>
      <c r="AC40" s="21" t="n">
        <f aca="false">1150-AC39</f>
        <v>0</v>
      </c>
      <c r="AD40" s="21" t="n">
        <f aca="false">1150-AD39</f>
        <v>0</v>
      </c>
      <c r="AE40" s="21" t="n">
        <f aca="false">1150-AE39</f>
        <v>0</v>
      </c>
    </row>
    <row r="41" customFormat="false" ht="18" hidden="false" customHeight="true" outlineLevel="0" collapsed="false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customFormat="false" ht="18" hidden="false" customHeight="true" outlineLevel="0" collapsed="false">
      <c r="A42" s="24" t="s">
        <v>33</v>
      </c>
      <c r="B42" s="25" t="n">
        <v>36617</v>
      </c>
      <c r="C42" s="25" t="n">
        <f aca="false">+B42+1</f>
        <v>36618</v>
      </c>
      <c r="D42" s="25" t="n">
        <f aca="false">+C42+1</f>
        <v>36619</v>
      </c>
      <c r="E42" s="25" t="n">
        <f aca="false">+D42+1</f>
        <v>36620</v>
      </c>
      <c r="F42" s="25" t="n">
        <f aca="false">+E42+1</f>
        <v>36621</v>
      </c>
      <c r="G42" s="25" t="n">
        <f aca="false">+F42+1</f>
        <v>36622</v>
      </c>
      <c r="H42" s="25" t="n">
        <f aca="false">+G42+1</f>
        <v>36623</v>
      </c>
      <c r="I42" s="25" t="n">
        <f aca="false">+H42+1</f>
        <v>36624</v>
      </c>
      <c r="J42" s="25" t="n">
        <f aca="false">+I42+1</f>
        <v>36625</v>
      </c>
      <c r="K42" s="25" t="n">
        <f aca="false">+J42+1</f>
        <v>36626</v>
      </c>
      <c r="L42" s="25" t="n">
        <f aca="false">+K42+1</f>
        <v>36627</v>
      </c>
      <c r="M42" s="25" t="n">
        <f aca="false">+L42+1</f>
        <v>36628</v>
      </c>
      <c r="N42" s="25" t="n">
        <f aca="false">+M42+1</f>
        <v>36629</v>
      </c>
      <c r="O42" s="25" t="n">
        <f aca="false">+N42+1</f>
        <v>36630</v>
      </c>
      <c r="P42" s="25" t="n">
        <f aca="false">+O42+1</f>
        <v>36631</v>
      </c>
      <c r="Q42" s="25" t="n">
        <f aca="false">+P42+1</f>
        <v>36632</v>
      </c>
      <c r="R42" s="25" t="n">
        <f aca="false">+Q42+1</f>
        <v>36633</v>
      </c>
      <c r="S42" s="25" t="n">
        <f aca="false">+R42+1</f>
        <v>36634</v>
      </c>
      <c r="T42" s="25" t="n">
        <f aca="false">+S42+1</f>
        <v>36635</v>
      </c>
      <c r="U42" s="25" t="n">
        <f aca="false">+T42+1</f>
        <v>36636</v>
      </c>
      <c r="V42" s="25" t="n">
        <f aca="false">+U42+1</f>
        <v>36637</v>
      </c>
      <c r="W42" s="25" t="n">
        <f aca="false">+V42+1</f>
        <v>36638</v>
      </c>
      <c r="X42" s="25" t="n">
        <f aca="false">+W42+1</f>
        <v>36639</v>
      </c>
      <c r="Y42" s="25" t="n">
        <f aca="false">+X42+1</f>
        <v>36640</v>
      </c>
      <c r="Z42" s="25" t="n">
        <f aca="false">+Y42+1</f>
        <v>36641</v>
      </c>
      <c r="AA42" s="25" t="n">
        <f aca="false">+Z42+1</f>
        <v>36642</v>
      </c>
      <c r="AB42" s="25" t="n">
        <f aca="false">+AA42+1</f>
        <v>36643</v>
      </c>
      <c r="AC42" s="25" t="n">
        <f aca="false">+AB42+1</f>
        <v>36644</v>
      </c>
      <c r="AD42" s="25" t="n">
        <f aca="false">+AC42+1</f>
        <v>36645</v>
      </c>
      <c r="AE42" s="25" t="n">
        <f aca="false">+AD42+1</f>
        <v>36646</v>
      </c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</row>
    <row r="43" customFormat="false" ht="18" hidden="false" customHeight="true" outlineLevel="0" collapsed="false">
      <c r="A43" s="12" t="s">
        <v>34</v>
      </c>
      <c r="B43" s="13" t="s">
        <v>8</v>
      </c>
      <c r="C43" s="13" t="s">
        <v>9</v>
      </c>
      <c r="D43" s="13" t="s">
        <v>10</v>
      </c>
      <c r="E43" s="13" t="s">
        <v>11</v>
      </c>
      <c r="F43" s="13" t="s">
        <v>12</v>
      </c>
      <c r="G43" s="13" t="s">
        <v>13</v>
      </c>
      <c r="H43" s="13" t="s">
        <v>14</v>
      </c>
      <c r="I43" s="13" t="s">
        <v>8</v>
      </c>
      <c r="J43" s="13" t="s">
        <v>9</v>
      </c>
      <c r="K43" s="13" t="s">
        <v>10</v>
      </c>
      <c r="L43" s="13" t="s">
        <v>11</v>
      </c>
      <c r="M43" s="13" t="s">
        <v>12</v>
      </c>
      <c r="N43" s="13" t="s">
        <v>13</v>
      </c>
      <c r="O43" s="13" t="s">
        <v>14</v>
      </c>
      <c r="P43" s="13" t="s">
        <v>8</v>
      </c>
      <c r="Q43" s="13" t="s">
        <v>9</v>
      </c>
      <c r="R43" s="13" t="s">
        <v>10</v>
      </c>
      <c r="S43" s="13" t="s">
        <v>11</v>
      </c>
      <c r="T43" s="13" t="s">
        <v>12</v>
      </c>
      <c r="U43" s="13" t="s">
        <v>13</v>
      </c>
      <c r="V43" s="13" t="s">
        <v>14</v>
      </c>
      <c r="W43" s="13" t="s">
        <v>8</v>
      </c>
      <c r="X43" s="13" t="s">
        <v>9</v>
      </c>
      <c r="Y43" s="13" t="s">
        <v>10</v>
      </c>
      <c r="Z43" s="13" t="s">
        <v>15</v>
      </c>
      <c r="AA43" s="13" t="s">
        <v>12</v>
      </c>
      <c r="AB43" s="13" t="s">
        <v>16</v>
      </c>
      <c r="AC43" s="13" t="s">
        <v>14</v>
      </c>
      <c r="AD43" s="13" t="s">
        <v>8</v>
      </c>
      <c r="AE43" s="13" t="s">
        <v>9</v>
      </c>
    </row>
    <row r="44" customFormat="false" ht="18" hidden="false" customHeight="true" outlineLevel="0" collapsed="false">
      <c r="A44" s="14" t="s">
        <v>35</v>
      </c>
      <c r="B44" s="15" t="n">
        <v>1456</v>
      </c>
      <c r="C44" s="18" t="n">
        <v>1456</v>
      </c>
      <c r="D44" s="18" t="n">
        <v>1456</v>
      </c>
      <c r="E44" s="16" t="n">
        <v>1456</v>
      </c>
      <c r="F44" s="16" t="n">
        <v>1456</v>
      </c>
      <c r="G44" s="16" t="n">
        <v>1456</v>
      </c>
      <c r="H44" s="16" t="n">
        <v>1456</v>
      </c>
      <c r="I44" s="16" t="n">
        <v>1456</v>
      </c>
      <c r="J44" s="16" t="n">
        <v>1456</v>
      </c>
      <c r="K44" s="16" t="n">
        <v>1456</v>
      </c>
      <c r="L44" s="16" t="n">
        <v>1456</v>
      </c>
      <c r="M44" s="16" t="n">
        <v>1456</v>
      </c>
      <c r="N44" s="16" t="n">
        <v>1456</v>
      </c>
      <c r="O44" s="16" t="n">
        <v>1456</v>
      </c>
      <c r="P44" s="16" t="n">
        <v>1456</v>
      </c>
      <c r="Q44" s="16" t="n">
        <v>1456</v>
      </c>
      <c r="R44" s="16" t="n">
        <v>1456</v>
      </c>
      <c r="S44" s="16" t="n">
        <v>1456</v>
      </c>
      <c r="T44" s="16" t="n">
        <v>1456</v>
      </c>
      <c r="U44" s="16" t="n">
        <v>1456</v>
      </c>
      <c r="V44" s="16" t="n">
        <v>1456</v>
      </c>
      <c r="W44" s="16" t="n">
        <v>1456</v>
      </c>
      <c r="X44" s="16" t="n">
        <v>1456</v>
      </c>
      <c r="Y44" s="16" t="n">
        <v>1456</v>
      </c>
      <c r="Z44" s="16" t="n">
        <v>1456</v>
      </c>
      <c r="AA44" s="16" t="n">
        <v>1456</v>
      </c>
      <c r="AB44" s="16" t="n">
        <v>1456</v>
      </c>
      <c r="AC44" s="16" t="n">
        <v>1456</v>
      </c>
      <c r="AD44" s="16" t="n">
        <v>1456</v>
      </c>
      <c r="AE44" s="16" t="n">
        <v>1456</v>
      </c>
      <c r="AF44" s="17"/>
      <c r="AG44" s="17"/>
      <c r="AH44" s="17"/>
    </row>
    <row r="45" customFormat="false" ht="18" hidden="false" customHeight="true" outlineLevel="0" collapsed="false">
      <c r="A45" s="14"/>
      <c r="B45" s="18"/>
      <c r="C45" s="16" t="n">
        <v>0</v>
      </c>
      <c r="D45" s="16" t="n">
        <v>0</v>
      </c>
      <c r="E45" s="16" t="n">
        <v>0</v>
      </c>
      <c r="F45" s="16" t="n">
        <v>0</v>
      </c>
      <c r="G45" s="16" t="n">
        <v>0</v>
      </c>
      <c r="H45" s="16" t="n">
        <v>0</v>
      </c>
      <c r="I45" s="16" t="n">
        <v>0</v>
      </c>
      <c r="J45" s="16" t="n">
        <v>0</v>
      </c>
      <c r="K45" s="16" t="n">
        <v>0</v>
      </c>
      <c r="L45" s="16" t="n">
        <v>0</v>
      </c>
      <c r="M45" s="16" t="n">
        <v>0</v>
      </c>
      <c r="N45" s="16" t="n">
        <v>0</v>
      </c>
      <c r="O45" s="16" t="n">
        <v>0</v>
      </c>
      <c r="P45" s="16" t="n">
        <v>0</v>
      </c>
      <c r="Q45" s="16" t="n">
        <v>0</v>
      </c>
      <c r="R45" s="16" t="n">
        <v>0</v>
      </c>
      <c r="S45" s="16" t="n">
        <v>0</v>
      </c>
      <c r="T45" s="16" t="n">
        <v>0</v>
      </c>
      <c r="U45" s="16" t="n">
        <v>0</v>
      </c>
      <c r="V45" s="16" t="n">
        <v>0</v>
      </c>
      <c r="W45" s="16" t="n">
        <v>0</v>
      </c>
      <c r="X45" s="16" t="n">
        <v>0</v>
      </c>
      <c r="Y45" s="16" t="n">
        <v>0</v>
      </c>
      <c r="Z45" s="16" t="n">
        <v>0</v>
      </c>
      <c r="AA45" s="16" t="n">
        <v>0</v>
      </c>
      <c r="AB45" s="16" t="n">
        <v>0</v>
      </c>
      <c r="AC45" s="16" t="n">
        <v>0</v>
      </c>
      <c r="AD45" s="16" t="n">
        <v>0</v>
      </c>
      <c r="AE45" s="16" t="n">
        <v>0</v>
      </c>
      <c r="AF45" s="17"/>
      <c r="AG45" s="17"/>
      <c r="AH45" s="17"/>
    </row>
    <row r="46" customFormat="false" ht="18" hidden="false" customHeight="true" outlineLevel="0" collapsed="false">
      <c r="A46" s="19" t="s">
        <v>20</v>
      </c>
      <c r="B46" s="20" t="n">
        <f aca="false">SUM(B44:B45)</f>
        <v>1456</v>
      </c>
      <c r="C46" s="20" t="n">
        <f aca="false">SUM(C44:C45)</f>
        <v>1456</v>
      </c>
      <c r="D46" s="20" t="n">
        <f aca="false">SUM(D44:D45)</f>
        <v>1456</v>
      </c>
      <c r="E46" s="20" t="n">
        <f aca="false">SUM(E44:E45)</f>
        <v>1456</v>
      </c>
      <c r="F46" s="20" t="n">
        <f aca="false">SUM(F44:F45)</f>
        <v>1456</v>
      </c>
      <c r="G46" s="20" t="n">
        <f aca="false">SUM(G44:G45)</f>
        <v>1456</v>
      </c>
      <c r="H46" s="20" t="n">
        <f aca="false">SUM(H44:H45)</f>
        <v>1456</v>
      </c>
      <c r="I46" s="20" t="n">
        <f aca="false">SUM(I44:I45)</f>
        <v>1456</v>
      </c>
      <c r="J46" s="20" t="n">
        <f aca="false">SUM(J44:J45)</f>
        <v>1456</v>
      </c>
      <c r="K46" s="20" t="n">
        <f aca="false">SUM(K44:K45)</f>
        <v>1456</v>
      </c>
      <c r="L46" s="20" t="n">
        <f aca="false">SUM(L44:L45)</f>
        <v>1456</v>
      </c>
      <c r="M46" s="20" t="n">
        <f aca="false">SUM(M44:M45)</f>
        <v>1456</v>
      </c>
      <c r="N46" s="20" t="n">
        <f aca="false">SUM(N44:N45)</f>
        <v>1456</v>
      </c>
      <c r="O46" s="20" t="n">
        <f aca="false">SUM(O44:O45)</f>
        <v>1456</v>
      </c>
      <c r="P46" s="20" t="n">
        <f aca="false">SUM(P44:P45)</f>
        <v>1456</v>
      </c>
      <c r="Q46" s="20" t="n">
        <f aca="false">SUM(Q44:Q45)</f>
        <v>1456</v>
      </c>
      <c r="R46" s="20" t="n">
        <f aca="false">SUM(R44:R45)</f>
        <v>1456</v>
      </c>
      <c r="S46" s="20" t="n">
        <f aca="false">SUM(S44:S45)</f>
        <v>1456</v>
      </c>
      <c r="T46" s="20" t="n">
        <f aca="false">SUM(T44:T45)</f>
        <v>1456</v>
      </c>
      <c r="U46" s="20" t="n">
        <f aca="false">SUM(U44:U45)</f>
        <v>1456</v>
      </c>
      <c r="V46" s="20" t="n">
        <f aca="false">SUM(V44:V45)</f>
        <v>1456</v>
      </c>
      <c r="W46" s="20" t="n">
        <f aca="false">SUM(W44:W45)</f>
        <v>1456</v>
      </c>
      <c r="X46" s="20" t="n">
        <f aca="false">SUM(X44:X45)</f>
        <v>1456</v>
      </c>
      <c r="Y46" s="20" t="n">
        <f aca="false">SUM(Y44:Y45)</f>
        <v>1456</v>
      </c>
      <c r="Z46" s="20" t="n">
        <f aca="false">SUM(Z44:Z45)</f>
        <v>1456</v>
      </c>
      <c r="AA46" s="20" t="n">
        <f aca="false">SUM(AA44:AA45)</f>
        <v>1456</v>
      </c>
      <c r="AB46" s="20" t="n">
        <f aca="false">SUM(AB44:AB45)</f>
        <v>1456</v>
      </c>
      <c r="AC46" s="20" t="n">
        <f aca="false">SUM(AC44:AC45)</f>
        <v>1456</v>
      </c>
      <c r="AD46" s="20" t="n">
        <f aca="false">SUM(AD44:AD45)</f>
        <v>1456</v>
      </c>
      <c r="AE46" s="20" t="n">
        <f aca="false">SUM(AE44:AE45)</f>
        <v>1456</v>
      </c>
    </row>
    <row r="47" customFormat="false" ht="18" hidden="false" customHeight="true" outlineLevel="0" collapsed="false">
      <c r="B47" s="21" t="n">
        <f aca="false">1456-B46</f>
        <v>0</v>
      </c>
      <c r="C47" s="21" t="n">
        <f aca="false">1456-C46</f>
        <v>0</v>
      </c>
      <c r="D47" s="21" t="n">
        <f aca="false">1456-D46</f>
        <v>0</v>
      </c>
      <c r="E47" s="21" t="n">
        <f aca="false">1456-E46</f>
        <v>0</v>
      </c>
      <c r="F47" s="21" t="n">
        <f aca="false">1456-F46</f>
        <v>0</v>
      </c>
      <c r="G47" s="21" t="n">
        <f aca="false">1456-G46</f>
        <v>0</v>
      </c>
      <c r="H47" s="21" t="n">
        <f aca="false">1456-H46</f>
        <v>0</v>
      </c>
      <c r="I47" s="21" t="n">
        <f aca="false">1456-I46</f>
        <v>0</v>
      </c>
      <c r="J47" s="21" t="n">
        <f aca="false">1456-J46</f>
        <v>0</v>
      </c>
      <c r="K47" s="21" t="n">
        <f aca="false">1456-K46</f>
        <v>0</v>
      </c>
      <c r="L47" s="21" t="n">
        <f aca="false">1456-L46</f>
        <v>0</v>
      </c>
      <c r="M47" s="21" t="n">
        <f aca="false">1456-M46</f>
        <v>0</v>
      </c>
      <c r="N47" s="21" t="n">
        <f aca="false">1456-N46</f>
        <v>0</v>
      </c>
      <c r="O47" s="21" t="n">
        <f aca="false">1456-O46</f>
        <v>0</v>
      </c>
      <c r="P47" s="21" t="n">
        <f aca="false">1456-P46</f>
        <v>0</v>
      </c>
      <c r="Q47" s="21" t="n">
        <f aca="false">1456-Q46</f>
        <v>0</v>
      </c>
      <c r="R47" s="21" t="n">
        <f aca="false">1456-R46</f>
        <v>0</v>
      </c>
      <c r="S47" s="21" t="n">
        <f aca="false">1456-S46</f>
        <v>0</v>
      </c>
      <c r="T47" s="21" t="n">
        <f aca="false">1456-T46</f>
        <v>0</v>
      </c>
      <c r="U47" s="21" t="n">
        <f aca="false">1456-U46</f>
        <v>0</v>
      </c>
      <c r="V47" s="21" t="n">
        <f aca="false">1456-V46</f>
        <v>0</v>
      </c>
      <c r="W47" s="21" t="n">
        <f aca="false">1456-W46</f>
        <v>0</v>
      </c>
      <c r="X47" s="21" t="n">
        <f aca="false">1456-X46</f>
        <v>0</v>
      </c>
      <c r="Y47" s="21" t="n">
        <f aca="false">1456-Y46</f>
        <v>0</v>
      </c>
      <c r="Z47" s="21" t="n">
        <f aca="false">1456-Z46</f>
        <v>0</v>
      </c>
      <c r="AA47" s="21" t="n">
        <f aca="false">1456-AA46</f>
        <v>0</v>
      </c>
      <c r="AB47" s="21" t="n">
        <f aca="false">1456-AB46</f>
        <v>0</v>
      </c>
      <c r="AC47" s="21" t="n">
        <f aca="false">1456-AC46</f>
        <v>0</v>
      </c>
      <c r="AD47" s="21" t="n">
        <f aca="false">1456-AD46</f>
        <v>0</v>
      </c>
      <c r="AE47" s="21" t="n">
        <f aca="false">1456-AE46</f>
        <v>0</v>
      </c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</row>
    <row r="48" customFormat="false" ht="18" hidden="false" customHeight="true" outlineLevel="0" collapsed="false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</row>
    <row r="49" customFormat="false" ht="18" hidden="false" customHeight="true" outlineLevel="0" collapsed="false">
      <c r="A49" s="24" t="s">
        <v>36</v>
      </c>
      <c r="B49" s="25" t="n">
        <v>36617</v>
      </c>
      <c r="C49" s="25" t="n">
        <f aca="false">+B49+1</f>
        <v>36618</v>
      </c>
      <c r="D49" s="25" t="n">
        <f aca="false">+C49+1</f>
        <v>36619</v>
      </c>
      <c r="E49" s="25" t="n">
        <f aca="false">+D49+1</f>
        <v>36620</v>
      </c>
      <c r="F49" s="25" t="n">
        <f aca="false">+E49+1</f>
        <v>36621</v>
      </c>
      <c r="G49" s="25" t="n">
        <f aca="false">+F49+1</f>
        <v>36622</v>
      </c>
      <c r="H49" s="25" t="n">
        <f aca="false">+G49+1</f>
        <v>36623</v>
      </c>
      <c r="I49" s="25" t="n">
        <f aca="false">+H49+1</f>
        <v>36624</v>
      </c>
      <c r="J49" s="25" t="n">
        <f aca="false">+I49+1</f>
        <v>36625</v>
      </c>
      <c r="K49" s="25" t="n">
        <f aca="false">+J49+1</f>
        <v>36626</v>
      </c>
      <c r="L49" s="25" t="n">
        <f aca="false">+K49+1</f>
        <v>36627</v>
      </c>
      <c r="M49" s="25" t="n">
        <f aca="false">+L49+1</f>
        <v>36628</v>
      </c>
      <c r="N49" s="25" t="n">
        <f aca="false">+M49+1</f>
        <v>36629</v>
      </c>
      <c r="O49" s="25" t="n">
        <f aca="false">+N49+1</f>
        <v>36630</v>
      </c>
      <c r="P49" s="25" t="n">
        <f aca="false">+O49+1</f>
        <v>36631</v>
      </c>
      <c r="Q49" s="25" t="n">
        <f aca="false">+P49+1</f>
        <v>36632</v>
      </c>
      <c r="R49" s="25" t="n">
        <f aca="false">+Q49+1</f>
        <v>36633</v>
      </c>
      <c r="S49" s="25" t="n">
        <f aca="false">+R49+1</f>
        <v>36634</v>
      </c>
      <c r="T49" s="25" t="n">
        <f aca="false">+S49+1</f>
        <v>36635</v>
      </c>
      <c r="U49" s="25" t="n">
        <f aca="false">+T49+1</f>
        <v>36636</v>
      </c>
      <c r="V49" s="25" t="n">
        <f aca="false">+U49+1</f>
        <v>36637</v>
      </c>
      <c r="W49" s="25" t="n">
        <f aca="false">+V49+1</f>
        <v>36638</v>
      </c>
      <c r="X49" s="25" t="n">
        <f aca="false">+W49+1</f>
        <v>36639</v>
      </c>
      <c r="Y49" s="25" t="n">
        <f aca="false">+X49+1</f>
        <v>36640</v>
      </c>
      <c r="Z49" s="25" t="n">
        <f aca="false">+Y49+1</f>
        <v>36641</v>
      </c>
      <c r="AA49" s="25" t="n">
        <f aca="false">+Z49+1</f>
        <v>36642</v>
      </c>
      <c r="AB49" s="25" t="n">
        <f aca="false">+AA49+1</f>
        <v>36643</v>
      </c>
      <c r="AC49" s="25" t="n">
        <f aca="false">+AB49+1</f>
        <v>36644</v>
      </c>
      <c r="AD49" s="25" t="n">
        <f aca="false">+AC49+1</f>
        <v>36645</v>
      </c>
      <c r="AE49" s="25" t="n">
        <f aca="false">+AD49+1</f>
        <v>36646</v>
      </c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customFormat="false" ht="18" hidden="false" customHeight="true" outlineLevel="0" collapsed="false">
      <c r="A50" s="12" t="s">
        <v>34</v>
      </c>
      <c r="B50" s="13" t="s">
        <v>8</v>
      </c>
      <c r="C50" s="13" t="s">
        <v>9</v>
      </c>
      <c r="D50" s="13" t="s">
        <v>10</v>
      </c>
      <c r="E50" s="13" t="s">
        <v>11</v>
      </c>
      <c r="F50" s="13" t="s">
        <v>12</v>
      </c>
      <c r="G50" s="13" t="s">
        <v>13</v>
      </c>
      <c r="H50" s="13" t="s">
        <v>14</v>
      </c>
      <c r="I50" s="13" t="s">
        <v>8</v>
      </c>
      <c r="J50" s="13" t="s">
        <v>9</v>
      </c>
      <c r="K50" s="13" t="s">
        <v>10</v>
      </c>
      <c r="L50" s="13" t="s">
        <v>11</v>
      </c>
      <c r="M50" s="13" t="s">
        <v>12</v>
      </c>
      <c r="N50" s="13" t="s">
        <v>13</v>
      </c>
      <c r="O50" s="13" t="s">
        <v>14</v>
      </c>
      <c r="P50" s="13" t="s">
        <v>8</v>
      </c>
      <c r="Q50" s="13" t="s">
        <v>9</v>
      </c>
      <c r="R50" s="13" t="s">
        <v>10</v>
      </c>
      <c r="S50" s="13" t="s">
        <v>11</v>
      </c>
      <c r="T50" s="13" t="s">
        <v>12</v>
      </c>
      <c r="U50" s="13" t="s">
        <v>13</v>
      </c>
      <c r="V50" s="13" t="s">
        <v>14</v>
      </c>
      <c r="W50" s="13" t="s">
        <v>8</v>
      </c>
      <c r="X50" s="13" t="s">
        <v>9</v>
      </c>
      <c r="Y50" s="13" t="s">
        <v>10</v>
      </c>
      <c r="Z50" s="13" t="s">
        <v>15</v>
      </c>
      <c r="AA50" s="13" t="s">
        <v>12</v>
      </c>
      <c r="AB50" s="13" t="s">
        <v>16</v>
      </c>
      <c r="AC50" s="13" t="s">
        <v>14</v>
      </c>
      <c r="AD50" s="13" t="s">
        <v>8</v>
      </c>
      <c r="AE50" s="13" t="s">
        <v>9</v>
      </c>
    </row>
    <row r="51" customFormat="false" ht="18" hidden="false" customHeight="true" outlineLevel="0" collapsed="false">
      <c r="A51" s="14" t="s">
        <v>37</v>
      </c>
      <c r="B51" s="15" t="n">
        <v>5224</v>
      </c>
      <c r="C51" s="18" t="n">
        <v>5224</v>
      </c>
      <c r="D51" s="18" t="n">
        <v>5224</v>
      </c>
      <c r="E51" s="16" t="n">
        <v>5224</v>
      </c>
      <c r="F51" s="16" t="n">
        <v>5224</v>
      </c>
      <c r="G51" s="16" t="n">
        <v>5224</v>
      </c>
      <c r="H51" s="16" t="n">
        <v>5224</v>
      </c>
      <c r="I51" s="16" t="n">
        <v>5224</v>
      </c>
      <c r="J51" s="16" t="n">
        <v>5224</v>
      </c>
      <c r="K51" s="16" t="n">
        <v>5224</v>
      </c>
      <c r="L51" s="15" t="n">
        <v>5223</v>
      </c>
      <c r="M51" s="15" t="n">
        <v>0</v>
      </c>
      <c r="N51" s="16" t="n">
        <v>0</v>
      </c>
      <c r="O51" s="16" t="n">
        <v>0</v>
      </c>
      <c r="P51" s="16" t="n">
        <v>0</v>
      </c>
      <c r="Q51" s="16" t="n">
        <v>0</v>
      </c>
      <c r="R51" s="16" t="n">
        <v>0</v>
      </c>
      <c r="S51" s="16" t="n">
        <v>0</v>
      </c>
      <c r="T51" s="16" t="n">
        <v>0</v>
      </c>
      <c r="U51" s="16" t="n">
        <v>0</v>
      </c>
      <c r="V51" s="16" t="n">
        <v>0</v>
      </c>
      <c r="W51" s="16" t="n">
        <v>0</v>
      </c>
      <c r="X51" s="16" t="n">
        <v>0</v>
      </c>
      <c r="Y51" s="16" t="n">
        <v>0</v>
      </c>
      <c r="Z51" s="16" t="n">
        <v>0</v>
      </c>
      <c r="AA51" s="16" t="n">
        <v>0</v>
      </c>
      <c r="AB51" s="16" t="n">
        <v>0</v>
      </c>
      <c r="AC51" s="16" t="n">
        <v>0</v>
      </c>
      <c r="AD51" s="16" t="n">
        <v>0</v>
      </c>
      <c r="AE51" s="16" t="n">
        <v>0</v>
      </c>
      <c r="AF51" s="17"/>
      <c r="AG51" s="17"/>
      <c r="AH51" s="17"/>
    </row>
    <row r="52" customFormat="false" ht="18" hidden="false" customHeight="true" outlineLevel="0" collapsed="false">
      <c r="A52" s="14" t="s">
        <v>38</v>
      </c>
      <c r="B52" s="15" t="n">
        <v>0</v>
      </c>
      <c r="C52" s="18" t="n">
        <v>0</v>
      </c>
      <c r="D52" s="18" t="n">
        <v>0</v>
      </c>
      <c r="E52" s="18" t="n">
        <v>0</v>
      </c>
      <c r="F52" s="18" t="n">
        <v>0</v>
      </c>
      <c r="G52" s="18" t="n">
        <v>0</v>
      </c>
      <c r="H52" s="18" t="n">
        <v>0</v>
      </c>
      <c r="I52" s="18" t="n">
        <v>0</v>
      </c>
      <c r="J52" s="18" t="n">
        <v>0</v>
      </c>
      <c r="K52" s="18" t="n">
        <v>0</v>
      </c>
      <c r="L52" s="18" t="n">
        <v>0</v>
      </c>
      <c r="M52" s="15" t="n">
        <v>5224</v>
      </c>
      <c r="N52" s="16" t="n">
        <v>5224</v>
      </c>
      <c r="O52" s="16" t="n">
        <v>5224</v>
      </c>
      <c r="P52" s="16" t="n">
        <v>5224</v>
      </c>
      <c r="Q52" s="16" t="n">
        <v>5224</v>
      </c>
      <c r="R52" s="16" t="n">
        <v>5224</v>
      </c>
      <c r="S52" s="16" t="n">
        <v>5224</v>
      </c>
      <c r="T52" s="16" t="n">
        <v>5224</v>
      </c>
      <c r="U52" s="16" t="n">
        <v>5224</v>
      </c>
      <c r="V52" s="16" t="n">
        <v>5224</v>
      </c>
      <c r="W52" s="16" t="n">
        <v>5224</v>
      </c>
      <c r="X52" s="16" t="n">
        <v>5224</v>
      </c>
      <c r="Y52" s="16" t="n">
        <v>5224</v>
      </c>
      <c r="Z52" s="16" t="n">
        <v>5224</v>
      </c>
      <c r="AA52" s="16" t="n">
        <v>5224</v>
      </c>
      <c r="AB52" s="16" t="n">
        <v>5224</v>
      </c>
      <c r="AC52" s="16" t="n">
        <v>5224</v>
      </c>
      <c r="AD52" s="16" t="n">
        <v>5224</v>
      </c>
      <c r="AE52" s="16" t="n">
        <v>5224</v>
      </c>
      <c r="AF52" s="17"/>
      <c r="AG52" s="17"/>
      <c r="AH52" s="17"/>
    </row>
    <row r="53" customFormat="false" ht="18" hidden="false" customHeight="true" outlineLevel="0" collapsed="false">
      <c r="A53" s="26" t="s">
        <v>39</v>
      </c>
      <c r="B53" s="15"/>
      <c r="C53" s="16" t="n">
        <v>0</v>
      </c>
      <c r="D53" s="16" t="n">
        <v>0</v>
      </c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0</v>
      </c>
      <c r="L53" s="16" t="n">
        <v>0</v>
      </c>
      <c r="M53" s="27" t="n">
        <v>0</v>
      </c>
      <c r="N53" s="16" t="n">
        <v>0</v>
      </c>
      <c r="O53" s="16" t="n">
        <v>0</v>
      </c>
      <c r="P53" s="16" t="n">
        <v>0</v>
      </c>
      <c r="Q53" s="16" t="n">
        <v>0</v>
      </c>
      <c r="R53" s="16" t="n">
        <v>0</v>
      </c>
      <c r="S53" s="16" t="n">
        <v>0</v>
      </c>
      <c r="T53" s="16" t="n">
        <v>0</v>
      </c>
      <c r="U53" s="16" t="n">
        <v>0</v>
      </c>
      <c r="V53" s="16" t="n">
        <v>0</v>
      </c>
      <c r="W53" s="16" t="n">
        <v>0</v>
      </c>
      <c r="X53" s="16" t="n">
        <v>0</v>
      </c>
      <c r="Y53" s="16" t="n">
        <v>0</v>
      </c>
      <c r="Z53" s="16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16" t="n">
        <v>0</v>
      </c>
      <c r="AF53" s="17"/>
      <c r="AG53" s="17"/>
      <c r="AH53" s="17"/>
    </row>
    <row r="54" customFormat="false" ht="18" hidden="false" customHeight="true" outlineLevel="0" collapsed="false">
      <c r="A54" s="14" t="s">
        <v>35</v>
      </c>
      <c r="B54" s="15" t="n">
        <v>544</v>
      </c>
      <c r="C54" s="18" t="n">
        <v>544</v>
      </c>
      <c r="D54" s="18" t="n">
        <v>544</v>
      </c>
      <c r="E54" s="16" t="n">
        <v>544</v>
      </c>
      <c r="F54" s="16" t="n">
        <v>544</v>
      </c>
      <c r="G54" s="16" t="n">
        <v>544</v>
      </c>
      <c r="H54" s="16" t="n">
        <v>544</v>
      </c>
      <c r="I54" s="16" t="n">
        <v>544</v>
      </c>
      <c r="J54" s="16" t="n">
        <v>544</v>
      </c>
      <c r="K54" s="16" t="n">
        <v>544</v>
      </c>
      <c r="L54" s="16" t="n">
        <v>544</v>
      </c>
      <c r="M54" s="27" t="n">
        <v>544</v>
      </c>
      <c r="N54" s="16" t="n">
        <v>544</v>
      </c>
      <c r="O54" s="16" t="n">
        <v>544</v>
      </c>
      <c r="P54" s="16" t="n">
        <v>544</v>
      </c>
      <c r="Q54" s="16" t="n">
        <v>544</v>
      </c>
      <c r="R54" s="16" t="n">
        <v>544</v>
      </c>
      <c r="S54" s="16" t="n">
        <v>544</v>
      </c>
      <c r="T54" s="16" t="n">
        <v>544</v>
      </c>
      <c r="U54" s="16" t="n">
        <v>544</v>
      </c>
      <c r="V54" s="16" t="n">
        <v>544</v>
      </c>
      <c r="W54" s="16" t="n">
        <v>544</v>
      </c>
      <c r="X54" s="16" t="n">
        <v>544</v>
      </c>
      <c r="Y54" s="16" t="n">
        <v>544</v>
      </c>
      <c r="Z54" s="16" t="n">
        <v>544</v>
      </c>
      <c r="AA54" s="16" t="n">
        <v>544</v>
      </c>
      <c r="AB54" s="16" t="n">
        <v>544</v>
      </c>
      <c r="AC54" s="16" t="n">
        <v>544</v>
      </c>
      <c r="AD54" s="16" t="n">
        <v>544</v>
      </c>
      <c r="AE54" s="16" t="n">
        <v>544</v>
      </c>
      <c r="AF54" s="17"/>
      <c r="AG54" s="17"/>
      <c r="AH54" s="17"/>
    </row>
    <row r="55" customFormat="false" ht="18" hidden="false" customHeight="true" outlineLevel="0" collapsed="false">
      <c r="A55" s="14" t="s">
        <v>40</v>
      </c>
      <c r="B55" s="15" t="n">
        <v>826</v>
      </c>
      <c r="C55" s="18" t="n">
        <v>826</v>
      </c>
      <c r="D55" s="18" t="n">
        <v>826</v>
      </c>
      <c r="E55" s="16" t="n">
        <v>826</v>
      </c>
      <c r="F55" s="16" t="n">
        <v>826</v>
      </c>
      <c r="G55" s="16" t="n">
        <v>826</v>
      </c>
      <c r="H55" s="16" t="n">
        <v>826</v>
      </c>
      <c r="I55" s="16" t="n">
        <v>826</v>
      </c>
      <c r="J55" s="16" t="n">
        <v>826</v>
      </c>
      <c r="K55" s="16" t="n">
        <v>826</v>
      </c>
      <c r="L55" s="15" t="n">
        <v>827</v>
      </c>
      <c r="M55" s="15" t="n">
        <v>826</v>
      </c>
      <c r="N55" s="16" t="n">
        <v>826</v>
      </c>
      <c r="O55" s="16" t="n">
        <v>826</v>
      </c>
      <c r="P55" s="16" t="n">
        <v>826</v>
      </c>
      <c r="Q55" s="16" t="n">
        <v>826</v>
      </c>
      <c r="R55" s="16" t="n">
        <v>826</v>
      </c>
      <c r="S55" s="16" t="n">
        <v>826</v>
      </c>
      <c r="T55" s="16" t="n">
        <v>826</v>
      </c>
      <c r="U55" s="16" t="n">
        <v>826</v>
      </c>
      <c r="V55" s="16" t="n">
        <v>826</v>
      </c>
      <c r="W55" s="16" t="n">
        <v>826</v>
      </c>
      <c r="X55" s="16" t="n">
        <v>826</v>
      </c>
      <c r="Y55" s="16" t="n">
        <v>826</v>
      </c>
      <c r="Z55" s="16" t="n">
        <v>826</v>
      </c>
      <c r="AA55" s="16" t="n">
        <v>826</v>
      </c>
      <c r="AB55" s="16" t="n">
        <v>826</v>
      </c>
      <c r="AC55" s="16" t="n">
        <v>826</v>
      </c>
      <c r="AD55" s="16" t="n">
        <v>826</v>
      </c>
      <c r="AE55" s="16" t="n">
        <v>826</v>
      </c>
      <c r="AF55" s="17"/>
      <c r="AG55" s="17"/>
      <c r="AH55" s="17"/>
    </row>
    <row r="56" customFormat="false" ht="18" hidden="false" customHeight="true" outlineLevel="0" collapsed="false">
      <c r="A56" s="26" t="s">
        <v>41</v>
      </c>
      <c r="B56" s="28"/>
      <c r="C56" s="20"/>
      <c r="D56" s="20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7"/>
      <c r="AG56" s="17"/>
      <c r="AH56" s="17"/>
    </row>
    <row r="57" customFormat="false" ht="18" hidden="false" customHeight="true" outlineLevel="0" collapsed="false">
      <c r="A57" s="19" t="s">
        <v>20</v>
      </c>
      <c r="B57" s="20" t="n">
        <f aca="false">SUM(B51:B55)</f>
        <v>6594</v>
      </c>
      <c r="C57" s="20" t="n">
        <f aca="false">SUM(C51:C55)</f>
        <v>6594</v>
      </c>
      <c r="D57" s="20" t="n">
        <f aca="false">SUM(D51:D55)</f>
        <v>6594</v>
      </c>
      <c r="E57" s="20" t="n">
        <f aca="false">SUM(E51:E55)</f>
        <v>6594</v>
      </c>
      <c r="F57" s="20" t="n">
        <f aca="false">SUM(F51:F55)</f>
        <v>6594</v>
      </c>
      <c r="G57" s="20" t="n">
        <f aca="false">SUM(G51:G55)</f>
        <v>6594</v>
      </c>
      <c r="H57" s="20" t="n">
        <f aca="false">SUM(H51:H55)</f>
        <v>6594</v>
      </c>
      <c r="I57" s="20" t="n">
        <f aca="false">SUM(I51:I55)</f>
        <v>6594</v>
      </c>
      <c r="J57" s="20" t="n">
        <f aca="false">SUM(J51:J55)</f>
        <v>6594</v>
      </c>
      <c r="K57" s="20" t="n">
        <f aca="false">SUM(K51:K55)</f>
        <v>6594</v>
      </c>
      <c r="L57" s="20" t="n">
        <f aca="false">SUM(L51:L55)</f>
        <v>6594</v>
      </c>
      <c r="M57" s="20" t="n">
        <f aca="false">SUM(M51:M55)</f>
        <v>6594</v>
      </c>
      <c r="N57" s="20" t="n">
        <f aca="false">SUM(N51:N55)</f>
        <v>6594</v>
      </c>
      <c r="O57" s="20" t="n">
        <f aca="false">SUM(O51:O55)</f>
        <v>6594</v>
      </c>
      <c r="P57" s="20" t="n">
        <f aca="false">SUM(P51:P55)</f>
        <v>6594</v>
      </c>
      <c r="Q57" s="20" t="n">
        <f aca="false">SUM(Q51:Q55)</f>
        <v>6594</v>
      </c>
      <c r="R57" s="20" t="n">
        <f aca="false">SUM(R51:R55)</f>
        <v>6594</v>
      </c>
      <c r="S57" s="20" t="n">
        <f aca="false">SUM(S51:S55)</f>
        <v>6594</v>
      </c>
      <c r="T57" s="20" t="n">
        <f aca="false">SUM(T51:T55)</f>
        <v>6594</v>
      </c>
      <c r="U57" s="20" t="n">
        <f aca="false">SUM(U51:U55)</f>
        <v>6594</v>
      </c>
      <c r="V57" s="20" t="n">
        <f aca="false">SUM(V51:V55)</f>
        <v>6594</v>
      </c>
      <c r="W57" s="20" t="n">
        <f aca="false">SUM(W51:W55)</f>
        <v>6594</v>
      </c>
      <c r="X57" s="20" t="n">
        <f aca="false">SUM(X51:X55)</f>
        <v>6594</v>
      </c>
      <c r="Y57" s="20" t="n">
        <f aca="false">SUM(Y51:Y55)</f>
        <v>6594</v>
      </c>
      <c r="Z57" s="20" t="n">
        <f aca="false">SUM(Z51:Z55)</f>
        <v>6594</v>
      </c>
      <c r="AA57" s="20" t="n">
        <f aca="false">SUM(AA51:AA55)</f>
        <v>6594</v>
      </c>
      <c r="AB57" s="20" t="n">
        <f aca="false">SUM(AB51:AB55)</f>
        <v>6594</v>
      </c>
      <c r="AC57" s="20" t="n">
        <f aca="false">SUM(AC51:AC55)</f>
        <v>6594</v>
      </c>
      <c r="AD57" s="20" t="n">
        <f aca="false">SUM(AD51:AD55)</f>
        <v>6594</v>
      </c>
      <c r="AE57" s="20" t="n">
        <f aca="false">SUM(AE51:AE55)</f>
        <v>6594</v>
      </c>
    </row>
    <row r="58" customFormat="false" ht="18" hidden="false" customHeight="true" outlineLevel="0" collapsed="false">
      <c r="B58" s="21" t="n">
        <f aca="false">6594-B57</f>
        <v>0</v>
      </c>
      <c r="C58" s="21" t="n">
        <f aca="false">6594-C57</f>
        <v>0</v>
      </c>
      <c r="D58" s="21" t="n">
        <f aca="false">6594-D57</f>
        <v>0</v>
      </c>
      <c r="E58" s="21" t="n">
        <f aca="false">6594-E57</f>
        <v>0</v>
      </c>
      <c r="F58" s="21" t="n">
        <f aca="false">6594-F57</f>
        <v>0</v>
      </c>
      <c r="G58" s="21" t="n">
        <f aca="false">6594-G57</f>
        <v>0</v>
      </c>
      <c r="H58" s="21" t="n">
        <f aca="false">6594-H57</f>
        <v>0</v>
      </c>
      <c r="I58" s="21" t="n">
        <f aca="false">6594-I57</f>
        <v>0</v>
      </c>
      <c r="J58" s="21" t="n">
        <f aca="false">6594-J57</f>
        <v>0</v>
      </c>
      <c r="K58" s="21" t="n">
        <f aca="false">6594-K57</f>
        <v>0</v>
      </c>
      <c r="L58" s="21" t="n">
        <f aca="false">6594-L57</f>
        <v>0</v>
      </c>
      <c r="M58" s="21" t="n">
        <f aca="false">6594-M57</f>
        <v>0</v>
      </c>
      <c r="N58" s="21" t="n">
        <f aca="false">6594-N57</f>
        <v>0</v>
      </c>
      <c r="O58" s="21" t="n">
        <f aca="false">6594-O57</f>
        <v>0</v>
      </c>
      <c r="P58" s="21" t="n">
        <f aca="false">6594-P57</f>
        <v>0</v>
      </c>
      <c r="Q58" s="21" t="n">
        <f aca="false">6594-Q57</f>
        <v>0</v>
      </c>
      <c r="R58" s="21" t="n">
        <f aca="false">6594-R57</f>
        <v>0</v>
      </c>
      <c r="S58" s="21" t="n">
        <f aca="false">6594-S57</f>
        <v>0</v>
      </c>
      <c r="T58" s="21" t="n">
        <f aca="false">6594-T57</f>
        <v>0</v>
      </c>
      <c r="U58" s="21" t="n">
        <f aca="false">6594-U57</f>
        <v>0</v>
      </c>
      <c r="V58" s="21" t="n">
        <f aca="false">6594-V57</f>
        <v>0</v>
      </c>
      <c r="W58" s="21" t="n">
        <f aca="false">6594-W57</f>
        <v>0</v>
      </c>
      <c r="X58" s="21" t="n">
        <f aca="false">6594-X57</f>
        <v>0</v>
      </c>
      <c r="Y58" s="21" t="n">
        <f aca="false">6594-Y57</f>
        <v>0</v>
      </c>
      <c r="Z58" s="21" t="n">
        <f aca="false">6594-Z57</f>
        <v>0</v>
      </c>
      <c r="AA58" s="21" t="n">
        <f aca="false">6594-AA57</f>
        <v>0</v>
      </c>
      <c r="AB58" s="21" t="n">
        <f aca="false">6594-AB57</f>
        <v>0</v>
      </c>
      <c r="AC58" s="21" t="n">
        <f aca="false">6594-AC57</f>
        <v>0</v>
      </c>
      <c r="AD58" s="21" t="n">
        <f aca="false">6594-AD57</f>
        <v>0</v>
      </c>
      <c r="AE58" s="21" t="n">
        <f aca="false">6594-AE57</f>
        <v>0</v>
      </c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</row>
    <row r="59" customFormat="false" ht="18" hidden="false" customHeight="true" outlineLevel="0" collapsed="false">
      <c r="A59" s="7" t="s">
        <v>42</v>
      </c>
      <c r="B59" s="23" t="n">
        <f aca="false">+B57+B46</f>
        <v>8050</v>
      </c>
      <c r="C59" s="23" t="n">
        <f aca="false">+C57+C46</f>
        <v>8050</v>
      </c>
      <c r="D59" s="23" t="n">
        <f aca="false">+D57+D46</f>
        <v>8050</v>
      </c>
      <c r="E59" s="23" t="n">
        <f aca="false">+E57+E46</f>
        <v>8050</v>
      </c>
      <c r="F59" s="23" t="n">
        <f aca="false">+F57+F46</f>
        <v>8050</v>
      </c>
      <c r="G59" s="23" t="n">
        <f aca="false">+G57+G46</f>
        <v>8050</v>
      </c>
      <c r="H59" s="23" t="n">
        <f aca="false">+H57+H46</f>
        <v>8050</v>
      </c>
      <c r="I59" s="23" t="n">
        <f aca="false">+I57+I46</f>
        <v>8050</v>
      </c>
      <c r="J59" s="23" t="n">
        <f aca="false">+J57+J46</f>
        <v>8050</v>
      </c>
      <c r="K59" s="23" t="n">
        <f aca="false">+K57+K46</f>
        <v>8050</v>
      </c>
      <c r="L59" s="23" t="n">
        <f aca="false">+L57+L46</f>
        <v>8050</v>
      </c>
      <c r="M59" s="23" t="n">
        <f aca="false">+M57+M46</f>
        <v>8050</v>
      </c>
      <c r="N59" s="23" t="n">
        <f aca="false">+N57+N46</f>
        <v>8050</v>
      </c>
      <c r="O59" s="23" t="n">
        <f aca="false">+O57+O46</f>
        <v>8050</v>
      </c>
      <c r="P59" s="23" t="n">
        <f aca="false">+P57+P46</f>
        <v>8050</v>
      </c>
      <c r="Q59" s="23" t="n">
        <f aca="false">+Q57+Q46</f>
        <v>8050</v>
      </c>
      <c r="R59" s="23" t="n">
        <f aca="false">+R57+R46</f>
        <v>8050</v>
      </c>
      <c r="S59" s="23" t="n">
        <f aca="false">+S57+S46</f>
        <v>8050</v>
      </c>
      <c r="T59" s="23" t="n">
        <f aca="false">+T57+T46</f>
        <v>8050</v>
      </c>
      <c r="U59" s="23" t="n">
        <f aca="false">+U57+U46</f>
        <v>8050</v>
      </c>
      <c r="V59" s="23" t="n">
        <f aca="false">+V57+V46</f>
        <v>8050</v>
      </c>
      <c r="W59" s="23" t="n">
        <f aca="false">+W57+W46</f>
        <v>8050</v>
      </c>
      <c r="X59" s="23" t="n">
        <f aca="false">+X57+X46</f>
        <v>8050</v>
      </c>
      <c r="Y59" s="23" t="n">
        <f aca="false">+Y57+Y46</f>
        <v>8050</v>
      </c>
      <c r="Z59" s="23" t="n">
        <f aca="false">+Z57+Z46</f>
        <v>8050</v>
      </c>
      <c r="AA59" s="23" t="n">
        <f aca="false">+AA57+AA46</f>
        <v>8050</v>
      </c>
      <c r="AB59" s="23" t="n">
        <f aca="false">+AB57+AB46</f>
        <v>8050</v>
      </c>
      <c r="AC59" s="23" t="n">
        <f aca="false">+AC57+AC46</f>
        <v>8050</v>
      </c>
      <c r="AD59" s="23" t="n">
        <f aca="false">+AD57+AD46</f>
        <v>8050</v>
      </c>
      <c r="AE59" s="23" t="n">
        <f aca="false">+AE57+AE46</f>
        <v>8050</v>
      </c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</row>
    <row r="60" customFormat="false" ht="18" hidden="false" customHeight="true" outlineLevel="0" collapsed="false">
      <c r="A60" s="7" t="s">
        <v>43</v>
      </c>
      <c r="B60" s="23" t="n">
        <f aca="false">+B44+B54+5075+818</f>
        <v>7893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</row>
    <row r="62" customFormat="false" ht="18" hidden="false" customHeight="true" outlineLevel="0" collapsed="false">
      <c r="A62" s="24" t="s">
        <v>44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customFormat="false" ht="18" hidden="false" customHeight="true" outlineLevel="0" collapsed="false">
      <c r="A63" s="11" t="s">
        <v>6</v>
      </c>
      <c r="B63" s="10" t="n">
        <v>36617</v>
      </c>
      <c r="C63" s="10" t="n">
        <f aca="false">+B63+1</f>
        <v>36618</v>
      </c>
      <c r="D63" s="10" t="n">
        <f aca="false">+C63+1</f>
        <v>36619</v>
      </c>
      <c r="E63" s="10" t="n">
        <f aca="false">+D63+1</f>
        <v>36620</v>
      </c>
      <c r="F63" s="10" t="n">
        <f aca="false">+E63+1</f>
        <v>36621</v>
      </c>
      <c r="G63" s="10" t="n">
        <f aca="false">+F63+1</f>
        <v>36622</v>
      </c>
      <c r="H63" s="10" t="n">
        <f aca="false">+G63+1</f>
        <v>36623</v>
      </c>
      <c r="I63" s="10" t="n">
        <f aca="false">+H63+1</f>
        <v>36624</v>
      </c>
      <c r="J63" s="10" t="n">
        <f aca="false">+I63+1</f>
        <v>36625</v>
      </c>
      <c r="K63" s="10" t="n">
        <f aca="false">+J63+1</f>
        <v>36626</v>
      </c>
      <c r="L63" s="10" t="n">
        <f aca="false">+K63+1</f>
        <v>36627</v>
      </c>
      <c r="M63" s="10" t="n">
        <f aca="false">+L63+1</f>
        <v>36628</v>
      </c>
      <c r="N63" s="10" t="n">
        <f aca="false">+M63+1</f>
        <v>36629</v>
      </c>
      <c r="O63" s="10" t="n">
        <f aca="false">+N63+1</f>
        <v>36630</v>
      </c>
      <c r="P63" s="10" t="n">
        <f aca="false">+O63+1</f>
        <v>36631</v>
      </c>
      <c r="Q63" s="10" t="n">
        <f aca="false">+P63+1</f>
        <v>36632</v>
      </c>
      <c r="R63" s="10" t="n">
        <f aca="false">+Q63+1</f>
        <v>36633</v>
      </c>
      <c r="S63" s="10" t="n">
        <f aca="false">+R63+1</f>
        <v>36634</v>
      </c>
      <c r="T63" s="10" t="n">
        <f aca="false">+S63+1</f>
        <v>36635</v>
      </c>
      <c r="U63" s="10" t="n">
        <f aca="false">+T63+1</f>
        <v>36636</v>
      </c>
      <c r="V63" s="10" t="n">
        <f aca="false">+U63+1</f>
        <v>36637</v>
      </c>
      <c r="W63" s="10" t="n">
        <f aca="false">+V63+1</f>
        <v>36638</v>
      </c>
      <c r="X63" s="10" t="n">
        <f aca="false">+W63+1</f>
        <v>36639</v>
      </c>
      <c r="Y63" s="10" t="n">
        <f aca="false">+X63+1</f>
        <v>36640</v>
      </c>
      <c r="Z63" s="10" t="n">
        <f aca="false">+Y63+1</f>
        <v>36641</v>
      </c>
      <c r="AA63" s="10" t="n">
        <f aca="false">+Z63+1</f>
        <v>36642</v>
      </c>
      <c r="AB63" s="10" t="n">
        <f aca="false">+AA63+1</f>
        <v>36643</v>
      </c>
      <c r="AC63" s="10" t="n">
        <f aca="false">+AB63+1</f>
        <v>36644</v>
      </c>
      <c r="AD63" s="10" t="n">
        <f aca="false">+AC63+1</f>
        <v>36645</v>
      </c>
      <c r="AE63" s="10" t="n">
        <f aca="false">+AD63+1</f>
        <v>36646</v>
      </c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customFormat="false" ht="18" hidden="false" customHeight="true" outlineLevel="0" collapsed="false">
      <c r="A64" s="12" t="s">
        <v>45</v>
      </c>
      <c r="B64" s="13" t="s">
        <v>8</v>
      </c>
      <c r="C64" s="13" t="s">
        <v>9</v>
      </c>
      <c r="D64" s="13" t="s">
        <v>10</v>
      </c>
      <c r="E64" s="13" t="s">
        <v>11</v>
      </c>
      <c r="F64" s="13" t="s">
        <v>12</v>
      </c>
      <c r="G64" s="13" t="s">
        <v>13</v>
      </c>
      <c r="H64" s="13" t="s">
        <v>14</v>
      </c>
      <c r="I64" s="13" t="s">
        <v>8</v>
      </c>
      <c r="J64" s="13" t="s">
        <v>9</v>
      </c>
      <c r="K64" s="13" t="s">
        <v>10</v>
      </c>
      <c r="L64" s="13" t="s">
        <v>11</v>
      </c>
      <c r="M64" s="13" t="s">
        <v>12</v>
      </c>
      <c r="N64" s="13" t="s">
        <v>13</v>
      </c>
      <c r="O64" s="13" t="s">
        <v>14</v>
      </c>
      <c r="P64" s="13" t="s">
        <v>8</v>
      </c>
      <c r="Q64" s="13" t="s">
        <v>9</v>
      </c>
      <c r="R64" s="13" t="s">
        <v>10</v>
      </c>
      <c r="S64" s="13" t="s">
        <v>11</v>
      </c>
      <c r="T64" s="13" t="s">
        <v>12</v>
      </c>
      <c r="U64" s="13" t="s">
        <v>13</v>
      </c>
      <c r="V64" s="13" t="s">
        <v>14</v>
      </c>
      <c r="W64" s="13" t="s">
        <v>8</v>
      </c>
      <c r="X64" s="13" t="s">
        <v>9</v>
      </c>
      <c r="Y64" s="13" t="s">
        <v>10</v>
      </c>
      <c r="Z64" s="13" t="s">
        <v>15</v>
      </c>
      <c r="AA64" s="13" t="s">
        <v>12</v>
      </c>
      <c r="AB64" s="13" t="s">
        <v>16</v>
      </c>
      <c r="AC64" s="13" t="s">
        <v>14</v>
      </c>
      <c r="AD64" s="13" t="s">
        <v>8</v>
      </c>
      <c r="AE64" s="13" t="s">
        <v>9</v>
      </c>
    </row>
    <row r="65" customFormat="false" ht="18" hidden="false" customHeight="true" outlineLevel="0" collapsed="false">
      <c r="A65" s="14" t="s">
        <v>46</v>
      </c>
      <c r="B65" s="15" t="n">
        <v>5869</v>
      </c>
      <c r="C65" s="18" t="n">
        <v>5869</v>
      </c>
      <c r="D65" s="18" t="n">
        <v>5869</v>
      </c>
      <c r="E65" s="16" t="n">
        <v>5869</v>
      </c>
      <c r="F65" s="16" t="n">
        <v>5869</v>
      </c>
      <c r="G65" s="16" t="n">
        <v>5869</v>
      </c>
      <c r="H65" s="16" t="n">
        <v>5869</v>
      </c>
      <c r="I65" s="16" t="n">
        <v>5869</v>
      </c>
      <c r="J65" s="16" t="n">
        <v>5869</v>
      </c>
      <c r="K65" s="16" t="n">
        <v>5869</v>
      </c>
      <c r="L65" s="16" t="n">
        <v>5869</v>
      </c>
      <c r="M65" s="16" t="n">
        <v>5869</v>
      </c>
      <c r="N65" s="16" t="n">
        <v>5869</v>
      </c>
      <c r="O65" s="16" t="n">
        <v>5869</v>
      </c>
      <c r="P65" s="16" t="n">
        <v>5869</v>
      </c>
      <c r="Q65" s="16" t="n">
        <v>5869</v>
      </c>
      <c r="R65" s="16" t="n">
        <v>5869</v>
      </c>
      <c r="S65" s="16" t="n">
        <v>5869</v>
      </c>
      <c r="T65" s="16" t="n">
        <v>5869</v>
      </c>
      <c r="U65" s="16" t="n">
        <v>5869</v>
      </c>
      <c r="V65" s="16" t="n">
        <v>5869</v>
      </c>
      <c r="W65" s="16" t="n">
        <v>5869</v>
      </c>
      <c r="X65" s="16" t="n">
        <v>5869</v>
      </c>
      <c r="Y65" s="16" t="n">
        <v>5869</v>
      </c>
      <c r="Z65" s="16" t="n">
        <v>5869</v>
      </c>
      <c r="AA65" s="16" t="n">
        <v>5869</v>
      </c>
      <c r="AB65" s="16" t="n">
        <v>5869</v>
      </c>
      <c r="AC65" s="16" t="n">
        <v>5869</v>
      </c>
      <c r="AD65" s="16" t="n">
        <v>5869</v>
      </c>
      <c r="AE65" s="16" t="n">
        <v>5869</v>
      </c>
      <c r="AF65" s="17"/>
      <c r="AG65" s="17"/>
      <c r="AH65" s="17"/>
    </row>
    <row r="66" customFormat="false" ht="18" hidden="false" customHeight="true" outlineLevel="0" collapsed="false">
      <c r="A66" s="26" t="s">
        <v>47</v>
      </c>
      <c r="B66" s="18"/>
      <c r="C66" s="16" t="n">
        <v>0</v>
      </c>
      <c r="D66" s="16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0</v>
      </c>
      <c r="L66" s="16" t="n">
        <v>0</v>
      </c>
      <c r="M66" s="16" t="n">
        <v>0</v>
      </c>
      <c r="N66" s="16" t="n">
        <v>0</v>
      </c>
      <c r="O66" s="16" t="n">
        <v>0</v>
      </c>
      <c r="P66" s="16" t="n">
        <v>0</v>
      </c>
      <c r="Q66" s="16" t="n">
        <v>0</v>
      </c>
      <c r="R66" s="16" t="n">
        <v>0</v>
      </c>
      <c r="S66" s="16" t="n">
        <v>0</v>
      </c>
      <c r="T66" s="16" t="n">
        <v>0</v>
      </c>
      <c r="U66" s="16" t="n">
        <v>0</v>
      </c>
      <c r="V66" s="16" t="n">
        <v>0</v>
      </c>
      <c r="W66" s="16" t="n">
        <v>0</v>
      </c>
      <c r="X66" s="16" t="n">
        <v>0</v>
      </c>
      <c r="Y66" s="16" t="n">
        <v>0</v>
      </c>
      <c r="Z66" s="16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16" t="n">
        <v>0</v>
      </c>
      <c r="AF66" s="17"/>
      <c r="AG66" s="17"/>
      <c r="AH66" s="17"/>
    </row>
    <row r="67" customFormat="false" ht="18" hidden="false" customHeight="true" outlineLevel="0" collapsed="false">
      <c r="A67" s="19" t="s">
        <v>20</v>
      </c>
      <c r="B67" s="20" t="n">
        <f aca="false">SUM(B65:B66)</f>
        <v>5869</v>
      </c>
      <c r="C67" s="20" t="n">
        <f aca="false">SUM(C65:C66)</f>
        <v>5869</v>
      </c>
      <c r="D67" s="20" t="n">
        <f aca="false">SUM(D65:D66)</f>
        <v>5869</v>
      </c>
      <c r="E67" s="20" t="n">
        <f aca="false">SUM(E65:E66)</f>
        <v>5869</v>
      </c>
      <c r="F67" s="20" t="n">
        <f aca="false">SUM(F65:F66)</f>
        <v>5869</v>
      </c>
      <c r="G67" s="20" t="n">
        <f aca="false">SUM(G65:G66)</f>
        <v>5869</v>
      </c>
      <c r="H67" s="20" t="n">
        <f aca="false">SUM(H65:H66)</f>
        <v>5869</v>
      </c>
      <c r="I67" s="20" t="n">
        <f aca="false">SUM(I65:I66)</f>
        <v>5869</v>
      </c>
      <c r="J67" s="20" t="n">
        <f aca="false">SUM(J65:J66)</f>
        <v>5869</v>
      </c>
      <c r="K67" s="20" t="n">
        <f aca="false">SUM(K65:K66)</f>
        <v>5869</v>
      </c>
      <c r="L67" s="20" t="n">
        <f aca="false">SUM(L65:L66)</f>
        <v>5869</v>
      </c>
      <c r="M67" s="20" t="n">
        <f aca="false">SUM(M65:M66)</f>
        <v>5869</v>
      </c>
      <c r="N67" s="20" t="n">
        <f aca="false">SUM(N65:N66)</f>
        <v>5869</v>
      </c>
      <c r="O67" s="20" t="n">
        <f aca="false">SUM(O65:O66)</f>
        <v>5869</v>
      </c>
      <c r="P67" s="20" t="n">
        <f aca="false">SUM(P65:P66)</f>
        <v>5869</v>
      </c>
      <c r="Q67" s="20" t="n">
        <f aca="false">SUM(Q65:Q66)</f>
        <v>5869</v>
      </c>
      <c r="R67" s="20" t="n">
        <f aca="false">SUM(R65:R66)</f>
        <v>5869</v>
      </c>
      <c r="S67" s="20" t="n">
        <f aca="false">SUM(S65:S66)</f>
        <v>5869</v>
      </c>
      <c r="T67" s="20" t="n">
        <f aca="false">SUM(T65:T66)</f>
        <v>5869</v>
      </c>
      <c r="U67" s="20" t="n">
        <f aca="false">SUM(U65:U66)</f>
        <v>5869</v>
      </c>
      <c r="V67" s="20" t="n">
        <f aca="false">SUM(V65:V66)</f>
        <v>5869</v>
      </c>
      <c r="W67" s="20" t="n">
        <f aca="false">SUM(W65:W66)</f>
        <v>5869</v>
      </c>
      <c r="X67" s="20" t="n">
        <f aca="false">SUM(X65:X66)</f>
        <v>5869</v>
      </c>
      <c r="Y67" s="20" t="n">
        <f aca="false">SUM(Y65:Y66)</f>
        <v>5869</v>
      </c>
      <c r="Z67" s="20" t="n">
        <f aca="false">SUM(Z65:Z66)</f>
        <v>5869</v>
      </c>
      <c r="AA67" s="20" t="n">
        <f aca="false">SUM(AA65:AA66)</f>
        <v>5869</v>
      </c>
      <c r="AB67" s="20" t="n">
        <f aca="false">SUM(AB65:AB66)</f>
        <v>5869</v>
      </c>
      <c r="AC67" s="20" t="n">
        <f aca="false">SUM(AC65:AC66)</f>
        <v>5869</v>
      </c>
      <c r="AD67" s="20" t="n">
        <f aca="false">SUM(AD65:AD66)</f>
        <v>5869</v>
      </c>
      <c r="AE67" s="20" t="n">
        <f aca="false">SUM(AE65:AE66)</f>
        <v>5869</v>
      </c>
    </row>
    <row r="68" customFormat="false" ht="18" hidden="false" customHeight="true" outlineLevel="0" collapsed="false">
      <c r="B68" s="21" t="n">
        <f aca="false">5869-B67</f>
        <v>0</v>
      </c>
      <c r="C68" s="21" t="n">
        <f aca="false">5869-C67</f>
        <v>0</v>
      </c>
      <c r="D68" s="21" t="n">
        <f aca="false">5869-D67</f>
        <v>0</v>
      </c>
      <c r="E68" s="21" t="n">
        <f aca="false">5869-E67</f>
        <v>0</v>
      </c>
      <c r="F68" s="21" t="n">
        <f aca="false">5869-F67</f>
        <v>0</v>
      </c>
      <c r="G68" s="21" t="n">
        <f aca="false">5869-G67</f>
        <v>0</v>
      </c>
      <c r="H68" s="21" t="n">
        <f aca="false">5869-H67</f>
        <v>0</v>
      </c>
      <c r="I68" s="21" t="n">
        <f aca="false">5869-I67</f>
        <v>0</v>
      </c>
      <c r="J68" s="21" t="n">
        <f aca="false">5869-J67</f>
        <v>0</v>
      </c>
      <c r="K68" s="21" t="n">
        <f aca="false">5869-K67</f>
        <v>0</v>
      </c>
      <c r="L68" s="21" t="n">
        <f aca="false">5869-L67</f>
        <v>0</v>
      </c>
      <c r="M68" s="21" t="n">
        <f aca="false">5869-M67</f>
        <v>0</v>
      </c>
      <c r="N68" s="21" t="n">
        <f aca="false">5869-N67</f>
        <v>0</v>
      </c>
      <c r="O68" s="21" t="n">
        <f aca="false">5869-O67</f>
        <v>0</v>
      </c>
      <c r="P68" s="21" t="n">
        <f aca="false">5869-P67</f>
        <v>0</v>
      </c>
      <c r="Q68" s="21" t="n">
        <f aca="false">5869-Q67</f>
        <v>0</v>
      </c>
      <c r="R68" s="21" t="n">
        <f aca="false">5869-R67</f>
        <v>0</v>
      </c>
      <c r="S68" s="21" t="n">
        <f aca="false">5869-S67</f>
        <v>0</v>
      </c>
      <c r="T68" s="21" t="n">
        <f aca="false">5869-T67</f>
        <v>0</v>
      </c>
      <c r="U68" s="21" t="n">
        <f aca="false">5869-U67</f>
        <v>0</v>
      </c>
      <c r="V68" s="21" t="n">
        <f aca="false">5869-V67</f>
        <v>0</v>
      </c>
      <c r="W68" s="21" t="n">
        <f aca="false">5869-W67</f>
        <v>0</v>
      </c>
      <c r="X68" s="21" t="n">
        <f aca="false">5869-X67</f>
        <v>0</v>
      </c>
      <c r="Y68" s="21" t="n">
        <f aca="false">5869-Y67</f>
        <v>0</v>
      </c>
      <c r="Z68" s="21" t="n">
        <f aca="false">5869-Z67</f>
        <v>0</v>
      </c>
      <c r="AA68" s="21" t="n">
        <f aca="false">5869-AA67</f>
        <v>0</v>
      </c>
      <c r="AB68" s="21" t="n">
        <f aca="false">5869-AB67</f>
        <v>0</v>
      </c>
      <c r="AC68" s="21" t="n">
        <f aca="false">5869-AC67</f>
        <v>0</v>
      </c>
      <c r="AD68" s="21" t="n">
        <f aca="false">5869-AD67</f>
        <v>0</v>
      </c>
      <c r="AE68" s="21" t="n">
        <f aca="false">5869-AE67</f>
        <v>0</v>
      </c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</row>
    <row r="71" customFormat="false" ht="12.75" hidden="false" customHeight="false" outlineLevel="0" collapsed="false">
      <c r="B71" s="6"/>
      <c r="C71" s="7"/>
    </row>
    <row r="73" customFormat="false" ht="15.75" hidden="false" customHeight="false" outlineLevel="0" collapsed="false">
      <c r="A73" s="30" t="s">
        <v>48</v>
      </c>
      <c r="B73" s="31" t="n">
        <f aca="false">+B67+B57+B46+B39+B13+B20+B30</f>
        <v>15869</v>
      </c>
      <c r="C73" s="31" t="n">
        <f aca="false">+C67+C57+C46+C39+C13+C20+C30</f>
        <v>15869</v>
      </c>
      <c r="D73" s="31" t="n">
        <f aca="false">+D67+D57+D46+D39+D13+D20+D30</f>
        <v>15869</v>
      </c>
      <c r="E73" s="31" t="n">
        <f aca="false">+E67+E57+E46+E39+E13+E20+E30</f>
        <v>15944</v>
      </c>
      <c r="F73" s="31" t="n">
        <f aca="false">+F67+F57+F46+F39+F13+F20+F30</f>
        <v>16269</v>
      </c>
      <c r="G73" s="31" t="n">
        <f aca="false">+G67+G57+G46+G39+G13+G20+G30</f>
        <v>16269</v>
      </c>
      <c r="H73" s="31" t="n">
        <f aca="false">+H67+H57+H46+H39+H13+H20+H30</f>
        <v>16269</v>
      </c>
      <c r="I73" s="31" t="n">
        <f aca="false">+I67+I57+I46+I39+I13+I20+I30</f>
        <v>16569</v>
      </c>
      <c r="J73" s="31" t="n">
        <f aca="false">+J67+J57+J46+J39+J13+J20+J30</f>
        <v>16569</v>
      </c>
      <c r="K73" s="31" t="n">
        <f aca="false">+K67+K57+K46+K39+K13+K20+K30</f>
        <v>16569</v>
      </c>
      <c r="L73" s="31" t="n">
        <f aca="false">+L67+L57+L46+L39+L13+L20+L30</f>
        <v>16569</v>
      </c>
      <c r="M73" s="31" t="n">
        <f aca="false">+M67+M57+M46+M39+M13+M20+M30</f>
        <v>16169</v>
      </c>
      <c r="N73" s="31" t="n">
        <f aca="false">+N67+N57+N46+N39+N13+N20+N30</f>
        <v>16569</v>
      </c>
      <c r="O73" s="31" t="n">
        <f aca="false">+O67+O57+O46+O39+O13+O20+O30</f>
        <v>16069</v>
      </c>
      <c r="P73" s="31" t="n">
        <f aca="false">+P67+P57+P46+P39+P13+P20+P30</f>
        <v>16013</v>
      </c>
      <c r="Q73" s="31" t="n">
        <f aca="false">+Q67+Q57+Q46+Q39+Q13+Q20+Q30</f>
        <v>16069</v>
      </c>
      <c r="R73" s="31" t="n">
        <f aca="false">+R67+R57+R46+R39+R13+R20+R30</f>
        <v>16125</v>
      </c>
      <c r="S73" s="31" t="n">
        <f aca="false">+S67+S57+S46+S39+S13+S20+S30</f>
        <v>16069</v>
      </c>
      <c r="T73" s="31" t="n">
        <f aca="false">+T67+T57+T46+T39+T13+T20+T30</f>
        <v>16069</v>
      </c>
      <c r="U73" s="31" t="n">
        <f aca="false">+U67+U57+U46+U39+U13+U20+U30</f>
        <v>16069</v>
      </c>
      <c r="V73" s="31" t="n">
        <f aca="false">+V67+V57+V46+V39+V13+V20+V30</f>
        <v>16069</v>
      </c>
      <c r="W73" s="31" t="n">
        <f aca="false">+W67+W57+W46+W39+W13+W20+W30</f>
        <v>16069</v>
      </c>
      <c r="X73" s="31" t="n">
        <f aca="false">+X67+X57+X46+X39+X13+X20+X30</f>
        <v>16069</v>
      </c>
      <c r="Y73" s="31" t="n">
        <f aca="false">+Y67+Y57+Y46+Y39+Y13+Y20+Y30</f>
        <v>16069</v>
      </c>
      <c r="Z73" s="31" t="n">
        <f aca="false">+Z67+Z57+Z46+Z39+Z13+Z20+Z30</f>
        <v>16069</v>
      </c>
      <c r="AA73" s="31" t="n">
        <f aca="false">+AA67+AA57+AA46+AA39+AA13+AA20+AA30</f>
        <v>16069</v>
      </c>
      <c r="AB73" s="31" t="n">
        <f aca="false">+AB67+AB57+AB46+AB39+AB13+AB20+AB30</f>
        <v>16069</v>
      </c>
      <c r="AC73" s="31" t="n">
        <f aca="false">+AC67+AC57+AC46+AC39+AC13+AC20+AC30</f>
        <v>16069</v>
      </c>
      <c r="AD73" s="31" t="n">
        <f aca="false">+AD67+AD57+AD46+AD39+AD13+AD20+AD30</f>
        <v>16069</v>
      </c>
      <c r="AE73" s="31" t="n">
        <f aca="false">+AE67+AE57+AE46+AE39+AE13+AE20+AE30</f>
        <v>16069</v>
      </c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</row>
  </sheetData>
  <printOptions headings="false" gridLines="true" gridLinesSet="true" horizontalCentered="true" verticalCentered="true"/>
  <pageMargins left="0" right="0" top="0.5" bottom="0" header="0.25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&amp;LCES VOLUMES&amp;R&amp;D  &amp;T</oddHeader>
    <oddFooter/>
  </headerFooter>
  <colBreaks count="1" manualBreakCount="1">
    <brk id="15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AD4" activePane="bottomRight" state="frozen"/>
      <selection pane="topLeft" activeCell="A1" activeCellId="0" sqref="A1"/>
      <selection pane="topRight" activeCell="AD1" activeCellId="0" sqref="AD1"/>
      <selection pane="bottomLeft" activeCell="A4" activeCellId="0" sqref="A4"/>
      <selection pane="bottomRight" activeCell="AF9" activeCellId="0" sqref="A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true" outlineLevel="0" max="13" min="2" style="0" width="9.99"/>
    <col collapsed="false" customWidth="true" hidden="false" outlineLevel="0" max="15" min="14" style="0" width="9.99"/>
    <col collapsed="false" customWidth="true" hidden="false" outlineLevel="0" max="16" min="16" style="0" width="9.56"/>
    <col collapsed="false" customWidth="true" hidden="false" outlineLevel="0" max="29" min="17" style="0" width="9.99"/>
    <col collapsed="false" customWidth="true" hidden="false" outlineLevel="0" max="30" min="30" style="0" width="8.99"/>
  </cols>
  <sheetData>
    <row r="1" customFormat="false" ht="12.75" hidden="false" customHeight="false" outlineLevel="0" collapsed="false">
      <c r="A1" s="1" t="n">
        <f aca="true">NOW()+1</f>
        <v>45927.9749911706</v>
      </c>
      <c r="B1" s="2"/>
      <c r="C1" s="2"/>
      <c r="D1" s="2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customFormat="false" ht="12.75" hidden="false" customHeight="false" outlineLevel="0" collapsed="false">
      <c r="A2" s="5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2.75" hidden="false" customHeight="false" outlineLevel="0" collapsed="false">
      <c r="A3" s="8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18" hidden="false" customHeight="true" outlineLevel="0" collapsed="false">
      <c r="A4" s="32" t="s">
        <v>51</v>
      </c>
      <c r="B4" s="33" t="n">
        <v>36586</v>
      </c>
      <c r="C4" s="33" t="n">
        <f aca="false">+B4+1</f>
        <v>36587</v>
      </c>
      <c r="D4" s="33" t="n">
        <f aca="false">+C4+1</f>
        <v>36588</v>
      </c>
      <c r="E4" s="33" t="n">
        <f aca="false">+D4+1</f>
        <v>36589</v>
      </c>
      <c r="F4" s="33" t="n">
        <f aca="false">+E4+1</f>
        <v>36590</v>
      </c>
      <c r="G4" s="33" t="n">
        <f aca="false">+F4+1</f>
        <v>36591</v>
      </c>
      <c r="H4" s="33" t="n">
        <f aca="false">+G4+1</f>
        <v>36592</v>
      </c>
      <c r="I4" s="33" t="n">
        <f aca="false">+H4+1</f>
        <v>36593</v>
      </c>
      <c r="J4" s="33" t="n">
        <f aca="false">+I4+1</f>
        <v>36594</v>
      </c>
      <c r="K4" s="33" t="n">
        <f aca="false">+J4+1</f>
        <v>36595</v>
      </c>
      <c r="L4" s="33" t="n">
        <f aca="false">+K4+1</f>
        <v>36596</v>
      </c>
      <c r="M4" s="33" t="n">
        <f aca="false">+L4+1</f>
        <v>36597</v>
      </c>
      <c r="N4" s="33" t="n">
        <f aca="false">+M4+1</f>
        <v>36598</v>
      </c>
      <c r="O4" s="33" t="n">
        <f aca="false">+N4+1</f>
        <v>36599</v>
      </c>
      <c r="P4" s="33" t="n">
        <f aca="false">+O4+1</f>
        <v>36600</v>
      </c>
      <c r="Q4" s="33" t="n">
        <f aca="false">+P4+1</f>
        <v>36601</v>
      </c>
      <c r="R4" s="33" t="n">
        <f aca="false">+Q4+1</f>
        <v>36602</v>
      </c>
      <c r="S4" s="33" t="n">
        <f aca="false">+R4+1</f>
        <v>36603</v>
      </c>
      <c r="T4" s="33" t="n">
        <f aca="false">+S4+1</f>
        <v>36604</v>
      </c>
      <c r="U4" s="33" t="n">
        <f aca="false">+T4+1</f>
        <v>36605</v>
      </c>
      <c r="V4" s="33" t="n">
        <f aca="false">+U4+1</f>
        <v>36606</v>
      </c>
      <c r="W4" s="33" t="n">
        <f aca="false">+V4+1</f>
        <v>36607</v>
      </c>
      <c r="X4" s="33" t="n">
        <f aca="false">+W4+1</f>
        <v>36608</v>
      </c>
      <c r="Y4" s="33" t="n">
        <f aca="false">+X4+1</f>
        <v>36609</v>
      </c>
      <c r="Z4" s="33" t="n">
        <f aca="false">+Y4+1</f>
        <v>36610</v>
      </c>
      <c r="AA4" s="33" t="n">
        <f aca="false">+Z4+1</f>
        <v>36611</v>
      </c>
      <c r="AB4" s="33" t="n">
        <f aca="false">+AA4+1</f>
        <v>36612</v>
      </c>
      <c r="AC4" s="33" t="n">
        <f aca="false">+AB4+1</f>
        <v>36613</v>
      </c>
      <c r="AD4" s="33" t="n">
        <f aca="false">+AC4+1</f>
        <v>36614</v>
      </c>
      <c r="AE4" s="33" t="n">
        <f aca="false">+AD4+1</f>
        <v>36615</v>
      </c>
      <c r="AF4" s="33" t="n">
        <f aca="false">+AE4+1</f>
        <v>36616</v>
      </c>
    </row>
    <row r="5" customFormat="false" ht="18" hidden="false" customHeight="true" outlineLevel="0" collapsed="false">
      <c r="A5" s="12" t="s">
        <v>52</v>
      </c>
      <c r="B5" s="13" t="s">
        <v>12</v>
      </c>
      <c r="C5" s="13" t="s">
        <v>13</v>
      </c>
      <c r="D5" s="13" t="s">
        <v>14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8</v>
      </c>
      <c r="M5" s="13" t="s">
        <v>9</v>
      </c>
      <c r="N5" s="13" t="s">
        <v>10</v>
      </c>
      <c r="O5" s="13" t="s">
        <v>11</v>
      </c>
      <c r="P5" s="13" t="s">
        <v>12</v>
      </c>
      <c r="Q5" s="13" t="s">
        <v>13</v>
      </c>
      <c r="R5" s="13" t="s">
        <v>14</v>
      </c>
      <c r="S5" s="13" t="s">
        <v>8</v>
      </c>
      <c r="T5" s="13" t="s">
        <v>9</v>
      </c>
      <c r="U5" s="13" t="s">
        <v>10</v>
      </c>
      <c r="V5" s="13" t="s">
        <v>11</v>
      </c>
      <c r="W5" s="13" t="s">
        <v>12</v>
      </c>
      <c r="X5" s="13" t="s">
        <v>13</v>
      </c>
      <c r="Y5" s="13" t="s">
        <v>14</v>
      </c>
      <c r="Z5" s="13" t="s">
        <v>8</v>
      </c>
      <c r="AA5" s="13" t="s">
        <v>9</v>
      </c>
      <c r="AB5" s="13" t="s">
        <v>10</v>
      </c>
      <c r="AC5" s="13" t="s">
        <v>15</v>
      </c>
      <c r="AD5" s="13" t="s">
        <v>12</v>
      </c>
      <c r="AE5" s="13" t="s">
        <v>16</v>
      </c>
      <c r="AF5" s="13" t="s">
        <v>53</v>
      </c>
    </row>
    <row r="6" customFormat="false" ht="18" hidden="false" customHeight="true" outlineLevel="0" collapsed="false">
      <c r="A6" s="14" t="s">
        <v>54</v>
      </c>
      <c r="B6" s="34" t="n">
        <v>5977</v>
      </c>
      <c r="C6" s="34" t="n">
        <v>5977</v>
      </c>
      <c r="D6" s="34" t="n">
        <v>5977</v>
      </c>
      <c r="E6" s="35" t="n">
        <f aca="false">5977+125</f>
        <v>6102</v>
      </c>
      <c r="F6" s="35" t="n">
        <f aca="false">6102-145</f>
        <v>5957</v>
      </c>
      <c r="G6" s="35" t="n">
        <f aca="false">6102-145-80</f>
        <v>5877</v>
      </c>
      <c r="H6" s="36" t="n">
        <f aca="false">6102-145-80</f>
        <v>5877</v>
      </c>
      <c r="I6" s="37" t="n">
        <v>5927</v>
      </c>
      <c r="J6" s="37" t="n">
        <v>5917</v>
      </c>
      <c r="K6" s="37" t="n">
        <v>917</v>
      </c>
      <c r="L6" s="37" t="n">
        <f aca="false">917+180</f>
        <v>1097</v>
      </c>
      <c r="M6" s="37" t="n">
        <f aca="false">1037-56</f>
        <v>981</v>
      </c>
      <c r="N6" s="37" t="n">
        <f aca="false">857-112</f>
        <v>745</v>
      </c>
      <c r="O6" s="37" t="n">
        <f aca="false">857-112-10-119</f>
        <v>616</v>
      </c>
      <c r="P6" s="37" t="n">
        <f aca="false">857-112-10-119</f>
        <v>616</v>
      </c>
      <c r="Q6" s="36" t="n">
        <f aca="false">857-112-10-119</f>
        <v>616</v>
      </c>
      <c r="R6" s="36" t="n">
        <f aca="false">857-112-10-119</f>
        <v>616</v>
      </c>
      <c r="S6" s="37" t="n">
        <f aca="false">857-112-10-119</f>
        <v>616</v>
      </c>
      <c r="T6" s="37" t="n">
        <v>571</v>
      </c>
      <c r="U6" s="36" t="n">
        <v>504</v>
      </c>
      <c r="V6" s="36" t="n">
        <v>504</v>
      </c>
      <c r="W6" s="36" t="n">
        <v>504</v>
      </c>
      <c r="X6" s="37" t="n">
        <f aca="false">504+300+484</f>
        <v>1288</v>
      </c>
      <c r="Y6" s="36" t="n">
        <f aca="false">504+300+484</f>
        <v>1288</v>
      </c>
      <c r="Z6" s="37" t="n">
        <f aca="false">1288+115-25</f>
        <v>1378</v>
      </c>
      <c r="AA6" s="37" t="n">
        <f aca="false">1288+70-25-65</f>
        <v>1268</v>
      </c>
      <c r="AB6" s="37" t="n">
        <f aca="false">1288-100-25-110</f>
        <v>1053</v>
      </c>
      <c r="AC6" s="37" t="n">
        <f aca="false">1288-100-25-110</f>
        <v>1053</v>
      </c>
      <c r="AD6" s="36" t="n">
        <f aca="false">1288-100-25-110</f>
        <v>1053</v>
      </c>
      <c r="AE6" s="36" t="n">
        <f aca="false">1288-100-25-110</f>
        <v>1053</v>
      </c>
      <c r="AF6" s="34"/>
    </row>
    <row r="7" customFormat="false" ht="18" hidden="false" customHeight="true" outlineLevel="0" collapsed="false">
      <c r="A7" s="14" t="s">
        <v>55</v>
      </c>
      <c r="B7" s="34" t="n">
        <v>3847</v>
      </c>
      <c r="C7" s="34" t="n">
        <v>3847</v>
      </c>
      <c r="D7" s="34" t="n">
        <f aca="false">3847+12000</f>
        <v>15847</v>
      </c>
      <c r="E7" s="35" t="n">
        <f aca="false">3847+12000-5000</f>
        <v>10847</v>
      </c>
      <c r="F7" s="35" t="n">
        <f aca="false">3847+12000-5000</f>
        <v>10847</v>
      </c>
      <c r="G7" s="35" t="n">
        <f aca="false">3847+12000-5000</f>
        <v>10847</v>
      </c>
      <c r="H7" s="35" t="n">
        <f aca="false">10847-40</f>
        <v>10807</v>
      </c>
      <c r="I7" s="38" t="n">
        <f aca="false">10847-40</f>
        <v>10807</v>
      </c>
      <c r="J7" s="38" t="n">
        <f aca="false">10847-40</f>
        <v>10807</v>
      </c>
      <c r="K7" s="35" t="n">
        <v>9807</v>
      </c>
      <c r="L7" s="35" t="n">
        <f aca="false">9807+11000</f>
        <v>20807</v>
      </c>
      <c r="M7" s="35" t="n">
        <f aca="false">9807+11000</f>
        <v>20807</v>
      </c>
      <c r="N7" s="35" t="n">
        <f aca="false">9807+11000</f>
        <v>20807</v>
      </c>
      <c r="O7" s="35" t="n">
        <f aca="false">9807+11000</f>
        <v>20807</v>
      </c>
      <c r="P7" s="35" t="n">
        <f aca="false">9807+11000+60</f>
        <v>20867</v>
      </c>
      <c r="Q7" s="35" t="n">
        <f aca="false">20867-45</f>
        <v>20822</v>
      </c>
      <c r="R7" s="35" t="n">
        <f aca="false">20822+110</f>
        <v>20932</v>
      </c>
      <c r="S7" s="35" t="n">
        <f aca="false">20932+130+20</f>
        <v>21082</v>
      </c>
      <c r="T7" s="35" t="n">
        <f aca="false">20932+80+30</f>
        <v>21042</v>
      </c>
      <c r="U7" s="38" t="n">
        <f aca="false">20932-100+15</f>
        <v>20847</v>
      </c>
      <c r="V7" s="35" t="n">
        <v>20831</v>
      </c>
      <c r="W7" s="35" t="n">
        <f aca="false">20831+99+5</f>
        <v>20935</v>
      </c>
      <c r="X7" s="38" t="n">
        <f aca="false">20831+99+5</f>
        <v>20935</v>
      </c>
      <c r="Y7" s="38" t="n">
        <f aca="false">20831+99+5</f>
        <v>20935</v>
      </c>
      <c r="Z7" s="38" t="n">
        <f aca="false">20831+99+5</f>
        <v>20935</v>
      </c>
      <c r="AA7" s="38" t="n">
        <f aca="false">20831+99+5</f>
        <v>20935</v>
      </c>
      <c r="AB7" s="38" t="n">
        <f aca="false">20831+99+5</f>
        <v>20935</v>
      </c>
      <c r="AC7" s="38" t="n">
        <f aca="false">20831+99+5</f>
        <v>20935</v>
      </c>
      <c r="AD7" s="38" t="n">
        <f aca="false">20831+99+5</f>
        <v>20935</v>
      </c>
      <c r="AE7" s="38" t="n">
        <f aca="false">20831+99+5</f>
        <v>20935</v>
      </c>
      <c r="AF7" s="34"/>
    </row>
    <row r="8" customFormat="false" ht="18" hidden="false" customHeight="true" outlineLevel="0" collapsed="false">
      <c r="A8" s="14" t="s">
        <v>56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customFormat="false" ht="18" hidden="false" customHeight="true" outlineLevel="0" collapsed="false">
      <c r="A9" s="14" t="s">
        <v>57</v>
      </c>
      <c r="B9" s="34" t="n">
        <v>10</v>
      </c>
      <c r="C9" s="34" t="n">
        <v>10</v>
      </c>
      <c r="D9" s="34" t="n">
        <f aca="false">10+91+120+110</f>
        <v>331</v>
      </c>
      <c r="E9" s="34" t="n">
        <f aca="false">10+91+120+110</f>
        <v>331</v>
      </c>
      <c r="F9" s="34" t="n">
        <f aca="false">10+91+120+110</f>
        <v>331</v>
      </c>
      <c r="G9" s="34" t="n">
        <f aca="false">10+91+120+110</f>
        <v>331</v>
      </c>
      <c r="H9" s="34" t="n">
        <f aca="false">10+91+120+110</f>
        <v>331</v>
      </c>
      <c r="I9" s="34" t="n">
        <f aca="false">10+91+120+110</f>
        <v>331</v>
      </c>
      <c r="J9" s="34" t="n">
        <f aca="false">10+91+120+110</f>
        <v>331</v>
      </c>
      <c r="K9" s="34" t="n">
        <f aca="false">10+91+120+110</f>
        <v>331</v>
      </c>
      <c r="L9" s="34" t="n">
        <f aca="false">10+91+120+110</f>
        <v>331</v>
      </c>
      <c r="M9" s="34" t="n">
        <f aca="false">10+91+120+110</f>
        <v>331</v>
      </c>
      <c r="N9" s="34" t="n">
        <f aca="false">10+91+120+110</f>
        <v>331</v>
      </c>
      <c r="O9" s="34" t="n">
        <f aca="false">10+91+120+110</f>
        <v>331</v>
      </c>
      <c r="P9" s="34" t="n">
        <f aca="false">10+91+120+110</f>
        <v>331</v>
      </c>
      <c r="Q9" s="34" t="n">
        <f aca="false">10+91+120+110</f>
        <v>331</v>
      </c>
      <c r="R9" s="34" t="n">
        <f aca="false">10+91+120+110</f>
        <v>331</v>
      </c>
      <c r="S9" s="34" t="n">
        <f aca="false">10+91+120+110</f>
        <v>331</v>
      </c>
      <c r="T9" s="34" t="n">
        <f aca="false">10+91+120+110</f>
        <v>331</v>
      </c>
      <c r="U9" s="34" t="n">
        <f aca="false">10+91+120+110</f>
        <v>331</v>
      </c>
      <c r="V9" s="34" t="n">
        <f aca="false">10+91+120+110</f>
        <v>331</v>
      </c>
      <c r="W9" s="34" t="n">
        <f aca="false">10+91+120+110</f>
        <v>331</v>
      </c>
      <c r="X9" s="34" t="n">
        <f aca="false">10+91+120+110</f>
        <v>331</v>
      </c>
      <c r="Y9" s="34" t="n">
        <f aca="false">10+91+120+110</f>
        <v>331</v>
      </c>
      <c r="Z9" s="34" t="n">
        <f aca="false">10+91+120+110</f>
        <v>331</v>
      </c>
      <c r="AA9" s="34" t="n">
        <f aca="false">10+91+120+110</f>
        <v>331</v>
      </c>
      <c r="AB9" s="34" t="n">
        <f aca="false">10+91+120+110</f>
        <v>331</v>
      </c>
      <c r="AC9" s="34" t="n">
        <f aca="false">10+91+120+110</f>
        <v>331</v>
      </c>
      <c r="AD9" s="34" t="n">
        <f aca="false">10+91+120+110</f>
        <v>331</v>
      </c>
      <c r="AE9" s="34" t="n">
        <f aca="false">10+91+120+110</f>
        <v>331</v>
      </c>
      <c r="AF9" s="34"/>
    </row>
    <row r="10" customFormat="false" ht="18" hidden="false" customHeight="true" outlineLevel="0" collapsed="false">
      <c r="A10" s="14" t="s">
        <v>58</v>
      </c>
      <c r="B10" s="34" t="n">
        <v>1797</v>
      </c>
      <c r="C10" s="34" t="n">
        <v>1797</v>
      </c>
      <c r="D10" s="34" t="n">
        <v>1797</v>
      </c>
      <c r="E10" s="35" t="n">
        <v>6797</v>
      </c>
      <c r="F10" s="35" t="n">
        <v>6797</v>
      </c>
      <c r="G10" s="35" t="n">
        <v>6797</v>
      </c>
      <c r="H10" s="38" t="n">
        <v>6797</v>
      </c>
      <c r="I10" s="38" t="n">
        <v>6797</v>
      </c>
      <c r="J10" s="38" t="n">
        <v>6797</v>
      </c>
      <c r="K10" s="38" t="n">
        <v>6797</v>
      </c>
      <c r="L10" s="38" t="n">
        <f aca="false">6797-5000</f>
        <v>1797</v>
      </c>
      <c r="M10" s="38" t="n">
        <v>1797</v>
      </c>
      <c r="N10" s="38" t="n">
        <v>1797</v>
      </c>
      <c r="O10" s="38" t="n">
        <v>1797</v>
      </c>
      <c r="P10" s="38" t="n">
        <v>1797</v>
      </c>
      <c r="Q10" s="38" t="n">
        <v>1797</v>
      </c>
      <c r="R10" s="38" t="n">
        <v>1797</v>
      </c>
      <c r="S10" s="38" t="n">
        <v>1797</v>
      </c>
      <c r="T10" s="38" t="n">
        <v>1797</v>
      </c>
      <c r="U10" s="38" t="n">
        <v>1797</v>
      </c>
      <c r="V10" s="38" t="n">
        <v>1797</v>
      </c>
      <c r="W10" s="35" t="n">
        <f aca="false">1797+300</f>
        <v>2097</v>
      </c>
      <c r="X10" s="35" t="n">
        <f aca="false">1797</f>
        <v>1797</v>
      </c>
      <c r="Y10" s="38" t="n">
        <f aca="false">1797</f>
        <v>1797</v>
      </c>
      <c r="Z10" s="38" t="n">
        <f aca="false">1797</f>
        <v>1797</v>
      </c>
      <c r="AA10" s="38" t="n">
        <f aca="false">1797</f>
        <v>1797</v>
      </c>
      <c r="AB10" s="38" t="n">
        <f aca="false">1797</f>
        <v>1797</v>
      </c>
      <c r="AC10" s="38" t="n">
        <f aca="false">1797</f>
        <v>1797</v>
      </c>
      <c r="AD10" s="38" t="n">
        <f aca="false">1797</f>
        <v>1797</v>
      </c>
      <c r="AE10" s="38" t="n">
        <f aca="false">1797</f>
        <v>1797</v>
      </c>
      <c r="AF10" s="34"/>
    </row>
    <row r="11" customFormat="false" ht="18" hidden="false" customHeight="true" outlineLevel="0" collapsed="false">
      <c r="A11" s="14" t="s">
        <v>59</v>
      </c>
      <c r="B11" s="34" t="n">
        <v>5000</v>
      </c>
      <c r="C11" s="34" t="n">
        <v>5000</v>
      </c>
      <c r="D11" s="34" t="n">
        <v>5000</v>
      </c>
      <c r="E11" s="34" t="n">
        <v>5000</v>
      </c>
      <c r="F11" s="34" t="n">
        <v>5000</v>
      </c>
      <c r="G11" s="34" t="n">
        <v>5000</v>
      </c>
      <c r="H11" s="34" t="n">
        <v>5000</v>
      </c>
      <c r="I11" s="34" t="n">
        <v>5000</v>
      </c>
      <c r="J11" s="34" t="n">
        <v>5000</v>
      </c>
      <c r="K11" s="35" t="n">
        <v>11000</v>
      </c>
      <c r="L11" s="35" t="n">
        <v>5000</v>
      </c>
      <c r="M11" s="35" t="n">
        <v>5000</v>
      </c>
      <c r="N11" s="35" t="n">
        <v>5000</v>
      </c>
      <c r="O11" s="35" t="n">
        <v>5000</v>
      </c>
      <c r="P11" s="35" t="n">
        <v>5000</v>
      </c>
      <c r="Q11" s="38" t="n">
        <v>5000</v>
      </c>
      <c r="R11" s="38" t="n">
        <v>5000</v>
      </c>
      <c r="S11" s="38" t="n">
        <v>5000</v>
      </c>
      <c r="T11" s="38" t="n">
        <v>5000</v>
      </c>
      <c r="U11" s="38" t="n">
        <v>5000</v>
      </c>
      <c r="V11" s="38" t="n">
        <v>5000</v>
      </c>
      <c r="W11" s="38" t="n">
        <v>5000</v>
      </c>
      <c r="X11" s="38" t="n">
        <v>5000</v>
      </c>
      <c r="Y11" s="38" t="n">
        <v>5000</v>
      </c>
      <c r="Z11" s="38" t="n">
        <v>5000</v>
      </c>
      <c r="AA11" s="38" t="n">
        <v>5000</v>
      </c>
      <c r="AB11" s="38" t="n">
        <v>5000</v>
      </c>
      <c r="AC11" s="38" t="n">
        <v>5000</v>
      </c>
      <c r="AD11" s="38" t="n">
        <v>5000</v>
      </c>
      <c r="AE11" s="38" t="n">
        <v>5000</v>
      </c>
      <c r="AF11" s="34"/>
      <c r="AH11" s="0" t="s">
        <v>60</v>
      </c>
    </row>
    <row r="12" customFormat="false" ht="18" hidden="false" customHeight="true" outlineLevel="0" collapsed="false">
      <c r="A12" s="39" t="s">
        <v>61</v>
      </c>
      <c r="B12" s="34" t="n">
        <v>326</v>
      </c>
      <c r="C12" s="34" t="n">
        <v>326</v>
      </c>
      <c r="D12" s="34" t="n">
        <f aca="false">326-91</f>
        <v>235</v>
      </c>
      <c r="E12" s="40" t="n">
        <f aca="false">326-91-119</f>
        <v>116</v>
      </c>
      <c r="F12" s="40" t="n">
        <f aca="false">326-91-119</f>
        <v>116</v>
      </c>
      <c r="G12" s="40" t="n">
        <f aca="false">326-91-119</f>
        <v>116</v>
      </c>
      <c r="H12" s="38" t="n">
        <f aca="false">326-91-119</f>
        <v>116</v>
      </c>
      <c r="I12" s="38" t="n">
        <f aca="false">326-91-119</f>
        <v>116</v>
      </c>
      <c r="J12" s="38" t="n">
        <f aca="false">326-91-119</f>
        <v>116</v>
      </c>
      <c r="K12" s="38" t="n">
        <f aca="false">326-91-119</f>
        <v>116</v>
      </c>
      <c r="L12" s="38" t="n">
        <f aca="false">326-91-119</f>
        <v>116</v>
      </c>
      <c r="M12" s="38" t="n">
        <f aca="false">326-91-119</f>
        <v>116</v>
      </c>
      <c r="N12" s="35" t="n">
        <f aca="false">326-91-119</f>
        <v>116</v>
      </c>
      <c r="O12" s="35" t="n">
        <f aca="false">116+119</f>
        <v>235</v>
      </c>
      <c r="P12" s="35" t="n">
        <f aca="false">235</f>
        <v>235</v>
      </c>
      <c r="Q12" s="38" t="n">
        <f aca="false">235</f>
        <v>235</v>
      </c>
      <c r="R12" s="38" t="n">
        <f aca="false">235</f>
        <v>235</v>
      </c>
      <c r="S12" s="38" t="n">
        <f aca="false">235</f>
        <v>235</v>
      </c>
      <c r="T12" s="38" t="n">
        <f aca="false">235</f>
        <v>235</v>
      </c>
      <c r="U12" s="38" t="n">
        <f aca="false">235</f>
        <v>235</v>
      </c>
      <c r="V12" s="38" t="n">
        <f aca="false">235</f>
        <v>235</v>
      </c>
      <c r="W12" s="38" t="n">
        <f aca="false">235</f>
        <v>235</v>
      </c>
      <c r="X12" s="38" t="n">
        <f aca="false">235</f>
        <v>235</v>
      </c>
      <c r="Y12" s="38" t="n">
        <f aca="false">235</f>
        <v>235</v>
      </c>
      <c r="Z12" s="35" t="n">
        <f aca="false">235+5</f>
        <v>240</v>
      </c>
      <c r="AA12" s="35" t="n">
        <f aca="false">235+5</f>
        <v>240</v>
      </c>
      <c r="AB12" s="35" t="n">
        <f aca="false">235+5</f>
        <v>240</v>
      </c>
      <c r="AC12" s="35" t="n">
        <f aca="false">235+5</f>
        <v>240</v>
      </c>
      <c r="AD12" s="38" t="n">
        <f aca="false">235+5</f>
        <v>240</v>
      </c>
      <c r="AE12" s="38" t="n">
        <f aca="false">235+5</f>
        <v>240</v>
      </c>
      <c r="AF12" s="38" t="n">
        <f aca="false">326-91-119</f>
        <v>116</v>
      </c>
    </row>
    <row r="13" customFormat="false" ht="18" hidden="false" customHeight="true" outlineLevel="0" collapsed="false">
      <c r="A13" s="14" t="s">
        <v>62</v>
      </c>
      <c r="B13" s="34" t="n">
        <v>2500</v>
      </c>
      <c r="C13" s="34" t="n">
        <v>2500</v>
      </c>
      <c r="D13" s="34" t="n">
        <v>2500</v>
      </c>
      <c r="E13" s="34" t="n">
        <v>2500</v>
      </c>
      <c r="F13" s="34" t="n">
        <v>2500</v>
      </c>
      <c r="G13" s="34" t="n">
        <v>2500</v>
      </c>
      <c r="H13" s="38" t="n">
        <v>2500</v>
      </c>
      <c r="I13" s="38" t="n">
        <v>2500</v>
      </c>
      <c r="J13" s="38" t="n">
        <v>2500</v>
      </c>
      <c r="K13" s="38" t="n">
        <v>2500</v>
      </c>
      <c r="L13" s="38" t="n">
        <v>2500</v>
      </c>
      <c r="M13" s="38" t="n">
        <v>2500</v>
      </c>
      <c r="N13" s="38" t="n">
        <v>2500</v>
      </c>
      <c r="O13" s="38" t="n">
        <v>2500</v>
      </c>
      <c r="P13" s="38" t="n">
        <v>2500</v>
      </c>
      <c r="Q13" s="38" t="n">
        <v>2500</v>
      </c>
      <c r="R13" s="38" t="n">
        <v>2500</v>
      </c>
      <c r="S13" s="38" t="n">
        <v>2500</v>
      </c>
      <c r="T13" s="38" t="n">
        <v>2500</v>
      </c>
      <c r="U13" s="38" t="n">
        <v>2500</v>
      </c>
      <c r="V13" s="38" t="n">
        <v>2500</v>
      </c>
      <c r="W13" s="38" t="n">
        <v>2500</v>
      </c>
      <c r="X13" s="38" t="n">
        <v>2500</v>
      </c>
      <c r="Y13" s="38" t="n">
        <v>2500</v>
      </c>
      <c r="Z13" s="38" t="n">
        <v>2500</v>
      </c>
      <c r="AA13" s="38" t="n">
        <v>2500</v>
      </c>
      <c r="AB13" s="38" t="n">
        <v>2500</v>
      </c>
      <c r="AC13" s="38" t="n">
        <v>2500</v>
      </c>
      <c r="AD13" s="38" t="n">
        <v>2500</v>
      </c>
      <c r="AE13" s="38" t="n">
        <v>2500</v>
      </c>
      <c r="AF13" s="34"/>
    </row>
    <row r="14" customFormat="false" ht="18" hidden="false" customHeight="true" outlineLevel="0" collapsed="false">
      <c r="A14" s="39" t="s">
        <v>63</v>
      </c>
      <c r="B14" s="34" t="n">
        <v>690</v>
      </c>
      <c r="C14" s="34" t="n">
        <v>690</v>
      </c>
      <c r="D14" s="34" t="n">
        <f aca="false">690-110</f>
        <v>580</v>
      </c>
      <c r="E14" s="35" t="n">
        <f aca="false">580-125</f>
        <v>455</v>
      </c>
      <c r="F14" s="35" t="n">
        <f aca="false">455+145</f>
        <v>600</v>
      </c>
      <c r="G14" s="35" t="n">
        <f aca="false">600+80</f>
        <v>680</v>
      </c>
      <c r="H14" s="35" t="n">
        <f aca="false">680+40</f>
        <v>720</v>
      </c>
      <c r="I14" s="35" t="n">
        <v>670</v>
      </c>
      <c r="J14" s="35" t="n">
        <v>680</v>
      </c>
      <c r="K14" s="38" t="n">
        <v>680</v>
      </c>
      <c r="L14" s="35" t="n">
        <f aca="false">680-180</f>
        <v>500</v>
      </c>
      <c r="M14" s="35" t="n">
        <f aca="false">680-120</f>
        <v>560</v>
      </c>
      <c r="N14" s="35" t="n">
        <f aca="false">680+60</f>
        <v>740</v>
      </c>
      <c r="O14" s="35" t="n">
        <v>750</v>
      </c>
      <c r="P14" s="35" t="n">
        <f aca="false">750-60</f>
        <v>690</v>
      </c>
      <c r="Q14" s="35" t="n">
        <f aca="false">750-60+40</f>
        <v>730</v>
      </c>
      <c r="R14" s="35" t="n">
        <v>620</v>
      </c>
      <c r="S14" s="35" t="n">
        <v>490</v>
      </c>
      <c r="T14" s="35" t="n">
        <v>540</v>
      </c>
      <c r="U14" s="38" t="n">
        <v>720</v>
      </c>
      <c r="V14" s="35" t="n">
        <v>735</v>
      </c>
      <c r="W14" s="35" t="n">
        <v>660</v>
      </c>
      <c r="X14" s="35" t="n">
        <v>625</v>
      </c>
      <c r="Y14" s="35" t="n">
        <v>570</v>
      </c>
      <c r="Z14" s="35" t="n">
        <v>455</v>
      </c>
      <c r="AA14" s="35" t="n">
        <v>500</v>
      </c>
      <c r="AB14" s="35" t="n">
        <v>670</v>
      </c>
      <c r="AC14" s="35" t="n">
        <v>670</v>
      </c>
      <c r="AD14" s="38" t="n">
        <v>670</v>
      </c>
      <c r="AE14" s="38" t="n">
        <v>670</v>
      </c>
      <c r="AF14" s="34"/>
    </row>
    <row r="15" customFormat="false" ht="18" hidden="false" customHeight="true" outlineLevel="0" collapsed="false">
      <c r="A15" s="14" t="s">
        <v>64</v>
      </c>
      <c r="B15" s="34" t="n">
        <v>12855</v>
      </c>
      <c r="C15" s="34" t="n">
        <v>12855</v>
      </c>
      <c r="D15" s="34" t="n">
        <v>735</v>
      </c>
      <c r="E15" s="40" t="n">
        <f aca="false">735+119</f>
        <v>854</v>
      </c>
      <c r="F15" s="40" t="n">
        <f aca="false">735+119</f>
        <v>854</v>
      </c>
      <c r="G15" s="40" t="n">
        <f aca="false">735+119</f>
        <v>854</v>
      </c>
      <c r="H15" s="38" t="n">
        <f aca="false">735+119</f>
        <v>854</v>
      </c>
      <c r="I15" s="38" t="n">
        <f aca="false">735+119</f>
        <v>854</v>
      </c>
      <c r="J15" s="38" t="n">
        <f aca="false">735+119</f>
        <v>854</v>
      </c>
      <c r="K15" s="38" t="n">
        <f aca="false">735+119</f>
        <v>854</v>
      </c>
      <c r="L15" s="35" t="n">
        <f aca="false">735+119</f>
        <v>854</v>
      </c>
      <c r="M15" s="35" t="n">
        <f aca="false">854+56</f>
        <v>910</v>
      </c>
      <c r="N15" s="35" t="n">
        <f aca="false">854+112</f>
        <v>966</v>
      </c>
      <c r="O15" s="35" t="n">
        <f aca="false">854+112</f>
        <v>966</v>
      </c>
      <c r="P15" s="35" t="n">
        <f aca="false">854+112</f>
        <v>966</v>
      </c>
      <c r="Q15" s="35" t="n">
        <f aca="false">966+5</f>
        <v>971</v>
      </c>
      <c r="R15" s="38" t="n">
        <f aca="false">966+5</f>
        <v>971</v>
      </c>
      <c r="S15" s="35" t="n">
        <f aca="false">971-20</f>
        <v>951</v>
      </c>
      <c r="T15" s="35" t="n">
        <v>986</v>
      </c>
      <c r="U15" s="38" t="n">
        <v>1068</v>
      </c>
      <c r="V15" s="38" t="n">
        <v>1069</v>
      </c>
      <c r="W15" s="35" t="n">
        <f aca="false">1069-329</f>
        <v>740</v>
      </c>
      <c r="X15" s="35" t="n">
        <f aca="false">775-484</f>
        <v>291</v>
      </c>
      <c r="Y15" s="35" t="n">
        <f aca="false">291+55</f>
        <v>346</v>
      </c>
      <c r="Z15" s="35" t="n">
        <f aca="false">346+20</f>
        <v>366</v>
      </c>
      <c r="AA15" s="35" t="n">
        <f aca="false">346+20+65</f>
        <v>431</v>
      </c>
      <c r="AB15" s="35" t="n">
        <f aca="false">346+20+110</f>
        <v>476</v>
      </c>
      <c r="AC15" s="35" t="n">
        <f aca="false">346+20+110</f>
        <v>476</v>
      </c>
      <c r="AD15" s="38" t="n">
        <f aca="false">346+20+110</f>
        <v>476</v>
      </c>
      <c r="AE15" s="38" t="n">
        <f aca="false">346+20+110</f>
        <v>476</v>
      </c>
      <c r="AF15" s="34"/>
    </row>
    <row r="16" customFormat="false" ht="18" hidden="false" customHeight="true" outlineLevel="0" collapsed="false">
      <c r="A16" s="14" t="s">
        <v>65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4"/>
    </row>
    <row r="17" customFormat="false" ht="18" hidden="false" customHeight="true" outlineLevel="0" collapsed="false">
      <c r="A17" s="14" t="s">
        <v>66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customFormat="false" ht="18" hidden="false" customHeight="true" outlineLevel="0" collapsed="false">
      <c r="A18" s="1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</row>
    <row r="19" customFormat="false" ht="18" hidden="false" customHeight="true" outlineLevel="0" collapsed="false">
      <c r="A19" s="19" t="s">
        <v>20</v>
      </c>
      <c r="B19" s="20" t="n">
        <f aca="false">SUM(B6:B18)</f>
        <v>33002</v>
      </c>
      <c r="C19" s="20" t="n">
        <f aca="false">SUM(C6:C18)</f>
        <v>33002</v>
      </c>
      <c r="D19" s="20" t="n">
        <f aca="false">SUM(D6:D18)</f>
        <v>33002</v>
      </c>
      <c r="E19" s="20" t="n">
        <f aca="false">SUM(E6:E18)</f>
        <v>33002</v>
      </c>
      <c r="F19" s="20" t="n">
        <f aca="false">SUM(F6:F18)</f>
        <v>33002</v>
      </c>
      <c r="G19" s="20" t="n">
        <f aca="false">SUM(G6:G18)</f>
        <v>33002</v>
      </c>
      <c r="H19" s="20" t="n">
        <f aca="false">SUM(H6:H18)</f>
        <v>33002</v>
      </c>
      <c r="I19" s="20" t="n">
        <f aca="false">SUM(I6:I18)</f>
        <v>33002</v>
      </c>
      <c r="J19" s="20" t="n">
        <f aca="false">SUM(J6:J18)</f>
        <v>33002</v>
      </c>
      <c r="K19" s="20" t="n">
        <f aca="false">SUM(K6:K18)</f>
        <v>33002</v>
      </c>
      <c r="L19" s="20" t="n">
        <f aca="false">SUM(L6:L18)</f>
        <v>33002</v>
      </c>
      <c r="M19" s="20" t="n">
        <f aca="false">SUM(M6:M18)</f>
        <v>33002</v>
      </c>
      <c r="N19" s="20" t="n">
        <f aca="false">SUM(N6:N18)</f>
        <v>33002</v>
      </c>
      <c r="O19" s="20" t="n">
        <f aca="false">SUM(O6:O18)</f>
        <v>33002</v>
      </c>
      <c r="P19" s="20" t="n">
        <f aca="false">SUM(P6:P18)</f>
        <v>33002</v>
      </c>
      <c r="Q19" s="20" t="n">
        <f aca="false">SUM(Q6:Q18)</f>
        <v>33002</v>
      </c>
      <c r="R19" s="20" t="n">
        <f aca="false">SUM(R6:R18)</f>
        <v>33002</v>
      </c>
      <c r="S19" s="20" t="n">
        <f aca="false">SUM(S6:S18)</f>
        <v>33002</v>
      </c>
      <c r="T19" s="20" t="n">
        <f aca="false">SUM(T6:T18)</f>
        <v>33002</v>
      </c>
      <c r="U19" s="20" t="n">
        <f aca="false">SUM(U6:U18)</f>
        <v>33002</v>
      </c>
      <c r="V19" s="20" t="n">
        <f aca="false">SUM(V6:V18)</f>
        <v>33002</v>
      </c>
      <c r="W19" s="20" t="n">
        <f aca="false">SUM(W6:W18)</f>
        <v>33002</v>
      </c>
      <c r="X19" s="20" t="n">
        <f aca="false">SUM(X6:X18)</f>
        <v>33002</v>
      </c>
      <c r="Y19" s="20" t="n">
        <f aca="false">SUM(Y6:Y18)</f>
        <v>33002</v>
      </c>
      <c r="Z19" s="20" t="n">
        <f aca="false">SUM(Z6:Z18)</f>
        <v>33002</v>
      </c>
      <c r="AA19" s="20" t="n">
        <f aca="false">SUM(AA6:AA18)</f>
        <v>33002</v>
      </c>
      <c r="AB19" s="20" t="n">
        <f aca="false">SUM(AB6:AB18)</f>
        <v>33002</v>
      </c>
      <c r="AC19" s="20" t="n">
        <f aca="false">SUM(AC6:AC18)</f>
        <v>33002</v>
      </c>
      <c r="AD19" s="20" t="n">
        <f aca="false">SUM(AD6:AD18)</f>
        <v>33002</v>
      </c>
      <c r="AE19" s="20" t="n">
        <f aca="false">SUM(AE6:AE18)</f>
        <v>33002</v>
      </c>
      <c r="AF19" s="20" t="n">
        <f aca="false">SUM(AF6:AF18)</f>
        <v>116</v>
      </c>
    </row>
    <row r="20" customFormat="false" ht="18" hidden="false" customHeight="true" outlineLevel="0" collapsed="false">
      <c r="B20" s="21"/>
      <c r="C20" s="21"/>
      <c r="D20" s="21" t="n">
        <f aca="false">33002-D19</f>
        <v>0</v>
      </c>
      <c r="E20" s="21" t="n">
        <f aca="false">33002-E19</f>
        <v>0</v>
      </c>
      <c r="F20" s="21" t="n">
        <f aca="false">33002-F19</f>
        <v>0</v>
      </c>
      <c r="G20" s="21" t="n">
        <f aca="false">33002-G19</f>
        <v>0</v>
      </c>
      <c r="H20" s="21" t="n">
        <f aca="false">33002-H19</f>
        <v>0</v>
      </c>
      <c r="I20" s="21" t="n">
        <f aca="false">33002-I19</f>
        <v>0</v>
      </c>
      <c r="J20" s="21" t="n">
        <f aca="false">33002-J19</f>
        <v>0</v>
      </c>
      <c r="K20" s="21" t="n">
        <f aca="false">33002-K19</f>
        <v>0</v>
      </c>
      <c r="L20" s="21" t="n">
        <f aca="false">33002-L19</f>
        <v>0</v>
      </c>
      <c r="M20" s="21" t="n">
        <f aca="false">33002-M19</f>
        <v>0</v>
      </c>
      <c r="N20" s="21" t="n">
        <f aca="false">33002-N19</f>
        <v>0</v>
      </c>
      <c r="O20" s="21" t="n">
        <f aca="false">33002-O19</f>
        <v>0</v>
      </c>
      <c r="P20" s="21" t="n">
        <f aca="false">33002-P19</f>
        <v>0</v>
      </c>
      <c r="Q20" s="21" t="n">
        <f aca="false">33002-Q19</f>
        <v>0</v>
      </c>
      <c r="R20" s="21" t="n">
        <f aca="false">33002-R19</f>
        <v>0</v>
      </c>
      <c r="S20" s="21" t="n">
        <f aca="false">33002-S19</f>
        <v>0</v>
      </c>
      <c r="T20" s="21" t="n">
        <f aca="false">33002-T19</f>
        <v>0</v>
      </c>
      <c r="U20" s="21" t="n">
        <f aca="false">33002-U19</f>
        <v>0</v>
      </c>
      <c r="V20" s="21" t="n">
        <f aca="false">33002-V19</f>
        <v>0</v>
      </c>
      <c r="W20" s="21" t="n">
        <f aca="false">33002-W19</f>
        <v>0</v>
      </c>
      <c r="X20" s="21" t="n">
        <f aca="false">33002-X19</f>
        <v>0</v>
      </c>
      <c r="Y20" s="21" t="n">
        <f aca="false">33002-Y19</f>
        <v>0</v>
      </c>
      <c r="Z20" s="21" t="n">
        <f aca="false">33002-Z19</f>
        <v>0</v>
      </c>
      <c r="AA20" s="21" t="n">
        <f aca="false">33002-AA19</f>
        <v>0</v>
      </c>
      <c r="AB20" s="21" t="n">
        <f aca="false">33002-AB19</f>
        <v>0</v>
      </c>
      <c r="AC20" s="21" t="n">
        <f aca="false">33002-AC19</f>
        <v>0</v>
      </c>
      <c r="AD20" s="21" t="n">
        <f aca="false">33002-AD19</f>
        <v>0</v>
      </c>
      <c r="AE20" s="21"/>
      <c r="AF20" s="21"/>
    </row>
    <row r="21" customFormat="false" ht="18" hidden="false" customHeight="true" outlineLevel="0" collapsed="false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customFormat="false" ht="18" hidden="false" customHeight="true" outlineLevel="0" collapsed="false">
      <c r="A22" s="32" t="s">
        <v>67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customFormat="false" ht="18" hidden="false" customHeight="true" outlineLevel="0" collapsed="false">
      <c r="A23" s="14" t="s">
        <v>68</v>
      </c>
      <c r="B23" s="34" t="n">
        <v>2203</v>
      </c>
      <c r="C23" s="34" t="n">
        <v>2203</v>
      </c>
      <c r="D23" s="34" t="n">
        <v>2203</v>
      </c>
      <c r="E23" s="34" t="n">
        <v>2203</v>
      </c>
      <c r="F23" s="34" t="n">
        <v>2203</v>
      </c>
      <c r="G23" s="34" t="n">
        <v>2203</v>
      </c>
      <c r="H23" s="34" t="n">
        <v>2203</v>
      </c>
      <c r="I23" s="34" t="n">
        <v>2203</v>
      </c>
      <c r="J23" s="34" t="n">
        <v>2203</v>
      </c>
      <c r="K23" s="34" t="n">
        <v>2203</v>
      </c>
      <c r="L23" s="34" t="n">
        <v>2203</v>
      </c>
      <c r="M23" s="34" t="n">
        <v>2203</v>
      </c>
      <c r="N23" s="34" t="n">
        <v>2203</v>
      </c>
      <c r="O23" s="34" t="n">
        <v>2203</v>
      </c>
      <c r="P23" s="34" t="n">
        <v>2203</v>
      </c>
      <c r="Q23" s="34" t="n">
        <v>2203</v>
      </c>
      <c r="R23" s="34" t="n">
        <v>2203</v>
      </c>
      <c r="S23" s="34" t="n">
        <v>2203</v>
      </c>
      <c r="T23" s="34" t="n">
        <v>2203</v>
      </c>
      <c r="U23" s="34" t="n">
        <v>2203</v>
      </c>
      <c r="V23" s="34" t="n">
        <v>2203</v>
      </c>
      <c r="W23" s="34" t="n">
        <v>2203</v>
      </c>
      <c r="X23" s="34" t="n">
        <v>2203</v>
      </c>
      <c r="Y23" s="34" t="n">
        <v>2203</v>
      </c>
      <c r="Z23" s="34" t="n">
        <v>2203</v>
      </c>
      <c r="AA23" s="34" t="n">
        <v>2203</v>
      </c>
      <c r="AB23" s="34" t="n">
        <v>2203</v>
      </c>
      <c r="AC23" s="34" t="n">
        <v>2203</v>
      </c>
      <c r="AD23" s="34" t="n">
        <v>2203</v>
      </c>
      <c r="AE23" s="34" t="n">
        <v>2203</v>
      </c>
      <c r="AF23" s="34" t="n">
        <v>2203</v>
      </c>
    </row>
    <row r="24" customFormat="false" ht="18" hidden="false" customHeight="true" outlineLevel="0" collapsed="false">
      <c r="A24" s="14" t="s">
        <v>69</v>
      </c>
      <c r="B24" s="34" t="n">
        <v>812</v>
      </c>
      <c r="C24" s="34" t="n">
        <v>812</v>
      </c>
      <c r="D24" s="34" t="n">
        <v>812</v>
      </c>
      <c r="E24" s="34" t="n">
        <v>812</v>
      </c>
      <c r="F24" s="34" t="n">
        <v>812</v>
      </c>
      <c r="G24" s="34" t="n">
        <v>812</v>
      </c>
      <c r="H24" s="34" t="n">
        <v>812</v>
      </c>
      <c r="I24" s="34" t="n">
        <v>812</v>
      </c>
      <c r="J24" s="34" t="n">
        <v>812</v>
      </c>
      <c r="K24" s="34" t="n">
        <v>812</v>
      </c>
      <c r="L24" s="34" t="n">
        <v>812</v>
      </c>
      <c r="M24" s="34" t="n">
        <v>812</v>
      </c>
      <c r="N24" s="34" t="n">
        <v>812</v>
      </c>
      <c r="O24" s="34" t="n">
        <v>812</v>
      </c>
      <c r="P24" s="34" t="n">
        <v>812</v>
      </c>
      <c r="Q24" s="34" t="n">
        <v>812</v>
      </c>
      <c r="R24" s="34" t="n">
        <v>812</v>
      </c>
      <c r="S24" s="34" t="n">
        <v>812</v>
      </c>
      <c r="T24" s="34" t="n">
        <v>812</v>
      </c>
      <c r="U24" s="34" t="n">
        <v>812</v>
      </c>
      <c r="V24" s="34" t="n">
        <v>812</v>
      </c>
      <c r="W24" s="34" t="n">
        <v>812</v>
      </c>
      <c r="X24" s="34" t="n">
        <v>812</v>
      </c>
      <c r="Y24" s="34" t="n">
        <v>812</v>
      </c>
      <c r="Z24" s="34" t="n">
        <v>812</v>
      </c>
      <c r="AA24" s="34" t="n">
        <v>812</v>
      </c>
      <c r="AB24" s="34" t="n">
        <v>812</v>
      </c>
      <c r="AC24" s="34" t="n">
        <v>812</v>
      </c>
      <c r="AD24" s="34" t="n">
        <v>812</v>
      </c>
      <c r="AE24" s="34" t="n">
        <v>812</v>
      </c>
      <c r="AF24" s="34" t="n">
        <v>812</v>
      </c>
    </row>
    <row r="25" customFormat="false" ht="18" hidden="false" customHeight="true" outlineLevel="0" collapsed="false">
      <c r="A25" s="4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customFormat="false" ht="18" hidden="false" customHeight="true" outlineLevel="0" collapsed="false">
      <c r="A26" s="41" t="s">
        <v>70</v>
      </c>
      <c r="B26" s="23" t="n">
        <f aca="false">SUM(B23:B25)</f>
        <v>3015</v>
      </c>
      <c r="C26" s="23" t="n">
        <f aca="false">SUM(C23:C25)</f>
        <v>3015</v>
      </c>
      <c r="D26" s="23" t="n">
        <f aca="false">SUM(D23:D25)</f>
        <v>3015</v>
      </c>
      <c r="E26" s="23" t="n">
        <f aca="false">SUM(E23:E25)</f>
        <v>3015</v>
      </c>
      <c r="F26" s="23" t="n">
        <f aca="false">SUM(F23:F25)</f>
        <v>3015</v>
      </c>
      <c r="G26" s="23" t="n">
        <f aca="false">SUM(G23:G25)</f>
        <v>3015</v>
      </c>
      <c r="H26" s="23" t="n">
        <f aca="false">SUM(H23:H25)</f>
        <v>3015</v>
      </c>
      <c r="I26" s="23" t="n">
        <f aca="false">SUM(I23:I25)</f>
        <v>3015</v>
      </c>
      <c r="J26" s="23" t="n">
        <f aca="false">SUM(J23:J25)</f>
        <v>3015</v>
      </c>
      <c r="K26" s="23" t="n">
        <f aca="false">SUM(K23:K25)</f>
        <v>3015</v>
      </c>
      <c r="L26" s="23" t="n">
        <f aca="false">SUM(L23:L25)</f>
        <v>3015</v>
      </c>
      <c r="M26" s="23" t="n">
        <f aca="false">SUM(M23:M25)</f>
        <v>3015</v>
      </c>
      <c r="N26" s="23" t="n">
        <f aca="false">SUM(N23:N25)</f>
        <v>3015</v>
      </c>
      <c r="O26" s="23" t="n">
        <f aca="false">SUM(O23:O25)</f>
        <v>3015</v>
      </c>
      <c r="P26" s="23" t="n">
        <f aca="false">SUM(P23:P25)</f>
        <v>3015</v>
      </c>
      <c r="Q26" s="23" t="n">
        <f aca="false">SUM(Q23:Q25)</f>
        <v>3015</v>
      </c>
      <c r="R26" s="23" t="n">
        <f aca="false">SUM(R23:R25)</f>
        <v>3015</v>
      </c>
      <c r="S26" s="23" t="n">
        <f aca="false">SUM(S23:S25)</f>
        <v>3015</v>
      </c>
      <c r="T26" s="23" t="n">
        <f aca="false">SUM(T23:T25)</f>
        <v>3015</v>
      </c>
      <c r="U26" s="23" t="n">
        <f aca="false">SUM(U23:U25)</f>
        <v>3015</v>
      </c>
      <c r="V26" s="23" t="n">
        <f aca="false">SUM(V23:V25)</f>
        <v>3015</v>
      </c>
      <c r="W26" s="23" t="n">
        <f aca="false">SUM(W23:W25)</f>
        <v>3015</v>
      </c>
      <c r="X26" s="23" t="n">
        <f aca="false">SUM(X23:X25)</f>
        <v>3015</v>
      </c>
      <c r="Y26" s="23" t="n">
        <f aca="false">SUM(Y23:Y25)</f>
        <v>3015</v>
      </c>
      <c r="Z26" s="23" t="n">
        <f aca="false">SUM(Z23:Z25)</f>
        <v>3015</v>
      </c>
      <c r="AA26" s="23" t="n">
        <f aca="false">SUM(AA23:AA25)</f>
        <v>3015</v>
      </c>
      <c r="AB26" s="23" t="n">
        <f aca="false">SUM(AB23:AB25)</f>
        <v>3015</v>
      </c>
      <c r="AC26" s="23" t="n">
        <f aca="false">SUM(AC23:AC25)</f>
        <v>3015</v>
      </c>
      <c r="AD26" s="23" t="n">
        <f aca="false">SUM(AD23:AD25)</f>
        <v>3015</v>
      </c>
    </row>
    <row r="27" customFormat="false" ht="15" hidden="false" customHeight="true" outlineLevel="0" collapsed="false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</row>
    <row r="28" customFormat="false" ht="15" hidden="false" customHeight="true" outlineLevel="0" collapsed="false">
      <c r="A28" s="42" t="s">
        <v>71</v>
      </c>
      <c r="B28" s="43" t="n">
        <f aca="false">+B26+B19</f>
        <v>36017</v>
      </c>
      <c r="C28" s="43" t="n">
        <f aca="false">+C26+C19</f>
        <v>36017</v>
      </c>
      <c r="D28" s="43" t="n">
        <f aca="false">+D26+D19</f>
        <v>36017</v>
      </c>
      <c r="E28" s="43" t="n">
        <f aca="false">+E26+E19</f>
        <v>36017</v>
      </c>
      <c r="F28" s="43" t="n">
        <f aca="false">+F26+F19</f>
        <v>36017</v>
      </c>
      <c r="G28" s="43" t="n">
        <f aca="false">+G26+G19</f>
        <v>36017</v>
      </c>
      <c r="H28" s="43" t="n">
        <f aca="false">+H26+H19</f>
        <v>36017</v>
      </c>
      <c r="I28" s="43" t="n">
        <f aca="false">+I26+I19</f>
        <v>36017</v>
      </c>
      <c r="J28" s="43" t="n">
        <f aca="false">+J26+J19</f>
        <v>36017</v>
      </c>
      <c r="K28" s="43" t="n">
        <f aca="false">+K26+K19</f>
        <v>36017</v>
      </c>
      <c r="L28" s="43" t="n">
        <f aca="false">+L26+L19</f>
        <v>36017</v>
      </c>
      <c r="M28" s="43" t="n">
        <f aca="false">+M26+M19</f>
        <v>36017</v>
      </c>
      <c r="N28" s="43" t="n">
        <f aca="false">+N26+N19</f>
        <v>36017</v>
      </c>
      <c r="O28" s="43" t="n">
        <f aca="false">+O26+O19</f>
        <v>36017</v>
      </c>
      <c r="P28" s="43" t="n">
        <f aca="false">+P26+P19</f>
        <v>36017</v>
      </c>
      <c r="Q28" s="43" t="n">
        <f aca="false">+Q26+Q19</f>
        <v>36017</v>
      </c>
      <c r="R28" s="43" t="n">
        <f aca="false">+R26+R19</f>
        <v>36017</v>
      </c>
      <c r="S28" s="43" t="n">
        <f aca="false">+S26+S19</f>
        <v>36017</v>
      </c>
      <c r="T28" s="43" t="n">
        <f aca="false">+T26+T19</f>
        <v>36017</v>
      </c>
      <c r="U28" s="43" t="n">
        <f aca="false">+U26+U19</f>
        <v>36017</v>
      </c>
      <c r="V28" s="43" t="n">
        <f aca="false">+V26+V19</f>
        <v>36017</v>
      </c>
      <c r="W28" s="43" t="n">
        <f aca="false">+W26+W19</f>
        <v>36017</v>
      </c>
      <c r="X28" s="43" t="n">
        <f aca="false">+X26+X19</f>
        <v>36017</v>
      </c>
      <c r="Y28" s="43" t="n">
        <f aca="false">+Y26+Y19</f>
        <v>36017</v>
      </c>
      <c r="Z28" s="43" t="n">
        <f aca="false">+Z26+Z19</f>
        <v>36017</v>
      </c>
      <c r="AA28" s="43" t="n">
        <f aca="false">+AA26+AA19</f>
        <v>36017</v>
      </c>
      <c r="AB28" s="43" t="n">
        <f aca="false">+AB26+AB19</f>
        <v>36017</v>
      </c>
      <c r="AC28" s="43" t="n">
        <f aca="false">+AC26+AC19</f>
        <v>36017</v>
      </c>
      <c r="AD28" s="43" t="n">
        <f aca="false">+AD26+AD19</f>
        <v>36017</v>
      </c>
    </row>
    <row r="29" customFormat="false" ht="15" hidden="false" customHeight="true" outlineLevel="0" collapsed="false"/>
    <row r="30" customFormat="false" ht="15" hidden="false" customHeight="true" outlineLevel="0" collapsed="false">
      <c r="A30" s="44" t="s">
        <v>72</v>
      </c>
      <c r="B30" s="45" t="n">
        <f aca="false">+B23+B10</f>
        <v>4000</v>
      </c>
      <c r="C30" s="45" t="n">
        <f aca="false">+C23+C10</f>
        <v>4000</v>
      </c>
      <c r="D30" s="45" t="n">
        <f aca="false">+D23+D10</f>
        <v>4000</v>
      </c>
      <c r="E30" s="45" t="n">
        <f aca="false">+E23+E10</f>
        <v>9000</v>
      </c>
      <c r="F30" s="45" t="n">
        <f aca="false">+F23+F10</f>
        <v>9000</v>
      </c>
      <c r="G30" s="45" t="n">
        <f aca="false">+G23+G10</f>
        <v>9000</v>
      </c>
      <c r="H30" s="45" t="n">
        <f aca="false">+H23+H10</f>
        <v>9000</v>
      </c>
      <c r="I30" s="45" t="n">
        <f aca="false">+I23+I10</f>
        <v>9000</v>
      </c>
      <c r="J30" s="45" t="n">
        <f aca="false">+J23+J10</f>
        <v>9000</v>
      </c>
      <c r="K30" s="45" t="n">
        <f aca="false">+K23+K10</f>
        <v>9000</v>
      </c>
      <c r="L30" s="45" t="n">
        <f aca="false">+L23+L10</f>
        <v>4000</v>
      </c>
      <c r="M30" s="45" t="n">
        <f aca="false">+M23+M10</f>
        <v>4000</v>
      </c>
      <c r="N30" s="45" t="n">
        <f aca="false">+N23+N10</f>
        <v>4000</v>
      </c>
      <c r="O30" s="45" t="n">
        <f aca="false">+O23+O10</f>
        <v>4000</v>
      </c>
      <c r="P30" s="45" t="n">
        <f aca="false">+P23+P10</f>
        <v>4000</v>
      </c>
      <c r="Q30" s="45" t="n">
        <f aca="false">+Q23+Q10</f>
        <v>4000</v>
      </c>
      <c r="R30" s="45" t="n">
        <f aca="false">+R23+R10</f>
        <v>4000</v>
      </c>
      <c r="S30" s="45" t="n">
        <f aca="false">+S23+S10</f>
        <v>4000</v>
      </c>
      <c r="T30" s="45" t="n">
        <f aca="false">+T23+T10</f>
        <v>4000</v>
      </c>
      <c r="U30" s="45" t="n">
        <f aca="false">+U23+U10</f>
        <v>4000</v>
      </c>
      <c r="V30" s="45" t="n">
        <f aca="false">+V23+V10</f>
        <v>4000</v>
      </c>
      <c r="W30" s="45" t="n">
        <f aca="false">+W23+W10</f>
        <v>4300</v>
      </c>
      <c r="X30" s="45" t="n">
        <f aca="false">+X23+X10</f>
        <v>4000</v>
      </c>
      <c r="Y30" s="45" t="n">
        <f aca="false">+Y23+Y10</f>
        <v>4000</v>
      </c>
      <c r="Z30" s="45" t="n">
        <f aca="false">+Z23+Z10</f>
        <v>4000</v>
      </c>
      <c r="AA30" s="45" t="n">
        <f aca="false">+AA23+AA10</f>
        <v>4000</v>
      </c>
      <c r="AB30" s="45" t="n">
        <f aca="false">+AB23+AB10</f>
        <v>4000</v>
      </c>
      <c r="AC30" s="45" t="n">
        <f aca="false">+AC23+AC10</f>
        <v>4000</v>
      </c>
      <c r="AD30" s="45" t="n">
        <f aca="false">+AD23+AD10</f>
        <v>4000</v>
      </c>
    </row>
    <row r="31" customFormat="false" ht="15" hidden="false" customHeight="true" outlineLevel="0" collapsed="false"/>
    <row r="32" customFormat="false" ht="15" hidden="false" customHeight="true" outlineLevel="0" collapsed="false"/>
    <row r="33" customFormat="false" ht="15" hidden="false" customHeight="true" outlineLevel="0" collapsed="false"/>
    <row r="34" customFormat="false" ht="15" hidden="false" customHeight="true" outlineLevel="0" collapsed="false"/>
    <row r="35" customFormat="false" ht="15" hidden="false" customHeight="true" outlineLevel="0" collapsed="false"/>
    <row r="36" customFormat="false" ht="15" hidden="false" customHeight="true" outlineLevel="0" collapsed="false"/>
    <row r="37" customFormat="false" ht="15" hidden="false" customHeight="true" outlineLevel="0" collapsed="false"/>
    <row r="38" customFormat="false" ht="15" hidden="false" customHeight="true" outlineLevel="0" collapsed="false"/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5" hidden="false" customHeight="true" outlineLevel="0" collapsed="false"/>
    <row r="45" customFormat="false" ht="15" hidden="false" customHeight="true" outlineLevel="0" collapsed="false"/>
    <row r="46" customFormat="false" ht="15" hidden="false" customHeight="true" outlineLevel="0" collapsed="false"/>
    <row r="47" customFormat="false" ht="15" hidden="false" customHeight="true" outlineLevel="0" collapsed="false"/>
    <row r="48" customFormat="false" ht="15" hidden="false" customHeight="true" outlineLevel="0" collapsed="false"/>
    <row r="49" customFormat="false" ht="15" hidden="false" customHeight="true" outlineLevel="0" collapsed="false"/>
    <row r="50" customFormat="false" ht="15" hidden="false" customHeight="true" outlineLevel="0" collapsed="false"/>
    <row r="51" customFormat="false" ht="15" hidden="false" customHeight="true" outlineLevel="0" collapsed="false"/>
    <row r="52" customFormat="false" ht="15" hidden="false" customHeight="true" outlineLevel="0" collapsed="false"/>
    <row r="53" customFormat="false" ht="15" hidden="false" customHeight="true" outlineLevel="0" collapsed="false"/>
    <row r="54" customFormat="false" ht="15" hidden="false" customHeight="true" outlineLevel="0" collapsed="false"/>
    <row r="55" customFormat="false" ht="15" hidden="false" customHeight="true" outlineLevel="0" collapsed="false"/>
    <row r="56" customFormat="false" ht="15" hidden="false" customHeight="true" outlineLevel="0" collapsed="false"/>
    <row r="57" customFormat="false" ht="15" hidden="false" customHeight="true" outlineLevel="0" collapsed="false"/>
    <row r="58" customFormat="false" ht="15" hidden="false" customHeight="true" outlineLevel="0" collapsed="false"/>
    <row r="59" customFormat="false" ht="15" hidden="false" customHeight="true" outlineLevel="0" collapsed="false"/>
    <row r="60" customFormat="false" ht="15" hidden="false" customHeight="true" outlineLevel="0" collapsed="false"/>
    <row r="61" customFormat="false" ht="15" hidden="false" customHeight="true" outlineLevel="0" collapsed="false"/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67" customFormat="false" ht="15" hidden="false" customHeight="true" outlineLevel="0" collapsed="false"/>
    <row r="68" customFormat="false" ht="15" hidden="false" customHeight="true" outlineLevel="0" collapsed="false"/>
    <row r="69" customFormat="false" ht="15" hidden="false" customHeight="true" outlineLevel="0" collapsed="false"/>
    <row r="70" customFormat="false" ht="15" hidden="false" customHeight="true" outlineLevel="0" collapsed="false"/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/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/>
    <row r="77" customFormat="false" ht="15" hidden="false" customHeight="true" outlineLevel="0" collapsed="false"/>
    <row r="78" customFormat="false" ht="15" hidden="false" customHeight="true" outlineLevel="0" collapsed="false"/>
    <row r="79" customFormat="false" ht="15" hidden="false" customHeight="true" outlineLevel="0" collapsed="false"/>
    <row r="80" customFormat="false" ht="15" hidden="false" customHeight="true" outlineLevel="0" collapsed="false"/>
    <row r="81" customFormat="false" ht="15" hidden="false" customHeight="true" outlineLevel="0" collapsed="false"/>
    <row r="82" customFormat="false" ht="15" hidden="false" customHeight="true" outlineLevel="0" collapsed="false"/>
    <row r="83" customFormat="false" ht="15" hidden="false" customHeight="true" outlineLevel="0" collapsed="false"/>
    <row r="84" customFormat="false" ht="15" hidden="false" customHeight="true" outlineLevel="0" collapsed="false"/>
  </sheetData>
  <printOptions headings="false" gridLines="true" gridLinesSet="true" horizontalCentered="true" verticalCentered="false"/>
  <pageMargins left="0" right="0" top="0.5" bottom="0" header="0.2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&amp;LTENASKA VOLUMES &amp;R&amp;D  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1999-03-12T18:40:14Z</dcterms:created>
  <dc:creator>mzhang</dc:creator>
  <dc:description/>
  <dc:language>en-US</dc:language>
  <cp:lastModifiedBy>Cora Pendergrass</cp:lastModifiedBy>
  <cp:lastPrinted>2000-04-14T16:17:30Z</cp:lastPrinted>
  <cp:revision>0</cp:revision>
  <dc:subject/>
  <dc:title/>
</cp:coreProperties>
</file>