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media/image1.jpeg" ContentType="image/jpeg"/>
  <Override PartName="/xl/media/image2.png" ContentType="image/png"/>
  <Override PartName="/xl/media/image3.png" ContentType="image/png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16.xml" ContentType="application/vnd.openxmlformats-officedocument.drawing+xml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15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15.xml.rels" ContentType="application/vnd.openxmlformats-package.relationships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16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1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14.xml" ContentType="application/vnd.openxmlformats-officedocument.drawing+xml"/>
  <Override PartName="/xl/sharedStrings.xml" ContentType="application/vnd.openxmlformats-officedocument.spreadsheetml.sharedString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Instructions" sheetId="1" state="hidden" r:id="rId3"/>
    <sheet name="Adayt Summary " sheetId="2" state="hidden" r:id="rId4"/>
    <sheet name="Adayt Appendices" sheetId="3" state="hidden" r:id="rId5"/>
    <sheet name="Adayt Headcount" sheetId="4" state="hidden" r:id="rId6"/>
    <sheet name="Header" sheetId="5" state="visible" r:id="rId7"/>
    <sheet name="Index" sheetId="6" state="visible" r:id="rId8"/>
    <sheet name="Summary PL" sheetId="7" state="visible" r:id="rId9"/>
    <sheet name="CE2 PL Analysis" sheetId="8" state="visible" r:id="rId10"/>
    <sheet name="Org Chart" sheetId="9" state="visible" r:id="rId11"/>
    <sheet name="Org Chart (2)" sheetId="10" state="visible" r:id="rId12"/>
    <sheet name="Expense Analysis (2)" sheetId="11" state="visible" r:id="rId13"/>
    <sheet name="Expense Analysis" sheetId="12" state="visible" r:id="rId14"/>
    <sheet name="Allocations" sheetId="13" state="visible" r:id="rId15"/>
    <sheet name="Appendice" sheetId="14" state="visible" r:id="rId16"/>
    <sheet name="Appendices Qtr" sheetId="15" state="visible" r:id="rId17"/>
    <sheet name="AppendicesYTD" sheetId="16" state="visible" r:id="rId18"/>
    <sheet name="Appendices Full Year" sheetId="17" state="visible" r:id="rId19"/>
  </sheets>
  <definedNames>
    <definedName function="false" hidden="false" localSheetId="7" name="_xlnm.Print_Area" vbProcedure="false">'CE2 PL Analysis'!$A$1:$AA$80</definedName>
    <definedName function="false" hidden="false" localSheetId="8" name="_xlnm.Print_Area" vbProcedure="false">'Org Chart'!$A$1:$Q$45</definedName>
    <definedName function="false" hidden="false" localSheetId="9" name="_xlnm.Print_Area" vbProcedure="false">'Org Chart (2)'!$A$1:$N$46</definedName>
    <definedName function="false" hidden="false" localSheetId="1" name="adaytum_col_1" vbProcedure="false">'Adayt Summary '!$C$11:$Q$11</definedName>
    <definedName function="false" hidden="false" localSheetId="1" name="adaytum_col_2" vbProcedure="false">'Adayt Summary '!$C$38:$Q$38</definedName>
    <definedName function="false" hidden="false" localSheetId="1" name="adaytum_col_3" vbProcedure="false">'Adayt Summary '!$C$65:$Q$65</definedName>
    <definedName function="false" hidden="false" localSheetId="1" name="adaytum_data_1" vbProcedure="false">'Adayt Summary '!$C$12:$Q$32</definedName>
    <definedName function="false" hidden="false" localSheetId="1" name="adaytum_data_2" vbProcedure="false">'Adayt Summary '!$C$39:$Q$59</definedName>
    <definedName function="false" hidden="false" localSheetId="1" name="adaytum_data_3" vbProcedure="false">'Adayt Summary '!$C$66:$Q$86</definedName>
    <definedName function="false" hidden="false" localSheetId="1" name="adaytum_page_1" vbProcedure="false">'Adayt Summary '!$B$9:$D$9</definedName>
    <definedName function="false" hidden="false" localSheetId="1" name="adaytum_page_2" vbProcedure="false">'Adayt Summary '!$B$36:$D$36</definedName>
    <definedName function="false" hidden="false" localSheetId="1" name="adaytum_page_3" vbProcedure="false">'Adayt Summary '!$B$63:$D$63</definedName>
    <definedName function="false" hidden="false" localSheetId="1" name="adaytum_row_1" vbProcedure="false">'Adayt Summary '!$B$12:$B$32</definedName>
    <definedName function="false" hidden="false" localSheetId="1" name="adaytum_row_2" vbProcedure="false">'Adayt Summary '!$B$39:$B$59</definedName>
    <definedName function="false" hidden="false" localSheetId="1" name="adaytum_row_3" vbProcedure="false">'Adayt Summary '!$B$66:$B$86</definedName>
    <definedName function="false" hidden="false" localSheetId="1" name="adaytum_view_1" vbProcedure="false">'Adayt Summary '!$B$8</definedName>
    <definedName function="false" hidden="false" localSheetId="1" name="adaytum_view_2" vbProcedure="false">'Adayt Summary '!$B$35</definedName>
    <definedName function="false" hidden="false" localSheetId="1" name="adaytum_view_3" vbProcedure="false">'Adayt Summary '!$B$62</definedName>
    <definedName function="false" hidden="false" localSheetId="2" name="adaytum_col_1" vbProcedure="false">'Adayt Appendices'!$C$22</definedName>
    <definedName function="false" hidden="false" localSheetId="2" name="adaytum_col_2" vbProcedure="false">'Adayt Appendices'!$C$68</definedName>
    <definedName function="false" hidden="false" localSheetId="2" name="adaytum_col_3" vbProcedure="false">'Adayt Appendices'!$C$114</definedName>
    <definedName function="false" hidden="false" localSheetId="2" name="adaytum_col_4" vbProcedure="false">'Adayt Appendices'!$C$129</definedName>
    <definedName function="false" hidden="false" localSheetId="2" name="adaytum_col_5" vbProcedure="false">'Adayt Appendices'!$C$7</definedName>
    <definedName function="false" hidden="false" localSheetId="2" name="adaytum_col_6" vbProcedure="false">'Adayt Appendices'!$C$37</definedName>
    <definedName function="false" hidden="false" localSheetId="2" name="adaytum_col_7" vbProcedure="false">'Adayt Appendices'!$C$83</definedName>
    <definedName function="false" hidden="false" localSheetId="2" name="adaytum_col_8" vbProcedure="false">'Adayt Appendices'!$C$99</definedName>
    <definedName function="false" hidden="false" localSheetId="2" name="adaytum_col_9" vbProcedure="false">'Adayt Appendices'!$C$53</definedName>
    <definedName function="false" hidden="false" localSheetId="2" name="adaytum_data_1" vbProcedure="false">'Adayt Appendices'!$C$23:$C$32</definedName>
    <definedName function="false" hidden="false" localSheetId="2" name="adaytum_data_2" vbProcedure="false">'Adayt Appendices'!$C$69:$C$78</definedName>
    <definedName function="false" hidden="false" localSheetId="2" name="adaytum_data_3" vbProcedure="false">'Adayt Appendices'!$C$115:$C$124</definedName>
    <definedName function="false" hidden="false" localSheetId="2" name="adaytum_data_4" vbProcedure="false">'Adayt Appendices'!$C$130:$C$139</definedName>
    <definedName function="false" hidden="false" localSheetId="2" name="adaytum_data_5" vbProcedure="false">'Adayt Appendices'!$C$8:$C$17</definedName>
    <definedName function="false" hidden="false" localSheetId="2" name="adaytum_data_6" vbProcedure="false">'Adayt Appendices'!$C$38:$C$47</definedName>
    <definedName function="false" hidden="false" localSheetId="2" name="adaytum_data_7" vbProcedure="false">'Adayt Appendices'!$C$84:$C$93</definedName>
    <definedName function="false" hidden="false" localSheetId="2" name="adaytum_data_8" vbProcedure="false">'Adayt Appendices'!$C$100:$C$109</definedName>
    <definedName function="false" hidden="false" localSheetId="2" name="adaytum_data_9" vbProcedure="false">'Adayt Appendices'!$C$54:$C$63</definedName>
    <definedName function="false" hidden="false" localSheetId="2" name="adaytum_page_1" vbProcedure="false">'Adayt Appendices'!$B$21:$D$21</definedName>
    <definedName function="false" hidden="false" localSheetId="2" name="adaytum_page_2" vbProcedure="false">'Adayt Appendices'!$B$67:$D$67</definedName>
    <definedName function="false" hidden="false" localSheetId="2" name="adaytum_page_3" vbProcedure="false">'Adayt Appendices'!$B$113:$D$113</definedName>
    <definedName function="false" hidden="false" localSheetId="2" name="adaytum_page_4" vbProcedure="false">'Adayt Appendices'!$B$128:$D$128</definedName>
    <definedName function="false" hidden="false" localSheetId="2" name="adaytum_page_5" vbProcedure="false">'Adayt Appendices'!$B$6:$D$6</definedName>
    <definedName function="false" hidden="false" localSheetId="2" name="adaytum_page_6" vbProcedure="false">'Adayt Appendices'!$B$36:$D$36</definedName>
    <definedName function="false" hidden="false" localSheetId="2" name="adaytum_page_7" vbProcedure="false">'Adayt Appendices'!$B$82:$D$82</definedName>
    <definedName function="false" hidden="false" localSheetId="2" name="adaytum_page_8" vbProcedure="false">'Adayt Appendices'!$B$97:$D$97</definedName>
    <definedName function="false" hidden="false" localSheetId="2" name="adaytum_page_9" vbProcedure="false">'Adayt Appendices'!$B$51:$D$51</definedName>
    <definedName function="false" hidden="false" localSheetId="2" name="adaytum_row_1" vbProcedure="false">'Adayt Appendices'!$B$23:$B$32</definedName>
    <definedName function="false" hidden="false" localSheetId="2" name="adaytum_row_2" vbProcedure="false">'Adayt Appendices'!$B$69:$B$78</definedName>
    <definedName function="false" hidden="false" localSheetId="2" name="adaytum_row_3" vbProcedure="false">'Adayt Appendices'!$B$115:$B$124</definedName>
    <definedName function="false" hidden="false" localSheetId="2" name="adaytum_row_4" vbProcedure="false">'Adayt Appendices'!$B$130:$B$139</definedName>
    <definedName function="false" hidden="false" localSheetId="2" name="adaytum_row_5" vbProcedure="false">'Adayt Appendices'!$B$8:$B$17</definedName>
    <definedName function="false" hidden="false" localSheetId="2" name="adaytum_row_6" vbProcedure="false">'Adayt Appendices'!$B$38:$B$47</definedName>
    <definedName function="false" hidden="false" localSheetId="2" name="adaytum_row_7" vbProcedure="false">'Adayt Appendices'!$B$84:$B$93</definedName>
    <definedName function="false" hidden="false" localSheetId="2" name="adaytum_row_8" vbProcedure="false">'Adayt Appendices'!$B$100:$B$109</definedName>
    <definedName function="false" hidden="false" localSheetId="2" name="adaytum_row_9" vbProcedure="false">'Adayt Appendices'!$B$54:$B$63</definedName>
    <definedName function="false" hidden="false" localSheetId="2" name="adaytum_view_1" vbProcedure="false">'Adayt Appendices'!$B$20</definedName>
    <definedName function="false" hidden="false" localSheetId="2" name="adaytum_view_2" vbProcedure="false">'Adayt Appendices'!$B$66</definedName>
    <definedName function="false" hidden="false" localSheetId="2" name="adaytum_view_3" vbProcedure="false">'Adayt Appendices'!$B$112</definedName>
    <definedName function="false" hidden="false" localSheetId="2" name="adaytum_view_4" vbProcedure="false">'Adayt Appendices'!$B$127</definedName>
    <definedName function="false" hidden="false" localSheetId="2" name="adaytum_view_5" vbProcedure="false">'Adayt Appendices'!$B$5</definedName>
    <definedName function="false" hidden="false" localSheetId="2" name="adaytum_view_6" vbProcedure="false">'Adayt Appendices'!$B$35</definedName>
    <definedName function="false" hidden="false" localSheetId="2" name="adaytum_view_7" vbProcedure="false">'Adayt Appendices'!$B$81</definedName>
    <definedName function="false" hidden="false" localSheetId="2" name="adaytum_view_8" vbProcedure="false">'Adayt Appendices'!$B$96</definedName>
    <definedName function="false" hidden="false" localSheetId="2" name="adaytum_view_9" vbProcedure="false">'Adayt Appendices'!$B$50</definedName>
    <definedName function="false" hidden="false" localSheetId="3" name="adaytum_col_1" vbProcedure="false">'Adayt Headcount'!$C$9</definedName>
    <definedName function="false" hidden="false" localSheetId="3" name="adaytum_col_10" vbProcedure="false">#REF!</definedName>
    <definedName function="false" hidden="false" localSheetId="3" name="adaytum_col_8" vbProcedure="false">'Adayt Headcount'!$C$15</definedName>
    <definedName function="false" hidden="false" localSheetId="3" name="adaytum_col_9" vbProcedure="false">'Adayt Headcount'!$C$23</definedName>
    <definedName function="false" hidden="false" localSheetId="3" name="adaytum_data_1" vbProcedure="false">'Adayt Headcount'!$C$10:$C$11</definedName>
    <definedName function="false" hidden="false" localSheetId="3" name="adaytum_data_10" vbProcedure="false">#REF!</definedName>
    <definedName function="false" hidden="false" localSheetId="3" name="adaytum_data_8" vbProcedure="false">'Adayt Headcount'!$C$16:$C$19</definedName>
    <definedName function="false" hidden="false" localSheetId="3" name="adaytum_data_9" vbProcedure="false">'Adayt Headcount'!$C$24:$C$27</definedName>
    <definedName function="false" hidden="false" localSheetId="3" name="adaytum_page_1" vbProcedure="false">'Adayt Headcount'!$B$8</definedName>
    <definedName function="false" hidden="false" localSheetId="3" name="adaytum_page_10" vbProcedure="false">#REF!</definedName>
    <definedName function="false" hidden="false" localSheetId="3" name="adaytum_page_2" vbProcedure="false">'Adayt Headcount'!$B$14</definedName>
    <definedName function="false" hidden="false" localSheetId="3" name="adaytum_page_3" vbProcedure="false">'Adayt Headcount'!$B$22</definedName>
    <definedName function="false" hidden="false" localSheetId="3" name="adaytum_row_1" vbProcedure="false">'Adayt Headcount'!$B$10:$B$11</definedName>
    <definedName function="false" hidden="false" localSheetId="3" name="adaytum_row_10" vbProcedure="false">#REF!</definedName>
    <definedName function="false" hidden="false" localSheetId="3" name="adaytum_row_2" vbProcedure="false">'Adayt Headcount'!$B$16:$B$19</definedName>
    <definedName function="false" hidden="false" localSheetId="3" name="adaytum_row_3" vbProcedure="false">'Adayt Headcount'!$B$24:$B$27</definedName>
    <definedName function="false" hidden="false" localSheetId="3" name="adaytum_view_1" vbProcedure="false">'Adayt Headcount'!$B$7</definedName>
    <definedName function="false" hidden="false" localSheetId="3" name="adaytum_view_5" vbProcedure="false">'Adayt Headcount'!$B$13</definedName>
    <definedName function="false" hidden="false" localSheetId="3" name="adaytum_view_6" vbProcedure="false">'Adayt Headcount'!$B$21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157</xdr:colOff>
                <xdr:row>24</xdr:row>
                <xdr:rowOff>4</xdr:rowOff>
              </xdr:from>
              <xdr:to>
                <xdr:col>3</xdr:col>
                <xdr:colOff>38</xdr:colOff>
                <xdr:row>25</xdr:row>
                <xdr:rowOff>34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RGP=adaytum_page_1
RGR=adaytum_row_1
RGC=adaytum_col_1
RGD=adaytum_data_1
VID=B492708DF79962C0
CHK=1601455905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70</xdr:colOff>
                <xdr:row>12</xdr:row>
                <xdr:rowOff>11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70</xdr:colOff>
                <xdr:row>9</xdr:row>
                <xdr:rowOff>36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9</xdr:row>
                <xdr:rowOff>26</xdr:rowOff>
              </xdr:from>
              <xdr:to>
                <xdr:col>3</xdr:col>
                <xdr:colOff>70</xdr:colOff>
                <xdr:row>24</xdr:row>
                <xdr:rowOff>4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12</xdr:row>
                <xdr:rowOff>0</xdr:rowOff>
              </xdr:from>
              <xdr:to>
                <xdr:col>4</xdr:col>
                <xdr:colOff>2</xdr:colOff>
                <xdr:row>25</xdr:row>
                <xdr:rowOff>5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17</xdr:row>
                <xdr:rowOff>0</xdr:rowOff>
              </xdr:from>
              <xdr:to>
                <xdr:col>4</xdr:col>
                <xdr:colOff>2</xdr:colOff>
                <xdr:row>26</xdr:row>
                <xdr:rowOff>5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20</xdr:row>
                <xdr:rowOff>0</xdr:rowOff>
              </xdr:from>
              <xdr:to>
                <xdr:col>3</xdr:col>
                <xdr:colOff>68</xdr:colOff>
                <xdr:row>27</xdr:row>
                <xdr:rowOff>5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24</xdr:row>
                <xdr:rowOff>5</xdr:rowOff>
              </xdr:from>
              <xdr:to>
                <xdr:col>3</xdr:col>
                <xdr:colOff>68</xdr:colOff>
                <xdr:row>28</xdr:row>
                <xdr:rowOff>2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25</xdr:row>
                <xdr:rowOff>5</xdr:rowOff>
              </xdr:from>
              <xdr:to>
                <xdr:col>3</xdr:col>
                <xdr:colOff>68</xdr:colOff>
                <xdr:row>29</xdr:row>
                <xdr:rowOff>12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26</xdr:row>
                <xdr:rowOff>5</xdr:rowOff>
              </xdr:from>
              <xdr:to>
                <xdr:col>3</xdr:col>
                <xdr:colOff>68</xdr:colOff>
                <xdr:row>30</xdr:row>
                <xdr:rowOff>11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27</xdr:row>
                <xdr:rowOff>5</xdr:rowOff>
              </xdr:from>
              <xdr:to>
                <xdr:col>3</xdr:col>
                <xdr:colOff>68</xdr:colOff>
                <xdr:row>31</xdr:row>
                <xdr:rowOff>8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28</xdr:row>
                <xdr:rowOff>5</xdr:rowOff>
              </xdr:from>
              <xdr:to>
                <xdr:col>3</xdr:col>
                <xdr:colOff>68</xdr:colOff>
                <xdr:row>32</xdr:row>
                <xdr:rowOff>8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29</xdr:row>
                <xdr:rowOff>6</xdr:rowOff>
              </xdr:from>
              <xdr:to>
                <xdr:col>3</xdr:col>
                <xdr:colOff>68</xdr:colOff>
                <xdr:row>32</xdr:row>
                <xdr:rowOff>17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30</xdr:row>
                <xdr:rowOff>5</xdr:rowOff>
              </xdr:from>
              <xdr:to>
                <xdr:col>3</xdr:col>
                <xdr:colOff>68</xdr:colOff>
                <xdr:row>36</xdr:row>
                <xdr:rowOff>16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31</xdr:row>
                <xdr:rowOff>3</xdr:rowOff>
              </xdr:from>
              <xdr:to>
                <xdr:col>3</xdr:col>
                <xdr:colOff>68</xdr:colOff>
                <xdr:row>36</xdr:row>
                <xdr:rowOff>16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32</xdr:row>
                <xdr:rowOff>3</xdr:rowOff>
              </xdr:from>
              <xdr:to>
                <xdr:col>3</xdr:col>
                <xdr:colOff>68</xdr:colOff>
                <xdr:row>36</xdr:row>
                <xdr:rowOff>16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33</xdr:row>
                <xdr:rowOff>0</xdr:rowOff>
              </xdr:from>
              <xdr:to>
                <xdr:col>3</xdr:col>
                <xdr:colOff>68</xdr:colOff>
                <xdr:row>39</xdr:row>
                <xdr:rowOff>17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35</xdr:row>
                <xdr:rowOff>3</xdr:rowOff>
              </xdr:from>
              <xdr:to>
                <xdr:col>3</xdr:col>
                <xdr:colOff>68</xdr:colOff>
                <xdr:row>39</xdr:row>
                <xdr:rowOff>17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36</xdr:row>
                <xdr:rowOff>16</xdr:rowOff>
              </xdr:from>
              <xdr:to>
                <xdr:col>3</xdr:col>
                <xdr:colOff>68</xdr:colOff>
                <xdr:row>44</xdr:row>
                <xdr:rowOff>17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36</xdr:row>
                <xdr:rowOff>16</xdr:rowOff>
              </xdr:from>
              <xdr:to>
                <xdr:col>3</xdr:col>
                <xdr:colOff>68</xdr:colOff>
                <xdr:row>51</xdr:row>
                <xdr:rowOff>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39</xdr:row>
                <xdr:rowOff>0</xdr:rowOff>
              </xdr:from>
              <xdr:to>
                <xdr:col>3</xdr:col>
                <xdr:colOff>68</xdr:colOff>
                <xdr:row>51</xdr:row>
                <xdr:rowOff>2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44</xdr:row>
                <xdr:rowOff>0</xdr:rowOff>
              </xdr:from>
              <xdr:to>
                <xdr:col>3</xdr:col>
                <xdr:colOff>68</xdr:colOff>
                <xdr:row>51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44</xdr:row>
                <xdr:rowOff>0</xdr:rowOff>
              </xdr:from>
              <xdr:to>
                <xdr:col>3</xdr:col>
                <xdr:colOff>68</xdr:colOff>
                <xdr:row>52</xdr:row>
                <xdr:rowOff>2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47</xdr:row>
                <xdr:rowOff>0</xdr:rowOff>
              </xdr:from>
              <xdr:to>
                <xdr:col>3</xdr:col>
                <xdr:colOff>68</xdr:colOff>
                <xdr:row>54</xdr:row>
                <xdr:rowOff>1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RGP=adaytum_page_2
RGR=adaytum_row_2
RGC=adaytum_col_2
RGD=adaytum_data_2
VID=1BED1592F79962C0
CHK=-1704431062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70</xdr:colOff>
                <xdr:row>39</xdr:row>
                <xdr:rowOff>14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70</xdr:colOff>
                <xdr:row>39</xdr:row>
                <xdr:rowOff>8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</xdr:row>
                <xdr:rowOff>23</xdr:rowOff>
              </xdr:from>
              <xdr:to>
                <xdr:col>3</xdr:col>
                <xdr:colOff>70</xdr:colOff>
                <xdr:row>50</xdr:row>
                <xdr:rowOff>10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58</xdr:row>
                <xdr:rowOff>2</xdr:rowOff>
              </xdr:from>
              <xdr:to>
                <xdr:col>4</xdr:col>
                <xdr:colOff>2</xdr:colOff>
                <xdr:row>63</xdr:row>
                <xdr:rowOff>19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59</xdr:row>
                <xdr:rowOff>2</xdr:rowOff>
              </xdr:from>
              <xdr:to>
                <xdr:col>4</xdr:col>
                <xdr:colOff>2</xdr:colOff>
                <xdr:row>63</xdr:row>
                <xdr:rowOff>19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60</xdr:row>
                <xdr:rowOff>0</xdr:rowOff>
              </xdr:from>
              <xdr:to>
                <xdr:col>4</xdr:col>
                <xdr:colOff>2</xdr:colOff>
                <xdr:row>66</xdr:row>
                <xdr:rowOff>17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63</xdr:row>
                <xdr:rowOff>19</xdr:rowOff>
              </xdr:from>
              <xdr:to>
                <xdr:col>4</xdr:col>
                <xdr:colOff>2</xdr:colOff>
                <xdr:row>74</xdr:row>
                <xdr:rowOff>17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63</xdr:row>
                <xdr:rowOff>19</xdr:rowOff>
              </xdr:from>
              <xdr:to>
                <xdr:col>4</xdr:col>
                <xdr:colOff>2</xdr:colOff>
                <xdr:row>74</xdr:row>
                <xdr:rowOff>17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63</xdr:row>
                <xdr:rowOff>19</xdr:rowOff>
              </xdr:from>
              <xdr:to>
                <xdr:col>4</xdr:col>
                <xdr:colOff>2</xdr:colOff>
                <xdr:row>74</xdr:row>
                <xdr:rowOff>17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63</xdr:row>
                <xdr:rowOff>19</xdr:rowOff>
              </xdr:from>
              <xdr:to>
                <xdr:col>4</xdr:col>
                <xdr:colOff>2</xdr:colOff>
                <xdr:row>74</xdr:row>
                <xdr:rowOff>17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66</xdr:row>
                <xdr:rowOff>0</xdr:rowOff>
              </xdr:from>
              <xdr:to>
                <xdr:col>4</xdr:col>
                <xdr:colOff>2</xdr:colOff>
                <xdr:row>79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71</xdr:row>
                <xdr:rowOff>0</xdr:rowOff>
              </xdr:from>
              <xdr:to>
                <xdr:col>4</xdr:col>
                <xdr:colOff>2</xdr:colOff>
                <xdr:row>80</xdr:row>
                <xdr:rowOff>16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74</xdr:row>
                <xdr:rowOff>0</xdr:rowOff>
              </xdr:from>
              <xdr:to>
                <xdr:col>4</xdr:col>
                <xdr:colOff>2</xdr:colOff>
                <xdr:row>82</xdr:row>
                <xdr:rowOff>3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74</xdr:row>
                <xdr:rowOff>0</xdr:rowOff>
              </xdr:from>
              <xdr:to>
                <xdr:col>4</xdr:col>
                <xdr:colOff>2</xdr:colOff>
                <xdr:row>81</xdr:row>
                <xdr:rowOff>3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74</xdr:row>
                <xdr:rowOff>0</xdr:rowOff>
              </xdr:from>
              <xdr:to>
                <xdr:col>4</xdr:col>
                <xdr:colOff>2</xdr:colOff>
                <xdr:row>81</xdr:row>
                <xdr:rowOff>17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79</xdr:row>
                <xdr:rowOff>0</xdr:rowOff>
              </xdr:from>
              <xdr:to>
                <xdr:col>4</xdr:col>
                <xdr:colOff>2</xdr:colOff>
                <xdr:row>83</xdr:row>
                <xdr:rowOff>9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81</xdr:row>
                <xdr:rowOff>0</xdr:rowOff>
              </xdr:from>
              <xdr:to>
                <xdr:col>4</xdr:col>
                <xdr:colOff>2</xdr:colOff>
                <xdr:row>83</xdr:row>
                <xdr:rowOff>13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82</xdr:row>
                <xdr:rowOff>0</xdr:rowOff>
              </xdr:from>
              <xdr:to>
                <xdr:col>4</xdr:col>
                <xdr:colOff>2</xdr:colOff>
                <xdr:row>85</xdr:row>
                <xdr:rowOff>4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83</xdr:row>
                <xdr:rowOff>1</xdr:rowOff>
              </xdr:from>
              <xdr:to>
                <xdr:col>4</xdr:col>
                <xdr:colOff>2</xdr:colOff>
                <xdr:row>87</xdr:row>
                <xdr:rowOff>5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84</xdr:row>
                <xdr:rowOff>0</xdr:rowOff>
              </xdr:from>
              <xdr:to>
                <xdr:col>4</xdr:col>
                <xdr:colOff>2</xdr:colOff>
                <xdr:row>88</xdr:row>
                <xdr:rowOff>5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84</xdr:row>
                <xdr:rowOff>16</xdr:rowOff>
              </xdr:from>
              <xdr:to>
                <xdr:col>4</xdr:col>
                <xdr:colOff>2</xdr:colOff>
                <xdr:row>89</xdr:row>
                <xdr:rowOff>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85</xdr:row>
                <xdr:rowOff>14</xdr:rowOff>
              </xdr:from>
              <xdr:to>
                <xdr:col>4</xdr:col>
                <xdr:colOff>2</xdr:colOff>
                <xdr:row>90</xdr:row>
                <xdr:rowOff>3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86</xdr:row>
                <xdr:rowOff>16</xdr:rowOff>
              </xdr:from>
              <xdr:to>
                <xdr:col>4</xdr:col>
                <xdr:colOff>2</xdr:colOff>
                <xdr:row>91</xdr:row>
                <xdr:rowOff>4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RGP=adaytum_page_3
RGR=adaytum_row_3
RGC=adaytum_col_3
RGD=adaytum_data_3
VID=46071E0A0D9962C0
CHK=-395023693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</xdr:row>
                <xdr:rowOff>7</xdr:rowOff>
              </xdr:from>
              <xdr:to>
                <xdr:col>3</xdr:col>
                <xdr:colOff>70</xdr:colOff>
                <xdr:row>66</xdr:row>
                <xdr:rowOff>11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60</xdr:row>
                <xdr:rowOff>7</xdr:rowOff>
              </xdr:from>
              <xdr:to>
                <xdr:col>3</xdr:col>
                <xdr:colOff>70</xdr:colOff>
                <xdr:row>71</xdr:row>
                <xdr:rowOff>12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</xdr:row>
                <xdr:rowOff>26</xdr:rowOff>
              </xdr:from>
              <xdr:to>
                <xdr:col>3</xdr:col>
                <xdr:colOff>70</xdr:colOff>
                <xdr:row>77</xdr:row>
                <xdr:rowOff>10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94</xdr:row>
                <xdr:rowOff>15</xdr:rowOff>
              </xdr:from>
              <xdr:to>
                <xdr:col>4</xdr:col>
                <xdr:colOff>2</xdr:colOff>
                <xdr:row>99</xdr:row>
                <xdr:rowOff>4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95</xdr:row>
                <xdr:rowOff>15</xdr:rowOff>
              </xdr:from>
              <xdr:to>
                <xdr:col>4</xdr:col>
                <xdr:colOff>2</xdr:colOff>
                <xdr:row>100</xdr:row>
                <xdr:rowOff>4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96</xdr:row>
                <xdr:rowOff>15</xdr:rowOff>
              </xdr:from>
              <xdr:to>
                <xdr:col>4</xdr:col>
                <xdr:colOff>2</xdr:colOff>
                <xdr:row>101</xdr:row>
                <xdr:rowOff>4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97</xdr:row>
                <xdr:rowOff>15</xdr:rowOff>
              </xdr:from>
              <xdr:to>
                <xdr:col>4</xdr:col>
                <xdr:colOff>2</xdr:colOff>
                <xdr:row>102</xdr:row>
                <xdr:rowOff>4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98</xdr:row>
                <xdr:rowOff>15</xdr:rowOff>
              </xdr:from>
              <xdr:to>
                <xdr:col>4</xdr:col>
                <xdr:colOff>2</xdr:colOff>
                <xdr:row>103</xdr:row>
                <xdr:rowOff>4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99</xdr:row>
                <xdr:rowOff>15</xdr:rowOff>
              </xdr:from>
              <xdr:to>
                <xdr:col>4</xdr:col>
                <xdr:colOff>2</xdr:colOff>
                <xdr:row>104</xdr:row>
                <xdr:rowOff>4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100</xdr:row>
                <xdr:rowOff>15</xdr:rowOff>
              </xdr:from>
              <xdr:to>
                <xdr:col>4</xdr:col>
                <xdr:colOff>2</xdr:colOff>
                <xdr:row>105</xdr:row>
                <xdr:rowOff>4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101</xdr:row>
                <xdr:rowOff>15</xdr:rowOff>
              </xdr:from>
              <xdr:to>
                <xdr:col>4</xdr:col>
                <xdr:colOff>2</xdr:colOff>
                <xdr:row>106</xdr:row>
                <xdr:rowOff>4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102</xdr:row>
                <xdr:rowOff>15</xdr:rowOff>
              </xdr:from>
              <xdr:to>
                <xdr:col>4</xdr:col>
                <xdr:colOff>2</xdr:colOff>
                <xdr:row>107</xdr:row>
                <xdr:rowOff>4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103</xdr:row>
                <xdr:rowOff>15</xdr:rowOff>
              </xdr:from>
              <xdr:to>
                <xdr:col>4</xdr:col>
                <xdr:colOff>2</xdr:colOff>
                <xdr:row>108</xdr:row>
                <xdr:rowOff>4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30</xdr:colOff>
                <xdr:row>104</xdr:row>
                <xdr:rowOff>15</xdr:rowOff>
              </xdr:from>
              <xdr:to>
                <xdr:col>4</xdr:col>
                <xdr:colOff>2</xdr:colOff>
                <xdr:row>109</xdr:row>
                <xdr:rowOff>4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105</xdr:row>
                <xdr:rowOff>15</xdr:rowOff>
              </xdr:from>
              <xdr:to>
                <xdr:col>4</xdr:col>
                <xdr:colOff>2</xdr:colOff>
                <xdr:row>110</xdr:row>
                <xdr:rowOff>4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106</xdr:row>
                <xdr:rowOff>15</xdr:rowOff>
              </xdr:from>
              <xdr:to>
                <xdr:col>4</xdr:col>
                <xdr:colOff>2</xdr:colOff>
                <xdr:row>111</xdr:row>
                <xdr:rowOff>4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107</xdr:row>
                <xdr:rowOff>15</xdr:rowOff>
              </xdr:from>
              <xdr:to>
                <xdr:col>4</xdr:col>
                <xdr:colOff>2</xdr:colOff>
                <xdr:row>112</xdr:row>
                <xdr:rowOff>4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108</xdr:row>
                <xdr:rowOff>15</xdr:rowOff>
              </xdr:from>
              <xdr:to>
                <xdr:col>4</xdr:col>
                <xdr:colOff>2</xdr:colOff>
                <xdr:row>113</xdr:row>
                <xdr:rowOff>4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109</xdr:row>
                <xdr:rowOff>15</xdr:rowOff>
              </xdr:from>
              <xdr:to>
                <xdr:col>4</xdr:col>
                <xdr:colOff>2</xdr:colOff>
                <xdr:row>114</xdr:row>
                <xdr:rowOff>4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110</xdr:row>
                <xdr:rowOff>15</xdr:rowOff>
              </xdr:from>
              <xdr:to>
                <xdr:col>4</xdr:col>
                <xdr:colOff>2</xdr:colOff>
                <xdr:row>115</xdr:row>
                <xdr:rowOff>4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111</xdr:row>
                <xdr:rowOff>15</xdr:rowOff>
              </xdr:from>
              <xdr:to>
                <xdr:col>4</xdr:col>
                <xdr:colOff>2</xdr:colOff>
                <xdr:row>116</xdr:row>
                <xdr:rowOff>4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112</xdr:row>
                <xdr:rowOff>15</xdr:rowOff>
              </xdr:from>
              <xdr:to>
                <xdr:col>4</xdr:col>
                <xdr:colOff>2</xdr:colOff>
                <xdr:row>117</xdr:row>
                <xdr:rowOff>4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113</xdr:row>
                <xdr:rowOff>15</xdr:rowOff>
              </xdr:from>
              <xdr:to>
                <xdr:col>4</xdr:col>
                <xdr:colOff>2</xdr:colOff>
                <xdr:row>118</xdr:row>
                <xdr:rowOff>4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8</xdr:row>
                <xdr:rowOff>7</xdr:rowOff>
              </xdr:from>
              <xdr:to>
                <xdr:col>3</xdr:col>
                <xdr:colOff>68</xdr:colOff>
                <xdr:row>12</xdr:row>
                <xdr:rowOff>17</xdr:rowOff>
              </xdr:to>
            </anchor>
          </commentPr>
        </mc:Choice>
        <mc:Fallback/>
      </mc:AlternateContent>
    </comment>
    <comment ref="C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9</xdr:row>
                <xdr:rowOff>26</xdr:rowOff>
              </xdr:from>
              <xdr:to>
                <xdr:col>4</xdr:col>
                <xdr:colOff>70</xdr:colOff>
                <xdr:row>23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30</xdr:colOff>
                <xdr:row>54</xdr:row>
                <xdr:rowOff>4</xdr:rowOff>
              </xdr:from>
              <xdr:to>
                <xdr:col>5</xdr:col>
                <xdr:colOff>7</xdr:colOff>
                <xdr:row>58</xdr:row>
                <xdr:rowOff>8</xdr:rowOff>
              </xdr:to>
            </anchor>
          </commentPr>
        </mc:Choice>
        <mc:Fallback/>
      </mc:AlternateContent>
    </comment>
    <comment ref="C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36</xdr:row>
                <xdr:rowOff>23</xdr:rowOff>
              </xdr:from>
              <xdr:to>
                <xdr:col>4</xdr:col>
                <xdr:colOff>70</xdr:colOff>
                <xdr:row>50</xdr:row>
                <xdr:rowOff>8</xdr:rowOff>
              </xdr:to>
            </anchor>
          </commentPr>
        </mc:Choice>
        <mc:Fallback/>
      </mc:AlternateContent>
    </comment>
    <comment ref="C6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30</xdr:colOff>
                <xdr:row>90</xdr:row>
                <xdr:rowOff>15</xdr:rowOff>
              </xdr:from>
              <xdr:to>
                <xdr:col>5</xdr:col>
                <xdr:colOff>7</xdr:colOff>
                <xdr:row>95</xdr:row>
                <xdr:rowOff>4</xdr:rowOff>
              </xdr:to>
            </anchor>
          </commentPr>
        </mc:Choice>
        <mc:Fallback/>
      </mc:AlternateContent>
    </comment>
    <comment ref="C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63</xdr:row>
                <xdr:rowOff>26</xdr:rowOff>
              </xdr:from>
              <xdr:to>
                <xdr:col>4</xdr:col>
                <xdr:colOff>70</xdr:colOff>
                <xdr:row>77</xdr:row>
                <xdr:rowOff>10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8</xdr:row>
                <xdr:rowOff>7</xdr:rowOff>
              </xdr:from>
              <xdr:to>
                <xdr:col>3</xdr:col>
                <xdr:colOff>68</xdr:colOff>
                <xdr:row>12</xdr:row>
                <xdr:rowOff>17</xdr:rowOff>
              </xdr:to>
            </anchor>
          </commentPr>
        </mc:Choice>
        <mc:Fallback/>
      </mc:AlternateContent>
    </comment>
    <comment ref="D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9</xdr:row>
                <xdr:rowOff>19</xdr:rowOff>
              </xdr:from>
              <xdr:to>
                <xdr:col>3</xdr:col>
                <xdr:colOff>68</xdr:colOff>
                <xdr:row>23</xdr:row>
                <xdr:rowOff>17</xdr:rowOff>
              </xdr:to>
            </anchor>
          </commentPr>
        </mc:Choice>
        <mc:Fallback/>
      </mc:AlternateContent>
    </comment>
    <comment ref="D36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54</xdr:row>
                <xdr:rowOff>4</xdr:rowOff>
              </xdr:from>
              <xdr:to>
                <xdr:col>5</xdr:col>
                <xdr:colOff>81</xdr:colOff>
                <xdr:row>58</xdr:row>
                <xdr:rowOff>8</xdr:rowOff>
              </xdr:to>
            </anchor>
          </commentPr>
        </mc:Choice>
        <mc:Fallback/>
      </mc:AlternateContent>
    </comment>
    <comment ref="D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22</xdr:colOff>
                <xdr:row>56</xdr:row>
                <xdr:rowOff>4</xdr:rowOff>
              </xdr:from>
              <xdr:to>
                <xdr:col>5</xdr:col>
                <xdr:colOff>81</xdr:colOff>
                <xdr:row>59</xdr:row>
                <xdr:rowOff>17</xdr:rowOff>
              </xdr:to>
            </anchor>
          </commentPr>
        </mc:Choice>
        <mc:Fallback/>
      </mc:AlternateContent>
    </comment>
    <comment ref="D63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90</xdr:row>
                <xdr:rowOff>15</xdr:rowOff>
              </xdr:from>
              <xdr:to>
                <xdr:col>5</xdr:col>
                <xdr:colOff>81</xdr:colOff>
                <xdr:row>95</xdr:row>
                <xdr:rowOff>4</xdr:rowOff>
              </xdr:to>
            </anchor>
          </commentPr>
        </mc:Choice>
        <mc:Fallback/>
      </mc:AlternateContent>
    </comment>
    <comment ref="D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22</xdr:colOff>
                <xdr:row>92</xdr:row>
                <xdr:rowOff>15</xdr:rowOff>
              </xdr:from>
              <xdr:to>
                <xdr:col>5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E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14</xdr:colOff>
                <xdr:row>9</xdr:row>
                <xdr:rowOff>19</xdr:rowOff>
              </xdr:from>
              <xdr:to>
                <xdr:col>3</xdr:col>
                <xdr:colOff>68</xdr:colOff>
                <xdr:row>23</xdr:row>
                <xdr:rowOff>17</xdr:rowOff>
              </xdr:to>
            </anchor>
          </commentPr>
        </mc:Choice>
        <mc:Fallback/>
      </mc:AlternateContent>
    </comment>
    <comment ref="E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35</xdr:colOff>
                <xdr:row>56</xdr:row>
                <xdr:rowOff>4</xdr:rowOff>
              </xdr:from>
              <xdr:to>
                <xdr:col>6</xdr:col>
                <xdr:colOff>81</xdr:colOff>
                <xdr:row>59</xdr:row>
                <xdr:rowOff>17</xdr:rowOff>
              </xdr:to>
            </anchor>
          </commentPr>
        </mc:Choice>
        <mc:Fallback/>
      </mc:AlternateContent>
    </comment>
    <comment ref="E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35</xdr:colOff>
                <xdr:row>92</xdr:row>
                <xdr:rowOff>15</xdr:rowOff>
              </xdr:from>
              <xdr:to>
                <xdr:col>6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F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27</xdr:colOff>
                <xdr:row>9</xdr:row>
                <xdr:rowOff>19</xdr:rowOff>
              </xdr:from>
              <xdr:to>
                <xdr:col>4</xdr:col>
                <xdr:colOff>0</xdr:colOff>
                <xdr:row>23</xdr:row>
                <xdr:rowOff>17</xdr:rowOff>
              </xdr:to>
            </anchor>
          </commentPr>
        </mc:Choice>
        <mc:Fallback/>
      </mc:AlternateContent>
    </comment>
    <comment ref="F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88</xdr:colOff>
                <xdr:row>56</xdr:row>
                <xdr:rowOff>4</xdr:rowOff>
              </xdr:from>
              <xdr:to>
                <xdr:col>7</xdr:col>
                <xdr:colOff>46</xdr:colOff>
                <xdr:row>59</xdr:row>
                <xdr:rowOff>17</xdr:rowOff>
              </xdr:to>
            </anchor>
          </commentPr>
        </mc:Choice>
        <mc:Fallback/>
      </mc:AlternateContent>
    </comment>
    <comment ref="F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35</xdr:colOff>
                <xdr:row>92</xdr:row>
                <xdr:rowOff>15</xdr:rowOff>
              </xdr:from>
              <xdr:to>
                <xdr:col>7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G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14</xdr:colOff>
                <xdr:row>9</xdr:row>
                <xdr:rowOff>19</xdr:rowOff>
              </xdr:from>
              <xdr:to>
                <xdr:col>4</xdr:col>
                <xdr:colOff>68</xdr:colOff>
                <xdr:row>23</xdr:row>
                <xdr:rowOff>17</xdr:rowOff>
              </xdr:to>
            </anchor>
          </commentPr>
        </mc:Choice>
        <mc:Fallback/>
      </mc:AlternateContent>
    </comment>
    <comment ref="G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80</xdr:colOff>
                <xdr:row>56</xdr:row>
                <xdr:rowOff>4</xdr:rowOff>
              </xdr:from>
              <xdr:to>
                <xdr:col>8</xdr:col>
                <xdr:colOff>38</xdr:colOff>
                <xdr:row>59</xdr:row>
                <xdr:rowOff>17</xdr:rowOff>
              </xdr:to>
            </anchor>
          </commentPr>
        </mc:Choice>
        <mc:Fallback/>
      </mc:AlternateContent>
    </comment>
    <comment ref="G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35</xdr:colOff>
                <xdr:row>92</xdr:row>
                <xdr:rowOff>15</xdr:rowOff>
              </xdr:from>
              <xdr:to>
                <xdr:col>8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0</xdr:colOff>
                <xdr:row>9</xdr:row>
                <xdr:rowOff>19</xdr:rowOff>
              </xdr:from>
              <xdr:to>
                <xdr:col>5</xdr:col>
                <xdr:colOff>59</xdr:colOff>
                <xdr:row>23</xdr:row>
                <xdr:rowOff>17</xdr:rowOff>
              </xdr:to>
            </anchor>
          </commentPr>
        </mc:Choice>
        <mc:Fallback/>
      </mc:AlternateContent>
    </comment>
    <comment ref="H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32</xdr:colOff>
                <xdr:row>56</xdr:row>
                <xdr:rowOff>4</xdr:rowOff>
              </xdr:from>
              <xdr:to>
                <xdr:col>8</xdr:col>
                <xdr:colOff>78</xdr:colOff>
                <xdr:row>59</xdr:row>
                <xdr:rowOff>17</xdr:rowOff>
              </xdr:to>
            </anchor>
          </commentPr>
        </mc:Choice>
        <mc:Fallback/>
      </mc:AlternateContent>
    </comment>
    <comment ref="H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35</xdr:colOff>
                <xdr:row>92</xdr:row>
                <xdr:rowOff>15</xdr:rowOff>
              </xdr:from>
              <xdr:to>
                <xdr:col>9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I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60</xdr:colOff>
                <xdr:row>9</xdr:row>
                <xdr:rowOff>19</xdr:rowOff>
              </xdr:from>
              <xdr:to>
                <xdr:col>6</xdr:col>
                <xdr:colOff>31</xdr:colOff>
                <xdr:row>23</xdr:row>
                <xdr:rowOff>17</xdr:rowOff>
              </xdr:to>
            </anchor>
          </commentPr>
        </mc:Choice>
        <mc:Fallback/>
      </mc:AlternateContent>
    </comment>
    <comment ref="I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76</xdr:colOff>
                <xdr:row>56</xdr:row>
                <xdr:rowOff>4</xdr:rowOff>
              </xdr:from>
              <xdr:to>
                <xdr:col>9</xdr:col>
                <xdr:colOff>34</xdr:colOff>
                <xdr:row>59</xdr:row>
                <xdr:rowOff>17</xdr:rowOff>
              </xdr:to>
            </anchor>
          </commentPr>
        </mc:Choice>
        <mc:Fallback/>
      </mc:AlternateContent>
    </comment>
    <comment ref="I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9</xdr:col>
                <xdr:colOff>35</xdr:colOff>
                <xdr:row>92</xdr:row>
                <xdr:rowOff>15</xdr:rowOff>
              </xdr:from>
              <xdr:to>
                <xdr:col>10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J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67</xdr:colOff>
                <xdr:row>9</xdr:row>
                <xdr:rowOff>19</xdr:rowOff>
              </xdr:from>
              <xdr:to>
                <xdr:col>7</xdr:col>
                <xdr:colOff>24</xdr:colOff>
                <xdr:row>23</xdr:row>
                <xdr:rowOff>17</xdr:rowOff>
              </xdr:to>
            </anchor>
          </commentPr>
        </mc:Choice>
        <mc:Fallback/>
      </mc:AlternateContent>
    </comment>
    <comment ref="J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30</xdr:colOff>
                <xdr:row>56</xdr:row>
                <xdr:rowOff>4</xdr:rowOff>
              </xdr:from>
              <xdr:to>
                <xdr:col>9</xdr:col>
                <xdr:colOff>76</xdr:colOff>
                <xdr:row>59</xdr:row>
                <xdr:rowOff>17</xdr:rowOff>
              </xdr:to>
            </anchor>
          </commentPr>
        </mc:Choice>
        <mc:Fallback/>
      </mc:AlternateContent>
    </comment>
    <comment ref="J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35</xdr:colOff>
                <xdr:row>92</xdr:row>
                <xdr:rowOff>15</xdr:rowOff>
              </xdr:from>
              <xdr:to>
                <xdr:col>11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K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45</xdr:colOff>
                <xdr:row>9</xdr:row>
                <xdr:rowOff>19</xdr:rowOff>
              </xdr:from>
              <xdr:to>
                <xdr:col>8</xdr:col>
                <xdr:colOff>3</xdr:colOff>
                <xdr:row>23</xdr:row>
                <xdr:rowOff>17</xdr:rowOff>
              </xdr:to>
            </anchor>
          </commentPr>
        </mc:Choice>
        <mc:Fallback/>
      </mc:AlternateContent>
    </comment>
    <comment ref="K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72</xdr:colOff>
                <xdr:row>56</xdr:row>
                <xdr:rowOff>4</xdr:rowOff>
              </xdr:from>
              <xdr:to>
                <xdr:col>10</xdr:col>
                <xdr:colOff>30</xdr:colOff>
                <xdr:row>59</xdr:row>
                <xdr:rowOff>17</xdr:rowOff>
              </xdr:to>
            </anchor>
          </commentPr>
        </mc:Choice>
        <mc:Fallback/>
      </mc:AlternateContent>
    </comment>
    <comment ref="K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35</xdr:colOff>
                <xdr:row>92</xdr:row>
                <xdr:rowOff>15</xdr:rowOff>
              </xdr:from>
              <xdr:to>
                <xdr:col>12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L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24</xdr:colOff>
                <xdr:row>9</xdr:row>
                <xdr:rowOff>19</xdr:rowOff>
              </xdr:from>
              <xdr:to>
                <xdr:col>8</xdr:col>
                <xdr:colOff>71</xdr:colOff>
                <xdr:row>23</xdr:row>
                <xdr:rowOff>17</xdr:rowOff>
              </xdr:to>
            </anchor>
          </commentPr>
        </mc:Choice>
        <mc:Fallback/>
      </mc:AlternateContent>
    </comment>
    <comment ref="L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9</xdr:col>
                <xdr:colOff>25</xdr:colOff>
                <xdr:row>56</xdr:row>
                <xdr:rowOff>4</xdr:rowOff>
              </xdr:from>
              <xdr:to>
                <xdr:col>10</xdr:col>
                <xdr:colOff>72</xdr:colOff>
                <xdr:row>59</xdr:row>
                <xdr:rowOff>17</xdr:rowOff>
              </xdr:to>
            </anchor>
          </commentPr>
        </mc:Choice>
        <mc:Fallback/>
      </mc:AlternateContent>
    </comment>
    <comment ref="L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35</xdr:colOff>
                <xdr:row>92</xdr:row>
                <xdr:rowOff>15</xdr:rowOff>
              </xdr:from>
              <xdr:to>
                <xdr:col>13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M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3</xdr:colOff>
                <xdr:row>9</xdr:row>
                <xdr:rowOff>19</xdr:rowOff>
              </xdr:from>
              <xdr:to>
                <xdr:col>9</xdr:col>
                <xdr:colOff>50</xdr:colOff>
                <xdr:row>23</xdr:row>
                <xdr:rowOff>17</xdr:rowOff>
              </xdr:to>
            </anchor>
          </commentPr>
        </mc:Choice>
        <mc:Fallback/>
      </mc:AlternateContent>
    </comment>
    <comment ref="M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9</xdr:col>
                <xdr:colOff>63</xdr:colOff>
                <xdr:row>56</xdr:row>
                <xdr:rowOff>4</xdr:rowOff>
              </xdr:from>
              <xdr:to>
                <xdr:col>11</xdr:col>
                <xdr:colOff>21</xdr:colOff>
                <xdr:row>59</xdr:row>
                <xdr:rowOff>17</xdr:rowOff>
              </xdr:to>
            </anchor>
          </commentPr>
        </mc:Choice>
        <mc:Fallback/>
      </mc:AlternateContent>
    </comment>
    <comment ref="M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35</xdr:colOff>
                <xdr:row>92</xdr:row>
                <xdr:rowOff>15</xdr:rowOff>
              </xdr:from>
              <xdr:to>
                <xdr:col>14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N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71</xdr:colOff>
                <xdr:row>9</xdr:row>
                <xdr:rowOff>19</xdr:rowOff>
              </xdr:from>
              <xdr:to>
                <xdr:col>10</xdr:col>
                <xdr:colOff>29</xdr:colOff>
                <xdr:row>23</xdr:row>
                <xdr:rowOff>17</xdr:rowOff>
              </xdr:to>
            </anchor>
          </commentPr>
        </mc:Choice>
        <mc:Fallback/>
      </mc:AlternateContent>
    </comment>
    <comment ref="N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14</xdr:colOff>
                <xdr:row>56</xdr:row>
                <xdr:rowOff>4</xdr:rowOff>
              </xdr:from>
              <xdr:to>
                <xdr:col>11</xdr:col>
                <xdr:colOff>60</xdr:colOff>
                <xdr:row>59</xdr:row>
                <xdr:rowOff>17</xdr:rowOff>
              </xdr:to>
            </anchor>
          </commentPr>
        </mc:Choice>
        <mc:Fallback/>
      </mc:AlternateContent>
    </comment>
    <comment ref="N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14</xdr:col>
                <xdr:colOff>35</xdr:colOff>
                <xdr:row>92</xdr:row>
                <xdr:rowOff>15</xdr:rowOff>
              </xdr:from>
              <xdr:to>
                <xdr:col>15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O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9</xdr:col>
                <xdr:colOff>50</xdr:colOff>
                <xdr:row>9</xdr:row>
                <xdr:rowOff>19</xdr:rowOff>
              </xdr:from>
              <xdr:to>
                <xdr:col>11</xdr:col>
                <xdr:colOff>7</xdr:colOff>
                <xdr:row>23</xdr:row>
                <xdr:rowOff>17</xdr:rowOff>
              </xdr:to>
            </anchor>
          </commentPr>
        </mc:Choice>
        <mc:Fallback/>
      </mc:AlternateContent>
    </comment>
    <comment ref="O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53</xdr:colOff>
                <xdr:row>56</xdr:row>
                <xdr:rowOff>4</xdr:rowOff>
              </xdr:from>
              <xdr:to>
                <xdr:col>12</xdr:col>
                <xdr:colOff>11</xdr:colOff>
                <xdr:row>59</xdr:row>
                <xdr:rowOff>17</xdr:rowOff>
              </xdr:to>
            </anchor>
          </commentPr>
        </mc:Choice>
        <mc:Fallback/>
      </mc:AlternateContent>
    </comment>
    <comment ref="O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15</xdr:col>
                <xdr:colOff>39</xdr:colOff>
                <xdr:row>92</xdr:row>
                <xdr:rowOff>15</xdr:rowOff>
              </xdr:from>
              <xdr:to>
                <xdr:col>16</xdr:col>
                <xdr:colOff>81</xdr:colOff>
                <xdr:row>97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28</xdr:colOff>
                <xdr:row>9</xdr:row>
                <xdr:rowOff>19</xdr:rowOff>
              </xdr:from>
              <xdr:to>
                <xdr:col>11</xdr:col>
                <xdr:colOff>75</xdr:colOff>
                <xdr:row>23</xdr:row>
                <xdr:rowOff>17</xdr:rowOff>
              </xdr:to>
            </anchor>
          </commentPr>
        </mc:Choice>
        <mc:Fallback/>
      </mc:AlternateContent>
    </comment>
    <comment ref="P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45</xdr:colOff>
                <xdr:row>56</xdr:row>
                <xdr:rowOff>4</xdr:rowOff>
              </xdr:from>
              <xdr:to>
                <xdr:col>13</xdr:col>
                <xdr:colOff>3</xdr:colOff>
                <xdr:row>59</xdr:row>
                <xdr:rowOff>17</xdr:rowOff>
              </xdr:to>
            </anchor>
          </commentPr>
        </mc:Choice>
        <mc:Fallback/>
      </mc:AlternateContent>
    </comment>
    <comment ref="P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39</xdr:colOff>
                <xdr:row>92</xdr:row>
                <xdr:rowOff>15</xdr:rowOff>
              </xdr:from>
              <xdr:to>
                <xdr:col>18</xdr:col>
                <xdr:colOff>14</xdr:colOff>
                <xdr:row>97</xdr:row>
                <xdr:rowOff>4</xdr:rowOff>
              </xdr:to>
            </anchor>
          </commentPr>
        </mc:Choice>
        <mc:Fallback/>
      </mc:AlternateContent>
    </comment>
    <comment ref="Q1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7</xdr:colOff>
                <xdr:row>9</xdr:row>
                <xdr:rowOff>19</xdr:rowOff>
              </xdr:from>
              <xdr:to>
                <xdr:col>12</xdr:col>
                <xdr:colOff>54</xdr:colOff>
                <xdr:row>23</xdr:row>
                <xdr:rowOff>17</xdr:rowOff>
              </xdr:to>
            </anchor>
          </commentPr>
        </mc:Choice>
        <mc:Fallback/>
      </mc:AlternateContent>
    </comment>
    <comment ref="Q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38</xdr:colOff>
                <xdr:row>56</xdr:row>
                <xdr:rowOff>4</xdr:rowOff>
              </xdr:from>
              <xdr:to>
                <xdr:col>13</xdr:col>
                <xdr:colOff>85</xdr:colOff>
                <xdr:row>59</xdr:row>
                <xdr:rowOff>17</xdr:rowOff>
              </xdr:to>
            </anchor>
          </commentPr>
        </mc:Choice>
        <mc:Fallback/>
      </mc:AlternateContent>
    </comment>
    <comment ref="Q6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17</xdr:col>
                <xdr:colOff>14</xdr:colOff>
                <xdr:row>92</xdr:row>
                <xdr:rowOff>15</xdr:rowOff>
              </xdr:from>
              <xdr:to>
                <xdr:col>19</xdr:col>
                <xdr:colOff>14</xdr:colOff>
                <xdr:row>97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RGP=adaytum_page_5
RGR=adaytum_row_5
RGC=adaytum_col_5
RGD=adaytum_data_5
VID=666BC6B7F79962C0
CHK=-552573635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3</xdr:row>
                <xdr:rowOff>7</xdr:rowOff>
              </xdr:from>
              <xdr:to>
                <xdr:col>2</xdr:col>
                <xdr:colOff>133</xdr:colOff>
                <xdr:row>6</xdr:row>
                <xdr:rowOff>47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3</xdr:row>
                <xdr:rowOff>7</xdr:rowOff>
              </xdr:from>
              <xdr:to>
                <xdr:col>2</xdr:col>
                <xdr:colOff>133</xdr:colOff>
                <xdr:row>6</xdr:row>
                <xdr:rowOff>47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6</xdr:row>
                <xdr:rowOff>40</xdr:rowOff>
              </xdr:from>
              <xdr:to>
                <xdr:col>2</xdr:col>
                <xdr:colOff>133</xdr:colOff>
                <xdr:row>10</xdr:row>
                <xdr:rowOff>13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</xdr:row>
                <xdr:rowOff>8</xdr:rowOff>
              </xdr:from>
              <xdr:to>
                <xdr:col>3</xdr:col>
                <xdr:colOff>130</xdr:colOff>
                <xdr:row>8</xdr:row>
                <xdr:rowOff>15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7</xdr:row>
                <xdr:rowOff>8</xdr:rowOff>
              </xdr:from>
              <xdr:to>
                <xdr:col>3</xdr:col>
                <xdr:colOff>130</xdr:colOff>
                <xdr:row>11</xdr:row>
                <xdr:rowOff>14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</xdr:row>
                <xdr:rowOff>8</xdr:rowOff>
              </xdr:from>
              <xdr:to>
                <xdr:col>3</xdr:col>
                <xdr:colOff>130</xdr:colOff>
                <xdr:row>12</xdr:row>
                <xdr:rowOff>14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</xdr:row>
                <xdr:rowOff>8</xdr:rowOff>
              </xdr:from>
              <xdr:to>
                <xdr:col>3</xdr:col>
                <xdr:colOff>130</xdr:colOff>
                <xdr:row>13</xdr:row>
                <xdr:rowOff>14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10</xdr:row>
                <xdr:rowOff>8</xdr:rowOff>
              </xdr:from>
              <xdr:to>
                <xdr:col>3</xdr:col>
                <xdr:colOff>130</xdr:colOff>
                <xdr:row>14</xdr:row>
                <xdr:rowOff>14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</xdr:row>
                <xdr:rowOff>8</xdr:rowOff>
              </xdr:from>
              <xdr:to>
                <xdr:col>3</xdr:col>
                <xdr:colOff>130</xdr:colOff>
                <xdr:row>15</xdr:row>
                <xdr:rowOff>14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</xdr:row>
                <xdr:rowOff>8</xdr:rowOff>
              </xdr:from>
              <xdr:to>
                <xdr:col>3</xdr:col>
                <xdr:colOff>130</xdr:colOff>
                <xdr:row>16</xdr:row>
                <xdr:rowOff>14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13</xdr:row>
                <xdr:rowOff>8</xdr:rowOff>
              </xdr:from>
              <xdr:to>
                <xdr:col>3</xdr:col>
                <xdr:colOff>130</xdr:colOff>
                <xdr:row>17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14</xdr:row>
                <xdr:rowOff>8</xdr:rowOff>
              </xdr:from>
              <xdr:to>
                <xdr:col>3</xdr:col>
                <xdr:colOff>130</xdr:colOff>
                <xdr:row>18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RGP=adaytum_page_1
RGR=adaytum_row_1
RGC=adaytum_col_1
RGD=adaytum_data_1
VID=51DEC2BBF79962C0
CHK=2107954616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18</xdr:row>
                <xdr:rowOff>7</xdr:rowOff>
              </xdr:from>
              <xdr:to>
                <xdr:col>2</xdr:col>
                <xdr:colOff>133</xdr:colOff>
                <xdr:row>21</xdr:row>
                <xdr:rowOff>47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18</xdr:row>
                <xdr:rowOff>7</xdr:rowOff>
              </xdr:from>
              <xdr:to>
                <xdr:col>2</xdr:col>
                <xdr:colOff>133</xdr:colOff>
                <xdr:row>21</xdr:row>
                <xdr:rowOff>47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21</xdr:row>
                <xdr:rowOff>38</xdr:rowOff>
              </xdr:from>
              <xdr:to>
                <xdr:col>2</xdr:col>
                <xdr:colOff>133</xdr:colOff>
                <xdr:row>25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21</xdr:row>
                <xdr:rowOff>0</xdr:rowOff>
              </xdr:from>
              <xdr:to>
                <xdr:col>2</xdr:col>
                <xdr:colOff>133</xdr:colOff>
                <xdr:row>23</xdr:row>
                <xdr:rowOff>9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21</xdr:row>
                <xdr:rowOff>0</xdr:rowOff>
              </xdr:from>
              <xdr:to>
                <xdr:col>2</xdr:col>
                <xdr:colOff>133</xdr:colOff>
                <xdr:row>23</xdr:row>
                <xdr:rowOff>9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22</xdr:row>
                <xdr:rowOff>9</xdr:rowOff>
              </xdr:from>
              <xdr:to>
                <xdr:col>2</xdr:col>
                <xdr:colOff>133</xdr:colOff>
                <xdr:row>26</xdr:row>
                <xdr:rowOff>15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23</xdr:row>
                <xdr:rowOff>9</xdr:rowOff>
              </xdr:from>
              <xdr:to>
                <xdr:col>2</xdr:col>
                <xdr:colOff>133</xdr:colOff>
                <xdr:row>27</xdr:row>
                <xdr:rowOff>15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24</xdr:row>
                <xdr:rowOff>9</xdr:rowOff>
              </xdr:from>
              <xdr:to>
                <xdr:col>2</xdr:col>
                <xdr:colOff>133</xdr:colOff>
                <xdr:row>28</xdr:row>
                <xdr:rowOff>15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25</xdr:row>
                <xdr:rowOff>9</xdr:rowOff>
              </xdr:from>
              <xdr:to>
                <xdr:col>2</xdr:col>
                <xdr:colOff>133</xdr:colOff>
                <xdr:row>29</xdr:row>
                <xdr:rowOff>15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26</xdr:row>
                <xdr:rowOff>9</xdr:rowOff>
              </xdr:from>
              <xdr:to>
                <xdr:col>2</xdr:col>
                <xdr:colOff>133</xdr:colOff>
                <xdr:row>30</xdr:row>
                <xdr:rowOff>15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27</xdr:row>
                <xdr:rowOff>9</xdr:rowOff>
              </xdr:from>
              <xdr:to>
                <xdr:col>2</xdr:col>
                <xdr:colOff>133</xdr:colOff>
                <xdr:row>31</xdr:row>
                <xdr:rowOff>15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28</xdr:row>
                <xdr:rowOff>9</xdr:rowOff>
              </xdr:from>
              <xdr:to>
                <xdr:col>2</xdr:col>
                <xdr:colOff>133</xdr:colOff>
                <xdr:row>32</xdr:row>
                <xdr:rowOff>14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RGP=adaytum_page_6
RGR=adaytum_row_6
RGC=adaytum_col_6
RGD=adaytum_data_6
VID=DED87D4C0D9962C0
CHK=-552573635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33</xdr:row>
                <xdr:rowOff>7</xdr:rowOff>
              </xdr:from>
              <xdr:to>
                <xdr:col>2</xdr:col>
                <xdr:colOff>133</xdr:colOff>
                <xdr:row>36</xdr:row>
                <xdr:rowOff>47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33</xdr:row>
                <xdr:rowOff>7</xdr:rowOff>
              </xdr:from>
              <xdr:to>
                <xdr:col>2</xdr:col>
                <xdr:colOff>133</xdr:colOff>
                <xdr:row>36</xdr:row>
                <xdr:rowOff>47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36</xdr:row>
                <xdr:rowOff>40</xdr:rowOff>
              </xdr:from>
              <xdr:to>
                <xdr:col>2</xdr:col>
                <xdr:colOff>133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36</xdr:row>
                <xdr:rowOff>0</xdr:rowOff>
              </xdr:from>
              <xdr:to>
                <xdr:col>3</xdr:col>
                <xdr:colOff>130</xdr:colOff>
                <xdr:row>38</xdr:row>
                <xdr:rowOff>7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36</xdr:row>
                <xdr:rowOff>0</xdr:rowOff>
              </xdr:from>
              <xdr:to>
                <xdr:col>3</xdr:col>
                <xdr:colOff>130</xdr:colOff>
                <xdr:row>38</xdr:row>
                <xdr:rowOff>7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36</xdr:row>
                <xdr:rowOff>0</xdr:rowOff>
              </xdr:from>
              <xdr:to>
                <xdr:col>3</xdr:col>
                <xdr:colOff>130</xdr:colOff>
                <xdr:row>38</xdr:row>
                <xdr:rowOff>7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36</xdr:row>
                <xdr:rowOff>0</xdr:rowOff>
              </xdr:from>
              <xdr:to>
                <xdr:col>3</xdr:col>
                <xdr:colOff>130</xdr:colOff>
                <xdr:row>38</xdr:row>
                <xdr:rowOff>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38</xdr:row>
                <xdr:rowOff>8</xdr:rowOff>
              </xdr:from>
              <xdr:to>
                <xdr:col>3</xdr:col>
                <xdr:colOff>130</xdr:colOff>
                <xdr:row>42</xdr:row>
                <xdr:rowOff>14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39</xdr:row>
                <xdr:rowOff>8</xdr:rowOff>
              </xdr:from>
              <xdr:to>
                <xdr:col>3</xdr:col>
                <xdr:colOff>130</xdr:colOff>
                <xdr:row>43</xdr:row>
                <xdr:rowOff>14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40</xdr:row>
                <xdr:rowOff>8</xdr:rowOff>
              </xdr:from>
              <xdr:to>
                <xdr:col>3</xdr:col>
                <xdr:colOff>130</xdr:colOff>
                <xdr:row>44</xdr:row>
                <xdr:rowOff>14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41</xdr:row>
                <xdr:rowOff>8</xdr:rowOff>
              </xdr:from>
              <xdr:to>
                <xdr:col>3</xdr:col>
                <xdr:colOff>130</xdr:colOff>
                <xdr:row>45</xdr:row>
                <xdr:rowOff>14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42</xdr:row>
                <xdr:rowOff>8</xdr:rowOff>
              </xdr:from>
              <xdr:to>
                <xdr:col>3</xdr:col>
                <xdr:colOff>130</xdr:colOff>
                <xdr:row>46</xdr:row>
                <xdr:rowOff>14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RGP=adaytum_page_9
RGR=adaytum_row_9
RGC=adaytum_col_9
RGD=adaytum_data_9
VID=221CC1510D9962C0
CHK=1260031149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48</xdr:row>
                <xdr:rowOff>7</xdr:rowOff>
              </xdr:from>
              <xdr:to>
                <xdr:col>2</xdr:col>
                <xdr:colOff>133</xdr:colOff>
                <xdr:row>52</xdr:row>
                <xdr:rowOff>47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48</xdr:row>
                <xdr:rowOff>7</xdr:rowOff>
              </xdr:from>
              <xdr:to>
                <xdr:col>2</xdr:col>
                <xdr:colOff>133</xdr:colOff>
                <xdr:row>52</xdr:row>
                <xdr:rowOff>47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52</xdr:row>
                <xdr:rowOff>41</xdr:rowOff>
              </xdr:from>
              <xdr:to>
                <xdr:col>2</xdr:col>
                <xdr:colOff>133</xdr:colOff>
                <xdr:row>56</xdr:row>
                <xdr:rowOff>13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6</xdr:rowOff>
              </xdr:from>
              <xdr:to>
                <xdr:col>3</xdr:col>
                <xdr:colOff>130</xdr:colOff>
                <xdr:row>54</xdr:row>
                <xdr:rowOff>12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23</xdr:rowOff>
              </xdr:from>
              <xdr:to>
                <xdr:col>3</xdr:col>
                <xdr:colOff>130</xdr:colOff>
                <xdr:row>55</xdr:row>
                <xdr:rowOff>12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34</xdr:rowOff>
              </xdr:from>
              <xdr:to>
                <xdr:col>3</xdr:col>
                <xdr:colOff>130</xdr:colOff>
                <xdr:row>56</xdr:row>
                <xdr:rowOff>6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34</xdr:rowOff>
              </xdr:from>
              <xdr:to>
                <xdr:col>3</xdr:col>
                <xdr:colOff>130</xdr:colOff>
                <xdr:row>56</xdr:row>
                <xdr:rowOff>6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34</xdr:rowOff>
              </xdr:from>
              <xdr:to>
                <xdr:col>3</xdr:col>
                <xdr:colOff>130</xdr:colOff>
                <xdr:row>56</xdr:row>
                <xdr:rowOff>6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52</xdr:row>
                <xdr:rowOff>34</xdr:rowOff>
              </xdr:from>
              <xdr:to>
                <xdr:col>3</xdr:col>
                <xdr:colOff>130</xdr:colOff>
                <xdr:row>56</xdr:row>
                <xdr:rowOff>6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56</xdr:row>
                <xdr:rowOff>6</xdr:rowOff>
              </xdr:from>
              <xdr:to>
                <xdr:col>3</xdr:col>
                <xdr:colOff>130</xdr:colOff>
                <xdr:row>60</xdr:row>
                <xdr:rowOff>12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57</xdr:row>
                <xdr:rowOff>6</xdr:rowOff>
              </xdr:from>
              <xdr:to>
                <xdr:col>3</xdr:col>
                <xdr:colOff>130</xdr:colOff>
                <xdr:row>61</xdr:row>
                <xdr:rowOff>12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58</xdr:row>
                <xdr:rowOff>6</xdr:rowOff>
              </xdr:from>
              <xdr:to>
                <xdr:col>3</xdr:col>
                <xdr:colOff>130</xdr:colOff>
                <xdr:row>62</xdr:row>
                <xdr:rowOff>12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RGP=adaytum_page_2
RGR=adaytum_row_2
RGC=adaytum_col_2
RGD=adaytum_data_2
VID=4B8ED3570D9962C0
CHK=-1305992747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64</xdr:row>
                <xdr:rowOff>7</xdr:rowOff>
              </xdr:from>
              <xdr:to>
                <xdr:col>2</xdr:col>
                <xdr:colOff>133</xdr:colOff>
                <xdr:row>67</xdr:row>
                <xdr:rowOff>47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64</xdr:row>
                <xdr:rowOff>7</xdr:rowOff>
              </xdr:from>
              <xdr:to>
                <xdr:col>2</xdr:col>
                <xdr:colOff>133</xdr:colOff>
                <xdr:row>67</xdr:row>
                <xdr:rowOff>47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67</xdr:row>
                <xdr:rowOff>38</xdr:rowOff>
              </xdr:from>
              <xdr:to>
                <xdr:col>2</xdr:col>
                <xdr:colOff>133</xdr:colOff>
                <xdr:row>71</xdr:row>
                <xdr:rowOff>13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66</xdr:row>
                <xdr:rowOff>2</xdr:rowOff>
              </xdr:from>
              <xdr:to>
                <xdr:col>3</xdr:col>
                <xdr:colOff>130</xdr:colOff>
                <xdr:row>68</xdr:row>
                <xdr:rowOff>11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67</xdr:row>
                <xdr:rowOff>0</xdr:rowOff>
              </xdr:from>
              <xdr:to>
                <xdr:col>3</xdr:col>
                <xdr:colOff>130</xdr:colOff>
                <xdr:row>69</xdr:row>
                <xdr:rowOff>9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67</xdr:row>
                <xdr:rowOff>0</xdr:rowOff>
              </xdr:from>
              <xdr:to>
                <xdr:col>3</xdr:col>
                <xdr:colOff>130</xdr:colOff>
                <xdr:row>69</xdr:row>
                <xdr:rowOff>9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67</xdr:row>
                <xdr:rowOff>7</xdr:rowOff>
              </xdr:from>
              <xdr:to>
                <xdr:col>3</xdr:col>
                <xdr:colOff>130</xdr:colOff>
                <xdr:row>69</xdr:row>
                <xdr:rowOff>16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68</xdr:row>
                <xdr:rowOff>3</xdr:rowOff>
              </xdr:from>
              <xdr:to>
                <xdr:col>3</xdr:col>
                <xdr:colOff>130</xdr:colOff>
                <xdr:row>72</xdr:row>
                <xdr:rowOff>9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68</xdr:row>
                <xdr:rowOff>3</xdr:rowOff>
              </xdr:from>
              <xdr:to>
                <xdr:col>3</xdr:col>
                <xdr:colOff>130</xdr:colOff>
                <xdr:row>72</xdr:row>
                <xdr:rowOff>9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68</xdr:row>
                <xdr:rowOff>3</xdr:rowOff>
              </xdr:from>
              <xdr:to>
                <xdr:col>3</xdr:col>
                <xdr:colOff>130</xdr:colOff>
                <xdr:row>72</xdr:row>
                <xdr:rowOff>9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68</xdr:row>
                <xdr:rowOff>3</xdr:rowOff>
              </xdr:from>
              <xdr:to>
                <xdr:col>3</xdr:col>
                <xdr:colOff>130</xdr:colOff>
                <xdr:row>72</xdr:row>
                <xdr:rowOff>9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72</xdr:row>
                <xdr:rowOff>7</xdr:rowOff>
              </xdr:from>
              <xdr:to>
                <xdr:col>3</xdr:col>
                <xdr:colOff>130</xdr:colOff>
                <xdr:row>76</xdr:row>
                <xdr:rowOff>13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RGP=adaytum_page_7
RGR=adaytum_row_7
RGC=adaytum_col_7
RGD=adaytum_data_7
VID=6CBBB65B0D9962C0
CHK=1647515995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79</xdr:row>
                <xdr:rowOff>7</xdr:rowOff>
              </xdr:from>
              <xdr:to>
                <xdr:col>2</xdr:col>
                <xdr:colOff>133</xdr:colOff>
                <xdr:row>82</xdr:row>
                <xdr:rowOff>47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79</xdr:row>
                <xdr:rowOff>7</xdr:rowOff>
              </xdr:from>
              <xdr:to>
                <xdr:col>2</xdr:col>
                <xdr:colOff>133</xdr:colOff>
                <xdr:row>82</xdr:row>
                <xdr:rowOff>47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82</xdr:row>
                <xdr:rowOff>39</xdr:rowOff>
              </xdr:from>
              <xdr:to>
                <xdr:col>2</xdr:col>
                <xdr:colOff>133</xdr:colOff>
                <xdr:row>86</xdr:row>
                <xdr:rowOff>13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81</xdr:row>
                <xdr:rowOff>0</xdr:rowOff>
              </xdr:from>
              <xdr:to>
                <xdr:col>3</xdr:col>
                <xdr:colOff>130</xdr:colOff>
                <xdr:row>83</xdr:row>
                <xdr:rowOff>8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81</xdr:row>
                <xdr:rowOff>2</xdr:rowOff>
              </xdr:from>
              <xdr:to>
                <xdr:col>3</xdr:col>
                <xdr:colOff>130</xdr:colOff>
                <xdr:row>83</xdr:row>
                <xdr:rowOff>10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82</xdr:row>
                <xdr:rowOff>0</xdr:rowOff>
              </xdr:from>
              <xdr:to>
                <xdr:col>3</xdr:col>
                <xdr:colOff>130</xdr:colOff>
                <xdr:row>84</xdr:row>
                <xdr:rowOff>8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82</xdr:row>
                <xdr:rowOff>0</xdr:rowOff>
              </xdr:from>
              <xdr:to>
                <xdr:col>3</xdr:col>
                <xdr:colOff>130</xdr:colOff>
                <xdr:row>84</xdr:row>
                <xdr:rowOff>8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82</xdr:row>
                <xdr:rowOff>0</xdr:rowOff>
              </xdr:from>
              <xdr:to>
                <xdr:col>3</xdr:col>
                <xdr:colOff>130</xdr:colOff>
                <xdr:row>84</xdr:row>
                <xdr:rowOff>8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82</xdr:row>
                <xdr:rowOff>0</xdr:rowOff>
              </xdr:from>
              <xdr:to>
                <xdr:col>3</xdr:col>
                <xdr:colOff>130</xdr:colOff>
                <xdr:row>84</xdr:row>
                <xdr:rowOff>8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84</xdr:row>
                <xdr:rowOff>2</xdr:rowOff>
              </xdr:from>
              <xdr:to>
                <xdr:col>3</xdr:col>
                <xdr:colOff>130</xdr:colOff>
                <xdr:row>88</xdr:row>
                <xdr:rowOff>8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84</xdr:row>
                <xdr:rowOff>2</xdr:rowOff>
              </xdr:from>
              <xdr:to>
                <xdr:col>3</xdr:col>
                <xdr:colOff>130</xdr:colOff>
                <xdr:row>88</xdr:row>
                <xdr:rowOff>8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84</xdr:row>
                <xdr:rowOff>2</xdr:rowOff>
              </xdr:from>
              <xdr:to>
                <xdr:col>3</xdr:col>
                <xdr:colOff>130</xdr:colOff>
                <xdr:row>88</xdr:row>
                <xdr:rowOff>8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RGP=adaytum_page_8
RGR=adaytum_row_8
RGC=adaytum_col_8
RGD=adaytum_data_8
VID=C5A3815F0D9962C0
CHK=-851501278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94</xdr:row>
                <xdr:rowOff>7</xdr:rowOff>
              </xdr:from>
              <xdr:to>
                <xdr:col>2</xdr:col>
                <xdr:colOff>133</xdr:colOff>
                <xdr:row>98</xdr:row>
                <xdr:rowOff>47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94</xdr:row>
                <xdr:rowOff>7</xdr:rowOff>
              </xdr:from>
              <xdr:to>
                <xdr:col>2</xdr:col>
                <xdr:colOff>133</xdr:colOff>
                <xdr:row>98</xdr:row>
                <xdr:rowOff>47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98</xdr:row>
                <xdr:rowOff>40</xdr:rowOff>
              </xdr:from>
              <xdr:to>
                <xdr:col>2</xdr:col>
                <xdr:colOff>133</xdr:colOff>
                <xdr:row>102</xdr:row>
                <xdr:rowOff>13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94</xdr:row>
                <xdr:rowOff>4</xdr:rowOff>
              </xdr:from>
              <xdr:to>
                <xdr:col>3</xdr:col>
                <xdr:colOff>130</xdr:colOff>
                <xdr:row>98</xdr:row>
                <xdr:rowOff>44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96</xdr:row>
                <xdr:rowOff>5</xdr:rowOff>
              </xdr:from>
              <xdr:to>
                <xdr:col>3</xdr:col>
                <xdr:colOff>130</xdr:colOff>
                <xdr:row>99</xdr:row>
                <xdr:rowOff>12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4</xdr:rowOff>
              </xdr:from>
              <xdr:to>
                <xdr:col>3</xdr:col>
                <xdr:colOff>130</xdr:colOff>
                <xdr:row>100</xdr:row>
                <xdr:rowOff>11</xdr:rowOff>
              </xdr:to>
            </anchor>
          </commentPr>
        </mc:Choice>
        <mc:Fallback/>
      </mc:AlternateContent>
    </comment>
    <comment ref="B10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19</xdr:rowOff>
              </xdr:from>
              <xdr:to>
                <xdr:col>3</xdr:col>
                <xdr:colOff>130</xdr:colOff>
                <xdr:row>101</xdr:row>
                <xdr:rowOff>9</xdr:rowOff>
              </xdr:to>
            </anchor>
          </commentPr>
        </mc:Choice>
        <mc:Fallback/>
      </mc:AlternateContent>
    </comment>
    <comment ref="B10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34</xdr:rowOff>
              </xdr:from>
              <xdr:to>
                <xdr:col>3</xdr:col>
                <xdr:colOff>130</xdr:colOff>
                <xdr:row>102</xdr:row>
                <xdr:rowOff>7</xdr:rowOff>
              </xdr:to>
            </anchor>
          </commentPr>
        </mc:Choice>
        <mc:Fallback/>
      </mc:AlternateContent>
    </comment>
    <comment ref="B10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34</xdr:rowOff>
              </xdr:from>
              <xdr:to>
                <xdr:col>3</xdr:col>
                <xdr:colOff>130</xdr:colOff>
                <xdr:row>102</xdr:row>
                <xdr:rowOff>7</xdr:rowOff>
              </xdr:to>
            </anchor>
          </commentPr>
        </mc:Choice>
        <mc:Fallback/>
      </mc:AlternateContent>
    </comment>
    <comment ref="B10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34</xdr:rowOff>
              </xdr:from>
              <xdr:to>
                <xdr:col>3</xdr:col>
                <xdr:colOff>130</xdr:colOff>
                <xdr:row>102</xdr:row>
                <xdr:rowOff>7</xdr:rowOff>
              </xdr:to>
            </anchor>
          </commentPr>
        </mc:Choice>
        <mc:Fallback/>
      </mc:AlternateContent>
    </comment>
    <comment ref="B10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98</xdr:row>
                <xdr:rowOff>34</xdr:rowOff>
              </xdr:from>
              <xdr:to>
                <xdr:col>3</xdr:col>
                <xdr:colOff>130</xdr:colOff>
                <xdr:row>102</xdr:row>
                <xdr:rowOff>7</xdr:rowOff>
              </xdr:to>
            </anchor>
          </commentPr>
        </mc:Choice>
        <mc:Fallback/>
      </mc:AlternateContent>
    </comment>
    <comment ref="B10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102</xdr:row>
                <xdr:rowOff>1</xdr:rowOff>
              </xdr:from>
              <xdr:to>
                <xdr:col>3</xdr:col>
                <xdr:colOff>130</xdr:colOff>
                <xdr:row>106</xdr:row>
                <xdr:rowOff>7</xdr:rowOff>
              </xdr:to>
            </anchor>
          </commentPr>
        </mc:Choice>
        <mc:Fallback/>
      </mc:AlternateContent>
    </comment>
    <comment ref="B112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RGP=adaytum_page_3
RGR=adaytum_row_3
RGC=adaytum_col_3
RGD=adaytum_data_3
VID=C5B903620D9962C0
CHK=-755568637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110</xdr:row>
                <xdr:rowOff>7</xdr:rowOff>
              </xdr:from>
              <xdr:to>
                <xdr:col>2</xdr:col>
                <xdr:colOff>133</xdr:colOff>
                <xdr:row>113</xdr:row>
                <xdr:rowOff>47</xdr:rowOff>
              </xdr:to>
            </anchor>
          </commentPr>
        </mc:Choice>
        <mc:Fallback/>
      </mc:AlternateContent>
    </comment>
    <comment ref="B11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110</xdr:row>
                <xdr:rowOff>7</xdr:rowOff>
              </xdr:from>
              <xdr:to>
                <xdr:col>2</xdr:col>
                <xdr:colOff>133</xdr:colOff>
                <xdr:row>113</xdr:row>
                <xdr:rowOff>47</xdr:rowOff>
              </xdr:to>
            </anchor>
          </commentPr>
        </mc:Choice>
        <mc:Fallback/>
      </mc:AlternateContent>
    </comment>
    <comment ref="B1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113</xdr:row>
                <xdr:rowOff>42</xdr:rowOff>
              </xdr:from>
              <xdr:to>
                <xdr:col>2</xdr:col>
                <xdr:colOff>133</xdr:colOff>
                <xdr:row>117</xdr:row>
                <xdr:rowOff>13</xdr:rowOff>
              </xdr:to>
            </anchor>
          </commentPr>
        </mc:Choice>
        <mc:Fallback/>
      </mc:AlternateContent>
    </comment>
    <comment ref="B1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109</xdr:row>
                <xdr:rowOff>3</xdr:rowOff>
              </xdr:from>
              <xdr:to>
                <xdr:col>3</xdr:col>
                <xdr:colOff>130</xdr:colOff>
                <xdr:row>113</xdr:row>
                <xdr:rowOff>25</xdr:rowOff>
              </xdr:to>
            </anchor>
          </commentPr>
        </mc:Choice>
        <mc:Fallback/>
      </mc:AlternateContent>
    </comment>
    <comment ref="B1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112</xdr:row>
                <xdr:rowOff>0</xdr:rowOff>
              </xdr:from>
              <xdr:to>
                <xdr:col>3</xdr:col>
                <xdr:colOff>130</xdr:colOff>
                <xdr:row>114</xdr:row>
                <xdr:rowOff>5</xdr:rowOff>
              </xdr:to>
            </anchor>
          </commentPr>
        </mc:Choice>
        <mc:Fallback/>
      </mc:AlternateContent>
    </comment>
    <comment ref="B1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112</xdr:row>
                <xdr:rowOff>3</xdr:rowOff>
              </xdr:from>
              <xdr:to>
                <xdr:col>3</xdr:col>
                <xdr:colOff>130</xdr:colOff>
                <xdr:row>114</xdr:row>
                <xdr:rowOff>8</xdr:rowOff>
              </xdr:to>
            </anchor>
          </commentPr>
        </mc:Choice>
        <mc:Fallback/>
      </mc:AlternateContent>
    </comment>
    <comment ref="B1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0</xdr:rowOff>
              </xdr:from>
              <xdr:to>
                <xdr:col>3</xdr:col>
                <xdr:colOff>130</xdr:colOff>
                <xdr:row>115</xdr:row>
                <xdr:rowOff>5</xdr:rowOff>
              </xdr:to>
            </anchor>
          </commentPr>
        </mc:Choice>
        <mc:Fallback/>
      </mc:AlternateContent>
    </comment>
    <comment ref="B1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0</xdr:rowOff>
              </xdr:from>
              <xdr:to>
                <xdr:col>3</xdr:col>
                <xdr:colOff>130</xdr:colOff>
                <xdr:row>115</xdr:row>
                <xdr:rowOff>5</xdr:rowOff>
              </xdr:to>
            </anchor>
          </commentPr>
        </mc:Choice>
        <mc:Fallback/>
      </mc:AlternateContent>
    </comment>
    <comment ref="B1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0</xdr:rowOff>
              </xdr:from>
              <xdr:to>
                <xdr:col>3</xdr:col>
                <xdr:colOff>130</xdr:colOff>
                <xdr:row>115</xdr:row>
                <xdr:rowOff>5</xdr:rowOff>
              </xdr:to>
            </anchor>
          </commentPr>
        </mc:Choice>
        <mc:Fallback/>
      </mc:AlternateContent>
    </comment>
    <comment ref="B1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16</xdr:rowOff>
              </xdr:from>
              <xdr:to>
                <xdr:col>3</xdr:col>
                <xdr:colOff>130</xdr:colOff>
                <xdr:row>116</xdr:row>
                <xdr:rowOff>4</xdr:rowOff>
              </xdr:to>
            </anchor>
          </commentPr>
        </mc:Choice>
        <mc:Fallback/>
      </mc:AlternateContent>
    </comment>
    <comment ref="B1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16</xdr:rowOff>
              </xdr:from>
              <xdr:to>
                <xdr:col>3</xdr:col>
                <xdr:colOff>130</xdr:colOff>
                <xdr:row>116</xdr:row>
                <xdr:rowOff>4</xdr:rowOff>
              </xdr:to>
            </anchor>
          </commentPr>
        </mc:Choice>
        <mc:Fallback/>
      </mc:AlternateContent>
    </comment>
    <comment ref="B1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113</xdr:row>
                <xdr:rowOff>16</xdr:rowOff>
              </xdr:from>
              <xdr:to>
                <xdr:col>3</xdr:col>
                <xdr:colOff>130</xdr:colOff>
                <xdr:row>116</xdr:row>
                <xdr:rowOff>4</xdr:rowOff>
              </xdr:to>
            </anchor>
          </commentPr>
        </mc:Choice>
        <mc:Fallback/>
      </mc:AlternateContent>
    </comment>
    <comment ref="B12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RGP=adaytum_page_4
RGR=adaytum_row_4
RGC=adaytum_col_4
RGD=adaytum_data_4
VID=787116660D9962C0
CHK=1761702022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184</xdr:colOff>
                <xdr:row>125</xdr:row>
                <xdr:rowOff>7</xdr:rowOff>
              </xdr:from>
              <xdr:to>
                <xdr:col>2</xdr:col>
                <xdr:colOff>133</xdr:colOff>
                <xdr:row>128</xdr:row>
                <xdr:rowOff>47</xdr:rowOff>
              </xdr:to>
            </anchor>
          </commentPr>
        </mc:Choice>
        <mc:Fallback/>
      </mc:AlternateContent>
    </comment>
    <comment ref="B12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125</xdr:row>
                <xdr:rowOff>7</xdr:rowOff>
              </xdr:from>
              <xdr:to>
                <xdr:col>2</xdr:col>
                <xdr:colOff>133</xdr:colOff>
                <xdr:row>128</xdr:row>
                <xdr:rowOff>47</xdr:rowOff>
              </xdr:to>
            </anchor>
          </commentPr>
        </mc:Choice>
        <mc:Fallback/>
      </mc:AlternateContent>
    </comment>
    <comment ref="B1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184</xdr:colOff>
                <xdr:row>128</xdr:row>
                <xdr:rowOff>41</xdr:rowOff>
              </xdr:from>
              <xdr:to>
                <xdr:col>2</xdr:col>
                <xdr:colOff>133</xdr:colOff>
                <xdr:row>132</xdr:row>
                <xdr:rowOff>13</xdr:rowOff>
              </xdr:to>
            </anchor>
          </commentPr>
        </mc:Choice>
        <mc:Fallback/>
      </mc:AlternateContent>
    </comment>
    <comment ref="B1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123</xdr:row>
                <xdr:rowOff>1</xdr:rowOff>
              </xdr:from>
              <xdr:to>
                <xdr:col>3</xdr:col>
                <xdr:colOff>130</xdr:colOff>
                <xdr:row>128</xdr:row>
                <xdr:rowOff>5</xdr:rowOff>
              </xdr:to>
            </anchor>
          </commentPr>
        </mc:Choice>
        <mc:Fallback/>
      </mc:AlternateContent>
    </comment>
    <comment ref="B1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124</xdr:row>
                <xdr:rowOff>1</xdr:rowOff>
              </xdr:from>
              <xdr:to>
                <xdr:col>3</xdr:col>
                <xdr:colOff>130</xdr:colOff>
                <xdr:row>128</xdr:row>
                <xdr:rowOff>23</xdr:rowOff>
              </xdr:to>
            </anchor>
          </commentPr>
        </mc:Choice>
        <mc:Fallback/>
      </mc:AlternateContent>
    </comment>
    <comment ref="B1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127</xdr:row>
                <xdr:rowOff>0</xdr:rowOff>
              </xdr:from>
              <xdr:to>
                <xdr:col>3</xdr:col>
                <xdr:colOff>130</xdr:colOff>
                <xdr:row>129</xdr:row>
                <xdr:rowOff>6</xdr:rowOff>
              </xdr:to>
            </anchor>
          </commentPr>
        </mc:Choice>
        <mc:Fallback/>
      </mc:AlternateContent>
    </comment>
    <comment ref="B1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127</xdr:row>
                <xdr:rowOff>0</xdr:rowOff>
              </xdr:from>
              <xdr:to>
                <xdr:col>3</xdr:col>
                <xdr:colOff>130</xdr:colOff>
                <xdr:row>129</xdr:row>
                <xdr:rowOff>6</xdr:rowOff>
              </xdr:to>
            </anchor>
          </commentPr>
        </mc:Choice>
        <mc:Fallback/>
      </mc:AlternateContent>
    </comment>
    <comment ref="B1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128</xdr:row>
                <xdr:rowOff>0</xdr:rowOff>
              </xdr:from>
              <xdr:to>
                <xdr:col>3</xdr:col>
                <xdr:colOff>130</xdr:colOff>
                <xdr:row>130</xdr:row>
                <xdr:rowOff>6</xdr:rowOff>
              </xdr:to>
            </anchor>
          </commentPr>
        </mc:Choice>
        <mc:Fallback/>
      </mc:AlternateContent>
    </comment>
    <comment ref="B1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128</xdr:row>
                <xdr:rowOff>0</xdr:rowOff>
              </xdr:from>
              <xdr:to>
                <xdr:col>3</xdr:col>
                <xdr:colOff>130</xdr:colOff>
                <xdr:row>130</xdr:row>
                <xdr:rowOff>6</xdr:rowOff>
              </xdr:to>
            </anchor>
          </commentPr>
        </mc:Choice>
        <mc:Fallback/>
      </mc:AlternateContent>
    </comment>
    <comment ref="B1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128</xdr:row>
                <xdr:rowOff>0</xdr:rowOff>
              </xdr:from>
              <xdr:to>
                <xdr:col>3</xdr:col>
                <xdr:colOff>130</xdr:colOff>
                <xdr:row>130</xdr:row>
                <xdr:rowOff>6</xdr:rowOff>
              </xdr:to>
            </anchor>
          </commentPr>
        </mc:Choice>
        <mc:Fallback/>
      </mc:AlternateContent>
    </comment>
    <comment ref="B1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128</xdr:row>
                <xdr:rowOff>0</xdr:rowOff>
              </xdr:from>
              <xdr:to>
                <xdr:col>3</xdr:col>
                <xdr:colOff>130</xdr:colOff>
                <xdr:row>130</xdr:row>
                <xdr:rowOff>6</xdr:rowOff>
              </xdr:to>
            </anchor>
          </commentPr>
        </mc:Choice>
        <mc:Fallback/>
      </mc:AlternateContent>
    </comment>
    <comment ref="B1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128</xdr:row>
                <xdr:rowOff>0</xdr:rowOff>
              </xdr:from>
              <xdr:to>
                <xdr:col>3</xdr:col>
                <xdr:colOff>130</xdr:colOff>
                <xdr:row>130</xdr:row>
                <xdr:rowOff>6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5</xdr:row>
                <xdr:rowOff>7</xdr:rowOff>
              </xdr:from>
              <xdr:to>
                <xdr:col>5</xdr:col>
                <xdr:colOff>95</xdr:colOff>
                <xdr:row>7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5</xdr:row>
                <xdr:rowOff>7</xdr:rowOff>
              </xdr:from>
              <xdr:to>
                <xdr:col>3</xdr:col>
                <xdr:colOff>133</xdr:colOff>
                <xdr:row>7</xdr:row>
                <xdr:rowOff>14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66</xdr:colOff>
                <xdr:row>20</xdr:row>
                <xdr:rowOff>0</xdr:rowOff>
              </xdr:from>
              <xdr:to>
                <xdr:col>3</xdr:col>
                <xdr:colOff>46</xdr:colOff>
                <xdr:row>22</xdr:row>
                <xdr:rowOff>9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20</xdr:row>
                <xdr:rowOff>7</xdr:rowOff>
              </xdr:from>
              <xdr:to>
                <xdr:col>3</xdr:col>
                <xdr:colOff>133</xdr:colOff>
                <xdr:row>22</xdr:row>
                <xdr:rowOff>16</xdr:rowOff>
              </xdr:to>
            </anchor>
          </commentPr>
        </mc:Choice>
        <mc:Fallback/>
      </mc:AlternateContent>
    </comment>
    <comment ref="C3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32</xdr:row>
                <xdr:rowOff>6</xdr:rowOff>
              </xdr:from>
              <xdr:to>
                <xdr:col>5</xdr:col>
                <xdr:colOff>95</xdr:colOff>
                <xdr:row>36</xdr:row>
                <xdr:rowOff>28</xdr:rowOff>
              </xdr:to>
            </anchor>
          </commentPr>
        </mc:Choice>
        <mc:Fallback/>
      </mc:AlternateContent>
    </comment>
    <comment ref="C3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35</xdr:row>
                <xdr:rowOff>7</xdr:rowOff>
              </xdr:from>
              <xdr:to>
                <xdr:col>3</xdr:col>
                <xdr:colOff>133</xdr:colOff>
                <xdr:row>37</xdr:row>
                <xdr:rowOff>14</xdr:rowOff>
              </xdr:to>
            </anchor>
          </commentPr>
        </mc:Choice>
        <mc:Fallback/>
      </mc:AlternateContent>
    </comment>
    <comment ref="C51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46</xdr:row>
                <xdr:rowOff>7</xdr:rowOff>
              </xdr:from>
              <xdr:to>
                <xdr:col>5</xdr:col>
                <xdr:colOff>95</xdr:colOff>
                <xdr:row>52</xdr:row>
                <xdr:rowOff>11</xdr:rowOff>
              </xdr:to>
            </anchor>
          </commentPr>
        </mc:Choice>
        <mc:Fallback/>
      </mc:AlternateContent>
    </comment>
    <comment ref="C5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50</xdr:row>
                <xdr:rowOff>7</xdr:rowOff>
              </xdr:from>
              <xdr:to>
                <xdr:col>3</xdr:col>
                <xdr:colOff>133</xdr:colOff>
                <xdr:row>53</xdr:row>
                <xdr:rowOff>13</xdr:rowOff>
              </xdr:to>
            </anchor>
          </commentPr>
        </mc:Choice>
        <mc:Fallback/>
      </mc:AlternateContent>
    </comment>
    <comment ref="C6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62</xdr:row>
                <xdr:rowOff>6</xdr:rowOff>
              </xdr:from>
              <xdr:to>
                <xdr:col>5</xdr:col>
                <xdr:colOff>95</xdr:colOff>
                <xdr:row>67</xdr:row>
                <xdr:rowOff>10</xdr:rowOff>
              </xdr:to>
            </anchor>
          </commentPr>
        </mc:Choice>
        <mc:Fallback/>
      </mc:AlternateContent>
    </comment>
    <comment ref="C6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66</xdr:row>
                <xdr:rowOff>7</xdr:rowOff>
              </xdr:from>
              <xdr:to>
                <xdr:col>3</xdr:col>
                <xdr:colOff>133</xdr:colOff>
                <xdr:row>68</xdr:row>
                <xdr:rowOff>16</xdr:rowOff>
              </xdr:to>
            </anchor>
          </commentPr>
        </mc:Choice>
        <mc:Fallback/>
      </mc:AlternateContent>
    </comment>
    <comment ref="C82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76</xdr:row>
                <xdr:rowOff>7</xdr:rowOff>
              </xdr:from>
              <xdr:to>
                <xdr:col>5</xdr:col>
                <xdr:colOff>95</xdr:colOff>
                <xdr:row>81</xdr:row>
                <xdr:rowOff>11</xdr:rowOff>
              </xdr:to>
            </anchor>
          </commentPr>
        </mc:Choice>
        <mc:Fallback/>
      </mc:AlternateContent>
    </comment>
    <comment ref="C8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81</xdr:row>
                <xdr:rowOff>7</xdr:rowOff>
              </xdr:from>
              <xdr:to>
                <xdr:col>3</xdr:col>
                <xdr:colOff>133</xdr:colOff>
                <xdr:row>83</xdr:row>
                <xdr:rowOff>15</xdr:rowOff>
              </xdr:to>
            </anchor>
          </commentPr>
        </mc:Choice>
        <mc:Fallback/>
      </mc:AlternateContent>
    </comment>
    <comment ref="C9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90</xdr:row>
                <xdr:rowOff>7</xdr:rowOff>
              </xdr:from>
              <xdr:to>
                <xdr:col>5</xdr:col>
                <xdr:colOff>95</xdr:colOff>
                <xdr:row>94</xdr:row>
                <xdr:rowOff>11</xdr:rowOff>
              </xdr:to>
            </anchor>
          </commentPr>
        </mc:Choice>
        <mc:Fallback/>
      </mc:AlternateContent>
    </comment>
    <comment ref="C9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96</xdr:row>
                <xdr:rowOff>7</xdr:rowOff>
              </xdr:from>
              <xdr:to>
                <xdr:col>3</xdr:col>
                <xdr:colOff>133</xdr:colOff>
                <xdr:row>99</xdr:row>
                <xdr:rowOff>14</xdr:rowOff>
              </xdr:to>
            </anchor>
          </commentPr>
        </mc:Choice>
        <mc:Fallback/>
      </mc:AlternateContent>
    </comment>
    <comment ref="C113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106</xdr:row>
                <xdr:rowOff>6</xdr:rowOff>
              </xdr:from>
              <xdr:to>
                <xdr:col>5</xdr:col>
                <xdr:colOff>95</xdr:colOff>
                <xdr:row>110</xdr:row>
                <xdr:rowOff>10</xdr:rowOff>
              </xdr:to>
            </anchor>
          </commentPr>
        </mc:Choice>
        <mc:Fallback/>
      </mc:AlternateContent>
    </comment>
    <comment ref="C11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112</xdr:row>
                <xdr:rowOff>7</xdr:rowOff>
              </xdr:from>
              <xdr:to>
                <xdr:col>3</xdr:col>
                <xdr:colOff>133</xdr:colOff>
                <xdr:row>114</xdr:row>
                <xdr:rowOff>12</xdr:rowOff>
              </xdr:to>
            </anchor>
          </commentPr>
        </mc:Choice>
        <mc:Fallback/>
      </mc:AlternateContent>
    </comment>
    <comment ref="C12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113</xdr:row>
                <xdr:rowOff>16</xdr:rowOff>
              </xdr:from>
              <xdr:to>
                <xdr:col>5</xdr:col>
                <xdr:colOff>95</xdr:colOff>
                <xdr:row>116</xdr:row>
                <xdr:rowOff>4</xdr:rowOff>
              </xdr:to>
            </anchor>
          </commentPr>
        </mc:Choice>
        <mc:Fallback/>
      </mc:AlternateContent>
    </comment>
    <comment ref="C12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153</xdr:colOff>
                <xdr:row>127</xdr:row>
                <xdr:rowOff>7</xdr:rowOff>
              </xdr:from>
              <xdr:to>
                <xdr:col>3</xdr:col>
                <xdr:colOff>133</xdr:colOff>
                <xdr:row>129</xdr:row>
                <xdr:rowOff>13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5</xdr:row>
                <xdr:rowOff>7</xdr:rowOff>
              </xdr:from>
              <xdr:to>
                <xdr:col>6</xdr:col>
                <xdr:colOff>134</xdr:colOff>
                <xdr:row>7</xdr:row>
                <xdr:rowOff>14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30</xdr:colOff>
                <xdr:row>20</xdr:row>
                <xdr:rowOff>0</xdr:rowOff>
              </xdr:from>
              <xdr:to>
                <xdr:col>4</xdr:col>
                <xdr:colOff>17</xdr:colOff>
                <xdr:row>22</xdr:row>
                <xdr:rowOff>9</xdr:rowOff>
              </xdr:to>
            </anchor>
          </commentPr>
        </mc:Choice>
        <mc:Fallback/>
      </mc:AlternateContent>
    </comment>
    <comment ref="D36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32</xdr:row>
                <xdr:rowOff>6</xdr:rowOff>
              </xdr:from>
              <xdr:to>
                <xdr:col>6</xdr:col>
                <xdr:colOff>134</xdr:colOff>
                <xdr:row>36</xdr:row>
                <xdr:rowOff>28</xdr:rowOff>
              </xdr:to>
            </anchor>
          </commentPr>
        </mc:Choice>
        <mc:Fallback/>
      </mc:AlternateContent>
    </comment>
    <comment ref="D51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46</xdr:row>
                <xdr:rowOff>7</xdr:rowOff>
              </xdr:from>
              <xdr:to>
                <xdr:col>6</xdr:col>
                <xdr:colOff>134</xdr:colOff>
                <xdr:row>52</xdr:row>
                <xdr:rowOff>11</xdr:rowOff>
              </xdr:to>
            </anchor>
          </commentPr>
        </mc:Choice>
        <mc:Fallback/>
      </mc:AlternateContent>
    </comment>
    <comment ref="D6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62</xdr:row>
                <xdr:rowOff>6</xdr:rowOff>
              </xdr:from>
              <xdr:to>
                <xdr:col>6</xdr:col>
                <xdr:colOff>134</xdr:colOff>
                <xdr:row>67</xdr:row>
                <xdr:rowOff>10</xdr:rowOff>
              </xdr:to>
            </anchor>
          </commentPr>
        </mc:Choice>
        <mc:Fallback/>
      </mc:AlternateContent>
    </comment>
    <comment ref="D82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76</xdr:row>
                <xdr:rowOff>7</xdr:rowOff>
              </xdr:from>
              <xdr:to>
                <xdr:col>6</xdr:col>
                <xdr:colOff>134</xdr:colOff>
                <xdr:row>81</xdr:row>
                <xdr:rowOff>11</xdr:rowOff>
              </xdr:to>
            </anchor>
          </commentPr>
        </mc:Choice>
        <mc:Fallback/>
      </mc:AlternateContent>
    </comment>
    <comment ref="D9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90</xdr:row>
                <xdr:rowOff>7</xdr:rowOff>
              </xdr:from>
              <xdr:to>
                <xdr:col>6</xdr:col>
                <xdr:colOff>134</xdr:colOff>
                <xdr:row>94</xdr:row>
                <xdr:rowOff>11</xdr:rowOff>
              </xdr:to>
            </anchor>
          </commentPr>
        </mc:Choice>
        <mc:Fallback/>
      </mc:AlternateContent>
    </comment>
    <comment ref="D113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106</xdr:row>
                <xdr:rowOff>6</xdr:rowOff>
              </xdr:from>
              <xdr:to>
                <xdr:col>6</xdr:col>
                <xdr:colOff>134</xdr:colOff>
                <xdr:row>110</xdr:row>
                <xdr:rowOff>10</xdr:rowOff>
              </xdr:to>
            </anchor>
          </commentPr>
        </mc:Choice>
        <mc:Fallback/>
      </mc:AlternateContent>
    </comment>
    <comment ref="D12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147</xdr:colOff>
                <xdr:row>113</xdr:row>
                <xdr:rowOff>16</xdr:rowOff>
              </xdr:from>
              <xdr:to>
                <xdr:col>6</xdr:col>
                <xdr:colOff>134</xdr:colOff>
                <xdr:row>116</xdr:row>
                <xdr:rowOff>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SUP=N
BBF=N
NTS=Y
VAL=Y
RHD=N
LCK=N
RFH=N
BBK=Y
OVF=N
IAB=N
BAZ=N
EAZ=N
P01=Headcount Act/Bud
R01=Months
C01=SAP CC in Subregions
RGP=adaytum_page_1
RGR=adaytum_row_1
RGC=adaytum_col_1
RGD=adaytum_data_1
VID=BF6913BEF79962C0
CHK=1631070088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16</xdr:colOff>
                <xdr:row>8</xdr:row>
                <xdr:rowOff>30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16</xdr:colOff>
                <xdr:row>9</xdr:row>
                <xdr:rowOff>11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43</xdr:rowOff>
              </xdr:from>
              <xdr:to>
                <xdr:col>3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</xdr:colOff>
                <xdr:row>8</xdr:row>
                <xdr:rowOff>17</xdr:rowOff>
              </xdr:from>
              <xdr:to>
                <xdr:col>3</xdr:col>
                <xdr:colOff>10</xdr:colOff>
                <xdr:row>11</xdr:row>
                <xdr:rowOff>4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SUP=N
BBF=N
NTS=Y
VAL=Y
RHD=N
LCK=N
RFH=N
BBK=Y
OVF=N
IAB=N
BAZ=N
EAZ=N
P01=Headcount Act/Bud
R01=Months
C01=SAP CC in Subregions
RGP=adaytum_page_2
RGR=adaytum_row_2
RGC=adaytum_col_8
RGD=adaytum_data_8
VID=F5397DC1F79962C0
CHK=547422723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16</xdr:colOff>
                <xdr:row>14</xdr:row>
                <xdr:rowOff>30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16</xdr:colOff>
                <xdr:row>15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16</xdr:colOff>
                <xdr:row>20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14</xdr:row>
                <xdr:rowOff>0</xdr:rowOff>
              </xdr:from>
              <xdr:to>
                <xdr:col>3</xdr:col>
                <xdr:colOff>26</xdr:colOff>
                <xdr:row>17</xdr:row>
                <xdr:rowOff>6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14</xdr:row>
                <xdr:rowOff>0</xdr:rowOff>
              </xdr:from>
              <xdr:to>
                <xdr:col>3</xdr:col>
                <xdr:colOff>26</xdr:colOff>
                <xdr:row>17</xdr:row>
                <xdr:rowOff>6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14</xdr:row>
                <xdr:rowOff>0</xdr:rowOff>
              </xdr:from>
              <xdr:to>
                <xdr:col>3</xdr:col>
                <xdr:colOff>26</xdr:colOff>
                <xdr:row>17</xdr:row>
                <xdr:rowOff>6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SUP=N
BBF=N
NTS=Y
VAL=Y
RHD=N
LCK=N
RFH=N
BBK=Y
OVF=N
IAB=N
BAZ=N
EAZ=N
P01=Headcount Act/Bud
R01=Months
C01=SAP CC in Subregions
RGP=adaytum_page_3
RGR=adaytum_row_3
RGC=adaytum_col_9
RGD=adaytum_data_9
VID=F46581C9F79962C0
CHK=-1270818380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16</xdr:colOff>
                <xdr:row>22</xdr:row>
                <xdr:rowOff>30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16</xdr:colOff>
                <xdr:row>31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22</xdr:row>
                <xdr:rowOff>0</xdr:rowOff>
              </xdr:from>
              <xdr:to>
                <xdr:col>3</xdr:col>
                <xdr:colOff>26</xdr:colOff>
                <xdr:row>26</xdr:row>
                <xdr:rowOff>17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22</xdr:row>
                <xdr:rowOff>17</xdr:rowOff>
              </xdr:from>
              <xdr:to>
                <xdr:col>3</xdr:col>
                <xdr:colOff>26</xdr:colOff>
                <xdr:row>26</xdr:row>
                <xdr:rowOff>17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25</xdr:colOff>
                <xdr:row>22</xdr:row>
                <xdr:rowOff>17</xdr:rowOff>
              </xdr:from>
              <xdr:to>
                <xdr:col>3</xdr:col>
                <xdr:colOff>26</xdr:colOff>
                <xdr:row>26</xdr:row>
                <xdr:rowOff>17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16</xdr:colOff>
                <xdr:row>9</xdr:row>
                <xdr:rowOff>11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13</xdr:row>
                <xdr:rowOff>7</xdr:rowOff>
              </xdr:from>
              <xdr:to>
                <xdr:col>4</xdr:col>
                <xdr:colOff>16</xdr:colOff>
                <xdr:row>16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16</xdr:colOff>
                <xdr:row>27</xdr:row>
                <xdr:rowOff>13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8</xdr:row>
                <xdr:rowOff>7</xdr:rowOff>
              </xdr:from>
              <xdr:to>
                <xdr:col>12</xdr:col>
                <xdr:colOff>-66</xdr:colOff>
                <xdr:row>13</xdr:row>
                <xdr:rowOff>7</xdr:rowOff>
              </xdr:to>
            </anchor>
          </commentPr>
        </mc:Choice>
        <mc:Fallback/>
      </mc:AlternateContent>
    </comment>
    <comment ref="L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9</xdr:colOff>
                <xdr:row>9</xdr:row>
                <xdr:rowOff>14</xdr:rowOff>
              </xdr:from>
              <xdr:to>
                <xdr:col>14</xdr:col>
                <xdr:colOff>16</xdr:colOff>
                <xdr:row>14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48</xdr:row>
                <xdr:rowOff>2</xdr:rowOff>
              </xdr:from>
              <xdr:to>
                <xdr:col>19</xdr:col>
                <xdr:colOff>34</xdr:colOff>
                <xdr:row>49</xdr:row>
                <xdr:rowOff>11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90</xdr:colOff>
                <xdr:row>13</xdr:row>
                <xdr:rowOff>1</xdr:rowOff>
              </xdr:from>
              <xdr:to>
                <xdr:col>11</xdr:col>
                <xdr:colOff>80</xdr:colOff>
                <xdr:row>17</xdr:row>
                <xdr:rowOff>6</xdr:rowOff>
              </xdr:to>
            </anchor>
          </commentPr>
        </mc:Choice>
        <mc:Fallback/>
      </mc:AlternateContent>
    </comment>
    <comment ref="X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75</xdr:colOff>
                <xdr:row>6</xdr:row>
                <xdr:rowOff>12</xdr:rowOff>
              </xdr:from>
              <xdr:to>
                <xdr:col>25</xdr:col>
                <xdr:colOff>-19</xdr:colOff>
                <xdr:row>8</xdr:row>
                <xdr:rowOff>2</xdr:rowOff>
              </xdr:to>
            </anchor>
          </commentPr>
        </mc:Choice>
        <mc:Fallback/>
      </mc:AlternateContent>
    </comment>
    <comment ref="X7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97</xdr:colOff>
                <xdr:row>70</xdr:row>
                <xdr:rowOff>4</xdr:rowOff>
              </xdr:from>
              <xdr:to>
                <xdr:col>22</xdr:col>
                <xdr:colOff>-2</xdr:colOff>
                <xdr:row>75</xdr:row>
                <xdr:rowOff>7</xdr:rowOff>
              </xdr:to>
            </anchor>
          </commentPr>
        </mc:Choice>
        <mc:Fallback/>
      </mc:AlternateContent>
    </comment>
    <comment ref="Y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75</xdr:colOff>
                <xdr:row>6</xdr:row>
                <xdr:rowOff>12</xdr:rowOff>
              </xdr:from>
              <xdr:to>
                <xdr:col>29</xdr:col>
                <xdr:colOff>12</xdr:colOff>
                <xdr:row>8</xdr:row>
                <xdr:rowOff>2</xdr:rowOff>
              </xdr:to>
            </anchor>
          </commentPr>
        </mc:Choice>
        <mc:Fallback/>
      </mc:AlternateContent>
    </comment>
    <comment ref="Y7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51</xdr:colOff>
                <xdr:row>70</xdr:row>
                <xdr:rowOff>4</xdr:rowOff>
              </xdr:from>
              <xdr:to>
                <xdr:col>25</xdr:col>
                <xdr:colOff>97</xdr:colOff>
                <xdr:row>75</xdr:row>
                <xdr:rowOff>7</xdr:rowOff>
              </xdr:to>
            </anchor>
          </commentPr>
        </mc:Choice>
        <mc:Fallback/>
      </mc:AlternateContent>
    </comment>
    <comment ref="A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34</xdr:colOff>
                <xdr:row>6</xdr:row>
                <xdr:rowOff>9</xdr:rowOff>
              </xdr:from>
              <xdr:to>
                <xdr:col>48</xdr:col>
                <xdr:colOff>37</xdr:colOff>
                <xdr:row>7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<sst xmlns="http://schemas.openxmlformats.org/spreadsheetml/2006/main" count="800" uniqueCount="298">
  <si>
    <t xml:space="preserve">   This file is Read Only. Please "Save As…..." before modifying the file</t>
  </si>
  <si>
    <t xml:space="preserve">Before refreshing this proforma all data must be entered into CE2 Adaytum cube</t>
  </si>
  <si>
    <t xml:space="preserve">The Adaytum add-ins are only providing G&amp;A figures. Gross Margin, Direct allocations Residual Allocations and IBIT will </t>
  </si>
  <si>
    <t xml:space="preserve">need to be entered manually. There are only three tabs that require refreshing</t>
  </si>
  <si>
    <t xml:space="preserve">By refreshing the three adaytum tabs ( Summary, Appendices &amp; Headcount) all other pages showing figures will be updated.</t>
  </si>
  <si>
    <t xml:space="preserve">Tab</t>
  </si>
  <si>
    <t xml:space="preserve">Summary</t>
  </si>
  <si>
    <r>
      <rPr>
        <sz val="12"/>
        <rFont val="Times New Roman"/>
        <family val="1"/>
      </rPr>
      <t xml:space="preserve">"Reselect View…."  on the three separate views, to the </t>
    </r>
    <r>
      <rPr>
        <b val="true"/>
        <sz val="12"/>
        <rFont val="Times New Roman"/>
        <family val="1"/>
      </rPr>
      <t xml:space="preserve">Region Total </t>
    </r>
    <r>
      <rPr>
        <sz val="12"/>
        <rFont val="Times New Roman"/>
        <family val="1"/>
      </rPr>
      <t xml:space="preserve"> relevant to you. </t>
    </r>
  </si>
  <si>
    <t xml:space="preserve">( ie Metals,UK, Continental etc)</t>
  </si>
  <si>
    <t xml:space="preserve">The only D List that requires to be reselected is the "SAP CC in Sub-regions"</t>
  </si>
  <si>
    <t xml:space="preserve">Appendices</t>
  </si>
  <si>
    <r>
      <rPr>
        <sz val="12"/>
        <rFont val="Times New Roman"/>
        <family val="1"/>
      </rPr>
      <t xml:space="preserve">"Reselect View…."  on the nine separate views to </t>
    </r>
    <r>
      <rPr>
        <b val="true"/>
        <sz val="12"/>
        <rFont val="Times New Roman"/>
        <family val="1"/>
      </rPr>
      <t xml:space="preserve">all Cost Centers </t>
    </r>
    <r>
      <rPr>
        <sz val="12"/>
        <rFont val="Times New Roman"/>
        <family val="1"/>
      </rPr>
      <t xml:space="preserve">within your </t>
    </r>
    <r>
      <rPr>
        <b val="true"/>
        <sz val="12"/>
        <rFont val="Times New Roman"/>
        <family val="1"/>
      </rPr>
      <t xml:space="preserve">Region</t>
    </r>
    <r>
      <rPr>
        <sz val="12"/>
        <rFont val="Times New Roman"/>
        <family val="1"/>
      </rPr>
      <t xml:space="preserve"> relevant to you. </t>
    </r>
  </si>
  <si>
    <t xml:space="preserve">Once all the views have been refreshed you may need to format the three "Appendices" tabs before printing. </t>
  </si>
  <si>
    <t xml:space="preserve">If any "errors" or "REF" messages show to the right of the Total column these coloums will need to be hidden .</t>
  </si>
  <si>
    <t xml:space="preserve">Headcount</t>
  </si>
  <si>
    <r>
      <rPr>
        <sz val="12"/>
        <rFont val="Times New Roman"/>
        <family val="1"/>
      </rPr>
      <t xml:space="preserve">"Reselect View…."  on the three separate views to </t>
    </r>
    <r>
      <rPr>
        <b val="true"/>
        <sz val="12"/>
        <rFont val="Times New Roman"/>
        <family val="1"/>
      </rPr>
      <t xml:space="preserve">all Cost Centers </t>
    </r>
    <r>
      <rPr>
        <sz val="12"/>
        <rFont val="Times New Roman"/>
        <family val="1"/>
      </rPr>
      <t xml:space="preserve">within your </t>
    </r>
    <r>
      <rPr>
        <b val="true"/>
        <sz val="12"/>
        <rFont val="Times New Roman"/>
        <family val="1"/>
      </rPr>
      <t xml:space="preserve">Region</t>
    </r>
    <r>
      <rPr>
        <sz val="12"/>
        <rFont val="Times New Roman"/>
        <family val="1"/>
      </rPr>
      <t xml:space="preserve"> relevant to you. </t>
    </r>
  </si>
  <si>
    <t xml:space="preserve">This proforma is using Continental numbers as an example.</t>
  </si>
  <si>
    <t xml:space="preserve">Adaytum</t>
  </si>
  <si>
    <t xml:space="preserve">Actual</t>
  </si>
  <si>
    <t xml:space="preserve">EEL European Govt Affairs</t>
  </si>
  <si>
    <t xml:space="preserve">Consolidated</t>
  </si>
  <si>
    <t xml:space="preserve">Q1</t>
  </si>
  <si>
    <t xml:space="preserve">Apr</t>
  </si>
  <si>
    <t xml:space="preserve">May</t>
  </si>
  <si>
    <t xml:space="preserve">Jun</t>
  </si>
  <si>
    <t xml:space="preserve">Q2</t>
  </si>
  <si>
    <t xml:space="preserve">Jul</t>
  </si>
  <si>
    <t xml:space="preserve">Aug</t>
  </si>
  <si>
    <t xml:space="preserve">Sep</t>
  </si>
  <si>
    <t xml:space="preserve">Q3</t>
  </si>
  <si>
    <t xml:space="preserve">Oct</t>
  </si>
  <si>
    <t xml:space="preserve">Nov</t>
  </si>
  <si>
    <t xml:space="preserve">Dec</t>
  </si>
  <si>
    <t xml:space="preserve">Q4</t>
  </si>
  <si>
    <t xml:space="preserve">Full year</t>
  </si>
  <si>
    <t xml:space="preserve">YTD</t>
  </si>
  <si>
    <t xml:space="preserve">Contractors</t>
  </si>
  <si>
    <t xml:space="preserve"> Salaries &amp; Wages</t>
  </si>
  <si>
    <t xml:space="preserve">Employee Entertainment &amp; Meals</t>
  </si>
  <si>
    <t xml:space="preserve">Travel Costs &amp; Hotel Accommodation</t>
  </si>
  <si>
    <t xml:space="preserve">Client Entertainment</t>
  </si>
  <si>
    <t xml:space="preserve">Travel &amp; Entertainment</t>
  </si>
  <si>
    <t xml:space="preserve"> Travel &amp; Entertainment</t>
  </si>
  <si>
    <t xml:space="preserve">Computer Maintenance Contracts</t>
  </si>
  <si>
    <t xml:space="preserve">Stationery &amp; Printing</t>
  </si>
  <si>
    <t xml:space="preserve"> Office Expenses</t>
  </si>
  <si>
    <t xml:space="preserve">Employee Recruitment Fees and Incentive Payments</t>
  </si>
  <si>
    <t xml:space="preserve">Other Outside Services</t>
  </si>
  <si>
    <t xml:space="preserve"> Consultancy</t>
  </si>
  <si>
    <t xml:space="preserve"> Audit &amp; Legal</t>
  </si>
  <si>
    <t xml:space="preserve"> Occupancy Costs</t>
  </si>
  <si>
    <t xml:space="preserve"> General &amp; Admin</t>
  </si>
  <si>
    <t xml:space="preserve"> Communications</t>
  </si>
  <si>
    <t xml:space="preserve">Taxes Other Than Income</t>
  </si>
  <si>
    <t xml:space="preserve">TOTAL G&amp;A</t>
  </si>
  <si>
    <t xml:space="preserve">Amortization</t>
  </si>
  <si>
    <t xml:space="preserve">Depreciation</t>
  </si>
  <si>
    <t xml:space="preserve">CE1 Override</t>
  </si>
  <si>
    <t xml:space="preserve">CE2 Override</t>
  </si>
  <si>
    <t xml:space="preserve">Actual Headcount</t>
  </si>
  <si>
    <t xml:space="preserve">Mar</t>
  </si>
  <si>
    <t xml:space="preserve">CE1</t>
  </si>
  <si>
    <t xml:space="preserve">hard keyed</t>
  </si>
  <si>
    <t xml:space="preserve">CE2</t>
  </si>
  <si>
    <t xml:space="preserve">Jul-Dec has been reduced inline with revised headcount of 25 (plan was 32)</t>
  </si>
  <si>
    <t xml:space="preserve">Page</t>
  </si>
  <si>
    <t xml:space="preserve">Summary PL</t>
  </si>
  <si>
    <t xml:space="preserve">PL Analysis</t>
  </si>
  <si>
    <t xml:space="preserve">5,6</t>
  </si>
  <si>
    <t xml:space="preserve">Headcount/Org Chart</t>
  </si>
  <si>
    <t xml:space="preserve">7,8</t>
  </si>
  <si>
    <t xml:space="preserve">Expense Analysis</t>
  </si>
  <si>
    <t xml:space="preserve">9,10</t>
  </si>
  <si>
    <t xml:space="preserve">Allocations Analysis</t>
  </si>
  <si>
    <t xml:space="preserve">Appendix</t>
  </si>
  <si>
    <t xml:space="preserve">Detailed Expenses by Cost Centre Quarter to Date vs Reforecast 1</t>
  </si>
  <si>
    <t xml:space="preserve">Detailed Expenses by Cost Centre YTD to Date vs Reforecast 1</t>
  </si>
  <si>
    <t xml:space="preserve">Detailed Expenses by Cost Centre Full Year</t>
  </si>
  <si>
    <t xml:space="preserve">Forecast July To Dec</t>
  </si>
  <si>
    <t xml:space="preserve">Forecast Full Year</t>
  </si>
  <si>
    <t xml:space="preserve">FC</t>
  </si>
  <si>
    <t xml:space="preserve">Budget</t>
  </si>
  <si>
    <t xml:space="preserve">Variance</t>
  </si>
  <si>
    <t xml:space="preserve">Actuals &amp; June CE1</t>
  </si>
  <si>
    <t xml:space="preserve">(CE2) July - Dec</t>
  </si>
  <si>
    <t xml:space="preserve">(CE1) July - Dec</t>
  </si>
  <si>
    <t xml:space="preserve"> July  -  Dec</t>
  </si>
  <si>
    <t xml:space="preserve">CE2 Full Year</t>
  </si>
  <si>
    <t xml:space="preserve">CE1 Full Year</t>
  </si>
  <si>
    <t xml:space="preserve">Full Year</t>
  </si>
  <si>
    <t xml:space="preserve">Gross Margin*</t>
  </si>
  <si>
    <t xml:space="preserve">Expenses</t>
  </si>
  <si>
    <t xml:space="preserve">Total Allocations</t>
  </si>
  <si>
    <t xml:space="preserve">IBIT</t>
  </si>
  <si>
    <t xml:space="preserve">* Separate meetings to be held on Gross Margin.</t>
  </si>
  <si>
    <t xml:space="preserve">Highlights:</t>
  </si>
  <si>
    <t xml:space="preserve">Original Budget was $13,501,263. Revised CE2 forecast of $11,193,492 represents a $2,307,771 (18%) Saving</t>
  </si>
  <si>
    <t xml:space="preserve">Headcount is currently (19) v forecast (25) and original budget "plan" (32)</t>
  </si>
  <si>
    <t xml:space="preserve">Mark Schroeder left.  Last salary costs April, still incurring rental until his family relocates.</t>
  </si>
  <si>
    <t xml:space="preserve">Salary and wages YTD $14k over forecast. Due to yearly Expat PAYE payments in April for $98k.</t>
  </si>
  <si>
    <t xml:space="preserve">Travel and Entertainment YTD major underspend $354k.</t>
  </si>
  <si>
    <t xml:space="preserve">Legal / Consultancy YTD spend still has a significant underspend $963k, possible late billings to come through.</t>
  </si>
  <si>
    <t xml:space="preserve">General &amp; Admin YTD is overspent Annual subscriptions fees.</t>
  </si>
  <si>
    <t xml:space="preserve">Occupancy Costs YTD for the Dutch /Brussels offices are higher than forecast due to some late billing.</t>
  </si>
  <si>
    <t xml:space="preserve">Telephone costs YTD are well under Forecast.</t>
  </si>
  <si>
    <t xml:space="preserve">Forecast July to Dec.</t>
  </si>
  <si>
    <t xml:space="preserve">Same headcount and phasing as CE1 (Jan-Jun forecast).</t>
  </si>
  <si>
    <t xml:space="preserve">Travel and Entertainment reduced inline with reduced headcount from original plan. ie 25 people instead of 32 so 25/32 of original cost.</t>
  </si>
  <si>
    <t xml:space="preserve">Legal / Consultancy forecast has been retained despite underspend.  This is partially due to possible late billings. </t>
  </si>
  <si>
    <t xml:space="preserve">Phone cost underspend has been retained. IT will now be charging out landline cost which will increase monthly spend.</t>
  </si>
  <si>
    <t xml:space="preserve">Issues Recommendations</t>
  </si>
  <si>
    <t xml:space="preserve">Late billings for Consultancy /Legal still to come.</t>
  </si>
  <si>
    <t xml:space="preserve">Legal/ Consultancy not to be reduced at present. Review run rate and adjust for 2002 Budget (plan) . </t>
  </si>
  <si>
    <t xml:space="preserve">Follow Up Points from Q1 Reforecast Meeting</t>
  </si>
  <si>
    <t xml:space="preserve">May Ytd Consultancy spend by Vendor has been reviewed by the team. The team have reviewed May YTD costs and Legal </t>
  </si>
  <si>
    <t xml:space="preserve">are going to provide copies of approximately 15 contracts. This will be used to identify notice periods for any possible future cancellations. </t>
  </si>
  <si>
    <t xml:space="preserve">Brendan Devlin has now started after his delayed arrival.</t>
  </si>
  <si>
    <t xml:space="preserve">Conclusion</t>
  </si>
  <si>
    <t xml:space="preserve">Major saving from original budget of (18%). Consultancy /Legal spend under review. </t>
  </si>
  <si>
    <t xml:space="preserve">Q1 Actual </t>
  </si>
  <si>
    <t xml:space="preserve">Forecast APRIL TO DEC.</t>
  </si>
  <si>
    <t xml:space="preserve">Actual </t>
  </si>
  <si>
    <t xml:space="preserve">Budget </t>
  </si>
  <si>
    <t xml:space="preserve">Actuals (incl June CE1)</t>
  </si>
  <si>
    <t xml:space="preserve">July - Dec</t>
  </si>
  <si>
    <t xml:space="preserve">April - Dec.</t>
  </si>
  <si>
    <t xml:space="preserve">Total Gross Margin</t>
  </si>
  <si>
    <t xml:space="preserve">Summary April /May costs </t>
  </si>
  <si>
    <t xml:space="preserve">- Nil Temps </t>
  </si>
  <si>
    <t xml:space="preserve">$0k</t>
  </si>
  <si>
    <t xml:space="preserve">- April included yearly Expat PAYE </t>
  </si>
  <si>
    <t xml:space="preserve">$98k</t>
  </si>
  <si>
    <t xml:space="preserve">- Rent</t>
  </si>
  <si>
    <t xml:space="preserve">$29k</t>
  </si>
  <si>
    <t xml:space="preserve">- General Salary and Wages</t>
  </si>
  <si>
    <t xml:space="preserve">$467k</t>
  </si>
  <si>
    <t xml:space="preserve">Total April &amp; May Actuals</t>
  </si>
  <si>
    <t xml:space="preserve">$594k</t>
  </si>
  <si>
    <t xml:space="preserve"> - Travel &amp; Lodgings</t>
  </si>
  <si>
    <t xml:space="preserve">$62k</t>
  </si>
  <si>
    <t xml:space="preserve"> - Employee Meals &amp; Ent</t>
  </si>
  <si>
    <t xml:space="preserve">$4k</t>
  </si>
  <si>
    <t xml:space="preserve"> - Client Meals &amp; Ent</t>
  </si>
  <si>
    <t xml:space="preserve">$2k</t>
  </si>
  <si>
    <t xml:space="preserve"> - Other (Vehicle Fuel)</t>
  </si>
  <si>
    <t xml:space="preserve">$70k</t>
  </si>
  <si>
    <t xml:space="preserve"> - Computer Maintenance/server/</t>
  </si>
  <si>
    <t xml:space="preserve"> - stationary * printing</t>
  </si>
  <si>
    <t xml:space="preserve"> - Recruitment fees</t>
  </si>
  <si>
    <t xml:space="preserve">$80k</t>
  </si>
  <si>
    <t xml:space="preserve"> - Translation</t>
  </si>
  <si>
    <t xml:space="preserve">$3k</t>
  </si>
  <si>
    <t xml:space="preserve">- IR Japan PR company</t>
  </si>
  <si>
    <t xml:space="preserve"> - Other Professional Services/Energy</t>
  </si>
  <si>
    <t xml:space="preserve">- Office Insurance</t>
  </si>
  <si>
    <t xml:space="preserve">- Other</t>
  </si>
  <si>
    <t xml:space="preserve">$104k</t>
  </si>
  <si>
    <t xml:space="preserve">Total April &amp; May Actuals(see Expense analysis)</t>
  </si>
  <si>
    <t xml:space="preserve">$187k</t>
  </si>
  <si>
    <t xml:space="preserve"> Audit &amp; Legal (tax, reg)</t>
  </si>
  <si>
    <t xml:space="preserve">$12k</t>
  </si>
  <si>
    <t xml:space="preserve"> Occupancy Costs(rent &amp; utilities)</t>
  </si>
  <si>
    <t xml:space="preserve">$35k</t>
  </si>
  <si>
    <t xml:space="preserve">-Employee Fees</t>
  </si>
  <si>
    <t xml:space="preserve">$13k</t>
  </si>
  <si>
    <t xml:space="preserve">-Subscriptions</t>
  </si>
  <si>
    <t xml:space="preserve">$68k</t>
  </si>
  <si>
    <t xml:space="preserve">-Other (incl insurance $8k)</t>
  </si>
  <si>
    <t xml:space="preserve">$11k</t>
  </si>
  <si>
    <t xml:space="preserve">$92k</t>
  </si>
  <si>
    <t xml:space="preserve"> Mobile Phones/Land Lines/Telerate</t>
  </si>
  <si>
    <t xml:space="preserve">$5k</t>
  </si>
  <si>
    <t xml:space="preserve"> Taxes Other Than Income</t>
  </si>
  <si>
    <t xml:space="preserve">$996k</t>
  </si>
  <si>
    <t xml:space="preserve">Depreciation &amp; Amortization</t>
  </si>
  <si>
    <t xml:space="preserve">Other Expenses</t>
  </si>
  <si>
    <t xml:space="preserve">TOTAL DIRECT COST</t>
  </si>
  <si>
    <t xml:space="preserve">Direct Allocations</t>
  </si>
  <si>
    <t xml:space="preserve">$418k</t>
  </si>
  <si>
    <t xml:space="preserve">Residual Allocations</t>
  </si>
  <si>
    <t xml:space="preserve">$578k</t>
  </si>
  <si>
    <t xml:space="preserve">3rd Party Interest Income</t>
  </si>
  <si>
    <t xml:space="preserve">Other Income/Expense</t>
  </si>
  <si>
    <t xml:space="preserve">INCOME BEFORE INTEREST &amp; TAX</t>
  </si>
  <si>
    <t xml:space="preserve">-</t>
  </si>
  <si>
    <t xml:space="preserve">HEADCOUNT</t>
  </si>
  <si>
    <t xml:space="preserve">Varianc</t>
  </si>
  <si>
    <t xml:space="preserve">Actuals</t>
  </si>
  <si>
    <t xml:space="preserve">July - Dec.</t>
  </si>
  <si>
    <t xml:space="preserve">Doug Wood to review bold items - provisional</t>
  </si>
  <si>
    <t xml:space="preserve">Headcount Gov Affairs (Continental)</t>
  </si>
  <si>
    <t xml:space="preserve">Total Gov Affairs Headcount</t>
  </si>
  <si>
    <t xml:space="preserve">Headcount Gov Affairs (UK)</t>
  </si>
  <si>
    <t xml:space="preserve">Variance Summary</t>
  </si>
  <si>
    <t xml:space="preserve">Variance Q2</t>
  </si>
  <si>
    <t xml:space="preserve">(Actual v CE1 Forecast)</t>
  </si>
  <si>
    <t xml:space="preserve">Description</t>
  </si>
  <si>
    <t xml:space="preserve">Due to yearly Expat PAYE payments in April for $98k.</t>
  </si>
  <si>
    <t xml:space="preserve">On line with forecast</t>
  </si>
  <si>
    <t xml:space="preserve">(See full breakdown of cost on next page)</t>
  </si>
  <si>
    <t xml:space="preserve">Significant underspend, possibility of late billings to come through.</t>
  </si>
  <si>
    <t xml:space="preserve">Office costs for Brussels and Amsterdam office. Overstated due to late 2000 and Q1 costs</t>
  </si>
  <si>
    <t xml:space="preserve">Annual subscriptions fees for Confederation of British Industry $26k &amp; Electricity Association $36k in April.</t>
  </si>
  <si>
    <t xml:space="preserve">Well under Forecast. From July on land lines/faxes will be charged to each cost centre this could increase the cost by $5,000 per month.</t>
  </si>
  <si>
    <t xml:space="preserve">Savings Summary</t>
  </si>
  <si>
    <t xml:space="preserve">Total </t>
  </si>
  <si>
    <t xml:space="preserve">Saving</t>
  </si>
  <si>
    <t xml:space="preserve">Original Budget</t>
  </si>
  <si>
    <t xml:space="preserve">CE1 (Forecast end of Q1)</t>
  </si>
  <si>
    <t xml:space="preserve">14% saving on original budget. Mostly Salary and wages</t>
  </si>
  <si>
    <t xml:space="preserve">CE2 (Forecast end of Q2)</t>
  </si>
  <si>
    <t xml:space="preserve"> 4% saving on CE1. Mostly Travel and Entertainment</t>
  </si>
  <si>
    <t xml:space="preserve">18% saving on original budget</t>
  </si>
  <si>
    <t xml:space="preserve">MAY YTD -Consultancy and Legal Spend </t>
  </si>
  <si>
    <t xml:space="preserve">Note : copies of several of the contracts are being collected from Legal for a major review.</t>
  </si>
  <si>
    <t xml:space="preserve"> </t>
  </si>
  <si>
    <t xml:space="preserve">(All)</t>
  </si>
  <si>
    <t xml:space="preserve">For Government Affairs - May YTD 2001</t>
  </si>
  <si>
    <t xml:space="preserve">Cost group</t>
  </si>
  <si>
    <t xml:space="preserve">Name of offsetting account</t>
  </si>
  <si>
    <t xml:space="preserve">Total (USD)</t>
  </si>
  <si>
    <t xml:space="preserve">Consultancy</t>
  </si>
  <si>
    <t xml:space="preserve">Citigate Westminster Ltd</t>
  </si>
  <si>
    <t xml:space="preserve">4 invoices ($18k relates to last year)</t>
  </si>
  <si>
    <t xml:space="preserve">Mayer Brown &amp; Platt</t>
  </si>
  <si>
    <t xml:space="preserve">3 invoices ($28k relates to last year) </t>
  </si>
  <si>
    <t xml:space="preserve">KMC International Search And Select</t>
  </si>
  <si>
    <t xml:space="preserve">Recruitment Fees</t>
  </si>
  <si>
    <t xml:space="preserve">Brattle Group, Ltd</t>
  </si>
  <si>
    <t xml:space="preserve">Edelman Public Relations Worldwide</t>
  </si>
  <si>
    <t xml:space="preserve">Timothy Robert Ewing</t>
  </si>
  <si>
    <t xml:space="preserve">MSI Trans-Action</t>
  </si>
  <si>
    <t xml:space="preserve">Oxera Environmental</t>
  </si>
  <si>
    <t xml:space="preserve">Oppenhoff &amp; Radler</t>
  </si>
  <si>
    <t xml:space="preserve">Oxford Economic Research</t>
  </si>
  <si>
    <t xml:space="preserve">Glaser Public Affairs</t>
  </si>
  <si>
    <t xml:space="preserve">NATL ECONOMIC RESEARCH ASSOC</t>
  </si>
  <si>
    <t xml:space="preserve">Ernst &amp; Young</t>
  </si>
  <si>
    <t xml:space="preserve">The Institute Of Economic Affairs</t>
  </si>
  <si>
    <t xml:space="preserve">The Belgravia Surgery</t>
  </si>
  <si>
    <t xml:space="preserve">Gissings</t>
  </si>
  <si>
    <t xml:space="preserve">Isherwood Communications Ltd</t>
  </si>
  <si>
    <t xml:space="preserve">Wikborg Rein &amp; Co</t>
  </si>
  <si>
    <t xml:space="preserve">Capita IRG Trustees Ltd/Enron</t>
  </si>
  <si>
    <t xml:space="preserve">Kema International B.V.</t>
  </si>
  <si>
    <t xml:space="preserve">Gls Langage Services</t>
  </si>
  <si>
    <t xml:space="preserve">CMS Cameron McKenna Sp zoo</t>
  </si>
  <si>
    <t xml:space="preserve">Cornwall Consulting</t>
  </si>
  <si>
    <t xml:space="preserve">AR/AP-NonTrd-Interco</t>
  </si>
  <si>
    <t xml:space="preserve">Uria &amp; Menendez Abogados</t>
  </si>
  <si>
    <t xml:space="preserve">Outside Svcs-Profess</t>
  </si>
  <si>
    <t xml:space="preserve">Reclass</t>
  </si>
  <si>
    <t xml:space="preserve">Consultancy Total</t>
  </si>
  <si>
    <t xml:space="preserve">Audit &amp; Legal</t>
  </si>
  <si>
    <t xml:space="preserve">6 invoices relating to last year</t>
  </si>
  <si>
    <t xml:space="preserve">Schonherr Barfuss Torggler and</t>
  </si>
  <si>
    <t xml:space="preserve">Kennedy Van Der Laan</t>
  </si>
  <si>
    <t xml:space="preserve">Linklaters &amp; Alliance</t>
  </si>
  <si>
    <t xml:space="preserve">Wilmer Cutler &amp; Pickering</t>
  </si>
  <si>
    <t xml:space="preserve">Hogan &amp; Hartson</t>
  </si>
  <si>
    <t xml:space="preserve">Lenz &amp; Staehelin</t>
  </si>
  <si>
    <t xml:space="preserve">De Bandt Van Hecke, Lagae &amp; Loesch</t>
  </si>
  <si>
    <t xml:space="preserve">Kromann &amp; Munter</t>
  </si>
  <si>
    <t xml:space="preserve">Revisecatch Ltd</t>
  </si>
  <si>
    <t xml:space="preserve">Audit &amp; Legal Total</t>
  </si>
  <si>
    <t xml:space="preserve">TOTAL</t>
  </si>
  <si>
    <t xml:space="preserve">Q1 Restated Allocations</t>
  </si>
  <si>
    <t xml:space="preserve">Q2 Allocations</t>
  </si>
  <si>
    <t xml:space="preserve">Government Affairs Total</t>
  </si>
  <si>
    <t xml:space="preserve">% of Total Support</t>
  </si>
  <si>
    <t xml:space="preserve">Government Affairs Total Direct Cost</t>
  </si>
  <si>
    <t xml:space="preserve">Commercial Allocations</t>
  </si>
  <si>
    <t xml:space="preserve">UK region</t>
  </si>
  <si>
    <t xml:space="preserve">Continental region</t>
  </si>
  <si>
    <t xml:space="preserve">Scandinavia</t>
  </si>
  <si>
    <t xml:space="preserve">EnCom / Epower</t>
  </si>
  <si>
    <t xml:space="preserve">EES @ 50%</t>
  </si>
  <si>
    <t xml:space="preserve">Non-Allocated Executive</t>
  </si>
  <si>
    <t xml:space="preserve">Enron Europe Total</t>
  </si>
  <si>
    <t xml:space="preserve">Recharge (Other)</t>
  </si>
  <si>
    <t xml:space="preserve">EBS</t>
  </si>
  <si>
    <t xml:space="preserve">Non-Enron Europe Total</t>
  </si>
  <si>
    <t xml:space="preserve">TOTAL ALL REGIONS</t>
  </si>
  <si>
    <t xml:space="preserve">This is running at around 4% each month. These includes approx 8 hours per month management time for each of the 4 cost centres heads (ie 32 hours per month total).</t>
  </si>
  <si>
    <t xml:space="preserve">This also includes some continuing costs for Mark Schroeder (rental Q2), which will cease in Q3.</t>
  </si>
  <si>
    <t xml:space="preserve">Timesheeting has improved significantly over the first two quarters.</t>
  </si>
  <si>
    <t xml:space="preserve">APPENDICE</t>
  </si>
  <si>
    <t xml:space="preserve">YTD Actual</t>
  </si>
  <si>
    <t xml:space="preserve">YTD Budget</t>
  </si>
  <si>
    <t xml:space="preserve">Forecast Headcount</t>
  </si>
  <si>
    <t xml:space="preserve">YTD Variance</t>
  </si>
  <si>
    <t xml:space="preserve">Headcount Variance</t>
  </si>
  <si>
    <t xml:space="preserve">FC CE2 July - Dec</t>
  </si>
  <si>
    <t xml:space="preserve">CE1 July - Dec</t>
  </si>
  <si>
    <t xml:space="preserve">Variance July - Dec</t>
  </si>
  <si>
    <t xml:space="preserve">FC Full Year</t>
  </si>
  <si>
    <t xml:space="preserve">Budget Full Year</t>
  </si>
  <si>
    <t xml:space="preserve">Variance Full Year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</si>
</sst>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;[RED]\(#,##0\)"/>
    <numFmt numFmtId="167" formatCode="#,##0;[RED]\(#,##0\);\-"/>
    <numFmt numFmtId="168" formatCode="\$#,##0.00;[RED]&quot;$(&quot;#,##0.00\);\-"/>
    <numFmt numFmtId="169" formatCode="#,##0.00;[RED]\(#,##0.00\);\-"/>
    <numFmt numFmtId="170" formatCode="0%"/>
    <numFmt numFmtId="171" formatCode="0"/>
  </numFmts>
  <fonts count="6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12"/>
      <name val="Times New Roman"/>
      <family val="1"/>
    </font>
    <font>
      <b val="true"/>
      <sz val="16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99CC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Tahoma"/>
      <family val="0"/>
    </font>
    <font>
      <b val="true"/>
      <sz val="10"/>
      <name val="Arial"/>
      <family val="2"/>
    </font>
    <font>
      <sz val="54"/>
      <color rgb="FFFF0000"/>
      <name val="Times New Roman"/>
      <family val="0"/>
    </font>
    <font>
      <sz val="50"/>
      <color rgb="FF000000"/>
      <name val="Times New Roman"/>
      <family val="0"/>
    </font>
    <font>
      <sz val="24"/>
      <color rgb="FF000000"/>
      <name val="Times New Roman"/>
      <family val="0"/>
    </font>
    <font>
      <b val="true"/>
      <sz val="14"/>
      <name val="Times New Roman"/>
      <family val="1"/>
    </font>
    <font>
      <b val="true"/>
      <sz val="18"/>
      <name val="Times New Roman"/>
      <family val="1"/>
    </font>
    <font>
      <sz val="16"/>
      <name val="Arial"/>
      <family val="2"/>
    </font>
    <font>
      <b val="true"/>
      <sz val="16"/>
      <name val="Times New Roman"/>
      <family val="1"/>
    </font>
    <font>
      <sz val="16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8"/>
      <name val="Arial"/>
      <family val="2"/>
    </font>
    <font>
      <b val="true"/>
      <sz val="13"/>
      <name val="Times New Roman"/>
      <family val="1"/>
    </font>
    <font>
      <sz val="13"/>
      <name val="Times New Roman"/>
      <family val="1"/>
    </font>
    <font>
      <sz val="13"/>
      <name val="Arial"/>
      <family val="0"/>
    </font>
    <font>
      <sz val="11"/>
      <name val="Times New Roman"/>
      <family val="1"/>
    </font>
    <font>
      <sz val="11"/>
      <name val="Arial"/>
      <family val="0"/>
    </font>
    <font>
      <sz val="14"/>
      <name val="Times New Roman"/>
      <family val="1"/>
    </font>
    <font>
      <b val="true"/>
      <sz val="16"/>
      <color rgb="FFCCFFFF"/>
      <name val="Arial"/>
      <family val="2"/>
    </font>
    <font>
      <b val="true"/>
      <sz val="18"/>
      <color rgb="FFCCFFFF"/>
      <name val="Times New Roman"/>
      <family val="1"/>
    </font>
    <font>
      <i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b val="true"/>
      <sz val="8"/>
      <color rgb="FF000000"/>
      <name val="Tahoma"/>
      <family val="0"/>
    </font>
    <font>
      <b val="true"/>
      <sz val="20"/>
      <color rgb="FFCCFFFF"/>
      <name val="Arial"/>
      <family val="2"/>
    </font>
    <font>
      <b val="true"/>
      <i val="true"/>
      <sz val="10"/>
      <name val="Arial"/>
      <family val="2"/>
    </font>
    <font>
      <sz val="10"/>
      <color rgb="FF000000"/>
      <name val="Arial"/>
      <family val="0"/>
    </font>
    <font>
      <sz val="12"/>
      <color rgb="FFFFFFFF"/>
      <name val="Arial"/>
      <family val="0"/>
    </font>
    <font>
      <sz val="12"/>
      <color rgb="FF000000"/>
      <name val="Arial"/>
      <family val="0"/>
    </font>
    <font>
      <sz val="8"/>
      <color rgb="FFFFFFFF"/>
      <name val="Arial"/>
      <family val="0"/>
    </font>
    <font>
      <sz val="10"/>
      <color rgb="FFFFFFFF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2"/>
      <name val="Arial"/>
      <family val="0"/>
    </font>
    <font>
      <b val="true"/>
      <sz val="10"/>
      <name val="Arial"/>
      <family val="0"/>
    </font>
    <font>
      <sz val="10"/>
      <color rgb="FF993366"/>
      <name val="Arial"/>
      <family val="2"/>
    </font>
    <font>
      <b val="true"/>
      <sz val="48"/>
      <name val="Times New Roman"/>
      <family val="1"/>
    </font>
    <font>
      <b val="true"/>
      <sz val="10"/>
      <color rgb="FFCC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9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9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9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9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9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5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5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2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2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1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3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11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11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8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11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8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1" fillId="4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4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3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41040</xdr:colOff>
      <xdr:row>3</xdr:row>
      <xdr:rowOff>209520</xdr:rowOff>
    </xdr:to>
    <xdr:pic>
      <xdr:nvPicPr>
        <xdr:cNvPr id="0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941796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362880</xdr:colOff>
      <xdr:row>2</xdr:row>
      <xdr:rowOff>200160</xdr:rowOff>
    </xdr:to>
    <xdr:sp>
      <xdr:nvSpPr>
        <xdr:cNvPr id="1" name="Text 2"/>
        <xdr:cNvSpPr/>
      </xdr:nvSpPr>
      <xdr:spPr>
        <a:xfrm>
          <a:off x="0" y="0"/>
          <a:ext cx="2013120" cy="60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600" strike="noStrike" u="none">
              <a:effectLst/>
              <a:uFillTx/>
              <a:latin typeface="Arial"/>
            </a:rPr>
            <a:t>INSTRUCTIONS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433080</xdr:colOff>
      <xdr:row>4</xdr:row>
      <xdr:rowOff>162000</xdr:rowOff>
    </xdr:to>
    <xdr:pic>
      <xdr:nvPicPr>
        <xdr:cNvPr id="60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09152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362160</xdr:colOff>
      <xdr:row>1</xdr:row>
      <xdr:rowOff>9360</xdr:rowOff>
    </xdr:from>
    <xdr:to>
      <xdr:col>4</xdr:col>
      <xdr:colOff>252360</xdr:colOff>
      <xdr:row>4</xdr:row>
      <xdr:rowOff>9720</xdr:rowOff>
    </xdr:to>
    <xdr:sp>
      <xdr:nvSpPr>
        <xdr:cNvPr id="61" name="Text 2"/>
        <xdr:cNvSpPr/>
      </xdr:nvSpPr>
      <xdr:spPr>
        <a:xfrm>
          <a:off x="362160" y="171360"/>
          <a:ext cx="246564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Headcount Org Chart.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161280</xdr:colOff>
      <xdr:row>1</xdr:row>
      <xdr:rowOff>0</xdr:rowOff>
    </xdr:from>
    <xdr:to>
      <xdr:col>12</xdr:col>
      <xdr:colOff>20880</xdr:colOff>
      <xdr:row>3</xdr:row>
      <xdr:rowOff>66600</xdr:rowOff>
    </xdr:to>
    <xdr:pic>
      <xdr:nvPicPr>
        <xdr:cNvPr id="62" name="Picture 3" descr=""/>
        <xdr:cNvPicPr/>
      </xdr:nvPicPr>
      <xdr:blipFill>
        <a:blip r:embed="rId2"/>
        <a:stretch/>
      </xdr:blipFill>
      <xdr:spPr>
        <a:xfrm>
          <a:off x="724392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402120</xdr:colOff>
      <xdr:row>9</xdr:row>
      <xdr:rowOff>75960</xdr:rowOff>
    </xdr:from>
    <xdr:to>
      <xdr:col>8</xdr:col>
      <xdr:colOff>312480</xdr:colOff>
      <xdr:row>15</xdr:row>
      <xdr:rowOff>152280</xdr:rowOff>
    </xdr:to>
    <xdr:sp>
      <xdr:nvSpPr>
        <xdr:cNvPr id="63" name="AutoShape 45"/>
        <xdr:cNvSpPr/>
      </xdr:nvSpPr>
      <xdr:spPr>
        <a:xfrm>
          <a:off x="4265640" y="1533240"/>
          <a:ext cx="1198080" cy="104796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Richard Lewis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&amp;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Rick Shapiro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402480</xdr:colOff>
      <xdr:row>16</xdr:row>
      <xdr:rowOff>152280</xdr:rowOff>
    </xdr:from>
    <xdr:to>
      <xdr:col>5</xdr:col>
      <xdr:colOff>342720</xdr:colOff>
      <xdr:row>21</xdr:row>
      <xdr:rowOff>142920</xdr:rowOff>
    </xdr:to>
    <xdr:sp>
      <xdr:nvSpPr>
        <xdr:cNvPr id="64" name="AutoShape 46"/>
        <xdr:cNvSpPr/>
      </xdr:nvSpPr>
      <xdr:spPr>
        <a:xfrm>
          <a:off x="2334240" y="2743200"/>
          <a:ext cx="1227960" cy="8002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Paul Dawson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Senior 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UK, Spain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&amp; Italy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EES &amp; Coal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160920</xdr:colOff>
      <xdr:row>16</xdr:row>
      <xdr:rowOff>86040</xdr:rowOff>
    </xdr:from>
    <xdr:to>
      <xdr:col>11</xdr:col>
      <xdr:colOff>161640</xdr:colOff>
      <xdr:row>22</xdr:row>
      <xdr:rowOff>75960</xdr:rowOff>
    </xdr:to>
    <xdr:sp>
      <xdr:nvSpPr>
        <xdr:cNvPr id="65" name="AutoShape 47"/>
        <xdr:cNvSpPr/>
      </xdr:nvSpPr>
      <xdr:spPr>
        <a:xfrm>
          <a:off x="5955840" y="2676960"/>
          <a:ext cx="1288440" cy="96120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Doug Wood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Senior 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Central &amp; Eastern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Europe &amp; Cont. Gas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492840</xdr:colOff>
      <xdr:row>21</xdr:row>
      <xdr:rowOff>9360</xdr:rowOff>
    </xdr:from>
    <xdr:to>
      <xdr:col>3</xdr:col>
      <xdr:colOff>81000</xdr:colOff>
      <xdr:row>25</xdr:row>
      <xdr:rowOff>28440</xdr:rowOff>
    </xdr:to>
    <xdr:sp>
      <xdr:nvSpPr>
        <xdr:cNvPr id="66" name="AutoShape 48"/>
        <xdr:cNvSpPr/>
      </xdr:nvSpPr>
      <xdr:spPr>
        <a:xfrm>
          <a:off x="1136880" y="3409920"/>
          <a:ext cx="875880" cy="6667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Kerryann Irwin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Assistant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241560</xdr:colOff>
      <xdr:row>21</xdr:row>
      <xdr:rowOff>104760</xdr:rowOff>
    </xdr:from>
    <xdr:to>
      <xdr:col>12</xdr:col>
      <xdr:colOff>473400</xdr:colOff>
      <xdr:row>25</xdr:row>
      <xdr:rowOff>123840</xdr:rowOff>
    </xdr:to>
    <xdr:sp>
      <xdr:nvSpPr>
        <xdr:cNvPr id="67" name="AutoShape 49"/>
        <xdr:cNvSpPr/>
      </xdr:nvSpPr>
      <xdr:spPr>
        <a:xfrm>
          <a:off x="7324200" y="3505320"/>
          <a:ext cx="875880" cy="6667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Merle Glen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Assistant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80640</xdr:colOff>
      <xdr:row>29</xdr:row>
      <xdr:rowOff>28440</xdr:rowOff>
    </xdr:from>
    <xdr:to>
      <xdr:col>3</xdr:col>
      <xdr:colOff>402840</xdr:colOff>
      <xdr:row>32</xdr:row>
      <xdr:rowOff>152640</xdr:rowOff>
    </xdr:to>
    <xdr:sp>
      <xdr:nvSpPr>
        <xdr:cNvPr id="68" name="AutoShape 50"/>
        <xdr:cNvSpPr/>
      </xdr:nvSpPr>
      <xdr:spPr>
        <a:xfrm>
          <a:off x="1368360" y="4724280"/>
          <a:ext cx="966240" cy="6098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Gas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442440</xdr:colOff>
      <xdr:row>29</xdr:row>
      <xdr:rowOff>28440</xdr:rowOff>
    </xdr:from>
    <xdr:to>
      <xdr:col>5</xdr:col>
      <xdr:colOff>241920</xdr:colOff>
      <xdr:row>32</xdr:row>
      <xdr:rowOff>152640</xdr:rowOff>
    </xdr:to>
    <xdr:sp>
      <xdr:nvSpPr>
        <xdr:cNvPr id="69" name="AutoShape 51"/>
        <xdr:cNvSpPr/>
      </xdr:nvSpPr>
      <xdr:spPr>
        <a:xfrm>
          <a:off x="2374200" y="4724280"/>
          <a:ext cx="1087200" cy="6098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Nick Elms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321840</xdr:colOff>
      <xdr:row>29</xdr:row>
      <xdr:rowOff>28440</xdr:rowOff>
    </xdr:from>
    <xdr:to>
      <xdr:col>7</xdr:col>
      <xdr:colOff>720</xdr:colOff>
      <xdr:row>32</xdr:row>
      <xdr:rowOff>152640</xdr:rowOff>
    </xdr:to>
    <xdr:sp>
      <xdr:nvSpPr>
        <xdr:cNvPr id="70" name="AutoShape 52"/>
        <xdr:cNvSpPr/>
      </xdr:nvSpPr>
      <xdr:spPr>
        <a:xfrm>
          <a:off x="3541320" y="4724280"/>
          <a:ext cx="966600" cy="6098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Alfredo Huertas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Spain, Italy,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Portugal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29</xdr:row>
      <xdr:rowOff>28440</xdr:rowOff>
    </xdr:from>
    <xdr:to>
      <xdr:col>9</xdr:col>
      <xdr:colOff>403200</xdr:colOff>
      <xdr:row>32</xdr:row>
      <xdr:rowOff>152640</xdr:rowOff>
    </xdr:to>
    <xdr:sp>
      <xdr:nvSpPr>
        <xdr:cNvPr id="71" name="AutoShape 53"/>
        <xdr:cNvSpPr/>
      </xdr:nvSpPr>
      <xdr:spPr>
        <a:xfrm>
          <a:off x="5231520" y="4724280"/>
          <a:ext cx="966600" cy="6098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Brendan Devlin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Cont. Gas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(Brussels)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34</xdr:row>
      <xdr:rowOff>133560</xdr:rowOff>
    </xdr:from>
    <xdr:to>
      <xdr:col>9</xdr:col>
      <xdr:colOff>403200</xdr:colOff>
      <xdr:row>39</xdr:row>
      <xdr:rowOff>162000</xdr:rowOff>
    </xdr:to>
    <xdr:sp>
      <xdr:nvSpPr>
        <xdr:cNvPr id="72" name="AutoShape 54"/>
        <xdr:cNvSpPr/>
      </xdr:nvSpPr>
      <xdr:spPr>
        <a:xfrm>
          <a:off x="5231520" y="5639040"/>
          <a:ext cx="966600" cy="8380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Antoine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Duvauchelle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 0.5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402480</xdr:colOff>
      <xdr:row>34</xdr:row>
      <xdr:rowOff>133560</xdr:rowOff>
    </xdr:from>
    <xdr:to>
      <xdr:col>12</xdr:col>
      <xdr:colOff>594360</xdr:colOff>
      <xdr:row>38</xdr:row>
      <xdr:rowOff>133560</xdr:rowOff>
    </xdr:to>
    <xdr:sp>
      <xdr:nvSpPr>
        <xdr:cNvPr id="73" name="AutoShape 55"/>
        <xdr:cNvSpPr/>
      </xdr:nvSpPr>
      <xdr:spPr>
        <a:xfrm>
          <a:off x="6841440" y="5639040"/>
          <a:ext cx="1479600" cy="6476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Justyna Ozegalska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 </a:t>
          </a:r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(NOT IN HEADCOUNT)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(Warsaw)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402480</xdr:colOff>
      <xdr:row>34</xdr:row>
      <xdr:rowOff>133560</xdr:rowOff>
    </xdr:from>
    <xdr:to>
      <xdr:col>5</xdr:col>
      <xdr:colOff>81000</xdr:colOff>
      <xdr:row>38</xdr:row>
      <xdr:rowOff>95400</xdr:rowOff>
    </xdr:to>
    <xdr:sp>
      <xdr:nvSpPr>
        <xdr:cNvPr id="74" name="AutoShape 56"/>
        <xdr:cNvSpPr/>
      </xdr:nvSpPr>
      <xdr:spPr>
        <a:xfrm>
          <a:off x="2334240" y="5639040"/>
          <a:ext cx="96624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Mustafa Hussain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Analyst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241560</xdr:colOff>
      <xdr:row>34</xdr:row>
      <xdr:rowOff>133560</xdr:rowOff>
    </xdr:from>
    <xdr:to>
      <xdr:col>6</xdr:col>
      <xdr:colOff>563760</xdr:colOff>
      <xdr:row>38</xdr:row>
      <xdr:rowOff>95400</xdr:rowOff>
    </xdr:to>
    <xdr:sp>
      <xdr:nvSpPr>
        <xdr:cNvPr id="75" name="AutoShape 57"/>
        <xdr:cNvSpPr/>
      </xdr:nvSpPr>
      <xdr:spPr>
        <a:xfrm>
          <a:off x="3461040" y="5639040"/>
          <a:ext cx="96624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David Gonzalez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482760</xdr:colOff>
      <xdr:row>29</xdr:row>
      <xdr:rowOff>28440</xdr:rowOff>
    </xdr:from>
    <xdr:to>
      <xdr:col>12</xdr:col>
      <xdr:colOff>161640</xdr:colOff>
      <xdr:row>32</xdr:row>
      <xdr:rowOff>152640</xdr:rowOff>
    </xdr:to>
    <xdr:sp>
      <xdr:nvSpPr>
        <xdr:cNvPr id="76" name="AutoShape 58"/>
        <xdr:cNvSpPr/>
      </xdr:nvSpPr>
      <xdr:spPr>
        <a:xfrm>
          <a:off x="6921720" y="4724280"/>
          <a:ext cx="966600" cy="6098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C&amp; EE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361080</xdr:colOff>
      <xdr:row>15</xdr:row>
      <xdr:rowOff>152280</xdr:rowOff>
    </xdr:from>
    <xdr:to>
      <xdr:col>10</xdr:col>
      <xdr:colOff>160920</xdr:colOff>
      <xdr:row>16</xdr:row>
      <xdr:rowOff>86400</xdr:rowOff>
    </xdr:to>
    <xdr:cxnSp>
      <xdr:nvCxnSpPr>
        <xdr:cNvPr id="77" name="AutoShape 59"/>
        <xdr:cNvCxnSpPr/>
      </xdr:nvCxnSpPr>
      <xdr:spPr>
        <a:xfrm flipH="1" rot="16200000">
          <a:off x="5686200" y="1763280"/>
          <a:ext cx="96480" cy="1731960"/>
        </a:xfrm>
        <a:prstGeom prst="bentConnector3">
          <a:avLst>
            <a:gd name="adj1" fmla="val 49812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4</xdr:col>
      <xdr:colOff>371880</xdr:colOff>
      <xdr:row>15</xdr:row>
      <xdr:rowOff>152280</xdr:rowOff>
    </xdr:from>
    <xdr:to>
      <xdr:col>7</xdr:col>
      <xdr:colOff>362880</xdr:colOff>
      <xdr:row>16</xdr:row>
      <xdr:rowOff>152640</xdr:rowOff>
    </xdr:to>
    <xdr:cxnSp>
      <xdr:nvCxnSpPr>
        <xdr:cNvPr id="78" name="AutoShape 60"/>
        <xdr:cNvCxnSpPr/>
      </xdr:nvCxnSpPr>
      <xdr:spPr>
        <a:xfrm rot="5400000">
          <a:off x="3827160" y="1701000"/>
          <a:ext cx="162720" cy="1923120"/>
        </a:xfrm>
        <a:prstGeom prst="bentConnector3">
          <a:avLst>
            <a:gd name="adj1" fmla="val 47006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2</xdr:col>
      <xdr:colOff>563040</xdr:colOff>
      <xdr:row>21</xdr:row>
      <xdr:rowOff>142920</xdr:rowOff>
    </xdr:from>
    <xdr:to>
      <xdr:col>4</xdr:col>
      <xdr:colOff>372960</xdr:colOff>
      <xdr:row>29</xdr:row>
      <xdr:rowOff>28800</xdr:rowOff>
    </xdr:to>
    <xdr:cxnSp>
      <xdr:nvCxnSpPr>
        <xdr:cNvPr id="79" name="AutoShape 61"/>
        <xdr:cNvCxnSpPr/>
      </xdr:nvCxnSpPr>
      <xdr:spPr>
        <a:xfrm rot="5400000">
          <a:off x="1808640" y="3585240"/>
          <a:ext cx="1181520" cy="1098000"/>
        </a:xfrm>
        <a:prstGeom prst="bentConnector3">
          <a:avLst>
            <a:gd name="adj1" fmla="val 49984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4</xdr:col>
      <xdr:colOff>372240</xdr:colOff>
      <xdr:row>21</xdr:row>
      <xdr:rowOff>142920</xdr:rowOff>
    </xdr:from>
    <xdr:to>
      <xdr:col>6</xdr:col>
      <xdr:colOff>161640</xdr:colOff>
      <xdr:row>29</xdr:row>
      <xdr:rowOff>28800</xdr:rowOff>
    </xdr:to>
    <xdr:cxnSp>
      <xdr:nvCxnSpPr>
        <xdr:cNvPr id="80" name="AutoShape 62"/>
        <xdr:cNvCxnSpPr/>
      </xdr:nvCxnSpPr>
      <xdr:spPr>
        <a:xfrm flipH="1" rot="16200000">
          <a:off x="2895840" y="3594960"/>
          <a:ext cx="1181520" cy="1077840"/>
        </a:xfrm>
        <a:prstGeom prst="bentConnector3">
          <a:avLst>
            <a:gd name="adj1" fmla="val 49984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8</xdr:col>
      <xdr:colOff>562680</xdr:colOff>
      <xdr:row>22</xdr:row>
      <xdr:rowOff>75600</xdr:rowOff>
    </xdr:from>
    <xdr:to>
      <xdr:col>10</xdr:col>
      <xdr:colOff>161280</xdr:colOff>
      <xdr:row>29</xdr:row>
      <xdr:rowOff>28440</xdr:rowOff>
    </xdr:to>
    <xdr:cxnSp>
      <xdr:nvCxnSpPr>
        <xdr:cNvPr id="81" name="AutoShape 63"/>
        <xdr:cNvCxnSpPr/>
      </xdr:nvCxnSpPr>
      <xdr:spPr>
        <a:xfrm rot="5400000">
          <a:off x="5613840" y="3737880"/>
          <a:ext cx="1086840" cy="886680"/>
        </a:xfrm>
        <a:prstGeom prst="bentConnector3">
          <a:avLst>
            <a:gd name="adj1" fmla="val 50000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10</xdr:col>
      <xdr:colOff>159840</xdr:colOff>
      <xdr:row>22</xdr:row>
      <xdr:rowOff>75600</xdr:rowOff>
    </xdr:from>
    <xdr:to>
      <xdr:col>11</xdr:col>
      <xdr:colOff>321840</xdr:colOff>
      <xdr:row>29</xdr:row>
      <xdr:rowOff>28440</xdr:rowOff>
    </xdr:to>
    <xdr:cxnSp>
      <xdr:nvCxnSpPr>
        <xdr:cNvPr id="82" name="AutoShape 64"/>
        <xdr:cNvCxnSpPr/>
      </xdr:nvCxnSpPr>
      <xdr:spPr>
        <a:xfrm flipH="1" rot="16200000">
          <a:off x="6458400" y="3778200"/>
          <a:ext cx="1086840" cy="806040"/>
        </a:xfrm>
        <a:prstGeom prst="bentConnector3">
          <a:avLst>
            <a:gd name="adj1" fmla="val 50000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</xdr:col>
      <xdr:colOff>331920</xdr:colOff>
      <xdr:row>34</xdr:row>
      <xdr:rowOff>133560</xdr:rowOff>
    </xdr:from>
    <xdr:to>
      <xdr:col>3</xdr:col>
      <xdr:colOff>322560</xdr:colOff>
      <xdr:row>39</xdr:row>
      <xdr:rowOff>114480</xdr:rowOff>
    </xdr:to>
    <xdr:sp>
      <xdr:nvSpPr>
        <xdr:cNvPr id="83" name="AutoShape 70"/>
        <xdr:cNvSpPr/>
      </xdr:nvSpPr>
      <xdr:spPr>
        <a:xfrm>
          <a:off x="975960" y="5639040"/>
          <a:ext cx="1278360" cy="79056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Alicia Nathoo UK (Research)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(NOT IN HEADCOUNT)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130680</xdr:colOff>
      <xdr:row>27</xdr:row>
      <xdr:rowOff>114480</xdr:rowOff>
    </xdr:from>
    <xdr:to>
      <xdr:col>1</xdr:col>
      <xdr:colOff>573840</xdr:colOff>
      <xdr:row>34</xdr:row>
      <xdr:rowOff>114480</xdr:rowOff>
    </xdr:to>
    <xdr:sp>
      <xdr:nvSpPr>
        <xdr:cNvPr id="84" name="AutoShape 74"/>
        <xdr:cNvSpPr/>
      </xdr:nvSpPr>
      <xdr:spPr>
        <a:xfrm>
          <a:off x="130680" y="4486320"/>
          <a:ext cx="1087200" cy="11336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 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Italy/Spain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(GREG ADDED TO ORG CHART)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613800</xdr:colOff>
      <xdr:row>25</xdr:row>
      <xdr:rowOff>95040</xdr:rowOff>
    </xdr:from>
    <xdr:to>
      <xdr:col>0</xdr:col>
      <xdr:colOff>614160</xdr:colOff>
      <xdr:row>29</xdr:row>
      <xdr:rowOff>28080</xdr:rowOff>
    </xdr:to>
    <xdr:sp>
      <xdr:nvSpPr>
        <xdr:cNvPr id="85" name="Line 77"/>
        <xdr:cNvSpPr/>
      </xdr:nvSpPr>
      <xdr:spPr>
        <a:xfrm flipV="1">
          <a:off x="613800" y="4143240"/>
          <a:ext cx="360" cy="580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633600</xdr:colOff>
      <xdr:row>25</xdr:row>
      <xdr:rowOff>86040</xdr:rowOff>
    </xdr:from>
    <xdr:to>
      <xdr:col>2</xdr:col>
      <xdr:colOff>573840</xdr:colOff>
      <xdr:row>25</xdr:row>
      <xdr:rowOff>86040</xdr:rowOff>
    </xdr:to>
    <xdr:sp>
      <xdr:nvSpPr>
        <xdr:cNvPr id="86" name="Line 78"/>
        <xdr:cNvSpPr/>
      </xdr:nvSpPr>
      <xdr:spPr>
        <a:xfrm flipH="1">
          <a:off x="633600" y="4134240"/>
          <a:ext cx="1227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433080</xdr:colOff>
      <xdr:row>5</xdr:row>
      <xdr:rowOff>114480</xdr:rowOff>
    </xdr:to>
    <xdr:pic>
      <xdr:nvPicPr>
        <xdr:cNvPr id="87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196352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342720</xdr:colOff>
      <xdr:row>0</xdr:row>
      <xdr:rowOff>66240</xdr:rowOff>
    </xdr:from>
    <xdr:to>
      <xdr:col>5</xdr:col>
      <xdr:colOff>161640</xdr:colOff>
      <xdr:row>3</xdr:row>
      <xdr:rowOff>66600</xdr:rowOff>
    </xdr:to>
    <xdr:sp>
      <xdr:nvSpPr>
        <xdr:cNvPr id="88" name="Text 2"/>
        <xdr:cNvSpPr/>
      </xdr:nvSpPr>
      <xdr:spPr>
        <a:xfrm>
          <a:off x="342720" y="66240"/>
          <a:ext cx="491040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Expense Analysis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161280</xdr:colOff>
      <xdr:row>1</xdr:row>
      <xdr:rowOff>0</xdr:rowOff>
    </xdr:from>
    <xdr:to>
      <xdr:col>12</xdr:col>
      <xdr:colOff>20880</xdr:colOff>
      <xdr:row>3</xdr:row>
      <xdr:rowOff>66600</xdr:rowOff>
    </xdr:to>
    <xdr:pic>
      <xdr:nvPicPr>
        <xdr:cNvPr id="89" name="Picture 3" descr=""/>
        <xdr:cNvPicPr/>
      </xdr:nvPicPr>
      <xdr:blipFill>
        <a:blip r:embed="rId2"/>
        <a:stretch/>
      </xdr:blipFill>
      <xdr:spPr>
        <a:xfrm>
          <a:off x="911592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433440</xdr:colOff>
      <xdr:row>4</xdr:row>
      <xdr:rowOff>162000</xdr:rowOff>
    </xdr:to>
    <xdr:pic>
      <xdr:nvPicPr>
        <xdr:cNvPr id="90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250784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342360</xdr:colOff>
      <xdr:row>0</xdr:row>
      <xdr:rowOff>66240</xdr:rowOff>
    </xdr:from>
    <xdr:to>
      <xdr:col>5</xdr:col>
      <xdr:colOff>161280</xdr:colOff>
      <xdr:row>3</xdr:row>
      <xdr:rowOff>66600</xdr:rowOff>
    </xdr:to>
    <xdr:sp>
      <xdr:nvSpPr>
        <xdr:cNvPr id="91" name="Text 2"/>
        <xdr:cNvSpPr/>
      </xdr:nvSpPr>
      <xdr:spPr>
        <a:xfrm>
          <a:off x="342360" y="66240"/>
          <a:ext cx="545472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Expense Analysis 2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160920</xdr:colOff>
      <xdr:row>1</xdr:row>
      <xdr:rowOff>0</xdr:rowOff>
    </xdr:from>
    <xdr:to>
      <xdr:col>12</xdr:col>
      <xdr:colOff>20520</xdr:colOff>
      <xdr:row>3</xdr:row>
      <xdr:rowOff>66600</xdr:rowOff>
    </xdr:to>
    <xdr:pic>
      <xdr:nvPicPr>
        <xdr:cNvPr id="92" name="Picture 3" descr=""/>
        <xdr:cNvPicPr/>
      </xdr:nvPicPr>
      <xdr:blipFill>
        <a:blip r:embed="rId2"/>
        <a:stretch/>
      </xdr:blipFill>
      <xdr:spPr>
        <a:xfrm>
          <a:off x="965988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433440</xdr:colOff>
      <xdr:row>4</xdr:row>
      <xdr:rowOff>162000</xdr:rowOff>
    </xdr:to>
    <xdr:pic>
      <xdr:nvPicPr>
        <xdr:cNvPr id="93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635336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351000</xdr:colOff>
      <xdr:row>0</xdr:row>
      <xdr:rowOff>0</xdr:rowOff>
    </xdr:from>
    <xdr:to>
      <xdr:col>3</xdr:col>
      <xdr:colOff>42120</xdr:colOff>
      <xdr:row>3</xdr:row>
      <xdr:rowOff>66600</xdr:rowOff>
    </xdr:to>
    <xdr:sp>
      <xdr:nvSpPr>
        <xdr:cNvPr id="94" name="Text 2"/>
        <xdr:cNvSpPr/>
      </xdr:nvSpPr>
      <xdr:spPr>
        <a:xfrm>
          <a:off x="351000" y="0"/>
          <a:ext cx="549900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Allocations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160920</xdr:colOff>
      <xdr:row>1</xdr:row>
      <xdr:rowOff>0</xdr:rowOff>
    </xdr:from>
    <xdr:to>
      <xdr:col>13</xdr:col>
      <xdr:colOff>30960</xdr:colOff>
      <xdr:row>3</xdr:row>
      <xdr:rowOff>66600</xdr:rowOff>
    </xdr:to>
    <xdr:pic>
      <xdr:nvPicPr>
        <xdr:cNvPr id="95" name="Picture 3" descr=""/>
        <xdr:cNvPicPr/>
      </xdr:nvPicPr>
      <xdr:blipFill>
        <a:blip r:embed="rId2"/>
        <a:stretch/>
      </xdr:blipFill>
      <xdr:spPr>
        <a:xfrm>
          <a:off x="1354608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433080</xdr:colOff>
      <xdr:row>4</xdr:row>
      <xdr:rowOff>162000</xdr:rowOff>
    </xdr:to>
    <xdr:pic>
      <xdr:nvPicPr>
        <xdr:cNvPr id="96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09152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161280</xdr:colOff>
      <xdr:row>1</xdr:row>
      <xdr:rowOff>0</xdr:rowOff>
    </xdr:from>
    <xdr:to>
      <xdr:col>12</xdr:col>
      <xdr:colOff>20880</xdr:colOff>
      <xdr:row>3</xdr:row>
      <xdr:rowOff>66600</xdr:rowOff>
    </xdr:to>
    <xdr:pic>
      <xdr:nvPicPr>
        <xdr:cNvPr id="97" name="Picture 3" descr=""/>
        <xdr:cNvPicPr/>
      </xdr:nvPicPr>
      <xdr:blipFill>
        <a:blip r:embed="rId2"/>
        <a:stretch/>
      </xdr:blipFill>
      <xdr:spPr>
        <a:xfrm>
          <a:off x="724392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27</xdr:col>
      <xdr:colOff>720</xdr:colOff>
      <xdr:row>5</xdr:row>
      <xdr:rowOff>142920</xdr:rowOff>
    </xdr:to>
    <xdr:pic>
      <xdr:nvPicPr>
        <xdr:cNvPr id="98" name="Picture 22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426204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27</xdr:col>
      <xdr:colOff>0</xdr:colOff>
      <xdr:row>1</xdr:row>
      <xdr:rowOff>104760</xdr:rowOff>
    </xdr:from>
    <xdr:to>
      <xdr:col>27</xdr:col>
      <xdr:colOff>504000</xdr:colOff>
      <xdr:row>4</xdr:row>
      <xdr:rowOff>9720</xdr:rowOff>
    </xdr:to>
    <xdr:pic>
      <xdr:nvPicPr>
        <xdr:cNvPr id="99" name="Picture 23" descr=""/>
        <xdr:cNvPicPr/>
      </xdr:nvPicPr>
      <xdr:blipFill>
        <a:blip r:embed="rId2"/>
        <a:stretch/>
      </xdr:blipFill>
      <xdr:spPr>
        <a:xfrm>
          <a:off x="4261320" y="266760"/>
          <a:ext cx="504000" cy="39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438840</xdr:colOff>
      <xdr:row>1</xdr:row>
      <xdr:rowOff>19080</xdr:rowOff>
    </xdr:from>
    <xdr:to>
      <xdr:col>2</xdr:col>
      <xdr:colOff>824760</xdr:colOff>
      <xdr:row>4</xdr:row>
      <xdr:rowOff>19080</xdr:rowOff>
    </xdr:to>
    <xdr:sp>
      <xdr:nvSpPr>
        <xdr:cNvPr id="100" name="Text 24"/>
        <xdr:cNvSpPr/>
      </xdr:nvSpPr>
      <xdr:spPr>
        <a:xfrm>
          <a:off x="438840" y="181080"/>
          <a:ext cx="382248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Detailed Expenses by Cost Centre Quarter 2 to Date vs Reforecast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27</xdr:col>
      <xdr:colOff>10440</xdr:colOff>
      <xdr:row>5</xdr:row>
      <xdr:rowOff>152280</xdr:rowOff>
    </xdr:to>
    <xdr:pic>
      <xdr:nvPicPr>
        <xdr:cNvPr id="101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9360"/>
          <a:ext cx="376848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27</xdr:col>
      <xdr:colOff>0</xdr:colOff>
      <xdr:row>0</xdr:row>
      <xdr:rowOff>133560</xdr:rowOff>
    </xdr:from>
    <xdr:to>
      <xdr:col>27</xdr:col>
      <xdr:colOff>503640</xdr:colOff>
      <xdr:row>3</xdr:row>
      <xdr:rowOff>38160</xdr:rowOff>
    </xdr:to>
    <xdr:pic>
      <xdr:nvPicPr>
        <xdr:cNvPr id="102" name="Picture 2" descr=""/>
        <xdr:cNvPicPr/>
      </xdr:nvPicPr>
      <xdr:blipFill>
        <a:blip r:embed="rId2"/>
        <a:stretch/>
      </xdr:blipFill>
      <xdr:spPr>
        <a:xfrm>
          <a:off x="3758040" y="13356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438840</xdr:colOff>
      <xdr:row>1</xdr:row>
      <xdr:rowOff>19080</xdr:rowOff>
    </xdr:from>
    <xdr:to>
      <xdr:col>2</xdr:col>
      <xdr:colOff>825120</xdr:colOff>
      <xdr:row>4</xdr:row>
      <xdr:rowOff>19080</xdr:rowOff>
    </xdr:to>
    <xdr:sp>
      <xdr:nvSpPr>
        <xdr:cNvPr id="103" name="Text 3"/>
        <xdr:cNvSpPr/>
      </xdr:nvSpPr>
      <xdr:spPr>
        <a:xfrm>
          <a:off x="438840" y="181080"/>
          <a:ext cx="331920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Detailed Expenses by Cost Centre YTD vs Reforecast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27</xdr:col>
      <xdr:colOff>20520</xdr:colOff>
      <xdr:row>5</xdr:row>
      <xdr:rowOff>152280</xdr:rowOff>
    </xdr:to>
    <xdr:pic>
      <xdr:nvPicPr>
        <xdr:cNvPr id="104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9360"/>
          <a:ext cx="389988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27</xdr:col>
      <xdr:colOff>0</xdr:colOff>
      <xdr:row>0</xdr:row>
      <xdr:rowOff>142920</xdr:rowOff>
    </xdr:from>
    <xdr:to>
      <xdr:col>27</xdr:col>
      <xdr:colOff>503640</xdr:colOff>
      <xdr:row>3</xdr:row>
      <xdr:rowOff>47520</xdr:rowOff>
    </xdr:to>
    <xdr:pic>
      <xdr:nvPicPr>
        <xdr:cNvPr id="105" name="Picture 2" descr=""/>
        <xdr:cNvPicPr/>
      </xdr:nvPicPr>
      <xdr:blipFill>
        <a:blip r:embed="rId2"/>
        <a:stretch/>
      </xdr:blipFill>
      <xdr:spPr>
        <a:xfrm>
          <a:off x="3879360" y="14292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438840</xdr:colOff>
      <xdr:row>1</xdr:row>
      <xdr:rowOff>19080</xdr:rowOff>
    </xdr:from>
    <xdr:to>
      <xdr:col>2</xdr:col>
      <xdr:colOff>825120</xdr:colOff>
      <xdr:row>4</xdr:row>
      <xdr:rowOff>19080</xdr:rowOff>
    </xdr:to>
    <xdr:sp>
      <xdr:nvSpPr>
        <xdr:cNvPr id="106" name="Text 3"/>
        <xdr:cNvSpPr/>
      </xdr:nvSpPr>
      <xdr:spPr>
        <a:xfrm>
          <a:off x="438840" y="181080"/>
          <a:ext cx="344052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Detailed Expenses by Cost Centre Full Year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720</xdr:colOff>
          <xdr:row>9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720</xdr:colOff>
          <xdr:row>9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720</xdr:colOff>
          <xdr:row>9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2</xdr:col>
          <xdr:colOff>720</xdr:colOff>
          <xdr:row>36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720</xdr:colOff>
          <xdr:row>36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4</xdr:col>
          <xdr:colOff>720</xdr:colOff>
          <xdr:row>36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2</xdr:col>
          <xdr:colOff>720</xdr:colOff>
          <xdr:row>63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3</xdr:col>
          <xdr:colOff>720</xdr:colOff>
          <xdr:row>63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0</xdr:rowOff>
        </xdr:from>
        <xdr:to>
          <xdr:col>4</xdr:col>
          <xdr:colOff>720</xdr:colOff>
          <xdr:row>63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29880</xdr:colOff>
      <xdr:row>0</xdr:row>
      <xdr:rowOff>9360</xdr:rowOff>
    </xdr:from>
    <xdr:to>
      <xdr:col>16</xdr:col>
      <xdr:colOff>875880</xdr:colOff>
      <xdr:row>6</xdr:row>
      <xdr:rowOff>37800</xdr:rowOff>
    </xdr:to>
    <xdr:pic>
      <xdr:nvPicPr>
        <xdr:cNvPr id="2" name="Picture 171" descr=""/>
        <xdr:cNvPicPr/>
      </xdr:nvPicPr>
      <xdr:blipFill>
        <a:blip r:embed="rId1"/>
        <a:srcRect l="31771" t="24545" r="0" b="-24"/>
        <a:stretch/>
      </xdr:blipFill>
      <xdr:spPr>
        <a:xfrm>
          <a:off x="29880" y="9360"/>
          <a:ext cx="16336800" cy="100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191520</xdr:colOff>
      <xdr:row>1</xdr:row>
      <xdr:rowOff>0</xdr:rowOff>
    </xdr:from>
    <xdr:to>
      <xdr:col>13</xdr:col>
      <xdr:colOff>10800</xdr:colOff>
      <xdr:row>3</xdr:row>
      <xdr:rowOff>152640</xdr:rowOff>
    </xdr:to>
    <xdr:pic>
      <xdr:nvPicPr>
        <xdr:cNvPr id="3" name="Picture 172" descr=""/>
        <xdr:cNvPicPr/>
      </xdr:nvPicPr>
      <xdr:blipFill>
        <a:blip r:embed="rId2"/>
        <a:stretch/>
      </xdr:blipFill>
      <xdr:spPr>
        <a:xfrm>
          <a:off x="12261600" y="162000"/>
          <a:ext cx="66456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2991600</xdr:colOff>
      <xdr:row>3</xdr:row>
      <xdr:rowOff>124200</xdr:rowOff>
    </xdr:to>
    <xdr:sp>
      <xdr:nvSpPr>
        <xdr:cNvPr id="4" name="Text 294"/>
        <xdr:cNvSpPr/>
      </xdr:nvSpPr>
      <xdr:spPr>
        <a:xfrm>
          <a:off x="0" y="0"/>
          <a:ext cx="3629880" cy="609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</a:t>
          </a:r>
          <a:r>
            <a:rPr b="1" lang="en-US" sz="1600" strike="noStrike" u="none">
              <a:effectLst/>
              <a:uFillTx/>
              <a:latin typeface="Arial"/>
            </a:rPr>
            <a:t>ADAYTUM SUMMARY DATA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</xdr:col>
          <xdr:colOff>-169560</xdr:colOff>
          <xdr:row>21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614880</xdr:colOff>
          <xdr:row>21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1078920</xdr:colOff>
          <xdr:row>21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-169560</xdr:colOff>
          <xdr:row>67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3</xdr:col>
          <xdr:colOff>614880</xdr:colOff>
          <xdr:row>67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4</xdr:col>
          <xdr:colOff>1078920</xdr:colOff>
          <xdr:row>67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-169560</xdr:colOff>
          <xdr:row>113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0</xdr:rowOff>
        </xdr:from>
        <xdr:to>
          <xdr:col>3</xdr:col>
          <xdr:colOff>614880</xdr:colOff>
          <xdr:row>113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1078920</xdr:colOff>
          <xdr:row>113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127</xdr:row>
          <xdr:rowOff>0</xdr:rowOff>
        </xdr:from>
        <xdr:to>
          <xdr:col>2</xdr:col>
          <xdr:colOff>-169560</xdr:colOff>
          <xdr:row>128</xdr:row>
          <xdr:rowOff>0</xdr:rowOff>
        </xdr:to>
        <xdr:sp>
          <xdr:nvSpPr>
            <xdr:cNvPr id="0" name="adaytum_page_4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3</xdr:col>
          <xdr:colOff>614880</xdr:colOff>
          <xdr:row>128</xdr:row>
          <xdr:rowOff>0</xdr:rowOff>
        </xdr:to>
        <xdr:sp>
          <xdr:nvSpPr>
            <xdr:cNvPr id="0" name="adaytum_page_4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127</xdr:row>
          <xdr:rowOff>0</xdr:rowOff>
        </xdr:from>
        <xdr:to>
          <xdr:col>4</xdr:col>
          <xdr:colOff>1078920</xdr:colOff>
          <xdr:row>128</xdr:row>
          <xdr:rowOff>0</xdr:rowOff>
        </xdr:to>
        <xdr:sp>
          <xdr:nvSpPr>
            <xdr:cNvPr id="0" name="adaytum_page_4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-169560</xdr:colOff>
          <xdr:row>6</xdr:row>
          <xdr:rowOff>0</xdr:rowOff>
        </xdr:to>
        <xdr:sp>
          <xdr:nvSpPr>
            <xdr:cNvPr id="0" name="adaytum_page_5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614880</xdr:colOff>
          <xdr:row>6</xdr:row>
          <xdr:rowOff>0</xdr:rowOff>
        </xdr:to>
        <xdr:sp>
          <xdr:nvSpPr>
            <xdr:cNvPr id="0" name="adaytum_page_5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1078920</xdr:colOff>
          <xdr:row>6</xdr:row>
          <xdr:rowOff>0</xdr:rowOff>
        </xdr:to>
        <xdr:sp>
          <xdr:nvSpPr>
            <xdr:cNvPr id="0" name="adaytum_page_5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2</xdr:col>
          <xdr:colOff>-169560</xdr:colOff>
          <xdr:row>36</xdr:row>
          <xdr:rowOff>0</xdr:rowOff>
        </xdr:to>
        <xdr:sp>
          <xdr:nvSpPr>
            <xdr:cNvPr id="0" name="adaytum_page_6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614880</xdr:colOff>
          <xdr:row>36</xdr:row>
          <xdr:rowOff>0</xdr:rowOff>
        </xdr:to>
        <xdr:sp>
          <xdr:nvSpPr>
            <xdr:cNvPr id="0" name="adaytum_page_6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4</xdr:col>
          <xdr:colOff>1078920</xdr:colOff>
          <xdr:row>36</xdr:row>
          <xdr:rowOff>0</xdr:rowOff>
        </xdr:to>
        <xdr:sp>
          <xdr:nvSpPr>
            <xdr:cNvPr id="0" name="adaytum_page_6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2</xdr:col>
          <xdr:colOff>-169560</xdr:colOff>
          <xdr:row>82</xdr:row>
          <xdr:rowOff>0</xdr:rowOff>
        </xdr:to>
        <xdr:sp>
          <xdr:nvSpPr>
            <xdr:cNvPr id="0" name="adaytum_page_7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0</xdr:rowOff>
        </xdr:from>
        <xdr:to>
          <xdr:col>3</xdr:col>
          <xdr:colOff>614880</xdr:colOff>
          <xdr:row>82</xdr:row>
          <xdr:rowOff>0</xdr:rowOff>
        </xdr:to>
        <xdr:sp>
          <xdr:nvSpPr>
            <xdr:cNvPr id="0" name="adaytum_page_7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1078920</xdr:colOff>
          <xdr:row>82</xdr:row>
          <xdr:rowOff>0</xdr:rowOff>
        </xdr:to>
        <xdr:sp>
          <xdr:nvSpPr>
            <xdr:cNvPr id="0" name="adaytum_page_7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0</xdr:rowOff>
        </xdr:from>
        <xdr:to>
          <xdr:col>2</xdr:col>
          <xdr:colOff>-169560</xdr:colOff>
          <xdr:row>97</xdr:row>
          <xdr:rowOff>0</xdr:rowOff>
        </xdr:to>
        <xdr:sp>
          <xdr:nvSpPr>
            <xdr:cNvPr id="0" name="adaytum_page_8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96</xdr:row>
          <xdr:rowOff>0</xdr:rowOff>
        </xdr:from>
        <xdr:to>
          <xdr:col>3</xdr:col>
          <xdr:colOff>614880</xdr:colOff>
          <xdr:row>97</xdr:row>
          <xdr:rowOff>0</xdr:rowOff>
        </xdr:to>
        <xdr:sp>
          <xdr:nvSpPr>
            <xdr:cNvPr id="0" name="adaytum_page_8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96</xdr:row>
          <xdr:rowOff>0</xdr:rowOff>
        </xdr:from>
        <xdr:to>
          <xdr:col>4</xdr:col>
          <xdr:colOff>1078920</xdr:colOff>
          <xdr:row>97</xdr:row>
          <xdr:rowOff>0</xdr:rowOff>
        </xdr:to>
        <xdr:sp>
          <xdr:nvSpPr>
            <xdr:cNvPr id="0" name="adaytum_page_8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-169560</xdr:colOff>
          <xdr:row>51</xdr:row>
          <xdr:rowOff>0</xdr:rowOff>
        </xdr:to>
        <xdr:sp>
          <xdr:nvSpPr>
            <xdr:cNvPr id="0" name="adaytum_page_9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614880</xdr:colOff>
          <xdr:row>51</xdr:row>
          <xdr:rowOff>0</xdr:rowOff>
        </xdr:to>
        <xdr:sp>
          <xdr:nvSpPr>
            <xdr:cNvPr id="0" name="adaytum_page_9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1078920</xdr:colOff>
          <xdr:row>51</xdr:row>
          <xdr:rowOff>0</xdr:rowOff>
        </xdr:to>
        <xdr:sp>
          <xdr:nvSpPr>
            <xdr:cNvPr id="0" name="adaytum_page_9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10080</xdr:colOff>
      <xdr:row>0</xdr:row>
      <xdr:rowOff>19080</xdr:rowOff>
    </xdr:from>
    <xdr:to>
      <xdr:col>13</xdr:col>
      <xdr:colOff>21960</xdr:colOff>
      <xdr:row>3</xdr:row>
      <xdr:rowOff>162000</xdr:rowOff>
    </xdr:to>
    <xdr:pic>
      <xdr:nvPicPr>
        <xdr:cNvPr id="5" name="Picture 339" descr=""/>
        <xdr:cNvPicPr/>
      </xdr:nvPicPr>
      <xdr:blipFill>
        <a:blip r:embed="rId1"/>
        <a:srcRect l="31771" t="24545" r="0" b="-24"/>
        <a:stretch/>
      </xdr:blipFill>
      <xdr:spPr>
        <a:xfrm>
          <a:off x="10080" y="19080"/>
          <a:ext cx="18092160" cy="62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363240</xdr:colOff>
      <xdr:row>2</xdr:row>
      <xdr:rowOff>161640</xdr:rowOff>
    </xdr:to>
    <xdr:sp>
      <xdr:nvSpPr>
        <xdr:cNvPr id="6" name="Text 720"/>
        <xdr:cNvSpPr/>
      </xdr:nvSpPr>
      <xdr:spPr>
        <a:xfrm>
          <a:off x="0" y="0"/>
          <a:ext cx="425268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600" strike="noStrike" u="none">
              <a:effectLst/>
              <a:uFillTx/>
              <a:latin typeface="Arial"/>
            </a:rPr>
            <a:t>ADAYTUM APPENDICES DATA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-1136160</xdr:colOff>
          <xdr:row>8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1440</xdr:colOff>
          <xdr:row>14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1440</xdr:colOff>
          <xdr:row>22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9360</xdr:rowOff>
    </xdr:from>
    <xdr:to>
      <xdr:col>13</xdr:col>
      <xdr:colOff>720</xdr:colOff>
      <xdr:row>4</xdr:row>
      <xdr:rowOff>152640</xdr:rowOff>
    </xdr:to>
    <xdr:pic>
      <xdr:nvPicPr>
        <xdr:cNvPr id="7" name="Picture 269" descr=""/>
        <xdr:cNvPicPr/>
      </xdr:nvPicPr>
      <xdr:blipFill>
        <a:blip r:embed="rId1"/>
        <a:srcRect l="31771" t="24545" r="0" b="-24"/>
        <a:stretch/>
      </xdr:blipFill>
      <xdr:spPr>
        <a:xfrm>
          <a:off x="0" y="9360"/>
          <a:ext cx="16421040" cy="790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776160</xdr:colOff>
      <xdr:row>2</xdr:row>
      <xdr:rowOff>161640</xdr:rowOff>
    </xdr:to>
    <xdr:sp>
      <xdr:nvSpPr>
        <xdr:cNvPr id="8" name="Text 281"/>
        <xdr:cNvSpPr/>
      </xdr:nvSpPr>
      <xdr:spPr>
        <a:xfrm>
          <a:off x="0" y="0"/>
          <a:ext cx="408132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600" strike="noStrike" u="none">
              <a:effectLst/>
              <a:uFillTx/>
              <a:latin typeface="Arial"/>
            </a:rPr>
            <a:t>ADAYTUM HEADCOUNT DATA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19</xdr:col>
      <xdr:colOff>624600</xdr:colOff>
      <xdr:row>59</xdr:row>
      <xdr:rowOff>123840</xdr:rowOff>
    </xdr:to>
    <xdr:pic>
      <xdr:nvPicPr>
        <xdr:cNvPr id="9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2858480" cy="9677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201240</xdr:colOff>
      <xdr:row>7</xdr:row>
      <xdr:rowOff>123840</xdr:rowOff>
    </xdr:from>
    <xdr:to>
      <xdr:col>14</xdr:col>
      <xdr:colOff>242280</xdr:colOff>
      <xdr:row>14</xdr:row>
      <xdr:rowOff>162000</xdr:rowOff>
    </xdr:to>
    <xdr:sp>
      <xdr:nvSpPr>
        <xdr:cNvPr id="10" name="AutoShape 5"/>
        <xdr:cNvSpPr/>
      </xdr:nvSpPr>
      <xdr:spPr>
        <a:xfrm>
          <a:off x="3420720" y="1257480"/>
          <a:ext cx="5835960" cy="1171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5400" strike="noStrike" u="none">
              <a:solidFill>
                <a:srgbClr val="ff0000"/>
              </a:solidFill>
              <a:effectLst/>
              <a:uFillTx/>
              <a:latin typeface="Times New Roman"/>
            </a:rPr>
            <a:t>ENRON EUROPE</a:t>
          </a:r>
          <a:endParaRPr b="0" lang="en-US" sz="5400" strike="noStrike" u="none">
            <a:effectLst/>
            <a:uFillTx/>
            <a:latin typeface="Times New Roman"/>
          </a:endParaRPr>
        </a:p>
        <a:p>
          <a:endParaRPr b="0" lang="en-US" sz="5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452520</xdr:colOff>
      <xdr:row>21</xdr:row>
      <xdr:rowOff>28440</xdr:rowOff>
    </xdr:from>
    <xdr:to>
      <xdr:col>15</xdr:col>
      <xdr:colOff>191520</xdr:colOff>
      <xdr:row>42</xdr:row>
      <xdr:rowOff>47520</xdr:rowOff>
    </xdr:to>
    <xdr:sp>
      <xdr:nvSpPr>
        <xdr:cNvPr id="11" name="AutoShape 8"/>
        <xdr:cNvSpPr/>
      </xdr:nvSpPr>
      <xdr:spPr>
        <a:xfrm>
          <a:off x="2384280" y="3429000"/>
          <a:ext cx="7465680" cy="3419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pPr algn="ctr"/>
          <a:r>
            <a:rPr b="0" lang="en-US" sz="5000" strike="noStrike" u="none">
              <a:solidFill>
                <a:srgbClr val="000000"/>
              </a:solidFill>
              <a:effectLst/>
              <a:uFillTx/>
              <a:latin typeface="Times New Roman"/>
            </a:rPr>
            <a:t>Q2-2001</a:t>
          </a:r>
          <a:endParaRPr b="0" lang="en-US" sz="5000" strike="noStrike" u="none">
            <a:effectLst/>
            <a:uFillTx/>
            <a:latin typeface="Times New Roman"/>
          </a:endParaRPr>
        </a:p>
        <a:p>
          <a:pPr algn="ctr"/>
          <a:r>
            <a:rPr b="0" lang="en-US" sz="5000" strike="noStrike" u="none">
              <a:solidFill>
                <a:srgbClr val="000000"/>
              </a:solidFill>
              <a:effectLst/>
              <a:uFillTx/>
              <a:latin typeface="Times New Roman"/>
            </a:rPr>
            <a:t>Plan Reforecast (CE2)</a:t>
          </a:r>
          <a:endParaRPr b="0" lang="en-US" sz="5000" strike="noStrike" u="none">
            <a:effectLst/>
            <a:uFillTx/>
            <a:latin typeface="Times New Roman"/>
          </a:endParaRPr>
        </a:p>
        <a:p>
          <a:pPr algn="ctr"/>
          <a:endParaRPr b="0" lang="en-US" sz="5000" strike="noStrike" u="none">
            <a:effectLst/>
            <a:uFillTx/>
            <a:latin typeface="Times New Roman"/>
          </a:endParaRPr>
        </a:p>
        <a:p>
          <a:pPr algn="ctr"/>
          <a:r>
            <a:rPr b="0" lang="en-US" sz="5000" strike="noStrike" u="none">
              <a:solidFill>
                <a:srgbClr val="000000"/>
              </a:solidFill>
              <a:effectLst/>
              <a:uFillTx/>
              <a:latin typeface="Times New Roman"/>
            </a:rPr>
            <a:t>Government Affairs</a:t>
          </a:r>
          <a:endParaRPr b="0" lang="en-US" sz="5000" strike="noStrike" u="none">
            <a:effectLst/>
            <a:uFillTx/>
            <a:latin typeface="Times New Roman"/>
          </a:endParaRPr>
        </a:p>
        <a:p>
          <a:pPr algn="ctr"/>
          <a:endParaRPr b="0" lang="en-US" sz="5000" strike="noStrike" u="none">
            <a:effectLst/>
            <a:uFillTx/>
            <a:latin typeface="Times New Roman"/>
          </a:endParaRPr>
        </a:p>
        <a:p>
          <a:pPr algn="ctr"/>
          <a:endParaRPr b="0" lang="en-US" sz="5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311760</xdr:colOff>
      <xdr:row>47</xdr:row>
      <xdr:rowOff>28440</xdr:rowOff>
    </xdr:from>
    <xdr:to>
      <xdr:col>4</xdr:col>
      <xdr:colOff>453600</xdr:colOff>
      <xdr:row>51</xdr:row>
      <xdr:rowOff>105120</xdr:rowOff>
    </xdr:to>
    <xdr:sp>
      <xdr:nvSpPr>
        <xdr:cNvPr id="12" name="AutoShape 10"/>
        <xdr:cNvSpPr/>
      </xdr:nvSpPr>
      <xdr:spPr>
        <a:xfrm>
          <a:off x="311760" y="7638840"/>
          <a:ext cx="2717280" cy="724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24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 FP&amp;A</a:t>
          </a:r>
          <a:endParaRPr b="0" lang="en-US" sz="2400" strike="noStrike" u="none">
            <a:effectLst/>
            <a:uFillTx/>
            <a:latin typeface="Times New Roman"/>
          </a:endParaRPr>
        </a:p>
        <a:p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573480</xdr:colOff>
      <xdr:row>48</xdr:row>
      <xdr:rowOff>142920</xdr:rowOff>
    </xdr:from>
    <xdr:to>
      <xdr:col>18</xdr:col>
      <xdr:colOff>332280</xdr:colOff>
      <xdr:row>53</xdr:row>
      <xdr:rowOff>114480</xdr:rowOff>
    </xdr:to>
    <xdr:pic>
      <xdr:nvPicPr>
        <xdr:cNvPr id="13" name="Picture 11" descr=""/>
        <xdr:cNvPicPr/>
      </xdr:nvPicPr>
      <xdr:blipFill>
        <a:blip r:embed="rId2"/>
        <a:stretch/>
      </xdr:blipFill>
      <xdr:spPr>
        <a:xfrm>
          <a:off x="10875600" y="7915320"/>
          <a:ext cx="1046880" cy="781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433080</xdr:colOff>
      <xdr:row>4</xdr:row>
      <xdr:rowOff>162000</xdr:rowOff>
    </xdr:to>
    <xdr:pic>
      <xdr:nvPicPr>
        <xdr:cNvPr id="14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09152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0</xdr:row>
      <xdr:rowOff>66240</xdr:rowOff>
    </xdr:from>
    <xdr:to>
      <xdr:col>3</xdr:col>
      <xdr:colOff>30600</xdr:colOff>
      <xdr:row>3</xdr:row>
      <xdr:rowOff>66600</xdr:rowOff>
    </xdr:to>
    <xdr:sp>
      <xdr:nvSpPr>
        <xdr:cNvPr id="15" name="Text 4"/>
        <xdr:cNvSpPr/>
      </xdr:nvSpPr>
      <xdr:spPr>
        <a:xfrm>
          <a:off x="342000" y="66240"/>
          <a:ext cx="162036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Index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161280</xdr:colOff>
      <xdr:row>1</xdr:row>
      <xdr:rowOff>0</xdr:rowOff>
    </xdr:from>
    <xdr:to>
      <xdr:col>12</xdr:col>
      <xdr:colOff>20880</xdr:colOff>
      <xdr:row>3</xdr:row>
      <xdr:rowOff>66600</xdr:rowOff>
    </xdr:to>
    <xdr:pic>
      <xdr:nvPicPr>
        <xdr:cNvPr id="16" name="Picture 5" descr=""/>
        <xdr:cNvPicPr/>
      </xdr:nvPicPr>
      <xdr:blipFill>
        <a:blip r:embed="rId2"/>
        <a:stretch/>
      </xdr:blipFill>
      <xdr:spPr>
        <a:xfrm>
          <a:off x="724392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50760</xdr:colOff>
      <xdr:row>4</xdr:row>
      <xdr:rowOff>162000</xdr:rowOff>
    </xdr:to>
    <xdr:pic>
      <xdr:nvPicPr>
        <xdr:cNvPr id="17" name="Picture 4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12176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1080</xdr:colOff>
      <xdr:row>3</xdr:row>
      <xdr:rowOff>95760</xdr:rowOff>
    </xdr:to>
    <xdr:sp>
      <xdr:nvSpPr>
        <xdr:cNvPr id="18" name="Text 6"/>
        <xdr:cNvSpPr/>
      </xdr:nvSpPr>
      <xdr:spPr>
        <a:xfrm>
          <a:off x="0" y="0"/>
          <a:ext cx="1645560" cy="58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solidFill>
                <a:srgbClr val="ccffff"/>
              </a:solidFill>
              <a:effectLst/>
              <a:uFillTx/>
              <a:latin typeface="Times New Roman"/>
            </a:rPr>
            <a:t>    </a:t>
          </a:r>
          <a:r>
            <a:rPr b="1" lang="en-US" sz="1800" strike="noStrike" u="none">
              <a:effectLst/>
              <a:uFillTx/>
              <a:latin typeface="Times New Roman"/>
            </a:rPr>
            <a:t>Summary PL</a:t>
          </a:r>
          <a:endParaRPr b="0" lang="en-US" sz="18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Summary PL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Scandinavia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241560</xdr:colOff>
      <xdr:row>1</xdr:row>
      <xdr:rowOff>0</xdr:rowOff>
    </xdr:from>
    <xdr:to>
      <xdr:col>10</xdr:col>
      <xdr:colOff>745200</xdr:colOff>
      <xdr:row>3</xdr:row>
      <xdr:rowOff>66600</xdr:rowOff>
    </xdr:to>
    <xdr:pic>
      <xdr:nvPicPr>
        <xdr:cNvPr id="19" name="Picture 9" descr=""/>
        <xdr:cNvPicPr/>
      </xdr:nvPicPr>
      <xdr:blipFill>
        <a:blip r:embed="rId2"/>
        <a:stretch/>
      </xdr:blipFill>
      <xdr:spPr>
        <a:xfrm>
          <a:off x="723924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-240840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7</xdr:col>
          <xdr:colOff>1200600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26</xdr:col>
      <xdr:colOff>720</xdr:colOff>
      <xdr:row>5</xdr:row>
      <xdr:rowOff>56880</xdr:rowOff>
    </xdr:to>
    <xdr:pic>
      <xdr:nvPicPr>
        <xdr:cNvPr id="20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5633720" cy="108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24</xdr:col>
      <xdr:colOff>633600</xdr:colOff>
      <xdr:row>0</xdr:row>
      <xdr:rowOff>123840</xdr:rowOff>
    </xdr:from>
    <xdr:to>
      <xdr:col>25</xdr:col>
      <xdr:colOff>352800</xdr:colOff>
      <xdr:row>2</xdr:row>
      <xdr:rowOff>276120</xdr:rowOff>
    </xdr:to>
    <xdr:pic>
      <xdr:nvPicPr>
        <xdr:cNvPr id="21" name="Picture 4" descr=""/>
        <xdr:cNvPicPr/>
      </xdr:nvPicPr>
      <xdr:blipFill>
        <a:blip r:embed="rId2"/>
        <a:stretch/>
      </xdr:blipFill>
      <xdr:spPr>
        <a:xfrm>
          <a:off x="14284800" y="123840"/>
          <a:ext cx="67500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1441800</xdr:colOff>
      <xdr:row>3</xdr:row>
      <xdr:rowOff>57240</xdr:rowOff>
    </xdr:to>
    <xdr:sp>
      <xdr:nvSpPr>
        <xdr:cNvPr id="22" name="Text 5"/>
        <xdr:cNvSpPr/>
      </xdr:nvSpPr>
      <xdr:spPr>
        <a:xfrm>
          <a:off x="0" y="0"/>
          <a:ext cx="2969640" cy="65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    </a:t>
          </a:r>
          <a:r>
            <a:rPr b="1" lang="en-US" sz="1800" strike="noStrike" u="none">
              <a:solidFill>
                <a:srgbClr val="ccffff"/>
              </a:solidFill>
              <a:effectLst/>
              <a:uFillTx/>
              <a:latin typeface="Times New Roman"/>
            </a:rPr>
            <a:t> </a:t>
          </a:r>
          <a:r>
            <a:rPr b="1" lang="en-US" sz="1800" strike="noStrike" u="none">
              <a:effectLst/>
              <a:uFillTx/>
              <a:latin typeface="Times New Roman"/>
            </a:rPr>
            <a:t>  CE2 PL Analysis</a:t>
          </a:r>
          <a:endParaRPr b="0" lang="en-US" sz="18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      </a:t>
          </a:r>
          <a:r>
            <a:rPr b="1" lang="en-US" sz="2000" strike="noStrike" u="none">
              <a:solidFill>
                <a:srgbClr val="ccffff"/>
              </a:solidFill>
              <a:effectLst/>
              <a:uFillTx/>
              <a:latin typeface="Arial"/>
            </a:rPr>
            <a:t>CE2 PL Analysis</a:t>
          </a:r>
          <a:endParaRPr b="0" lang="en-US" sz="20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Scandinavia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433080</xdr:colOff>
      <xdr:row>4</xdr:row>
      <xdr:rowOff>162000</xdr:rowOff>
    </xdr:to>
    <xdr:pic>
      <xdr:nvPicPr>
        <xdr:cNvPr id="23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09152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362160</xdr:colOff>
      <xdr:row>1</xdr:row>
      <xdr:rowOff>9360</xdr:rowOff>
    </xdr:from>
    <xdr:to>
      <xdr:col>4</xdr:col>
      <xdr:colOff>252360</xdr:colOff>
      <xdr:row>4</xdr:row>
      <xdr:rowOff>9720</xdr:rowOff>
    </xdr:to>
    <xdr:sp>
      <xdr:nvSpPr>
        <xdr:cNvPr id="24" name="Text 2"/>
        <xdr:cNvSpPr/>
      </xdr:nvSpPr>
      <xdr:spPr>
        <a:xfrm>
          <a:off x="362160" y="171360"/>
          <a:ext cx="246564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Headcount Org Chart.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161280</xdr:colOff>
      <xdr:row>1</xdr:row>
      <xdr:rowOff>0</xdr:rowOff>
    </xdr:from>
    <xdr:to>
      <xdr:col>12</xdr:col>
      <xdr:colOff>20880</xdr:colOff>
      <xdr:row>3</xdr:row>
      <xdr:rowOff>66600</xdr:rowOff>
    </xdr:to>
    <xdr:pic>
      <xdr:nvPicPr>
        <xdr:cNvPr id="25" name="Picture 3" descr=""/>
        <xdr:cNvPicPr/>
      </xdr:nvPicPr>
      <xdr:blipFill>
        <a:blip r:embed="rId2"/>
        <a:stretch/>
      </xdr:blipFill>
      <xdr:spPr>
        <a:xfrm>
          <a:off x="7243920" y="16200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40320</xdr:colOff>
      <xdr:row>28</xdr:row>
      <xdr:rowOff>9720</xdr:rowOff>
    </xdr:from>
    <xdr:to>
      <xdr:col>6</xdr:col>
      <xdr:colOff>362520</xdr:colOff>
      <xdr:row>31</xdr:row>
      <xdr:rowOff>133200</xdr:rowOff>
    </xdr:to>
    <xdr:sp>
      <xdr:nvSpPr>
        <xdr:cNvPr id="26" name="AutoShape 4"/>
        <xdr:cNvSpPr/>
      </xdr:nvSpPr>
      <xdr:spPr>
        <a:xfrm>
          <a:off x="3259800" y="4543560"/>
          <a:ext cx="96624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(Frankfurt)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160920</xdr:colOff>
      <xdr:row>28</xdr:row>
      <xdr:rowOff>9720</xdr:rowOff>
    </xdr:from>
    <xdr:to>
      <xdr:col>4</xdr:col>
      <xdr:colOff>483840</xdr:colOff>
      <xdr:row>31</xdr:row>
      <xdr:rowOff>133200</xdr:rowOff>
    </xdr:to>
    <xdr:sp>
      <xdr:nvSpPr>
        <xdr:cNvPr id="27" name="AutoShape 5"/>
        <xdr:cNvSpPr/>
      </xdr:nvSpPr>
      <xdr:spPr>
        <a:xfrm>
          <a:off x="2092680" y="4543560"/>
          <a:ext cx="96660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Philip Davies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Nordic Region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321840</xdr:colOff>
      <xdr:row>13</xdr:row>
      <xdr:rowOff>152640</xdr:rowOff>
    </xdr:from>
    <xdr:to>
      <xdr:col>12</xdr:col>
      <xdr:colOff>564120</xdr:colOff>
      <xdr:row>18</xdr:row>
      <xdr:rowOff>28440</xdr:rowOff>
    </xdr:to>
    <xdr:sp>
      <xdr:nvSpPr>
        <xdr:cNvPr id="28" name="AutoShape 6"/>
        <xdr:cNvSpPr/>
      </xdr:nvSpPr>
      <xdr:spPr>
        <a:xfrm>
          <a:off x="6760800" y="2257560"/>
          <a:ext cx="1530000" cy="6854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160920</xdr:colOff>
      <xdr:row>13</xdr:row>
      <xdr:rowOff>152640</xdr:rowOff>
    </xdr:from>
    <xdr:to>
      <xdr:col>6</xdr:col>
      <xdr:colOff>211680</xdr:colOff>
      <xdr:row>18</xdr:row>
      <xdr:rowOff>28440</xdr:rowOff>
    </xdr:to>
    <xdr:sp>
      <xdr:nvSpPr>
        <xdr:cNvPr id="29" name="AutoShape 7"/>
        <xdr:cNvSpPr/>
      </xdr:nvSpPr>
      <xdr:spPr>
        <a:xfrm>
          <a:off x="2736360" y="2257560"/>
          <a:ext cx="1338840" cy="6854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321840</xdr:colOff>
      <xdr:row>7</xdr:row>
      <xdr:rowOff>56880</xdr:rowOff>
    </xdr:from>
    <xdr:to>
      <xdr:col>9</xdr:col>
      <xdr:colOff>322560</xdr:colOff>
      <xdr:row>11</xdr:row>
      <xdr:rowOff>152280</xdr:rowOff>
    </xdr:to>
    <xdr:sp>
      <xdr:nvSpPr>
        <xdr:cNvPr id="30" name="AutoShape 8"/>
        <xdr:cNvSpPr/>
      </xdr:nvSpPr>
      <xdr:spPr>
        <a:xfrm>
          <a:off x="4829040" y="1190520"/>
          <a:ext cx="1288440" cy="74304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28</xdr:row>
      <xdr:rowOff>9720</xdr:rowOff>
    </xdr:from>
    <xdr:to>
      <xdr:col>8</xdr:col>
      <xdr:colOff>231840</xdr:colOff>
      <xdr:row>31</xdr:row>
      <xdr:rowOff>133200</xdr:rowOff>
    </xdr:to>
    <xdr:sp>
      <xdr:nvSpPr>
        <xdr:cNvPr id="31" name="AutoShape 9"/>
        <xdr:cNvSpPr/>
      </xdr:nvSpPr>
      <xdr:spPr>
        <a:xfrm>
          <a:off x="4416840" y="4543560"/>
          <a:ext cx="96624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Jan Haizmann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EBS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10080</xdr:colOff>
      <xdr:row>28</xdr:row>
      <xdr:rowOff>9720</xdr:rowOff>
    </xdr:from>
    <xdr:to>
      <xdr:col>2</xdr:col>
      <xdr:colOff>614520</xdr:colOff>
      <xdr:row>33</xdr:row>
      <xdr:rowOff>28440</xdr:rowOff>
    </xdr:to>
    <xdr:sp>
      <xdr:nvSpPr>
        <xdr:cNvPr id="32" name="AutoShape 10"/>
        <xdr:cNvSpPr/>
      </xdr:nvSpPr>
      <xdr:spPr>
        <a:xfrm>
          <a:off x="654120" y="4543560"/>
          <a:ext cx="1248120" cy="82836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Andreas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Wagner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EWC </a:t>
          </a:r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(NOT IN HEADCOUNT)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(Germany)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171000</xdr:colOff>
      <xdr:row>28</xdr:row>
      <xdr:rowOff>9720</xdr:rowOff>
    </xdr:from>
    <xdr:to>
      <xdr:col>13</xdr:col>
      <xdr:colOff>493560</xdr:colOff>
      <xdr:row>31</xdr:row>
      <xdr:rowOff>133200</xdr:rowOff>
    </xdr:to>
    <xdr:sp>
      <xdr:nvSpPr>
        <xdr:cNvPr id="33" name="AutoShape 11"/>
        <xdr:cNvSpPr/>
      </xdr:nvSpPr>
      <xdr:spPr>
        <a:xfrm>
          <a:off x="7897680" y="4543560"/>
          <a:ext cx="96660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Nailia Dindarova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Co-Ordinator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(Brussels)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301680</xdr:colOff>
      <xdr:row>28</xdr:row>
      <xdr:rowOff>9720</xdr:rowOff>
    </xdr:from>
    <xdr:to>
      <xdr:col>11</xdr:col>
      <xdr:colOff>624600</xdr:colOff>
      <xdr:row>31</xdr:row>
      <xdr:rowOff>133200</xdr:rowOff>
    </xdr:to>
    <xdr:sp>
      <xdr:nvSpPr>
        <xdr:cNvPr id="34" name="AutoShape 12"/>
        <xdr:cNvSpPr/>
      </xdr:nvSpPr>
      <xdr:spPr>
        <a:xfrm>
          <a:off x="6740640" y="4543560"/>
          <a:ext cx="966600" cy="6094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Teun van Biert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(Netherlands)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482760</xdr:colOff>
      <xdr:row>28</xdr:row>
      <xdr:rowOff>9720</xdr:rowOff>
    </xdr:from>
    <xdr:to>
      <xdr:col>10</xdr:col>
      <xdr:colOff>241920</xdr:colOff>
      <xdr:row>32</xdr:row>
      <xdr:rowOff>162000</xdr:rowOff>
    </xdr:to>
    <xdr:sp>
      <xdr:nvSpPr>
        <xdr:cNvPr id="35" name="AutoShape 13"/>
        <xdr:cNvSpPr/>
      </xdr:nvSpPr>
      <xdr:spPr>
        <a:xfrm>
          <a:off x="5634000" y="4543560"/>
          <a:ext cx="1046880" cy="7999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Bruno Gaillard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Regulatory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Specialist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France, Belgium</a:t>
          </a:r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130680</xdr:colOff>
      <xdr:row>28</xdr:row>
      <xdr:rowOff>38160</xdr:rowOff>
    </xdr:from>
    <xdr:to>
      <xdr:col>16</xdr:col>
      <xdr:colOff>20880</xdr:colOff>
      <xdr:row>34</xdr:row>
      <xdr:rowOff>114480</xdr:rowOff>
    </xdr:to>
    <xdr:sp>
      <xdr:nvSpPr>
        <xdr:cNvPr id="36" name="AutoShape 14"/>
        <xdr:cNvSpPr/>
      </xdr:nvSpPr>
      <xdr:spPr>
        <a:xfrm>
          <a:off x="9145080" y="4572000"/>
          <a:ext cx="1177920" cy="104796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Manager - EU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(Brussels)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(REMOVED CE1 / CE2)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320760</xdr:colOff>
      <xdr:row>11</xdr:row>
      <xdr:rowOff>152280</xdr:rowOff>
    </xdr:from>
    <xdr:to>
      <xdr:col>11</xdr:col>
      <xdr:colOff>442800</xdr:colOff>
      <xdr:row>13</xdr:row>
      <xdr:rowOff>153000</xdr:rowOff>
    </xdr:to>
    <xdr:cxnSp>
      <xdr:nvCxnSpPr>
        <xdr:cNvPr id="37" name="AutoShape 15"/>
        <xdr:cNvCxnSpPr/>
      </xdr:nvCxnSpPr>
      <xdr:spPr>
        <a:xfrm flipH="1" rot="16200000">
          <a:off x="6336720" y="1068840"/>
          <a:ext cx="324720" cy="2053800"/>
        </a:xfrm>
        <a:prstGeom prst="bentConnector3">
          <a:avLst>
            <a:gd name="adj1" fmla="val 49722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5</xdr:col>
      <xdr:colOff>180360</xdr:colOff>
      <xdr:row>11</xdr:row>
      <xdr:rowOff>152280</xdr:rowOff>
    </xdr:from>
    <xdr:to>
      <xdr:col>8</xdr:col>
      <xdr:colOff>322200</xdr:colOff>
      <xdr:row>13</xdr:row>
      <xdr:rowOff>153000</xdr:rowOff>
    </xdr:to>
    <xdr:cxnSp>
      <xdr:nvCxnSpPr>
        <xdr:cNvPr id="38" name="AutoShape 16"/>
        <xdr:cNvCxnSpPr/>
      </xdr:nvCxnSpPr>
      <xdr:spPr>
        <a:xfrm rot="5400000">
          <a:off x="4274280" y="1058760"/>
          <a:ext cx="324720" cy="2073960"/>
        </a:xfrm>
        <a:prstGeom prst="bentConnector3">
          <a:avLst>
            <a:gd name="adj1" fmla="val 49722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</xdr:col>
      <xdr:colOff>632880</xdr:colOff>
      <xdr:row>18</xdr:row>
      <xdr:rowOff>28440</xdr:rowOff>
    </xdr:from>
    <xdr:to>
      <xdr:col>5</xdr:col>
      <xdr:colOff>191520</xdr:colOff>
      <xdr:row>28</xdr:row>
      <xdr:rowOff>10080</xdr:rowOff>
    </xdr:to>
    <xdr:cxnSp>
      <xdr:nvCxnSpPr>
        <xdr:cNvPr id="39" name="AutoShape 17"/>
        <xdr:cNvCxnSpPr/>
      </xdr:nvCxnSpPr>
      <xdr:spPr>
        <a:xfrm rot="5400000">
          <a:off x="1543320" y="2676240"/>
          <a:ext cx="1601280" cy="213444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prstDash val="lgDashDot"/>
          <a:miter/>
        </a:ln>
      </xdr:spPr>
    </xdr:cxnSp>
    <xdr:clientData/>
  </xdr:twoCellAnchor>
  <xdr:twoCellAnchor editAs="oneCell">
    <xdr:from>
      <xdr:col>4</xdr:col>
      <xdr:colOff>-360</xdr:colOff>
      <xdr:row>18</xdr:row>
      <xdr:rowOff>28440</xdr:rowOff>
    </xdr:from>
    <xdr:to>
      <xdr:col>5</xdr:col>
      <xdr:colOff>181800</xdr:colOff>
      <xdr:row>28</xdr:row>
      <xdr:rowOff>10080</xdr:rowOff>
    </xdr:to>
    <xdr:cxnSp>
      <xdr:nvCxnSpPr>
        <xdr:cNvPr id="40" name="AutoShape 18"/>
        <xdr:cNvCxnSpPr/>
      </xdr:nvCxnSpPr>
      <xdr:spPr>
        <a:xfrm rot="5400000">
          <a:off x="2187360" y="3330360"/>
          <a:ext cx="1601280" cy="82656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5</xdr:col>
      <xdr:colOff>181080</xdr:colOff>
      <xdr:row>18</xdr:row>
      <xdr:rowOff>28440</xdr:rowOff>
    </xdr:from>
    <xdr:to>
      <xdr:col>5</xdr:col>
      <xdr:colOff>524160</xdr:colOff>
      <xdr:row>28</xdr:row>
      <xdr:rowOff>10080</xdr:rowOff>
    </xdr:to>
    <xdr:cxnSp>
      <xdr:nvCxnSpPr>
        <xdr:cNvPr id="41" name="AutoShape 19"/>
        <xdr:cNvCxnSpPr/>
      </xdr:nvCxnSpPr>
      <xdr:spPr>
        <a:xfrm flipH="1" rot="16200000">
          <a:off x="2771640" y="3571560"/>
          <a:ext cx="1601280" cy="34344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9</xdr:col>
      <xdr:colOff>361440</xdr:colOff>
      <xdr:row>18</xdr:row>
      <xdr:rowOff>28440</xdr:rowOff>
    </xdr:from>
    <xdr:to>
      <xdr:col>11</xdr:col>
      <xdr:colOff>443160</xdr:colOff>
      <xdr:row>28</xdr:row>
      <xdr:rowOff>10080</xdr:rowOff>
    </xdr:to>
    <xdr:cxnSp>
      <xdr:nvCxnSpPr>
        <xdr:cNvPr id="42" name="AutoShape 20"/>
        <xdr:cNvCxnSpPr/>
      </xdr:nvCxnSpPr>
      <xdr:spPr>
        <a:xfrm rot="5400000">
          <a:off x="6040440" y="3058560"/>
          <a:ext cx="1601280" cy="136980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11</xdr:col>
      <xdr:colOff>140760</xdr:colOff>
      <xdr:row>18</xdr:row>
      <xdr:rowOff>28440</xdr:rowOff>
    </xdr:from>
    <xdr:to>
      <xdr:col>11</xdr:col>
      <xdr:colOff>443520</xdr:colOff>
      <xdr:row>28</xdr:row>
      <xdr:rowOff>10080</xdr:rowOff>
    </xdr:to>
    <xdr:cxnSp>
      <xdr:nvCxnSpPr>
        <xdr:cNvPr id="43" name="AutoShape 21"/>
        <xdr:cNvCxnSpPr/>
      </xdr:nvCxnSpPr>
      <xdr:spPr>
        <a:xfrm rot="5400000">
          <a:off x="6573960" y="3592080"/>
          <a:ext cx="1601280" cy="30312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11</xdr:col>
      <xdr:colOff>441720</xdr:colOff>
      <xdr:row>18</xdr:row>
      <xdr:rowOff>28440</xdr:rowOff>
    </xdr:from>
    <xdr:to>
      <xdr:col>13</xdr:col>
      <xdr:colOff>9720</xdr:colOff>
      <xdr:row>28</xdr:row>
      <xdr:rowOff>10080</xdr:rowOff>
    </xdr:to>
    <xdr:cxnSp>
      <xdr:nvCxnSpPr>
        <xdr:cNvPr id="44" name="AutoShape 22"/>
        <xdr:cNvCxnSpPr/>
      </xdr:nvCxnSpPr>
      <xdr:spPr>
        <a:xfrm flipH="1" rot="16200000">
          <a:off x="7152120" y="3315240"/>
          <a:ext cx="1601280" cy="856440"/>
        </a:xfrm>
        <a:prstGeom prst="bentConnector3">
          <a:avLst>
            <a:gd name="adj1" fmla="val 49988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11</xdr:col>
      <xdr:colOff>442800</xdr:colOff>
      <xdr:row>18</xdr:row>
      <xdr:rowOff>28080</xdr:rowOff>
    </xdr:from>
    <xdr:to>
      <xdr:col>15</xdr:col>
      <xdr:colOff>81360</xdr:colOff>
      <xdr:row>28</xdr:row>
      <xdr:rowOff>38160</xdr:rowOff>
    </xdr:to>
    <xdr:cxnSp>
      <xdr:nvCxnSpPr>
        <xdr:cNvPr id="45" name="AutoShape 23"/>
        <xdr:cNvCxnSpPr/>
      </xdr:nvCxnSpPr>
      <xdr:spPr>
        <a:xfrm flipH="1" rot="16200000">
          <a:off x="7817760" y="2649960"/>
          <a:ext cx="1629720" cy="2214720"/>
        </a:xfrm>
        <a:prstGeom prst="bentConnector3">
          <a:avLst>
            <a:gd name="adj1" fmla="val 49690"/>
          </a:avLst>
        </a:prstGeom>
        <a:ln w="9360">
          <a:solidFill>
            <a:srgbClr val="000000"/>
          </a:solidFill>
          <a:miter/>
        </a:ln>
      </xdr:spPr>
    </xdr:cxnSp>
    <xdr:clientData/>
  </xdr:twoCellAnchor>
  <xdr:twoCellAnchor editAs="oneCell">
    <xdr:from>
      <xdr:col>3</xdr:col>
      <xdr:colOff>241200</xdr:colOff>
      <xdr:row>18</xdr:row>
      <xdr:rowOff>105120</xdr:rowOff>
    </xdr:from>
    <xdr:to>
      <xdr:col>4</xdr:col>
      <xdr:colOff>564120</xdr:colOff>
      <xdr:row>22</xdr:row>
      <xdr:rowOff>66600</xdr:rowOff>
    </xdr:to>
    <xdr:sp>
      <xdr:nvSpPr>
        <xdr:cNvPr id="46" name="AutoShape 24"/>
        <xdr:cNvSpPr/>
      </xdr:nvSpPr>
      <xdr:spPr>
        <a:xfrm>
          <a:off x="2172960" y="3019680"/>
          <a:ext cx="966600" cy="6091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160920</xdr:colOff>
      <xdr:row>18</xdr:row>
      <xdr:rowOff>105120</xdr:rowOff>
    </xdr:from>
    <xdr:to>
      <xdr:col>13</xdr:col>
      <xdr:colOff>483480</xdr:colOff>
      <xdr:row>22</xdr:row>
      <xdr:rowOff>66600</xdr:rowOff>
    </xdr:to>
    <xdr:sp>
      <xdr:nvSpPr>
        <xdr:cNvPr id="47" name="AutoShape 25"/>
        <xdr:cNvSpPr/>
      </xdr:nvSpPr>
      <xdr:spPr>
        <a:xfrm>
          <a:off x="7887600" y="3019680"/>
          <a:ext cx="966600" cy="6091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210960</xdr:colOff>
      <xdr:row>16</xdr:row>
      <xdr:rowOff>9360</xdr:rowOff>
    </xdr:from>
    <xdr:to>
      <xdr:col>7</xdr:col>
      <xdr:colOff>393480</xdr:colOff>
      <xdr:row>28</xdr:row>
      <xdr:rowOff>10080</xdr:rowOff>
    </xdr:to>
    <xdr:cxnSp>
      <xdr:nvCxnSpPr>
        <xdr:cNvPr id="48" name="AutoShape 26"/>
        <xdr:cNvCxnSpPr/>
      </xdr:nvCxnSpPr>
      <xdr:spPr>
        <a:xfrm>
          <a:off x="4074480" y="2600280"/>
          <a:ext cx="826560" cy="1944000"/>
        </a:xfrm>
        <a:prstGeom prst="bentConnector2">
          <a:avLst/>
        </a:prstGeom>
        <a:ln w="9360">
          <a:solidFill>
            <a:srgbClr val="000000"/>
          </a:solidFill>
          <a:prstDash val="lgDashDot"/>
          <a:miter/>
        </a:ln>
      </xdr:spPr>
    </xdr:cxnSp>
    <xdr:clientData/>
  </xdr:twoCellAnchor>
  <xdr:twoCellAnchor editAs="oneCell">
    <xdr:from>
      <xdr:col>5</xdr:col>
      <xdr:colOff>0</xdr:colOff>
      <xdr:row>33</xdr:row>
      <xdr:rowOff>114480</xdr:rowOff>
    </xdr:from>
    <xdr:to>
      <xdr:col>6</xdr:col>
      <xdr:colOff>322560</xdr:colOff>
      <xdr:row>37</xdr:row>
      <xdr:rowOff>75960</xdr:rowOff>
    </xdr:to>
    <xdr:sp>
      <xdr:nvSpPr>
        <xdr:cNvPr id="49" name="AutoShape 29"/>
        <xdr:cNvSpPr/>
      </xdr:nvSpPr>
      <xdr:spPr>
        <a:xfrm>
          <a:off x="3219480" y="5457960"/>
          <a:ext cx="966600" cy="6091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Viviana Florio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(Frankfurt)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482760</xdr:colOff>
      <xdr:row>33</xdr:row>
      <xdr:rowOff>114480</xdr:rowOff>
    </xdr:from>
    <xdr:to>
      <xdr:col>10</xdr:col>
      <xdr:colOff>161640</xdr:colOff>
      <xdr:row>38</xdr:row>
      <xdr:rowOff>75960</xdr:rowOff>
    </xdr:to>
    <xdr:sp>
      <xdr:nvSpPr>
        <xdr:cNvPr id="50" name="AutoShape 30"/>
        <xdr:cNvSpPr/>
      </xdr:nvSpPr>
      <xdr:spPr>
        <a:xfrm>
          <a:off x="5634000" y="5457960"/>
          <a:ext cx="966600" cy="77112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Antoine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Duvauchelle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 0.5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563400</xdr:colOff>
      <xdr:row>33</xdr:row>
      <xdr:rowOff>114480</xdr:rowOff>
    </xdr:from>
    <xdr:to>
      <xdr:col>8</xdr:col>
      <xdr:colOff>412920</xdr:colOff>
      <xdr:row>38</xdr:row>
      <xdr:rowOff>142920</xdr:rowOff>
    </xdr:to>
    <xdr:sp>
      <xdr:nvSpPr>
        <xdr:cNvPr id="51" name="AutoShape 31"/>
        <xdr:cNvSpPr/>
      </xdr:nvSpPr>
      <xdr:spPr>
        <a:xfrm>
          <a:off x="4426920" y="5457960"/>
          <a:ext cx="1137240" cy="838080"/>
        </a:xfrm>
        <a:prstGeom prst="flowChartAlternateProcess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Xi Xi Senior Reg Specialist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EBS</a:t>
          </a:r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 (NOT IN HEADCOUNT)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160200</xdr:colOff>
      <xdr:row>16</xdr:row>
      <xdr:rowOff>8640</xdr:rowOff>
    </xdr:from>
    <xdr:to>
      <xdr:col>10</xdr:col>
      <xdr:colOff>322200</xdr:colOff>
      <xdr:row>16</xdr:row>
      <xdr:rowOff>9360</xdr:rowOff>
    </xdr:to>
    <xdr:cxnSp>
      <xdr:nvCxnSpPr>
        <xdr:cNvPr id="52" name="AutoShape 34"/>
        <xdr:cNvCxnSpPr/>
      </xdr:nvCxnSpPr>
      <xdr:spPr>
        <a:xfrm rot="10800000">
          <a:off x="4667400" y="2599560"/>
          <a:ext cx="2094120" cy="1080"/>
        </a:xfrm>
        <a:prstGeom prst="bentConnector2">
          <a:avLst/>
        </a:prstGeom>
        <a:ln w="9360">
          <a:solidFill>
            <a:srgbClr val="000000"/>
          </a:solidFill>
          <a:prstDash val="lgDashDot"/>
          <a:miter/>
        </a:ln>
      </xdr:spPr>
    </xdr:cxnSp>
    <xdr:clientData/>
  </xdr:twoCellAnchor>
  <xdr:twoCellAnchor editAs="oneCell">
    <xdr:from>
      <xdr:col>7</xdr:col>
      <xdr:colOff>301680</xdr:colOff>
      <xdr:row>8</xdr:row>
      <xdr:rowOff>9720</xdr:rowOff>
    </xdr:from>
    <xdr:to>
      <xdr:col>9</xdr:col>
      <xdr:colOff>121320</xdr:colOff>
      <xdr:row>12</xdr:row>
      <xdr:rowOff>136800</xdr:rowOff>
    </xdr:to>
    <xdr:sp>
      <xdr:nvSpPr>
        <xdr:cNvPr id="53" name="AutoShape 37"/>
        <xdr:cNvSpPr/>
      </xdr:nvSpPr>
      <xdr:spPr>
        <a:xfrm>
          <a:off x="4808880" y="1305000"/>
          <a:ext cx="1107360" cy="77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spAutoFit/>
        </a:bodyPr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Eric Shaw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&amp;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0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Rick Shapiro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160920</xdr:colOff>
      <xdr:row>13</xdr:row>
      <xdr:rowOff>133560</xdr:rowOff>
    </xdr:from>
    <xdr:to>
      <xdr:col>6</xdr:col>
      <xdr:colOff>111240</xdr:colOff>
      <xdr:row>18</xdr:row>
      <xdr:rowOff>128880</xdr:rowOff>
    </xdr:to>
    <xdr:sp>
      <xdr:nvSpPr>
        <xdr:cNvPr id="54" name="AutoShape 38"/>
        <xdr:cNvSpPr/>
      </xdr:nvSpPr>
      <xdr:spPr>
        <a:xfrm>
          <a:off x="2736360" y="2238480"/>
          <a:ext cx="1238400" cy="804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sp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Paul Hennemeyer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Senior Director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Germany, Austria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Switzerland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160920</xdr:colOff>
      <xdr:row>13</xdr:row>
      <xdr:rowOff>152640</xdr:rowOff>
    </xdr:from>
    <xdr:to>
      <xdr:col>13</xdr:col>
      <xdr:colOff>81000</xdr:colOff>
      <xdr:row>20</xdr:row>
      <xdr:rowOff>19080</xdr:rowOff>
    </xdr:to>
    <xdr:sp>
      <xdr:nvSpPr>
        <xdr:cNvPr id="55" name="AutoShape 39"/>
        <xdr:cNvSpPr/>
      </xdr:nvSpPr>
      <xdr:spPr>
        <a:xfrm>
          <a:off x="6599880" y="2257560"/>
          <a:ext cx="1851840" cy="1000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    Peter Styles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    Vice President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    Enron Delegation to the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    EU (Brussels), Beneflux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133560</xdr:colOff>
      <xdr:row>18</xdr:row>
      <xdr:rowOff>86040</xdr:rowOff>
    </xdr:from>
    <xdr:to>
      <xdr:col>13</xdr:col>
      <xdr:colOff>510840</xdr:colOff>
      <xdr:row>22</xdr:row>
      <xdr:rowOff>101160</xdr:rowOff>
    </xdr:to>
    <xdr:sp>
      <xdr:nvSpPr>
        <xdr:cNvPr id="56" name="AutoShape 40"/>
        <xdr:cNvSpPr/>
      </xdr:nvSpPr>
      <xdr:spPr>
        <a:xfrm>
          <a:off x="7860240" y="3000600"/>
          <a:ext cx="1021320" cy="66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sp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Pamela Milano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Assistant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(Brussels)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210240</xdr:colOff>
      <xdr:row>18</xdr:row>
      <xdr:rowOff>86040</xdr:rowOff>
    </xdr:from>
    <xdr:to>
      <xdr:col>4</xdr:col>
      <xdr:colOff>595080</xdr:colOff>
      <xdr:row>21</xdr:row>
      <xdr:rowOff>120600</xdr:rowOff>
    </xdr:to>
    <xdr:sp>
      <xdr:nvSpPr>
        <xdr:cNvPr id="57" name="AutoShape 41"/>
        <xdr:cNvSpPr/>
      </xdr:nvSpPr>
      <xdr:spPr>
        <a:xfrm>
          <a:off x="2142000" y="3000600"/>
          <a:ext cx="1028520" cy="520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sp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Amber Keenan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Assistant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321840</xdr:colOff>
      <xdr:row>33</xdr:row>
      <xdr:rowOff>114480</xdr:rowOff>
    </xdr:from>
    <xdr:to>
      <xdr:col>12</xdr:col>
      <xdr:colOff>720</xdr:colOff>
      <xdr:row>37</xdr:row>
      <xdr:rowOff>75960</xdr:rowOff>
    </xdr:to>
    <xdr:sp>
      <xdr:nvSpPr>
        <xdr:cNvPr id="58" name="AutoShape 42"/>
        <xdr:cNvSpPr/>
      </xdr:nvSpPr>
      <xdr:spPr>
        <a:xfrm>
          <a:off x="6760800" y="5457960"/>
          <a:ext cx="966600" cy="60912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TBA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Research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Assistant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321840</xdr:colOff>
      <xdr:row>33</xdr:row>
      <xdr:rowOff>114480</xdr:rowOff>
    </xdr:from>
    <xdr:to>
      <xdr:col>3</xdr:col>
      <xdr:colOff>50760</xdr:colOff>
      <xdr:row>35</xdr:row>
      <xdr:rowOff>140040</xdr:rowOff>
    </xdr:to>
    <xdr:sp>
      <xdr:nvSpPr>
        <xdr:cNvPr id="59" name="AutoShape 44"/>
        <xdr:cNvSpPr/>
      </xdr:nvSpPr>
      <xdr:spPr>
        <a:xfrm>
          <a:off x="965880" y="5457960"/>
          <a:ext cx="1016640" cy="349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spAutoFit/>
        </a:bodyPr>
        <a:p>
          <a:r>
            <a:rPr b="0" lang="en-US" sz="800" strike="noStrike" u="none">
              <a:solidFill>
                <a:srgbClr val="ffffff"/>
              </a:solidFill>
              <a:effectLst/>
              <a:uFillTx/>
              <a:latin typeface="Arial"/>
            </a:rPr>
            <a:t>not </a:t>
          </a:r>
          <a:r>
            <a:rPr b="0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i</a:t>
          </a:r>
          <a:r>
            <a:rPr b="0" lang="en-US" sz="800" strike="noStrike" u="none">
              <a:solidFill>
                <a:srgbClr val="ffffff"/>
              </a:solidFill>
              <a:effectLst/>
              <a:uFillTx/>
              <a:latin typeface="Arial"/>
            </a:rPr>
            <a:t>n headcount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2.28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/>
      <c r="B1" s="2"/>
    </row>
    <row r="4" customFormat="false" ht="16.5" hidden="false" customHeight="false" outlineLevel="0" collapsed="false"/>
    <row r="5" customFormat="false" ht="15.75" hidden="false" customHeight="false" outlineLevel="0" collapsed="false">
      <c r="C5" s="3"/>
      <c r="D5" s="4"/>
      <c r="E5" s="4"/>
      <c r="F5" s="4"/>
      <c r="G5" s="4"/>
      <c r="H5" s="4"/>
      <c r="I5" s="4"/>
      <c r="J5" s="4"/>
      <c r="K5" s="4"/>
      <c r="L5" s="5"/>
    </row>
    <row r="6" customFormat="false" ht="15.75" hidden="false" customHeight="false" outlineLevel="0" collapsed="false">
      <c r="C6" s="6" t="s">
        <v>0</v>
      </c>
      <c r="D6" s="6"/>
      <c r="E6" s="6"/>
      <c r="F6" s="6"/>
      <c r="G6" s="6"/>
      <c r="H6" s="6"/>
      <c r="I6" s="6"/>
      <c r="J6" s="6"/>
      <c r="K6" s="6"/>
      <c r="L6" s="7"/>
      <c r="M6" s="8"/>
    </row>
    <row r="7" customFormat="false" ht="5.25" hidden="false" customHeight="true" outlineLevel="0" collapsed="false">
      <c r="C7" s="9"/>
      <c r="D7" s="10"/>
      <c r="E7" s="10"/>
      <c r="F7" s="10"/>
      <c r="G7" s="10"/>
      <c r="H7" s="10"/>
      <c r="I7" s="10"/>
      <c r="J7" s="10"/>
      <c r="K7" s="10"/>
      <c r="L7" s="7"/>
    </row>
    <row r="8" customFormat="false" ht="16.5" hidden="false" customHeight="false" outlineLevel="0" collapsed="false">
      <c r="C8" s="11" t="s">
        <v>1</v>
      </c>
      <c r="D8" s="11"/>
      <c r="E8" s="11"/>
      <c r="F8" s="11"/>
      <c r="G8" s="11"/>
      <c r="H8" s="11"/>
      <c r="I8" s="11"/>
      <c r="J8" s="11"/>
      <c r="K8" s="11"/>
      <c r="L8" s="11"/>
    </row>
    <row r="9" customFormat="false" ht="15.75" hidden="false" customHeight="false" outlineLevel="0" collapsed="false">
      <c r="C9" s="12"/>
      <c r="D9" s="8"/>
      <c r="E9" s="8"/>
      <c r="F9" s="8"/>
      <c r="G9" s="8"/>
      <c r="H9" s="8"/>
      <c r="I9" s="8"/>
      <c r="J9" s="8"/>
      <c r="K9" s="8"/>
      <c r="L9" s="8"/>
    </row>
    <row r="10" customFormat="false" ht="15.75" hidden="false" customHeight="false" outlineLevel="0" collapsed="false">
      <c r="C10" s="13"/>
      <c r="D10" s="14"/>
      <c r="E10" s="14"/>
      <c r="F10" s="14"/>
      <c r="G10" s="14"/>
      <c r="H10" s="14"/>
      <c r="I10" s="14"/>
    </row>
    <row r="11" customFormat="false" ht="15.75" hidden="false" customHeight="false" outlineLevel="0" collapsed="false">
      <c r="C11" s="1" t="s">
        <v>2</v>
      </c>
    </row>
    <row r="12" customFormat="false" ht="15.75" hidden="false" customHeight="false" outlineLevel="0" collapsed="false">
      <c r="C12" s="1" t="s">
        <v>3</v>
      </c>
    </row>
    <row r="14" customFormat="false" ht="15.75" hidden="false" customHeight="false" outlineLevel="0" collapsed="false">
      <c r="C14" s="1" t="s">
        <v>4</v>
      </c>
    </row>
    <row r="15" customFormat="false" ht="15.75" hidden="false" customHeight="false" outlineLevel="0" collapsed="false">
      <c r="A15" s="15" t="s">
        <v>5</v>
      </c>
      <c r="B15" s="2"/>
    </row>
    <row r="17" customFormat="false" ht="15.75" hidden="false" customHeight="false" outlineLevel="0" collapsed="false">
      <c r="A17" s="16" t="s">
        <v>6</v>
      </c>
      <c r="B17" s="17"/>
      <c r="C17" s="1" t="s">
        <v>7</v>
      </c>
    </row>
    <row r="18" customFormat="false" ht="15.75" hidden="false" customHeight="false" outlineLevel="0" collapsed="false">
      <c r="A18" s="17"/>
      <c r="B18" s="17"/>
      <c r="C18" s="1" t="s">
        <v>8</v>
      </c>
    </row>
    <row r="19" customFormat="false" ht="15.75" hidden="false" customHeight="false" outlineLevel="0" collapsed="false">
      <c r="A19" s="17"/>
      <c r="B19" s="17"/>
    </row>
    <row r="20" customFormat="false" ht="15.75" hidden="false" customHeight="false" outlineLevel="0" collapsed="false">
      <c r="A20" s="17"/>
      <c r="B20" s="17"/>
      <c r="C20" s="18" t="s">
        <v>9</v>
      </c>
      <c r="D20" s="18"/>
      <c r="E20" s="18"/>
      <c r="F20" s="18"/>
      <c r="G20" s="18"/>
      <c r="H20" s="18"/>
      <c r="I20" s="18"/>
    </row>
    <row r="21" customFormat="false" ht="15.75" hidden="false" customHeight="false" outlineLevel="0" collapsed="false">
      <c r="A21" s="17"/>
      <c r="B21" s="17"/>
    </row>
    <row r="22" customFormat="false" ht="15.75" hidden="false" customHeight="false" outlineLevel="0" collapsed="false">
      <c r="A22" s="16" t="s">
        <v>10</v>
      </c>
      <c r="B22" s="17"/>
      <c r="C22" s="1" t="s">
        <v>11</v>
      </c>
    </row>
    <row r="23" customFormat="false" ht="15.75" hidden="false" customHeight="false" outlineLevel="0" collapsed="false">
      <c r="A23" s="8"/>
      <c r="B23" s="17"/>
      <c r="C23" s="1" t="s">
        <v>8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customFormat="false" ht="15.75" hidden="false" customHeight="false" outlineLevel="0" collapsed="false">
      <c r="A24" s="17"/>
      <c r="B24" s="17"/>
    </row>
    <row r="25" customFormat="false" ht="15.75" hidden="false" customHeight="false" outlineLevel="0" collapsed="false">
      <c r="A25" s="17"/>
      <c r="B25" s="17"/>
      <c r="C25" s="18" t="s">
        <v>9</v>
      </c>
      <c r="D25" s="18"/>
      <c r="E25" s="18"/>
      <c r="F25" s="18"/>
      <c r="G25" s="18"/>
      <c r="H25" s="18"/>
      <c r="I25" s="18"/>
    </row>
    <row r="26" customFormat="false" ht="15.75" hidden="false" customHeight="false" outlineLevel="0" collapsed="false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customFormat="false" ht="15.75" hidden="false" customHeight="false" outlineLevel="0" collapsed="false">
      <c r="A27" s="17"/>
      <c r="B27" s="17"/>
      <c r="C27" s="2" t="s">
        <v>12</v>
      </c>
      <c r="D27" s="18"/>
      <c r="E27" s="18"/>
      <c r="F27" s="18"/>
      <c r="G27" s="18"/>
      <c r="H27" s="18"/>
      <c r="I27" s="18"/>
      <c r="J27" s="2"/>
      <c r="K27" s="2"/>
      <c r="L27" s="2"/>
    </row>
    <row r="28" customFormat="false" ht="15.75" hidden="false" customHeight="false" outlineLevel="0" collapsed="false">
      <c r="A28" s="17"/>
      <c r="B28" s="17"/>
      <c r="C28" s="2" t="s">
        <v>13</v>
      </c>
      <c r="D28" s="18"/>
      <c r="E28" s="18"/>
      <c r="F28" s="18"/>
      <c r="G28" s="18"/>
      <c r="H28" s="18"/>
      <c r="I28" s="18"/>
      <c r="J28" s="2"/>
      <c r="K28" s="2"/>
      <c r="L28" s="2"/>
    </row>
    <row r="29" customFormat="false" ht="15.75" hidden="false" customHeight="false" outlineLevel="0" collapsed="false">
      <c r="A29" s="17"/>
      <c r="B29" s="17"/>
    </row>
    <row r="30" customFormat="false" ht="15.75" hidden="false" customHeight="false" outlineLevel="0" collapsed="false">
      <c r="A30" s="16" t="s">
        <v>14</v>
      </c>
      <c r="B30" s="17"/>
      <c r="C30" s="1" t="s">
        <v>15</v>
      </c>
    </row>
    <row r="31" customFormat="false" ht="15.75" hidden="false" customHeight="false" outlineLevel="0" collapsed="false">
      <c r="C31" s="1" t="s">
        <v>8</v>
      </c>
    </row>
    <row r="33" customFormat="false" ht="15.75" hidden="false" customHeight="false" outlineLevel="0" collapsed="false">
      <c r="C33" s="18" t="s">
        <v>9</v>
      </c>
      <c r="D33" s="18"/>
      <c r="E33" s="18"/>
      <c r="F33" s="18"/>
      <c r="G33" s="18"/>
      <c r="H33" s="18"/>
      <c r="I33" s="18"/>
    </row>
    <row r="35" customFormat="false" ht="15.75" hidden="false" customHeight="false" outlineLevel="0" collapsed="false">
      <c r="C35" s="19" t="s">
        <v>16</v>
      </c>
    </row>
  </sheetData>
  <mergeCells count="2">
    <mergeCell ref="C6:K6"/>
    <mergeCell ref="C8:L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E4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13" activeCellId="0" sqref="E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1" width="9.14"/>
  </cols>
  <sheetData>
    <row r="9" customFormat="false" ht="12.75" hidden="false" customHeight="false" outlineLevel="0" collapsed="false">
      <c r="B9" s="274" t="s">
        <v>189</v>
      </c>
    </row>
    <row r="42" customFormat="false" ht="12.75" hidden="false" customHeight="false" outlineLevel="0" collapsed="false">
      <c r="A42" s="274" t="s">
        <v>192</v>
      </c>
      <c r="B42" s="274"/>
      <c r="E42" s="274" t="n">
        <v>12.5</v>
      </c>
    </row>
    <row r="44" customFormat="false" ht="12.75" hidden="false" customHeight="false" outlineLevel="0" collapsed="false">
      <c r="A44" s="274" t="s">
        <v>191</v>
      </c>
      <c r="B44" s="274"/>
      <c r="E44" s="274" t="n">
        <v>25</v>
      </c>
    </row>
  </sheetData>
  <printOptions headings="false" gridLines="false" gridLinesSet="true" horizontalCentered="false" verticalCentered="false"/>
  <pageMargins left="0.747916666666667" right="0.747916666666667" top="0.529861111111111" bottom="0.659722222222222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6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M4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1" width="22.85"/>
    <col collapsed="false" customWidth="true" hidden="false" outlineLevel="0" max="2" min="2" style="81" width="18.7"/>
    <col collapsed="false" customWidth="true" hidden="false" outlineLevel="0" max="3" min="3" style="81" width="12.42"/>
    <col collapsed="false" customWidth="false" hidden="false" outlineLevel="0" max="257" min="4" style="81" width="9.14"/>
  </cols>
  <sheetData>
    <row r="7" customFormat="false" ht="16.5" hidden="false" customHeight="false" outlineLevel="0" collapsed="false">
      <c r="A7" s="275" t="s">
        <v>193</v>
      </c>
    </row>
    <row r="8" customFormat="false" ht="12.75" hidden="false" customHeight="false" outlineLevel="0" collapsed="false">
      <c r="C8" s="276" t="s">
        <v>194</v>
      </c>
    </row>
    <row r="9" customFormat="false" ht="39" hidden="false" customHeight="true" outlineLevel="0" collapsed="false">
      <c r="C9" s="277" t="s">
        <v>195</v>
      </c>
      <c r="E9" s="278" t="s">
        <v>196</v>
      </c>
    </row>
    <row r="10" customFormat="false" ht="12.75" hidden="false" customHeight="false" outlineLevel="0" collapsed="false">
      <c r="C10" s="279"/>
    </row>
    <row r="11" customFormat="false" ht="12.75" hidden="false" customHeight="false" outlineLevel="0" collapsed="false">
      <c r="A11" s="207" t="s">
        <v>37</v>
      </c>
      <c r="C11" s="280" t="n">
        <v>-14386.8</v>
      </c>
      <c r="E11" s="81" t="s">
        <v>197</v>
      </c>
    </row>
    <row r="12" customFormat="false" ht="12.75" hidden="false" customHeight="false" outlineLevel="0" collapsed="false">
      <c r="A12" s="215"/>
      <c r="C12" s="280"/>
    </row>
    <row r="13" customFormat="false" ht="15" hidden="false" customHeight="false" outlineLevel="0" collapsed="false">
      <c r="A13" s="207" t="s">
        <v>42</v>
      </c>
      <c r="C13" s="280" t="n">
        <v>354571.24</v>
      </c>
      <c r="E13" s="140" t="s">
        <v>64</v>
      </c>
      <c r="F13" s="140"/>
      <c r="G13" s="141"/>
      <c r="H13" s="141"/>
      <c r="I13" s="141"/>
      <c r="J13" s="141"/>
      <c r="K13" s="141"/>
      <c r="L13" s="281"/>
      <c r="M13" s="141"/>
    </row>
    <row r="14" customFormat="false" ht="12.75" hidden="false" customHeight="false" outlineLevel="0" collapsed="false">
      <c r="A14" s="212"/>
      <c r="C14" s="280"/>
    </row>
    <row r="15" customFormat="false" ht="12.75" hidden="false" customHeight="false" outlineLevel="0" collapsed="false">
      <c r="A15" s="207" t="s">
        <v>45</v>
      </c>
      <c r="C15" s="280" t="n">
        <v>5893.11</v>
      </c>
      <c r="E15" s="81" t="s">
        <v>198</v>
      </c>
    </row>
    <row r="16" customFormat="false" ht="12.75" hidden="false" customHeight="false" outlineLevel="0" collapsed="false">
      <c r="A16" s="212"/>
      <c r="C16" s="280"/>
    </row>
    <row r="17" customFormat="false" ht="12.75" hidden="false" customHeight="false" outlineLevel="0" collapsed="false">
      <c r="A17" s="207" t="s">
        <v>48</v>
      </c>
      <c r="C17" s="280" t="n">
        <v>48443.7802</v>
      </c>
      <c r="E17" s="81" t="s">
        <v>199</v>
      </c>
    </row>
    <row r="18" customFormat="false" ht="12.75" hidden="false" customHeight="false" outlineLevel="0" collapsed="false">
      <c r="A18" s="215"/>
      <c r="C18" s="282"/>
    </row>
    <row r="19" customFormat="false" ht="15" hidden="false" customHeight="false" outlineLevel="0" collapsed="false">
      <c r="A19" s="207" t="s">
        <v>159</v>
      </c>
      <c r="C19" s="280" t="n">
        <v>914665.36</v>
      </c>
      <c r="E19" s="140" t="s">
        <v>200</v>
      </c>
    </row>
    <row r="20" customFormat="false" ht="15" hidden="false" customHeight="true" outlineLevel="0" collapsed="false">
      <c r="A20" s="207"/>
      <c r="C20" s="280"/>
      <c r="E20" s="81" t="s">
        <v>199</v>
      </c>
    </row>
    <row r="21" customFormat="false" ht="15" hidden="false" customHeight="true" outlineLevel="0" collapsed="false">
      <c r="A21" s="207"/>
      <c r="C21" s="280"/>
    </row>
    <row r="22" customFormat="false" ht="12.75" hidden="false" customHeight="false" outlineLevel="0" collapsed="false">
      <c r="A22" s="221" t="s">
        <v>161</v>
      </c>
      <c r="C22" s="280" t="n">
        <v>-24809.21</v>
      </c>
      <c r="E22" s="81" t="s">
        <v>201</v>
      </c>
    </row>
    <row r="23" customFormat="false" ht="12.75" hidden="false" customHeight="false" outlineLevel="0" collapsed="false">
      <c r="A23" s="226"/>
      <c r="C23" s="282"/>
    </row>
    <row r="24" customFormat="false" ht="27.75" hidden="false" customHeight="true" outlineLevel="0" collapsed="false">
      <c r="A24" s="207" t="s">
        <v>51</v>
      </c>
      <c r="C24" s="280" t="n">
        <v>-44479.99</v>
      </c>
      <c r="E24" s="283" t="s">
        <v>202</v>
      </c>
      <c r="F24" s="283"/>
      <c r="G24" s="283"/>
      <c r="H24" s="283"/>
      <c r="I24" s="283"/>
      <c r="J24" s="283"/>
      <c r="K24" s="283"/>
      <c r="L24" s="283"/>
    </row>
    <row r="25" customFormat="false" ht="12.75" hidden="false" customHeight="false" outlineLevel="0" collapsed="false">
      <c r="A25" s="215"/>
      <c r="C25" s="280"/>
    </row>
    <row r="26" customFormat="false" ht="29.25" hidden="false" customHeight="true" outlineLevel="0" collapsed="false">
      <c r="A26" s="207" t="s">
        <v>170</v>
      </c>
      <c r="C26" s="280" t="n">
        <v>17089.82</v>
      </c>
      <c r="E26" s="283" t="s">
        <v>203</v>
      </c>
      <c r="F26" s="283"/>
      <c r="G26" s="283"/>
      <c r="H26" s="283"/>
      <c r="I26" s="283"/>
      <c r="J26" s="283"/>
      <c r="K26" s="283"/>
      <c r="L26" s="283"/>
    </row>
    <row r="27" customFormat="false" ht="12.75" hidden="false" customHeight="false" outlineLevel="0" collapsed="false">
      <c r="A27" s="207"/>
      <c r="C27" s="280"/>
    </row>
    <row r="28" customFormat="false" ht="12.75" hidden="false" customHeight="false" outlineLevel="0" collapsed="false">
      <c r="A28" s="203" t="s">
        <v>172</v>
      </c>
      <c r="C28" s="280" t="n">
        <v>0</v>
      </c>
    </row>
    <row r="29" customFormat="false" ht="12.75" hidden="false" customHeight="false" outlineLevel="0" collapsed="false">
      <c r="A29" s="229"/>
      <c r="C29" s="282"/>
    </row>
    <row r="30" customFormat="false" ht="13.5" hidden="false" customHeight="false" outlineLevel="0" collapsed="false">
      <c r="A30" s="207" t="s">
        <v>54</v>
      </c>
      <c r="C30" s="284" t="n">
        <v>1256987.3102</v>
      </c>
    </row>
    <row r="31" customFormat="false" ht="14.25" hidden="false" customHeight="false" outlineLevel="0" collapsed="false">
      <c r="C31" s="285"/>
    </row>
    <row r="33" customFormat="false" ht="15.75" hidden="false" customHeight="false" outlineLevel="0" collapsed="false">
      <c r="A33" s="275" t="s">
        <v>204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B35" s="286" t="s">
        <v>205</v>
      </c>
      <c r="C35" s="287" t="s">
        <v>206</v>
      </c>
      <c r="E35" s="278" t="s">
        <v>196</v>
      </c>
    </row>
    <row r="36" customFormat="false" ht="12.75" hidden="false" customHeight="false" outlineLevel="0" collapsed="false">
      <c r="A36" s="203" t="s">
        <v>207</v>
      </c>
      <c r="B36" s="280" t="n">
        <v>13501263</v>
      </c>
      <c r="C36" s="288"/>
    </row>
    <row r="37" customFormat="false" ht="12.75" hidden="false" customHeight="false" outlineLevel="0" collapsed="false">
      <c r="A37" s="203"/>
      <c r="B37" s="280"/>
      <c r="C37" s="288"/>
    </row>
    <row r="38" customFormat="false" ht="12.75" hidden="false" customHeight="false" outlineLevel="0" collapsed="false">
      <c r="A38" s="203" t="s">
        <v>208</v>
      </c>
      <c r="B38" s="280" t="n">
        <v>11614213</v>
      </c>
      <c r="C38" s="288" t="n">
        <f aca="false">+B36-B38</f>
        <v>1887050</v>
      </c>
      <c r="E38" s="81" t="s">
        <v>209</v>
      </c>
    </row>
    <row r="39" customFormat="false" ht="12.75" hidden="false" customHeight="false" outlineLevel="0" collapsed="false">
      <c r="A39" s="203"/>
      <c r="B39" s="280"/>
      <c r="C39" s="288"/>
    </row>
    <row r="40" customFormat="false" ht="12.75" hidden="false" customHeight="false" outlineLevel="0" collapsed="false">
      <c r="A40" s="203" t="s">
        <v>210</v>
      </c>
      <c r="B40" s="280" t="n">
        <v>11193492</v>
      </c>
      <c r="C40" s="288" t="n">
        <f aca="false">+B38-B40</f>
        <v>420721</v>
      </c>
      <c r="E40" s="81" t="s">
        <v>211</v>
      </c>
    </row>
    <row r="41" customFormat="false" ht="13.5" hidden="false" customHeight="false" outlineLevel="0" collapsed="false">
      <c r="B41" s="280"/>
      <c r="C41" s="289" t="n">
        <f aca="false">+SUM(C38:C40)</f>
        <v>2307771</v>
      </c>
      <c r="E41" s="81" t="s">
        <v>212</v>
      </c>
    </row>
    <row r="42" customFormat="false" ht="14.25" hidden="false" customHeight="false" outlineLevel="0" collapsed="false">
      <c r="B42" s="285"/>
      <c r="C42" s="290"/>
    </row>
  </sheetData>
  <mergeCells count="2">
    <mergeCell ref="E24:L24"/>
    <mergeCell ref="E26:L26"/>
  </mergeCells>
  <printOptions headings="false" gridLines="false" gridLinesSet="true" horizontalCentered="false" verticalCentered="false"/>
  <pageMargins left="0.747916666666667" right="0.747916666666667" top="0.55" bottom="0.520138888888889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>&amp;Cpage 7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81" width="19.14"/>
    <col collapsed="false" customWidth="true" hidden="false" outlineLevel="0" max="2" min="2" style="81" width="34.99"/>
    <col collapsed="false" customWidth="true" hidden="false" outlineLevel="0" max="3" min="3" style="81" width="7.56"/>
    <col collapsed="false" customWidth="false" hidden="false" outlineLevel="0" max="257" min="4" style="81" width="9.14"/>
  </cols>
  <sheetData>
    <row r="7" customFormat="false" ht="18" hidden="false" customHeight="false" outlineLevel="0" collapsed="false">
      <c r="A7" s="291" t="s">
        <v>213</v>
      </c>
      <c r="B7" s="292"/>
      <c r="C7" s="292"/>
    </row>
    <row r="8" customFormat="false" ht="12.75" hidden="false" customHeight="false" outlineLevel="0" collapsed="false">
      <c r="A8" s="293" t="s">
        <v>214</v>
      </c>
      <c r="B8" s="292"/>
      <c r="C8" s="292"/>
    </row>
    <row r="9" customFormat="false" ht="12.75" hidden="false" customHeight="false" outlineLevel="0" collapsed="false">
      <c r="A9" s="293" t="s">
        <v>215</v>
      </c>
      <c r="B9" s="292"/>
      <c r="C9" s="292"/>
    </row>
    <row r="10" customFormat="false" ht="12.75" hidden="true" customHeight="false" outlineLevel="1" collapsed="false">
      <c r="A10" s="292"/>
      <c r="B10" s="292"/>
      <c r="C10" s="292"/>
    </row>
    <row r="11" customFormat="false" ht="12.75" hidden="true" customHeight="false" outlineLevel="1" collapsed="false">
      <c r="A11" s="292" t="s">
        <v>216</v>
      </c>
      <c r="B11" s="292"/>
      <c r="C11" s="292"/>
    </row>
    <row r="12" customFormat="false" ht="12.75" hidden="true" customHeight="false" outlineLevel="1" collapsed="false">
      <c r="A12" s="292"/>
      <c r="B12" s="292"/>
      <c r="C12" s="292"/>
    </row>
    <row r="13" customFormat="false" ht="15.75" hidden="true" customHeight="false" outlineLevel="1" collapsed="false">
      <c r="A13" s="294" t="s">
        <v>217</v>
      </c>
      <c r="B13" s="292"/>
      <c r="C13" s="292"/>
    </row>
    <row r="14" customFormat="false" ht="25.5" hidden="false" customHeight="false" outlineLevel="0" collapsed="false">
      <c r="A14" s="295" t="s">
        <v>218</v>
      </c>
      <c r="B14" s="296" t="s">
        <v>219</v>
      </c>
      <c r="C14" s="297" t="s">
        <v>220</v>
      </c>
      <c r="E14" s="278" t="s">
        <v>196</v>
      </c>
    </row>
    <row r="15" customFormat="false" ht="12.75" hidden="false" customHeight="false" outlineLevel="0" collapsed="false">
      <c r="A15" s="298" t="s">
        <v>221</v>
      </c>
      <c r="B15" s="298" t="s">
        <v>222</v>
      </c>
      <c r="C15" s="299" t="n">
        <v>102139.84</v>
      </c>
      <c r="E15" s="81" t="s">
        <v>223</v>
      </c>
    </row>
    <row r="16" customFormat="false" ht="12.75" hidden="false" customHeight="false" outlineLevel="0" collapsed="false">
      <c r="A16" s="300"/>
      <c r="B16" s="298" t="s">
        <v>224</v>
      </c>
      <c r="C16" s="299" t="n">
        <v>95392.76</v>
      </c>
      <c r="E16" s="81" t="s">
        <v>225</v>
      </c>
    </row>
    <row r="17" customFormat="false" ht="12.75" hidden="false" customHeight="false" outlineLevel="0" collapsed="false">
      <c r="A17" s="300"/>
      <c r="B17" s="298" t="s">
        <v>226</v>
      </c>
      <c r="C17" s="299" t="n">
        <v>94717.68</v>
      </c>
      <c r="E17" s="81" t="s">
        <v>227</v>
      </c>
    </row>
    <row r="18" customFormat="false" ht="12.75" hidden="false" customHeight="false" outlineLevel="0" collapsed="false">
      <c r="A18" s="300"/>
      <c r="B18" s="298" t="s">
        <v>228</v>
      </c>
      <c r="C18" s="299" t="n">
        <v>42152.05</v>
      </c>
    </row>
    <row r="19" customFormat="false" ht="12.75" hidden="false" customHeight="false" outlineLevel="0" collapsed="false">
      <c r="A19" s="300"/>
      <c r="B19" s="298" t="s">
        <v>229</v>
      </c>
      <c r="C19" s="299" t="n">
        <v>25431.75</v>
      </c>
    </row>
    <row r="20" customFormat="false" ht="12.75" hidden="false" customHeight="false" outlineLevel="0" collapsed="false">
      <c r="A20" s="300"/>
      <c r="B20" s="298" t="s">
        <v>230</v>
      </c>
      <c r="C20" s="299" t="n">
        <v>23200.87</v>
      </c>
    </row>
    <row r="21" customFormat="false" ht="12.75" hidden="false" customHeight="false" outlineLevel="0" collapsed="false">
      <c r="A21" s="300"/>
      <c r="B21" s="298" t="s">
        <v>231</v>
      </c>
      <c r="C21" s="299" t="n">
        <v>20154.79</v>
      </c>
    </row>
    <row r="22" customFormat="false" ht="12.75" hidden="false" customHeight="false" outlineLevel="0" collapsed="false">
      <c r="A22" s="300"/>
      <c r="B22" s="298" t="s">
        <v>232</v>
      </c>
      <c r="C22" s="299" t="n">
        <v>20048.17</v>
      </c>
    </row>
    <row r="23" customFormat="false" ht="12.75" hidden="false" customHeight="false" outlineLevel="0" collapsed="false">
      <c r="A23" s="300"/>
      <c r="B23" s="298" t="s">
        <v>233</v>
      </c>
      <c r="C23" s="299" t="n">
        <v>16148.39</v>
      </c>
    </row>
    <row r="24" customFormat="false" ht="12.75" hidden="false" customHeight="false" outlineLevel="0" collapsed="false">
      <c r="A24" s="300"/>
      <c r="B24" s="298" t="s">
        <v>234</v>
      </c>
      <c r="C24" s="299" t="n">
        <v>15804.57</v>
      </c>
    </row>
    <row r="25" customFormat="false" ht="12.75" hidden="false" customHeight="false" outlineLevel="0" collapsed="false">
      <c r="A25" s="300"/>
      <c r="B25" s="298" t="s">
        <v>235</v>
      </c>
      <c r="C25" s="299" t="n">
        <v>11525.81</v>
      </c>
    </row>
    <row r="26" customFormat="false" ht="12.75" hidden="false" customHeight="false" outlineLevel="0" collapsed="false">
      <c r="A26" s="300"/>
      <c r="B26" s="298" t="s">
        <v>236</v>
      </c>
      <c r="C26" s="299" t="n">
        <v>3972.3</v>
      </c>
    </row>
    <row r="27" customFormat="false" ht="12.75" hidden="false" customHeight="false" outlineLevel="0" collapsed="false">
      <c r="A27" s="300"/>
      <c r="B27" s="298" t="s">
        <v>237</v>
      </c>
      <c r="C27" s="299" t="n">
        <v>2370.69</v>
      </c>
    </row>
    <row r="28" customFormat="false" ht="12.75" hidden="false" customHeight="false" outlineLevel="0" collapsed="false">
      <c r="A28" s="300"/>
      <c r="B28" s="298" t="s">
        <v>238</v>
      </c>
      <c r="C28" s="299" t="n">
        <v>2153.01</v>
      </c>
    </row>
    <row r="29" customFormat="false" ht="12.75" hidden="false" customHeight="false" outlineLevel="0" collapsed="false">
      <c r="A29" s="300"/>
      <c r="B29" s="298" t="s">
        <v>239</v>
      </c>
      <c r="C29" s="299" t="n">
        <v>2107.69</v>
      </c>
    </row>
    <row r="30" customFormat="false" ht="12.75" hidden="false" customHeight="false" outlineLevel="0" collapsed="false">
      <c r="A30" s="300"/>
      <c r="B30" s="298" t="s">
        <v>240</v>
      </c>
      <c r="C30" s="299" t="n">
        <v>1627.85</v>
      </c>
    </row>
    <row r="31" customFormat="false" ht="12.75" hidden="false" customHeight="false" outlineLevel="0" collapsed="false">
      <c r="A31" s="300"/>
      <c r="B31" s="298" t="s">
        <v>241</v>
      </c>
      <c r="C31" s="299" t="n">
        <v>1477.5</v>
      </c>
    </row>
    <row r="32" customFormat="false" ht="12.75" hidden="false" customHeight="false" outlineLevel="0" collapsed="false">
      <c r="A32" s="300"/>
      <c r="B32" s="298" t="s">
        <v>242</v>
      </c>
      <c r="C32" s="299" t="n">
        <v>1337.88</v>
      </c>
    </row>
    <row r="33" customFormat="false" ht="12.75" hidden="false" customHeight="false" outlineLevel="0" collapsed="false">
      <c r="A33" s="300"/>
      <c r="B33" s="298" t="s">
        <v>243</v>
      </c>
      <c r="C33" s="299" t="n">
        <v>1062.75</v>
      </c>
    </row>
    <row r="34" customFormat="false" ht="12.75" hidden="false" customHeight="false" outlineLevel="0" collapsed="false">
      <c r="A34" s="300"/>
      <c r="B34" s="298" t="s">
        <v>244</v>
      </c>
      <c r="C34" s="299" t="n">
        <v>883.81</v>
      </c>
    </row>
    <row r="35" customFormat="false" ht="12.75" hidden="false" customHeight="false" outlineLevel="0" collapsed="false">
      <c r="A35" s="300"/>
      <c r="B35" s="298" t="s">
        <v>245</v>
      </c>
      <c r="C35" s="299" t="n">
        <v>833.97</v>
      </c>
    </row>
    <row r="36" customFormat="false" ht="12.75" hidden="false" customHeight="false" outlineLevel="0" collapsed="false">
      <c r="A36" s="300"/>
      <c r="B36" s="298" t="s">
        <v>246</v>
      </c>
      <c r="C36" s="299" t="n">
        <v>738.42</v>
      </c>
    </row>
    <row r="37" customFormat="false" ht="12.75" hidden="false" customHeight="false" outlineLevel="0" collapsed="false">
      <c r="A37" s="300"/>
      <c r="B37" s="298" t="s">
        <v>247</v>
      </c>
      <c r="C37" s="299" t="n">
        <v>645.9</v>
      </c>
    </row>
    <row r="38" customFormat="false" ht="12.75" hidden="false" customHeight="false" outlineLevel="0" collapsed="false">
      <c r="A38" s="298"/>
      <c r="B38" s="298" t="s">
        <v>248</v>
      </c>
      <c r="C38" s="299" t="n">
        <v>518.73</v>
      </c>
    </row>
    <row r="39" customFormat="false" ht="12.75" hidden="false" customHeight="false" outlineLevel="0" collapsed="false">
      <c r="A39" s="300"/>
      <c r="B39" s="298" t="s">
        <v>249</v>
      </c>
      <c r="C39" s="299" t="n">
        <v>166.5</v>
      </c>
    </row>
    <row r="40" customFormat="false" ht="12.75" hidden="false" customHeight="false" outlineLevel="0" collapsed="false">
      <c r="A40" s="300"/>
      <c r="B40" s="298" t="s">
        <v>250</v>
      </c>
      <c r="C40" s="299" t="n">
        <v>1.45519152283669E-011</v>
      </c>
    </row>
    <row r="41" customFormat="false" ht="12.75" hidden="false" customHeight="false" outlineLevel="0" collapsed="false">
      <c r="A41" s="300"/>
      <c r="B41" s="298" t="s">
        <v>251</v>
      </c>
      <c r="C41" s="299" t="n">
        <v>-9695</v>
      </c>
    </row>
    <row r="42" customFormat="false" ht="15.75" hidden="false" customHeight="false" outlineLevel="0" collapsed="false">
      <c r="A42" s="301" t="s">
        <v>252</v>
      </c>
      <c r="B42" s="302"/>
      <c r="C42" s="303" t="n">
        <v>476918.68</v>
      </c>
    </row>
    <row r="43" customFormat="false" ht="12.75" hidden="false" customHeight="false" outlineLevel="0" collapsed="false">
      <c r="A43" s="304" t="s">
        <v>253</v>
      </c>
      <c r="B43" s="304" t="s">
        <v>233</v>
      </c>
      <c r="C43" s="305" t="n">
        <v>113122.17</v>
      </c>
      <c r="E43" s="81" t="s">
        <v>254</v>
      </c>
    </row>
    <row r="44" customFormat="false" ht="12.75" hidden="false" customHeight="false" outlineLevel="0" collapsed="false">
      <c r="A44" s="300"/>
      <c r="B44" s="298" t="s">
        <v>255</v>
      </c>
      <c r="C44" s="299" t="n">
        <v>53356.22</v>
      </c>
    </row>
    <row r="45" customFormat="false" ht="12.75" hidden="false" customHeight="false" outlineLevel="0" collapsed="false">
      <c r="A45" s="300"/>
      <c r="B45" s="298" t="s">
        <v>256</v>
      </c>
      <c r="C45" s="299" t="n">
        <v>16505.78</v>
      </c>
    </row>
    <row r="46" customFormat="false" ht="12.75" hidden="false" customHeight="false" outlineLevel="0" collapsed="false">
      <c r="A46" s="300"/>
      <c r="B46" s="298" t="s">
        <v>257</v>
      </c>
      <c r="C46" s="299" t="n">
        <v>13562.7</v>
      </c>
    </row>
    <row r="47" customFormat="false" ht="12.75" hidden="false" customHeight="false" outlineLevel="0" collapsed="false">
      <c r="A47" s="300"/>
      <c r="B47" s="298" t="s">
        <v>258</v>
      </c>
      <c r="C47" s="299" t="n">
        <v>10403.38</v>
      </c>
    </row>
    <row r="48" customFormat="false" ht="12.75" hidden="false" customHeight="false" outlineLevel="0" collapsed="false">
      <c r="A48" s="300"/>
      <c r="B48" s="298" t="s">
        <v>246</v>
      </c>
      <c r="C48" s="299" t="n">
        <v>6950.21</v>
      </c>
    </row>
    <row r="49" customFormat="false" ht="12.75" hidden="false" customHeight="false" outlineLevel="0" collapsed="false">
      <c r="A49" s="300"/>
      <c r="B49" s="298" t="s">
        <v>259</v>
      </c>
      <c r="C49" s="299" t="n">
        <v>5897.79</v>
      </c>
    </row>
    <row r="50" customFormat="false" ht="12.75" hidden="false" customHeight="false" outlineLevel="0" collapsed="false">
      <c r="A50" s="300"/>
      <c r="B50" s="298" t="s">
        <v>260</v>
      </c>
      <c r="C50" s="299" t="n">
        <v>5862.12</v>
      </c>
    </row>
    <row r="51" customFormat="false" ht="12.75" hidden="false" customHeight="false" outlineLevel="0" collapsed="false">
      <c r="A51" s="300"/>
      <c r="B51" s="298" t="s">
        <v>261</v>
      </c>
      <c r="C51" s="299" t="n">
        <v>500.43</v>
      </c>
    </row>
    <row r="52" customFormat="false" ht="12.75" hidden="false" customHeight="false" outlineLevel="0" collapsed="false">
      <c r="A52" s="300"/>
      <c r="B52" s="298" t="s">
        <v>262</v>
      </c>
      <c r="C52" s="299" t="n">
        <v>490.96</v>
      </c>
    </row>
    <row r="53" customFormat="false" ht="12.75" hidden="false" customHeight="false" outlineLevel="0" collapsed="false">
      <c r="A53" s="300"/>
      <c r="B53" s="298" t="s">
        <v>263</v>
      </c>
      <c r="C53" s="299" t="n">
        <v>40.35</v>
      </c>
    </row>
    <row r="54" customFormat="false" ht="15.75" hidden="false" customHeight="false" outlineLevel="0" collapsed="false">
      <c r="A54" s="301" t="s">
        <v>264</v>
      </c>
      <c r="B54" s="302"/>
      <c r="C54" s="303" t="n">
        <v>226692.11</v>
      </c>
    </row>
    <row r="55" customFormat="false" ht="15" hidden="false" customHeight="false" outlineLevel="0" collapsed="false">
      <c r="A55" s="306" t="s">
        <v>265</v>
      </c>
      <c r="B55" s="307"/>
      <c r="C55" s="308" t="n">
        <v>703610.79</v>
      </c>
    </row>
    <row r="56" customFormat="false" ht="12.75" hidden="false" customHeight="false" outlineLevel="0" collapsed="false">
      <c r="A56" s="0"/>
      <c r="B56" s="0"/>
      <c r="C56" s="0"/>
    </row>
  </sheetData>
  <printOptions headings="false" gridLines="false" gridLinesSet="true" horizontalCentered="false" verticalCentered="false"/>
  <pageMargins left="0.747916666666667" right="0.747916666666667" top="0.55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8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6:A7"/>
    </sheetView>
  </sheetViews>
  <sheetFormatPr defaultColWidth="8.9921875" defaultRowHeight="12.75" customHeight="true" zeroHeight="false" outlineLevelRow="0" outlineLevelCol="1"/>
  <cols>
    <col collapsed="false" customWidth="true" hidden="false" outlineLevel="0" max="1" min="1" style="81" width="34.71"/>
    <col collapsed="false" customWidth="true" hidden="false" outlineLevel="0" max="2" min="2" style="81" width="24.85"/>
    <col collapsed="false" customWidth="true" hidden="false" outlineLevel="0" max="4" min="3" style="81" width="22.85"/>
    <col collapsed="false" customWidth="true" hidden="true" outlineLevel="1" max="5" min="5" style="81" width="22.85"/>
    <col collapsed="false" customWidth="false" hidden="false" outlineLevel="0" max="6" min="6" style="81" width="8.99"/>
    <col collapsed="false" customWidth="true" hidden="false" outlineLevel="0" max="7" min="7" style="81" width="25.7"/>
    <col collapsed="false" customWidth="true" hidden="false" outlineLevel="0" max="8" min="8" style="81" width="17.85"/>
    <col collapsed="false" customWidth="true" hidden="false" outlineLevel="0" max="9" min="9" style="81" width="14.14"/>
    <col collapsed="false" customWidth="false" hidden="false" outlineLevel="0" max="10" min="10" style="81" width="8.99"/>
    <col collapsed="false" customWidth="false" hidden="true" outlineLevel="1" max="11" min="11" style="81" width="8.99"/>
    <col collapsed="false" customWidth="false" hidden="false" outlineLevel="0" max="257" min="12" style="81" width="8.99"/>
  </cols>
  <sheetData>
    <row r="6" customFormat="false" ht="13.5" hidden="false" customHeight="false" outlineLevel="0" collapsed="false"/>
    <row r="7" customFormat="false" ht="12.75" hidden="false" customHeight="false" outlineLevel="0" collapsed="false">
      <c r="A7" s="163"/>
      <c r="B7" s="160" t="s">
        <v>266</v>
      </c>
      <c r="C7" s="161" t="s">
        <v>266</v>
      </c>
      <c r="D7" s="162" t="s">
        <v>266</v>
      </c>
      <c r="E7" s="309"/>
      <c r="F7" s="163"/>
      <c r="G7" s="160" t="s">
        <v>267</v>
      </c>
      <c r="H7" s="161" t="s">
        <v>267</v>
      </c>
      <c r="I7" s="162" t="s">
        <v>267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</row>
    <row r="8" customFormat="false" ht="13.5" hidden="false" customHeight="false" outlineLevel="0" collapsed="false">
      <c r="A8" s="163"/>
      <c r="B8" s="310" t="s">
        <v>268</v>
      </c>
      <c r="C8" s="311" t="s">
        <v>269</v>
      </c>
      <c r="D8" s="273" t="s">
        <v>14</v>
      </c>
      <c r="E8" s="309"/>
      <c r="F8" s="163"/>
      <c r="G8" s="310" t="s">
        <v>268</v>
      </c>
      <c r="H8" s="311" t="s">
        <v>269</v>
      </c>
      <c r="I8" s="273" t="s">
        <v>14</v>
      </c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</row>
    <row r="10" customFormat="false" ht="12.75" hidden="false" customHeight="false" outlineLevel="0" collapsed="false">
      <c r="A10" s="203" t="s">
        <v>270</v>
      </c>
      <c r="B10" s="312" t="n">
        <v>1375365</v>
      </c>
      <c r="C10" s="313" t="n">
        <f aca="false">B10/$B$29</f>
        <v>1</v>
      </c>
      <c r="D10" s="163" t="n">
        <v>19</v>
      </c>
      <c r="E10" s="313" t="n">
        <v>1.00000188457719</v>
      </c>
      <c r="F10" s="163"/>
      <c r="G10" s="312" t="n">
        <f aca="false">+$G$31*K10</f>
        <v>2125862</v>
      </c>
      <c r="H10" s="313" t="n">
        <f aca="false">G10/$G$29</f>
        <v>1</v>
      </c>
      <c r="I10" s="163" t="n">
        <v>19</v>
      </c>
      <c r="J10" s="203"/>
      <c r="K10" s="313" t="n">
        <v>1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  <c r="IW10" s="203"/>
    </row>
    <row r="11" customFormat="false" ht="12.75" hidden="false" customHeight="false" outlineLevel="0" collapsed="false">
      <c r="B11" s="314"/>
      <c r="C11" s="315"/>
      <c r="D11" s="143"/>
      <c r="E11" s="315"/>
      <c r="F11" s="143"/>
      <c r="G11" s="314"/>
      <c r="H11" s="315"/>
      <c r="I11" s="143"/>
      <c r="K11" s="315"/>
    </row>
    <row r="12" customFormat="false" ht="12.75" hidden="false" customHeight="false" outlineLevel="0" collapsed="false">
      <c r="B12" s="314"/>
      <c r="C12" s="315"/>
      <c r="D12" s="143"/>
      <c r="E12" s="315"/>
      <c r="F12" s="143"/>
      <c r="G12" s="314"/>
      <c r="H12" s="315"/>
      <c r="I12" s="143"/>
      <c r="K12" s="315"/>
    </row>
    <row r="13" customFormat="false" ht="12.75" hidden="false" customHeight="false" outlineLevel="0" collapsed="false">
      <c r="A13" s="203" t="s">
        <v>271</v>
      </c>
      <c r="B13" s="314"/>
      <c r="C13" s="315"/>
      <c r="D13" s="143"/>
      <c r="E13" s="315"/>
      <c r="F13" s="143"/>
      <c r="G13" s="314"/>
      <c r="H13" s="315"/>
      <c r="I13" s="143"/>
      <c r="K13" s="315"/>
    </row>
    <row r="14" customFormat="false" ht="12.75" hidden="false" customHeight="false" outlineLevel="0" collapsed="false">
      <c r="B14" s="314"/>
      <c r="C14" s="315"/>
      <c r="D14" s="143"/>
      <c r="E14" s="315"/>
      <c r="F14" s="143"/>
      <c r="G14" s="314"/>
      <c r="H14" s="315"/>
      <c r="I14" s="143"/>
      <c r="K14" s="315"/>
    </row>
    <row r="15" customFormat="false" ht="12.75" hidden="false" customHeight="false" outlineLevel="0" collapsed="false">
      <c r="A15" s="81" t="s">
        <v>272</v>
      </c>
      <c r="B15" s="314" t="n">
        <f aca="false">+$B$31*E15</f>
        <v>279199.175351427</v>
      </c>
      <c r="C15" s="315" t="n">
        <f aca="false">B15/$B$29</f>
        <v>0.203000058421893</v>
      </c>
      <c r="D15" s="316" t="n">
        <f aca="false">+E15*$D$31</f>
        <v>3.85700111001596</v>
      </c>
      <c r="E15" s="315" t="n">
        <v>0.203000058421893</v>
      </c>
      <c r="F15" s="143"/>
      <c r="G15" s="314" t="n">
        <f aca="false">+$G$31*K15</f>
        <v>408165.7202686</v>
      </c>
      <c r="H15" s="317" t="n">
        <f aca="false">G15/$G$29</f>
        <v>0.192000101732191</v>
      </c>
      <c r="I15" s="316" t="n">
        <f aca="false">+$I$31*K15</f>
        <v>3.64800193291164</v>
      </c>
      <c r="K15" s="317" t="n">
        <v>0.192000101732191</v>
      </c>
    </row>
    <row r="16" customFormat="false" ht="12.75" hidden="false" customHeight="false" outlineLevel="0" collapsed="false">
      <c r="A16" s="81" t="s">
        <v>273</v>
      </c>
      <c r="B16" s="314" t="n">
        <f aca="false">+$B$31*E16</f>
        <v>788085.495422362</v>
      </c>
      <c r="C16" s="315" t="n">
        <f aca="false">B16/$B$29</f>
        <v>0.573000981864714</v>
      </c>
      <c r="D16" s="316" t="n">
        <f aca="false">+E16*$D$31</f>
        <v>10.8870186554296</v>
      </c>
      <c r="E16" s="315" t="n">
        <v>0.573000981864714</v>
      </c>
      <c r="F16" s="143"/>
      <c r="G16" s="314" t="n">
        <f aca="false">+$G$31*K16</f>
        <v>1477474.50973182</v>
      </c>
      <c r="H16" s="317" t="n">
        <f aca="false">G16/$G$29</f>
        <v>0.695000197440766</v>
      </c>
      <c r="I16" s="316" t="n">
        <f aca="false">+$I$31*K16</f>
        <v>13.2050037513746</v>
      </c>
      <c r="K16" s="317" t="n">
        <v>0.695000197440766</v>
      </c>
    </row>
    <row r="17" customFormat="false" ht="12.75" hidden="false" customHeight="false" outlineLevel="0" collapsed="false">
      <c r="A17" s="81" t="s">
        <v>274</v>
      </c>
      <c r="B17" s="314" t="n">
        <f aca="false">+$B$31*E17</f>
        <v>22005.922943408</v>
      </c>
      <c r="C17" s="315" t="n">
        <f aca="false">B17/$B$29</f>
        <v>0.0160000603064699</v>
      </c>
      <c r="D17" s="316" t="n">
        <f aca="false">+E17*$D$31</f>
        <v>0.304001145822929</v>
      </c>
      <c r="E17" s="315" t="n">
        <v>0.0160000603064699</v>
      </c>
      <c r="F17" s="143"/>
      <c r="G17" s="314" t="n">
        <f aca="false">+$G$31*K17</f>
        <v>21258.3496642503</v>
      </c>
      <c r="H17" s="317" t="n">
        <f aca="false">G17/$G$29</f>
        <v>0.00999987283476082</v>
      </c>
      <c r="I17" s="316" t="n">
        <f aca="false">+$I$31*K17</f>
        <v>0.189997583860456</v>
      </c>
      <c r="K17" s="317" t="n">
        <v>0.00999987283476082</v>
      </c>
    </row>
    <row r="18" customFormat="false" ht="12.75" hidden="false" customHeight="false" outlineLevel="0" collapsed="false">
      <c r="A18" s="81" t="s">
        <v>275</v>
      </c>
      <c r="B18" s="314" t="n">
        <f aca="false">+$B$31*E18</f>
        <v>137537.0183963</v>
      </c>
      <c r="C18" s="315" t="n">
        <f aca="false">B18/$B$29</f>
        <v>0.100000376915437</v>
      </c>
      <c r="D18" s="316" t="n">
        <f aca="false">+E18*$D$31</f>
        <v>1.90000716139331</v>
      </c>
      <c r="E18" s="315" t="n">
        <v>0.100000376915437</v>
      </c>
      <c r="F18" s="143"/>
      <c r="G18" s="314" t="n">
        <f aca="false">+$G$31*K18</f>
        <v>0</v>
      </c>
      <c r="H18" s="317" t="n">
        <v>0</v>
      </c>
      <c r="I18" s="316" t="n">
        <f aca="false">+$I$31*K18</f>
        <v>0</v>
      </c>
      <c r="K18" s="317" t="n">
        <v>0</v>
      </c>
    </row>
    <row r="19" customFormat="false" ht="12.75" hidden="false" customHeight="false" outlineLevel="0" collapsed="false">
      <c r="A19" s="81" t="s">
        <v>276</v>
      </c>
      <c r="B19" s="314" t="n">
        <f aca="false">+$B$31*E19</f>
        <v>8251.57310840276</v>
      </c>
      <c r="C19" s="315" t="n">
        <f aca="false">B19/$B$29</f>
        <v>0.00599955147062981</v>
      </c>
      <c r="D19" s="316" t="n">
        <f aca="false">+E19*$D$31</f>
        <v>0.113991477941966</v>
      </c>
      <c r="E19" s="315" t="n">
        <v>0.00599955147062981</v>
      </c>
      <c r="F19" s="143"/>
      <c r="G19" s="314" t="n">
        <f aca="false">+$G$31*K19</f>
        <v>10629.8862419928</v>
      </c>
      <c r="H19" s="317" t="n">
        <f aca="false">G19/$G$29</f>
        <v>0.00500027106274668</v>
      </c>
      <c r="I19" s="316" t="n">
        <f aca="false">+$I$31*K19</f>
        <v>0.0950051501921868</v>
      </c>
      <c r="K19" s="317" t="n">
        <v>0.00500027106274668</v>
      </c>
    </row>
    <row r="20" customFormat="false" ht="12.75" hidden="false" customHeight="false" outlineLevel="0" collapsed="false">
      <c r="A20" s="81" t="s">
        <v>277</v>
      </c>
      <c r="B20" s="314" t="n">
        <f aca="false">+$B$31*E20</f>
        <v>55014.8073585201</v>
      </c>
      <c r="C20" s="315" t="n">
        <f aca="false">B20/$B$29</f>
        <v>0.0400001507661749</v>
      </c>
      <c r="D20" s="316" t="n">
        <f aca="false">+E20*$D$31</f>
        <v>0.760002864557322</v>
      </c>
      <c r="E20" s="315" t="n">
        <v>0.0400001507661749</v>
      </c>
      <c r="F20" s="143"/>
      <c r="G20" s="314" t="n">
        <f aca="false">+$G$31*K20</f>
        <v>76530.6279191952</v>
      </c>
      <c r="H20" s="317" t="n">
        <f aca="false">G20/$G$29</f>
        <v>0.035999809921432</v>
      </c>
      <c r="I20" s="316" t="n">
        <f aca="false">+$I$31*K20</f>
        <v>0.683996388507207</v>
      </c>
      <c r="K20" s="317" t="n">
        <v>0.035999809921432</v>
      </c>
    </row>
    <row r="21" customFormat="false" ht="12.75" hidden="false" customHeight="false" outlineLevel="0" collapsed="false">
      <c r="A21" s="203" t="s">
        <v>278</v>
      </c>
      <c r="B21" s="312" t="n">
        <f aca="false">SUM(B15:B20)</f>
        <v>1290093.99258042</v>
      </c>
      <c r="C21" s="313" t="n">
        <f aca="false">B21/$B$29</f>
        <v>0.938001179745318</v>
      </c>
      <c r="D21" s="318" t="n">
        <f aca="false">SUM(D15:D20)</f>
        <v>17.822022415161</v>
      </c>
      <c r="E21" s="313" t="n">
        <v>0.938001179745318</v>
      </c>
      <c r="F21" s="163"/>
      <c r="G21" s="312" t="n">
        <f aca="false">SUM(G15:G20)</f>
        <v>1994059.09382586</v>
      </c>
      <c r="H21" s="313" t="n">
        <f aca="false">G21/$G$29</f>
        <v>0.938000252991897</v>
      </c>
      <c r="I21" s="318" t="n">
        <f aca="false">SUM(I15:I20)</f>
        <v>17.822004806846</v>
      </c>
      <c r="J21" s="203"/>
      <c r="K21" s="313" t="n">
        <v>0.938000252991897</v>
      </c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  <c r="IW21" s="203"/>
    </row>
    <row r="22" customFormat="false" ht="12.75" hidden="false" customHeight="false" outlineLevel="0" collapsed="false">
      <c r="B22" s="314"/>
      <c r="C22" s="315"/>
      <c r="D22" s="143"/>
      <c r="E22" s="315"/>
      <c r="F22" s="143"/>
      <c r="G22" s="314"/>
      <c r="H22" s="317"/>
      <c r="I22" s="143"/>
      <c r="K22" s="317"/>
    </row>
    <row r="23" customFormat="false" ht="12.75" hidden="false" customHeight="false" outlineLevel="0" collapsed="false">
      <c r="A23" s="81" t="s">
        <v>279</v>
      </c>
      <c r="B23" s="314"/>
      <c r="C23" s="315"/>
      <c r="D23" s="143"/>
      <c r="E23" s="315"/>
      <c r="F23" s="143"/>
      <c r="G23" s="314" t="n">
        <f aca="false">+$G$31*K23</f>
        <v>48895.2002015904</v>
      </c>
      <c r="H23" s="317" t="n">
        <f aca="false">G23/$G$29</f>
        <v>0.0230001760234627</v>
      </c>
      <c r="I23" s="316" t="n">
        <f aca="false">+$I$31*K23</f>
        <v>0.437003344445791</v>
      </c>
      <c r="K23" s="317" t="n">
        <v>0.0230001760234627</v>
      </c>
    </row>
    <row r="24" customFormat="false" ht="12.75" hidden="false" customHeight="false" outlineLevel="0" collapsed="false">
      <c r="A24" s="81" t="s">
        <v>276</v>
      </c>
      <c r="B24" s="314" t="n">
        <f aca="false">+$B$31*E24</f>
        <v>8250.92511302752</v>
      </c>
      <c r="C24" s="315" t="n">
        <f aca="false">B24/$B$29</f>
        <v>0.00599908032633339</v>
      </c>
      <c r="D24" s="316" t="n">
        <f aca="false">+E24*$D$31</f>
        <v>0.113982526200334</v>
      </c>
      <c r="E24" s="315" t="n">
        <v>0.00599908032633339</v>
      </c>
      <c r="F24" s="143"/>
      <c r="G24" s="314" t="n">
        <f aca="false">+$G$31*K24</f>
        <v>10629.1748321252</v>
      </c>
      <c r="H24" s="317" t="n">
        <f aca="false">G24/$G$29</f>
        <v>0.00499993641738041</v>
      </c>
      <c r="I24" s="316" t="n">
        <f aca="false">+$I$31*K24</f>
        <v>0.0949987919302278</v>
      </c>
      <c r="K24" s="317" t="n">
        <v>0.00499993641738041</v>
      </c>
    </row>
    <row r="25" customFormat="false" ht="12.75" hidden="false" customHeight="false" outlineLevel="0" collapsed="false">
      <c r="A25" s="81" t="s">
        <v>280</v>
      </c>
      <c r="B25" s="314" t="n">
        <f aca="false">+$B$31*E25</f>
        <v>77020.0823065529</v>
      </c>
      <c r="C25" s="315" t="n">
        <f aca="false">B25/$B$29</f>
        <v>0.0559997399283484</v>
      </c>
      <c r="D25" s="316" t="n">
        <f aca="false">+E25*$D$31</f>
        <v>1.06399505863862</v>
      </c>
      <c r="E25" s="315" t="n">
        <v>0.0559997399283484</v>
      </c>
      <c r="F25" s="143"/>
      <c r="G25" s="314" t="n">
        <f aca="false">+$G$31*K25</f>
        <v>72278.5311404246</v>
      </c>
      <c r="H25" s="317" t="n">
        <f aca="false">G25/$G$29</f>
        <v>0.03399963456726</v>
      </c>
      <c r="I25" s="316" t="n">
        <f aca="false">+$I$31*K25</f>
        <v>0.645993056777941</v>
      </c>
      <c r="K25" s="317" t="n">
        <v>0.03399963456726</v>
      </c>
    </row>
    <row r="26" customFormat="false" ht="12.75" hidden="false" customHeight="false" outlineLevel="0" collapsed="false">
      <c r="B26" s="314"/>
      <c r="C26" s="315"/>
      <c r="D26" s="143"/>
      <c r="E26" s="315"/>
      <c r="F26" s="143"/>
      <c r="G26" s="314"/>
      <c r="H26" s="317"/>
      <c r="I26" s="143"/>
      <c r="K26" s="317"/>
    </row>
    <row r="27" customFormat="false" ht="12.75" hidden="false" customHeight="false" outlineLevel="0" collapsed="false">
      <c r="A27" s="203" t="s">
        <v>281</v>
      </c>
      <c r="B27" s="312" t="n">
        <f aca="false">SUM(B24:B26)</f>
        <v>85271.0074195804</v>
      </c>
      <c r="C27" s="313" t="n">
        <f aca="false">B27/$B$29</f>
        <v>0.0619988202546818</v>
      </c>
      <c r="D27" s="318" t="n">
        <f aca="false">SUM(D24:D26)</f>
        <v>1.17797758483895</v>
      </c>
      <c r="E27" s="313" t="n">
        <v>0.0619988202546818</v>
      </c>
      <c r="F27" s="163"/>
      <c r="G27" s="312" t="n">
        <f aca="false">SUM(G23:G26)</f>
        <v>131802.90617414</v>
      </c>
      <c r="H27" s="313" t="n">
        <f aca="false">G27/$G$29</f>
        <v>0.0619997470081031</v>
      </c>
      <c r="I27" s="318" t="n">
        <f aca="false">SUM(I24:I26)</f>
        <v>0.740991848708169</v>
      </c>
      <c r="J27" s="203"/>
      <c r="K27" s="313" t="n">
        <v>0.0619997470081031</v>
      </c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  <c r="IW27" s="203"/>
    </row>
    <row r="28" customFormat="false" ht="12.75" hidden="false" customHeight="false" outlineLevel="0" collapsed="false">
      <c r="A28" s="203"/>
      <c r="B28" s="314"/>
      <c r="C28" s="315"/>
      <c r="D28" s="143"/>
      <c r="E28" s="315"/>
      <c r="F28" s="143"/>
      <c r="G28" s="314"/>
      <c r="H28" s="317"/>
      <c r="I28" s="143"/>
      <c r="K28" s="317"/>
    </row>
    <row r="29" customFormat="false" ht="12.75" hidden="false" customHeight="false" outlineLevel="0" collapsed="false">
      <c r="A29" s="203" t="s">
        <v>282</v>
      </c>
      <c r="B29" s="312" t="n">
        <f aca="false">B21+B27</f>
        <v>1375365</v>
      </c>
      <c r="C29" s="313" t="n">
        <f aca="false">B29/$B$29</f>
        <v>1</v>
      </c>
      <c r="D29" s="312" t="n">
        <f aca="false">D21+D27</f>
        <v>19</v>
      </c>
      <c r="E29" s="313" t="n">
        <v>1</v>
      </c>
      <c r="F29" s="163"/>
      <c r="G29" s="312" t="n">
        <f aca="false">G21+G27</f>
        <v>2125862</v>
      </c>
      <c r="H29" s="313" t="n">
        <f aca="false">G29/$G$29</f>
        <v>1</v>
      </c>
      <c r="I29" s="312" t="n">
        <f aca="false">I21+I27</f>
        <v>18.5629966555542</v>
      </c>
      <c r="J29" s="203"/>
      <c r="K29" s="313" t="n">
        <v>1</v>
      </c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  <c r="IW29" s="203"/>
    </row>
    <row r="31" customFormat="false" ht="12.75" hidden="true" customHeight="false" outlineLevel="0" collapsed="false">
      <c r="B31" s="81" t="n">
        <v>1375365</v>
      </c>
      <c r="D31" s="81" t="n">
        <v>19</v>
      </c>
      <c r="G31" s="81" t="n">
        <v>2125862</v>
      </c>
      <c r="I31" s="81" t="n">
        <v>19</v>
      </c>
    </row>
    <row r="33" customFormat="false" ht="12.75" hidden="false" customHeight="false" outlineLevel="0" collapsed="false">
      <c r="A33" s="319" t="s">
        <v>277</v>
      </c>
      <c r="B33" s="320"/>
      <c r="C33" s="320"/>
      <c r="D33" s="320"/>
      <c r="E33" s="320"/>
      <c r="F33" s="320"/>
      <c r="G33" s="321"/>
    </row>
    <row r="34" customFormat="false" ht="12.75" hidden="false" customHeight="false" outlineLevel="0" collapsed="false">
      <c r="A34" s="322"/>
      <c r="B34" s="323"/>
      <c r="C34" s="323"/>
      <c r="D34" s="323"/>
      <c r="E34" s="323"/>
      <c r="F34" s="323"/>
      <c r="G34" s="324"/>
    </row>
    <row r="35" customFormat="false" ht="12.75" hidden="false" customHeight="false" outlineLevel="0" collapsed="false">
      <c r="A35" s="325" t="s">
        <v>283</v>
      </c>
      <c r="B35" s="323"/>
      <c r="C35" s="323"/>
      <c r="D35" s="323"/>
      <c r="E35" s="323"/>
      <c r="F35" s="323"/>
      <c r="G35" s="324"/>
    </row>
    <row r="36" customFormat="false" ht="12.75" hidden="false" customHeight="false" outlineLevel="0" collapsed="false">
      <c r="A36" s="325" t="s">
        <v>284</v>
      </c>
      <c r="B36" s="323"/>
      <c r="C36" s="323"/>
      <c r="D36" s="323"/>
      <c r="E36" s="323"/>
      <c r="F36" s="323"/>
      <c r="G36" s="324"/>
    </row>
    <row r="37" customFormat="false" ht="12.75" hidden="false" customHeight="false" outlineLevel="0" collapsed="false">
      <c r="A37" s="325"/>
      <c r="B37" s="326"/>
      <c r="C37" s="323"/>
      <c r="D37" s="323"/>
      <c r="E37" s="323"/>
      <c r="F37" s="323"/>
      <c r="G37" s="324"/>
    </row>
    <row r="38" customFormat="false" ht="12.75" hidden="false" customHeight="false" outlineLevel="0" collapsed="false">
      <c r="A38" s="325" t="s">
        <v>285</v>
      </c>
      <c r="B38" s="323"/>
      <c r="C38" s="323"/>
      <c r="D38" s="323"/>
      <c r="E38" s="323"/>
      <c r="F38" s="323"/>
      <c r="G38" s="324"/>
    </row>
    <row r="39" customFormat="false" ht="12.75" hidden="false" customHeight="false" outlineLevel="0" collapsed="false">
      <c r="A39" s="327"/>
      <c r="B39" s="328"/>
      <c r="C39" s="328"/>
      <c r="D39" s="328"/>
      <c r="E39" s="328"/>
      <c r="F39" s="328"/>
      <c r="G39" s="329"/>
    </row>
  </sheetData>
  <printOptions headings="false" gridLines="false" gridLinesSet="true" horizontalCentered="false" verticalCentered="false"/>
  <pageMargins left="0.747916666666667" right="0.747916666666667" top="0.540277777777778" bottom="0.5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9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5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1" width="9.14"/>
  </cols>
  <sheetData>
    <row r="15" customFormat="false" ht="60.75" hidden="false" customHeight="false" outlineLevel="0" collapsed="false">
      <c r="A15" s="330" t="s">
        <v>286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</row>
  </sheetData>
  <mergeCells count="1">
    <mergeCell ref="A15:P15"/>
  </mergeCells>
  <printOptions headings="false" gridLines="false" gridLinesSet="true" horizontalCentered="false" verticalCentered="false"/>
  <pageMargins left="0.747916666666667" right="0.747916666666667" top="0.540277777777778" bottom="0.52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AA5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2" min="2" style="0" width="39.7"/>
    <col collapsed="false" customWidth="true" hidden="false" outlineLevel="0" max="3" min="3" style="0" width="11.7"/>
    <col collapsed="false" customWidth="true" hidden="true" outlineLevel="1" max="4" min="4" style="0" width="16.56"/>
    <col collapsed="false" customWidth="true" hidden="true" outlineLevel="1" max="5" min="5" style="0" width="12.56"/>
    <col collapsed="false" customWidth="true" hidden="true" outlineLevel="1" max="6" min="6" style="0" width="14.85"/>
    <col collapsed="false" customWidth="true" hidden="true" outlineLevel="1" max="7" min="7" style="0" width="13.41"/>
    <col collapsed="false" customWidth="true" hidden="true" outlineLevel="1" max="8" min="8" style="0" width="15.13"/>
    <col collapsed="false" customWidth="true" hidden="true" outlineLevel="1" max="9" min="9" style="0" width="12.85"/>
    <col collapsed="false" customWidth="true" hidden="true" outlineLevel="1" max="11" min="10" style="0" width="13.41"/>
    <col collapsed="false" customWidth="true" hidden="true" outlineLevel="1" max="27" min="12" style="0" width="12.14"/>
    <col collapsed="false" customWidth="true" hidden="false" outlineLevel="0" max="28" min="28" style="0" width="9.14"/>
  </cols>
  <sheetData>
    <row r="7" customFormat="false" ht="12.75" hidden="false" customHeight="false" outlineLevel="0" collapsed="false">
      <c r="B7" s="77"/>
    </row>
    <row r="8" customFormat="false" ht="12.75" hidden="false" customHeight="false" outlineLevel="0" collapsed="false">
      <c r="A8" s="45"/>
      <c r="B8" s="67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customFormat="false" ht="38.25" hidden="false" customHeight="false" outlineLevel="0" collapsed="false">
      <c r="A9" s="45"/>
      <c r="B9" s="45"/>
      <c r="C9" s="331" t="str">
        <f aca="false">+'Adayt Appendices'!C7</f>
        <v>EEL European Govt Affairs</v>
      </c>
      <c r="D9" s="331" t="e">
        <f aca="false">+#REF!</f>
        <v>#REF!</v>
      </c>
      <c r="E9" s="331" t="e">
        <f aca="false">+#REF!</f>
        <v>#REF!</v>
      </c>
      <c r="F9" s="331" t="e">
        <f aca="false">+#REF!</f>
        <v>#REF!</v>
      </c>
      <c r="G9" s="331" t="e">
        <f aca="false">+#REF!</f>
        <v>#REF!</v>
      </c>
      <c r="H9" s="331" t="e">
        <f aca="false">+#REF!</f>
        <v>#REF!</v>
      </c>
      <c r="I9" s="331" t="e">
        <f aca="false">+#REF!</f>
        <v>#REF!</v>
      </c>
      <c r="J9" s="331" t="e">
        <f aca="false">+#REF!</f>
        <v>#REF!</v>
      </c>
      <c r="K9" s="331" t="e">
        <f aca="false">+#REF!</f>
        <v>#REF!</v>
      </c>
      <c r="L9" s="331" t="e">
        <f aca="false">+#REF!</f>
        <v>#REF!</v>
      </c>
      <c r="M9" s="331" t="e">
        <f aca="false">+#REF!</f>
        <v>#REF!</v>
      </c>
      <c r="N9" s="331" t="n">
        <f aca="false">+'Adayt Appendices'!D7</f>
        <v>0</v>
      </c>
      <c r="O9" s="331" t="n">
        <f aca="false">+'Adayt Appendices'!E7</f>
        <v>0</v>
      </c>
      <c r="P9" s="331" t="n">
        <f aca="false">+'Adayt Appendices'!F7</f>
        <v>0</v>
      </c>
      <c r="Q9" s="331" t="n">
        <f aca="false">+'Adayt Appendices'!G7</f>
        <v>0</v>
      </c>
      <c r="R9" s="331" t="n">
        <f aca="false">+'Adayt Appendices'!H7</f>
        <v>0</v>
      </c>
      <c r="S9" s="331" t="n">
        <f aca="false">+'Adayt Appendices'!I7</f>
        <v>0</v>
      </c>
      <c r="T9" s="331" t="n">
        <f aca="false">+'Adayt Appendices'!J7</f>
        <v>0</v>
      </c>
      <c r="U9" s="331" t="n">
        <f aca="false">+'Adayt Appendices'!K7</f>
        <v>0</v>
      </c>
      <c r="V9" s="331" t="n">
        <f aca="false">+'Adayt Appendices'!L7</f>
        <v>0</v>
      </c>
      <c r="W9" s="331" t="n">
        <f aca="false">+'Adayt Appendices'!M7</f>
        <v>0</v>
      </c>
      <c r="X9" s="331" t="n">
        <f aca="false">+'Adayt Appendices'!N7</f>
        <v>0</v>
      </c>
      <c r="Y9" s="331" t="n">
        <f aca="false">+'Adayt Appendices'!O7</f>
        <v>0</v>
      </c>
      <c r="Z9" s="331" t="n">
        <f aca="false">+'Adayt Appendices'!P7</f>
        <v>0</v>
      </c>
      <c r="AA9" s="331" t="n">
        <f aca="false">+'Adayt Appendices'!Q7</f>
        <v>0</v>
      </c>
    </row>
    <row r="10" customFormat="false" ht="12.75" hidden="false" customHeight="false" outlineLevel="0" collapsed="false">
      <c r="A10" s="45"/>
      <c r="B10" s="45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</row>
    <row r="11" customFormat="false" ht="12" hidden="false" customHeight="true" outlineLevel="0" collapsed="false">
      <c r="A11" s="332" t="s">
        <v>287</v>
      </c>
      <c r="B11" s="24" t="s">
        <v>37</v>
      </c>
      <c r="C11" s="65" t="n">
        <f aca="false">-'Adayt Appendices'!C8-'Adayt Appendices'!C23-'Adayt Appendices'!C69</f>
        <v>-1599426.43</v>
      </c>
      <c r="D11" s="65" t="e">
        <f aca="false">-#REF!-#REF!-#REF!</f>
        <v>#REF!</v>
      </c>
      <c r="E11" s="65" t="e">
        <f aca="false">-#REF!-#REF!-#REF!</f>
        <v>#REF!</v>
      </c>
      <c r="F11" s="65" t="e">
        <f aca="false">-#REF!-#REF!-#REF!</f>
        <v>#REF!</v>
      </c>
      <c r="G11" s="65" t="e">
        <f aca="false">-#REF!-#REF!-#REF!</f>
        <v>#REF!</v>
      </c>
      <c r="H11" s="65" t="e">
        <f aca="false">-#REF!-#REF!-#REF!</f>
        <v>#REF!</v>
      </c>
      <c r="I11" s="65" t="e">
        <f aca="false">-#REF!-#REF!-#REF!</f>
        <v>#REF!</v>
      </c>
      <c r="J11" s="65" t="e">
        <f aca="false">-#REF!-#REF!-#REF!</f>
        <v>#REF!</v>
      </c>
      <c r="K11" s="65" t="e">
        <f aca="false">-#REF!-#REF!-#REF!</f>
        <v>#REF!</v>
      </c>
      <c r="L11" s="65" t="e">
        <f aca="false">-#REF!-#REF!-#REF!</f>
        <v>#REF!</v>
      </c>
      <c r="M11" s="65" t="e">
        <f aca="false">-#REF!-#REF!-#REF!</f>
        <v>#REF!</v>
      </c>
      <c r="N11" s="65" t="n">
        <f aca="false">-'Adayt Appendices'!D8-'Adayt Appendices'!D23-'Adayt Appendices'!D69</f>
        <v>-0</v>
      </c>
      <c r="O11" s="65" t="n">
        <f aca="false">-'Adayt Appendices'!E8-'Adayt Appendices'!E23-'Adayt Appendices'!E69</f>
        <v>-0</v>
      </c>
      <c r="P11" s="65" t="n">
        <f aca="false">-'Adayt Appendices'!F8-'Adayt Appendices'!F23-'Adayt Appendices'!F69</f>
        <v>-0</v>
      </c>
      <c r="Q11" s="65" t="n">
        <f aca="false">-'Adayt Appendices'!G8-'Adayt Appendices'!G23-'Adayt Appendices'!G69</f>
        <v>-0</v>
      </c>
      <c r="R11" s="65" t="n">
        <f aca="false">-'Adayt Appendices'!H8-'Adayt Appendices'!H23-'Adayt Appendices'!H69</f>
        <v>-0</v>
      </c>
      <c r="S11" s="65" t="n">
        <f aca="false">-'Adayt Appendices'!I8-'Adayt Appendices'!I23-'Adayt Appendices'!I69</f>
        <v>-0</v>
      </c>
      <c r="T11" s="65" t="n">
        <f aca="false">-'Adayt Appendices'!J8-'Adayt Appendices'!J23-'Adayt Appendices'!J69</f>
        <v>-0</v>
      </c>
      <c r="U11" s="65" t="n">
        <f aca="false">-'Adayt Appendices'!K8-'Adayt Appendices'!K23-'Adayt Appendices'!K69</f>
        <v>-0</v>
      </c>
      <c r="V11" s="65" t="n">
        <f aca="false">-'Adayt Appendices'!L8-'Adayt Appendices'!L23-'Adayt Appendices'!L69</f>
        <v>-0</v>
      </c>
      <c r="W11" s="65" t="n">
        <f aca="false">-'Adayt Appendices'!M8-'Adayt Appendices'!M23-'Adayt Appendices'!M69</f>
        <v>-0</v>
      </c>
      <c r="X11" s="65" t="n">
        <f aca="false">-'Adayt Appendices'!N8-'Adayt Appendices'!N23-'Adayt Appendices'!N69</f>
        <v>-0</v>
      </c>
      <c r="Y11" s="65" t="n">
        <f aca="false">-'Adayt Appendices'!O8-'Adayt Appendices'!O23-'Adayt Appendices'!O69</f>
        <v>-0</v>
      </c>
      <c r="Z11" s="65" t="n">
        <f aca="false">-'Adayt Appendices'!P8-'Adayt Appendices'!P23-'Adayt Appendices'!P69</f>
        <v>-0</v>
      </c>
      <c r="AA11" s="65" t="n">
        <f aca="false">-'Adayt Appendices'!Q8-'Adayt Appendices'!Q23-'Adayt Appendices'!Q69</f>
        <v>-0</v>
      </c>
    </row>
    <row r="12" customFormat="false" ht="12" hidden="false" customHeight="true" outlineLevel="0" collapsed="false">
      <c r="A12" s="332"/>
      <c r="B12" s="24" t="s">
        <v>42</v>
      </c>
      <c r="C12" s="65" t="n">
        <f aca="false">-'Adayt Appendices'!C9-'Adayt Appendices'!C24-'Adayt Appendices'!C70</f>
        <v>-365241.29</v>
      </c>
      <c r="D12" s="65" t="e">
        <f aca="false">-#REF!-#REF!-#REF!</f>
        <v>#REF!</v>
      </c>
      <c r="E12" s="65" t="e">
        <f aca="false">-#REF!-#REF!-#REF!</f>
        <v>#REF!</v>
      </c>
      <c r="F12" s="65" t="e">
        <f aca="false">-#REF!-#REF!-#REF!</f>
        <v>#REF!</v>
      </c>
      <c r="G12" s="65" t="e">
        <f aca="false">-#REF!-#REF!-#REF!</f>
        <v>#REF!</v>
      </c>
      <c r="H12" s="65" t="e">
        <f aca="false">-#REF!-#REF!-#REF!</f>
        <v>#REF!</v>
      </c>
      <c r="I12" s="65" t="e">
        <f aca="false">-#REF!-#REF!-#REF!</f>
        <v>#REF!</v>
      </c>
      <c r="J12" s="65" t="e">
        <f aca="false">-#REF!-#REF!-#REF!</f>
        <v>#REF!</v>
      </c>
      <c r="K12" s="65" t="e">
        <f aca="false">-#REF!-#REF!-#REF!</f>
        <v>#REF!</v>
      </c>
      <c r="L12" s="65" t="e">
        <f aca="false">-#REF!-#REF!-#REF!</f>
        <v>#REF!</v>
      </c>
      <c r="M12" s="65" t="e">
        <f aca="false">-#REF!-#REF!-#REF!</f>
        <v>#REF!</v>
      </c>
      <c r="N12" s="65" t="n">
        <f aca="false">-'Adayt Appendices'!D9-'Adayt Appendices'!D24-'Adayt Appendices'!D70</f>
        <v>-0</v>
      </c>
      <c r="O12" s="65" t="n">
        <f aca="false">-'Adayt Appendices'!E9-'Adayt Appendices'!E24-'Adayt Appendices'!E70</f>
        <v>-0</v>
      </c>
      <c r="P12" s="65" t="n">
        <f aca="false">-'Adayt Appendices'!F9-'Adayt Appendices'!F24-'Adayt Appendices'!F70</f>
        <v>-0</v>
      </c>
      <c r="Q12" s="65" t="n">
        <f aca="false">-'Adayt Appendices'!G9-'Adayt Appendices'!G24-'Adayt Appendices'!G70</f>
        <v>-0</v>
      </c>
      <c r="R12" s="65" t="n">
        <f aca="false">-'Adayt Appendices'!H9-'Adayt Appendices'!H24-'Adayt Appendices'!H70</f>
        <v>-0</v>
      </c>
      <c r="S12" s="65" t="n">
        <f aca="false">-'Adayt Appendices'!I9-'Adayt Appendices'!I24-'Adayt Appendices'!I70</f>
        <v>-0</v>
      </c>
      <c r="T12" s="65" t="n">
        <f aca="false">-'Adayt Appendices'!J9-'Adayt Appendices'!J24-'Adayt Appendices'!J70</f>
        <v>-0</v>
      </c>
      <c r="U12" s="65" t="n">
        <f aca="false">-'Adayt Appendices'!K9-'Adayt Appendices'!K24-'Adayt Appendices'!K70</f>
        <v>-0</v>
      </c>
      <c r="V12" s="65" t="n">
        <f aca="false">-'Adayt Appendices'!L9-'Adayt Appendices'!L24-'Adayt Appendices'!L70</f>
        <v>-0</v>
      </c>
      <c r="W12" s="65" t="n">
        <f aca="false">-'Adayt Appendices'!M9-'Adayt Appendices'!M24-'Adayt Appendices'!M70</f>
        <v>-0</v>
      </c>
      <c r="X12" s="65" t="n">
        <f aca="false">-'Adayt Appendices'!N9-'Adayt Appendices'!N24-'Adayt Appendices'!N70</f>
        <v>-0</v>
      </c>
      <c r="Y12" s="65" t="n">
        <f aca="false">-'Adayt Appendices'!O9-'Adayt Appendices'!O24-'Adayt Appendices'!O70</f>
        <v>-0</v>
      </c>
      <c r="Z12" s="65" t="n">
        <f aca="false">-'Adayt Appendices'!P9-'Adayt Appendices'!P24-'Adayt Appendices'!P70</f>
        <v>-0</v>
      </c>
      <c r="AA12" s="65" t="n">
        <f aca="false">-'Adayt Appendices'!Q9-'Adayt Appendices'!Q24-'Adayt Appendices'!Q70</f>
        <v>-0</v>
      </c>
    </row>
    <row r="13" customFormat="false" ht="12" hidden="false" customHeight="true" outlineLevel="0" collapsed="false">
      <c r="A13" s="332"/>
      <c r="B13" s="24" t="s">
        <v>45</v>
      </c>
      <c r="C13" s="65" t="n">
        <f aca="false">-'Adayt Appendices'!C10-'Adayt Appendices'!C25-'Adayt Appendices'!C71</f>
        <v>-23800.22</v>
      </c>
      <c r="D13" s="65" t="e">
        <f aca="false">-#REF!-#REF!-#REF!</f>
        <v>#REF!</v>
      </c>
      <c r="E13" s="65" t="e">
        <f aca="false">-#REF!-#REF!-#REF!</f>
        <v>#REF!</v>
      </c>
      <c r="F13" s="65" t="e">
        <f aca="false">-#REF!-#REF!-#REF!</f>
        <v>#REF!</v>
      </c>
      <c r="G13" s="65" t="e">
        <f aca="false">-#REF!-#REF!-#REF!</f>
        <v>#REF!</v>
      </c>
      <c r="H13" s="65" t="e">
        <f aca="false">-#REF!-#REF!-#REF!</f>
        <v>#REF!</v>
      </c>
      <c r="I13" s="65" t="e">
        <f aca="false">-#REF!-#REF!-#REF!</f>
        <v>#REF!</v>
      </c>
      <c r="J13" s="65" t="e">
        <f aca="false">-#REF!-#REF!-#REF!</f>
        <v>#REF!</v>
      </c>
      <c r="K13" s="65" t="e">
        <f aca="false">-#REF!-#REF!-#REF!</f>
        <v>#REF!</v>
      </c>
      <c r="L13" s="65" t="e">
        <f aca="false">-#REF!-#REF!-#REF!</f>
        <v>#REF!</v>
      </c>
      <c r="M13" s="65" t="e">
        <f aca="false">-#REF!-#REF!-#REF!</f>
        <v>#REF!</v>
      </c>
      <c r="N13" s="65" t="n">
        <f aca="false">-'Adayt Appendices'!D10-'Adayt Appendices'!D25-'Adayt Appendices'!D71</f>
        <v>-0</v>
      </c>
      <c r="O13" s="65" t="n">
        <f aca="false">-'Adayt Appendices'!E10-'Adayt Appendices'!E25-'Adayt Appendices'!E71</f>
        <v>-0</v>
      </c>
      <c r="P13" s="65" t="n">
        <f aca="false">-'Adayt Appendices'!F10-'Adayt Appendices'!F25-'Adayt Appendices'!F71</f>
        <v>-0</v>
      </c>
      <c r="Q13" s="65" t="n">
        <f aca="false">-'Adayt Appendices'!G10-'Adayt Appendices'!G25-'Adayt Appendices'!G71</f>
        <v>-0</v>
      </c>
      <c r="R13" s="65" t="n">
        <f aca="false">-'Adayt Appendices'!H10-'Adayt Appendices'!H25-'Adayt Appendices'!H71</f>
        <v>-0</v>
      </c>
      <c r="S13" s="65" t="n">
        <f aca="false">-'Adayt Appendices'!I10-'Adayt Appendices'!I25-'Adayt Appendices'!I71</f>
        <v>-0</v>
      </c>
      <c r="T13" s="65" t="n">
        <f aca="false">-'Adayt Appendices'!J10-'Adayt Appendices'!J25-'Adayt Appendices'!J71</f>
        <v>-0</v>
      </c>
      <c r="U13" s="65" t="n">
        <f aca="false">-'Adayt Appendices'!K10-'Adayt Appendices'!K25-'Adayt Appendices'!K71</f>
        <v>-0</v>
      </c>
      <c r="V13" s="65" t="n">
        <f aca="false">-'Adayt Appendices'!L10-'Adayt Appendices'!L25-'Adayt Appendices'!L71</f>
        <v>-0</v>
      </c>
      <c r="W13" s="65" t="n">
        <f aca="false">-'Adayt Appendices'!M10-'Adayt Appendices'!M25-'Adayt Appendices'!M71</f>
        <v>-0</v>
      </c>
      <c r="X13" s="65" t="n">
        <f aca="false">-'Adayt Appendices'!N10-'Adayt Appendices'!N25-'Adayt Appendices'!N71</f>
        <v>-0</v>
      </c>
      <c r="Y13" s="65" t="n">
        <f aca="false">-'Adayt Appendices'!O10-'Adayt Appendices'!O25-'Adayt Appendices'!O71</f>
        <v>-0</v>
      </c>
      <c r="Z13" s="65" t="n">
        <f aca="false">-'Adayt Appendices'!P10-'Adayt Appendices'!P25-'Adayt Appendices'!P71</f>
        <v>-0</v>
      </c>
      <c r="AA13" s="65" t="n">
        <f aca="false">-'Adayt Appendices'!Q10-'Adayt Appendices'!Q25-'Adayt Appendices'!Q71</f>
        <v>-0</v>
      </c>
    </row>
    <row r="14" customFormat="false" ht="12" hidden="false" customHeight="true" outlineLevel="0" collapsed="false">
      <c r="A14" s="332"/>
      <c r="B14" s="24" t="s">
        <v>48</v>
      </c>
      <c r="C14" s="65" t="n">
        <f aca="false">-'Adayt Appendices'!C11-'Adayt Appendices'!C26-'Adayt Appendices'!C72</f>
        <v>-594427.1</v>
      </c>
      <c r="D14" s="65" t="e">
        <f aca="false">-#REF!-#REF!-#REF!</f>
        <v>#REF!</v>
      </c>
      <c r="E14" s="65" t="e">
        <f aca="false">-#REF!-#REF!-#REF!</f>
        <v>#REF!</v>
      </c>
      <c r="F14" s="65" t="e">
        <f aca="false">-#REF!-#REF!-#REF!</f>
        <v>#REF!</v>
      </c>
      <c r="G14" s="65" t="e">
        <f aca="false">-#REF!-#REF!-#REF!</f>
        <v>#REF!</v>
      </c>
      <c r="H14" s="65" t="e">
        <f aca="false">-#REF!-#REF!-#REF!</f>
        <v>#REF!</v>
      </c>
      <c r="I14" s="65" t="e">
        <f aca="false">-#REF!-#REF!-#REF!</f>
        <v>#REF!</v>
      </c>
      <c r="J14" s="65" t="e">
        <f aca="false">-#REF!-#REF!-#REF!</f>
        <v>#REF!</v>
      </c>
      <c r="K14" s="65" t="e">
        <f aca="false">-#REF!-#REF!-#REF!</f>
        <v>#REF!</v>
      </c>
      <c r="L14" s="65" t="e">
        <f aca="false">-#REF!-#REF!-#REF!</f>
        <v>#REF!</v>
      </c>
      <c r="M14" s="65" t="e">
        <f aca="false">-#REF!-#REF!-#REF!</f>
        <v>#REF!</v>
      </c>
      <c r="N14" s="65" t="n">
        <f aca="false">-'Adayt Appendices'!D11-'Adayt Appendices'!D26-'Adayt Appendices'!D72</f>
        <v>-0</v>
      </c>
      <c r="O14" s="65" t="n">
        <f aca="false">-'Adayt Appendices'!E11-'Adayt Appendices'!E26-'Adayt Appendices'!E72</f>
        <v>-0</v>
      </c>
      <c r="P14" s="65" t="n">
        <f aca="false">-'Adayt Appendices'!F11-'Adayt Appendices'!F26-'Adayt Appendices'!F72</f>
        <v>-0</v>
      </c>
      <c r="Q14" s="65" t="n">
        <f aca="false">-'Adayt Appendices'!G11-'Adayt Appendices'!G26-'Adayt Appendices'!G72</f>
        <v>-0</v>
      </c>
      <c r="R14" s="65" t="n">
        <f aca="false">-'Adayt Appendices'!H11-'Adayt Appendices'!H26-'Adayt Appendices'!H72</f>
        <v>-0</v>
      </c>
      <c r="S14" s="65" t="n">
        <f aca="false">-'Adayt Appendices'!I11-'Adayt Appendices'!I26-'Adayt Appendices'!I72</f>
        <v>-0</v>
      </c>
      <c r="T14" s="65" t="n">
        <f aca="false">-'Adayt Appendices'!J11-'Adayt Appendices'!J26-'Adayt Appendices'!J72</f>
        <v>-0</v>
      </c>
      <c r="U14" s="65" t="n">
        <f aca="false">-'Adayt Appendices'!K11-'Adayt Appendices'!K26-'Adayt Appendices'!K72</f>
        <v>-0</v>
      </c>
      <c r="V14" s="65" t="n">
        <f aca="false">-'Adayt Appendices'!L11-'Adayt Appendices'!L26-'Adayt Appendices'!L72</f>
        <v>-0</v>
      </c>
      <c r="W14" s="65" t="n">
        <f aca="false">-'Adayt Appendices'!M11-'Adayt Appendices'!M26-'Adayt Appendices'!M72</f>
        <v>-0</v>
      </c>
      <c r="X14" s="65" t="n">
        <f aca="false">-'Adayt Appendices'!N11-'Adayt Appendices'!N26-'Adayt Appendices'!N72</f>
        <v>-0</v>
      </c>
      <c r="Y14" s="65" t="n">
        <f aca="false">-'Adayt Appendices'!O11-'Adayt Appendices'!O26-'Adayt Appendices'!O72</f>
        <v>-0</v>
      </c>
      <c r="Z14" s="65" t="n">
        <f aca="false">-'Adayt Appendices'!P11-'Adayt Appendices'!P26-'Adayt Appendices'!P72</f>
        <v>-0</v>
      </c>
      <c r="AA14" s="65" t="n">
        <f aca="false">-'Adayt Appendices'!Q11-'Adayt Appendices'!Q26-'Adayt Appendices'!Q72</f>
        <v>-0</v>
      </c>
    </row>
    <row r="15" customFormat="false" ht="12" hidden="false" customHeight="true" outlineLevel="0" collapsed="false">
      <c r="A15" s="332"/>
      <c r="B15" s="24" t="s">
        <v>49</v>
      </c>
      <c r="C15" s="65" t="n">
        <f aca="false">-'Adayt Appendices'!C12-'Adayt Appendices'!C27-'Adayt Appendices'!C73</f>
        <v>-689830.97</v>
      </c>
      <c r="D15" s="65" t="e">
        <f aca="false">-#REF!-#REF!-#REF!</f>
        <v>#REF!</v>
      </c>
      <c r="E15" s="65" t="e">
        <f aca="false">-#REF!-#REF!-#REF!</f>
        <v>#REF!</v>
      </c>
      <c r="F15" s="65" t="e">
        <f aca="false">-#REF!-#REF!-#REF!</f>
        <v>#REF!</v>
      </c>
      <c r="G15" s="65" t="e">
        <f aca="false">-#REF!-#REF!-#REF!</f>
        <v>#REF!</v>
      </c>
      <c r="H15" s="65" t="e">
        <f aca="false">-#REF!-#REF!-#REF!</f>
        <v>#REF!</v>
      </c>
      <c r="I15" s="65" t="e">
        <f aca="false">-#REF!-#REF!-#REF!</f>
        <v>#REF!</v>
      </c>
      <c r="J15" s="65" t="e">
        <f aca="false">-#REF!-#REF!-#REF!</f>
        <v>#REF!</v>
      </c>
      <c r="K15" s="65" t="e">
        <f aca="false">-#REF!-#REF!-#REF!</f>
        <v>#REF!</v>
      </c>
      <c r="L15" s="65" t="e">
        <f aca="false">-#REF!-#REF!-#REF!</f>
        <v>#REF!</v>
      </c>
      <c r="M15" s="65" t="e">
        <f aca="false">-#REF!-#REF!-#REF!</f>
        <v>#REF!</v>
      </c>
      <c r="N15" s="65" t="n">
        <f aca="false">-'Adayt Appendices'!D12-'Adayt Appendices'!D27-'Adayt Appendices'!D73</f>
        <v>-0</v>
      </c>
      <c r="O15" s="65" t="n">
        <f aca="false">-'Adayt Appendices'!E12-'Adayt Appendices'!E27-'Adayt Appendices'!E73</f>
        <v>-0</v>
      </c>
      <c r="P15" s="65" t="n">
        <f aca="false">-'Adayt Appendices'!F12-'Adayt Appendices'!F27-'Adayt Appendices'!F73</f>
        <v>-0</v>
      </c>
      <c r="Q15" s="65" t="n">
        <f aca="false">-'Adayt Appendices'!G12-'Adayt Appendices'!G27-'Adayt Appendices'!G73</f>
        <v>-0</v>
      </c>
      <c r="R15" s="65" t="n">
        <f aca="false">-'Adayt Appendices'!H12-'Adayt Appendices'!H27-'Adayt Appendices'!H73</f>
        <v>-0</v>
      </c>
      <c r="S15" s="65" t="n">
        <f aca="false">-'Adayt Appendices'!I12-'Adayt Appendices'!I27-'Adayt Appendices'!I73</f>
        <v>-0</v>
      </c>
      <c r="T15" s="65" t="n">
        <f aca="false">-'Adayt Appendices'!J12-'Adayt Appendices'!J27-'Adayt Appendices'!J73</f>
        <v>-0</v>
      </c>
      <c r="U15" s="65" t="n">
        <f aca="false">-'Adayt Appendices'!K12-'Adayt Appendices'!K27-'Adayt Appendices'!K73</f>
        <v>-0</v>
      </c>
      <c r="V15" s="65" t="n">
        <f aca="false">-'Adayt Appendices'!L12-'Adayt Appendices'!L27-'Adayt Appendices'!L73</f>
        <v>-0</v>
      </c>
      <c r="W15" s="65" t="n">
        <f aca="false">-'Adayt Appendices'!M12-'Adayt Appendices'!M27-'Adayt Appendices'!M73</f>
        <v>-0</v>
      </c>
      <c r="X15" s="65" t="n">
        <f aca="false">-'Adayt Appendices'!N12-'Adayt Appendices'!N27-'Adayt Appendices'!N73</f>
        <v>-0</v>
      </c>
      <c r="Y15" s="65" t="n">
        <f aca="false">-'Adayt Appendices'!O12-'Adayt Appendices'!O27-'Adayt Appendices'!O73</f>
        <v>-0</v>
      </c>
      <c r="Z15" s="65" t="n">
        <f aca="false">-'Adayt Appendices'!P12-'Adayt Appendices'!P27-'Adayt Appendices'!P73</f>
        <v>-0</v>
      </c>
      <c r="AA15" s="65" t="n">
        <f aca="false">-'Adayt Appendices'!Q12-'Adayt Appendices'!Q27-'Adayt Appendices'!Q73</f>
        <v>-0</v>
      </c>
    </row>
    <row r="16" customFormat="false" ht="12" hidden="false" customHeight="true" outlineLevel="0" collapsed="false">
      <c r="A16" s="332"/>
      <c r="B16" s="24" t="s">
        <v>50</v>
      </c>
      <c r="C16" s="65" t="n">
        <f aca="false">-'Adayt Appendices'!C13-'Adayt Appendices'!C28-'Adayt Appendices'!C74</f>
        <v>-64541.57</v>
      </c>
      <c r="D16" s="65" t="e">
        <f aca="false">-#REF!-#REF!-#REF!</f>
        <v>#REF!</v>
      </c>
      <c r="E16" s="65" t="e">
        <f aca="false">-#REF!-#REF!-#REF!</f>
        <v>#REF!</v>
      </c>
      <c r="F16" s="65" t="e">
        <f aca="false">-#REF!-#REF!-#REF!</f>
        <v>#REF!</v>
      </c>
      <c r="G16" s="65" t="e">
        <f aca="false">-#REF!-#REF!-#REF!</f>
        <v>#REF!</v>
      </c>
      <c r="H16" s="65" t="e">
        <f aca="false">-#REF!-#REF!-#REF!</f>
        <v>#REF!</v>
      </c>
      <c r="I16" s="65" t="e">
        <f aca="false">-#REF!-#REF!-#REF!</f>
        <v>#REF!</v>
      </c>
      <c r="J16" s="65" t="e">
        <f aca="false">-#REF!-#REF!-#REF!</f>
        <v>#REF!</v>
      </c>
      <c r="K16" s="65" t="e">
        <f aca="false">-#REF!-#REF!-#REF!</f>
        <v>#REF!</v>
      </c>
      <c r="L16" s="65" t="e">
        <f aca="false">-#REF!-#REF!-#REF!</f>
        <v>#REF!</v>
      </c>
      <c r="M16" s="65" t="e">
        <f aca="false">-#REF!-#REF!-#REF!</f>
        <v>#REF!</v>
      </c>
      <c r="N16" s="65" t="n">
        <f aca="false">-'Adayt Appendices'!D13-'Adayt Appendices'!D28-'Adayt Appendices'!D74</f>
        <v>-0</v>
      </c>
      <c r="O16" s="65" t="n">
        <f aca="false">-'Adayt Appendices'!E13-'Adayt Appendices'!E28-'Adayt Appendices'!E74</f>
        <v>-0</v>
      </c>
      <c r="P16" s="65" t="n">
        <f aca="false">-'Adayt Appendices'!F13-'Adayt Appendices'!F28-'Adayt Appendices'!F74</f>
        <v>-0</v>
      </c>
      <c r="Q16" s="65" t="n">
        <f aca="false">-'Adayt Appendices'!G13-'Adayt Appendices'!G28-'Adayt Appendices'!G74</f>
        <v>-0</v>
      </c>
      <c r="R16" s="65" t="n">
        <f aca="false">-'Adayt Appendices'!H13-'Adayt Appendices'!H28-'Adayt Appendices'!H74</f>
        <v>-0</v>
      </c>
      <c r="S16" s="65" t="n">
        <f aca="false">-'Adayt Appendices'!I13-'Adayt Appendices'!I28-'Adayt Appendices'!I74</f>
        <v>-0</v>
      </c>
      <c r="T16" s="65" t="n">
        <f aca="false">-'Adayt Appendices'!J13-'Adayt Appendices'!J28-'Adayt Appendices'!J74</f>
        <v>-0</v>
      </c>
      <c r="U16" s="65" t="n">
        <f aca="false">-'Adayt Appendices'!K13-'Adayt Appendices'!K28-'Adayt Appendices'!K74</f>
        <v>-0</v>
      </c>
      <c r="V16" s="65" t="n">
        <f aca="false">-'Adayt Appendices'!L13-'Adayt Appendices'!L28-'Adayt Appendices'!L74</f>
        <v>-0</v>
      </c>
      <c r="W16" s="65" t="n">
        <f aca="false">-'Adayt Appendices'!M13-'Adayt Appendices'!M28-'Adayt Appendices'!M74</f>
        <v>-0</v>
      </c>
      <c r="X16" s="65" t="n">
        <f aca="false">-'Adayt Appendices'!N13-'Adayt Appendices'!N28-'Adayt Appendices'!N74</f>
        <v>-0</v>
      </c>
      <c r="Y16" s="65" t="n">
        <f aca="false">-'Adayt Appendices'!O13-'Adayt Appendices'!O28-'Adayt Appendices'!O74</f>
        <v>-0</v>
      </c>
      <c r="Z16" s="65" t="n">
        <f aca="false">-'Adayt Appendices'!P13-'Adayt Appendices'!P28-'Adayt Appendices'!P74</f>
        <v>-0</v>
      </c>
      <c r="AA16" s="65" t="n">
        <f aca="false">-'Adayt Appendices'!Q13-'Adayt Appendices'!Q28-'Adayt Appendices'!Q74</f>
        <v>-0</v>
      </c>
    </row>
    <row r="17" customFormat="false" ht="12" hidden="false" customHeight="true" outlineLevel="0" collapsed="false">
      <c r="A17" s="332"/>
      <c r="B17" s="24" t="s">
        <v>51</v>
      </c>
      <c r="C17" s="65" t="n">
        <f aca="false">-'Adayt Appendices'!C14-'Adayt Appendices'!C29-'Adayt Appendices'!C75</f>
        <v>-139881.81</v>
      </c>
      <c r="D17" s="65" t="e">
        <f aca="false">-#REF!-#REF!-#REF!</f>
        <v>#REF!</v>
      </c>
      <c r="E17" s="65" t="e">
        <f aca="false">-#REF!-#REF!-#REF!</f>
        <v>#REF!</v>
      </c>
      <c r="F17" s="65" t="e">
        <f aca="false">-#REF!-#REF!-#REF!</f>
        <v>#REF!</v>
      </c>
      <c r="G17" s="65" t="e">
        <f aca="false">-#REF!-#REF!-#REF!</f>
        <v>#REF!</v>
      </c>
      <c r="H17" s="65" t="e">
        <f aca="false">-#REF!-#REF!-#REF!</f>
        <v>#REF!</v>
      </c>
      <c r="I17" s="65" t="e">
        <f aca="false">-#REF!-#REF!-#REF!</f>
        <v>#REF!</v>
      </c>
      <c r="J17" s="65" t="e">
        <f aca="false">-#REF!-#REF!-#REF!</f>
        <v>#REF!</v>
      </c>
      <c r="K17" s="65" t="e">
        <f aca="false">-#REF!-#REF!-#REF!</f>
        <v>#REF!</v>
      </c>
      <c r="L17" s="65" t="e">
        <f aca="false">-#REF!-#REF!-#REF!</f>
        <v>#REF!</v>
      </c>
      <c r="M17" s="65" t="e">
        <f aca="false">-#REF!-#REF!-#REF!</f>
        <v>#REF!</v>
      </c>
      <c r="N17" s="65" t="n">
        <f aca="false">-'Adayt Appendices'!D14-'Adayt Appendices'!D29-'Adayt Appendices'!D75</f>
        <v>-0</v>
      </c>
      <c r="O17" s="65" t="n">
        <f aca="false">-'Adayt Appendices'!E14-'Adayt Appendices'!E29-'Adayt Appendices'!E75</f>
        <v>-0</v>
      </c>
      <c r="P17" s="65" t="n">
        <f aca="false">-'Adayt Appendices'!F14-'Adayt Appendices'!F29-'Adayt Appendices'!F75</f>
        <v>-0</v>
      </c>
      <c r="Q17" s="65" t="n">
        <f aca="false">-'Adayt Appendices'!G14-'Adayt Appendices'!G29-'Adayt Appendices'!G75</f>
        <v>-0</v>
      </c>
      <c r="R17" s="65" t="n">
        <f aca="false">-'Adayt Appendices'!H14-'Adayt Appendices'!H29-'Adayt Appendices'!H75</f>
        <v>-0</v>
      </c>
      <c r="S17" s="65" t="n">
        <f aca="false">-'Adayt Appendices'!I14-'Adayt Appendices'!I29-'Adayt Appendices'!I75</f>
        <v>-0</v>
      </c>
      <c r="T17" s="65" t="n">
        <f aca="false">-'Adayt Appendices'!J14-'Adayt Appendices'!J29-'Adayt Appendices'!J75</f>
        <v>-0</v>
      </c>
      <c r="U17" s="65" t="n">
        <f aca="false">-'Adayt Appendices'!K14-'Adayt Appendices'!K29-'Adayt Appendices'!K75</f>
        <v>-0</v>
      </c>
      <c r="V17" s="65" t="n">
        <f aca="false">-'Adayt Appendices'!L14-'Adayt Appendices'!L29-'Adayt Appendices'!L75</f>
        <v>-0</v>
      </c>
      <c r="W17" s="65" t="n">
        <f aca="false">-'Adayt Appendices'!M14-'Adayt Appendices'!M29-'Adayt Appendices'!M75</f>
        <v>-0</v>
      </c>
      <c r="X17" s="65" t="n">
        <f aca="false">-'Adayt Appendices'!N14-'Adayt Appendices'!N29-'Adayt Appendices'!N75</f>
        <v>-0</v>
      </c>
      <c r="Y17" s="65" t="n">
        <f aca="false">-'Adayt Appendices'!O14-'Adayt Appendices'!O29-'Adayt Appendices'!O75</f>
        <v>-0</v>
      </c>
      <c r="Z17" s="65" t="n">
        <f aca="false">-'Adayt Appendices'!P14-'Adayt Appendices'!P29-'Adayt Appendices'!P75</f>
        <v>-0</v>
      </c>
      <c r="AA17" s="65" t="n">
        <f aca="false">-'Adayt Appendices'!Q14-'Adayt Appendices'!Q29-'Adayt Appendices'!Q75</f>
        <v>-0</v>
      </c>
    </row>
    <row r="18" customFormat="false" ht="12" hidden="false" customHeight="true" outlineLevel="0" collapsed="false">
      <c r="A18" s="332"/>
      <c r="B18" s="24" t="s">
        <v>52</v>
      </c>
      <c r="C18" s="65" t="n">
        <f aca="false">-'Adayt Appendices'!C15-'Adayt Appendices'!C30-'Adayt Appendices'!C76</f>
        <v>-24078.46</v>
      </c>
      <c r="D18" s="65" t="e">
        <f aca="false">-#REF!-#REF!-#REF!</f>
        <v>#REF!</v>
      </c>
      <c r="E18" s="65" t="e">
        <f aca="false">-#REF!-#REF!-#REF!</f>
        <v>#REF!</v>
      </c>
      <c r="F18" s="65" t="e">
        <f aca="false">-#REF!-#REF!-#REF!</f>
        <v>#REF!</v>
      </c>
      <c r="G18" s="65" t="e">
        <f aca="false">-#REF!-#REF!-#REF!</f>
        <v>#REF!</v>
      </c>
      <c r="H18" s="65" t="e">
        <f aca="false">-#REF!-#REF!-#REF!</f>
        <v>#REF!</v>
      </c>
      <c r="I18" s="65" t="e">
        <f aca="false">-#REF!-#REF!-#REF!</f>
        <v>#REF!</v>
      </c>
      <c r="J18" s="65" t="e">
        <f aca="false">-#REF!-#REF!-#REF!</f>
        <v>#REF!</v>
      </c>
      <c r="K18" s="65" t="e">
        <f aca="false">-#REF!-#REF!-#REF!</f>
        <v>#REF!</v>
      </c>
      <c r="L18" s="65" t="e">
        <f aca="false">-#REF!-#REF!-#REF!</f>
        <v>#REF!</v>
      </c>
      <c r="M18" s="65" t="e">
        <f aca="false">-#REF!-#REF!-#REF!</f>
        <v>#REF!</v>
      </c>
      <c r="N18" s="65" t="n">
        <f aca="false">-'Adayt Appendices'!D15-'Adayt Appendices'!D30-'Adayt Appendices'!D76</f>
        <v>-0</v>
      </c>
      <c r="O18" s="65" t="n">
        <f aca="false">-'Adayt Appendices'!E15-'Adayt Appendices'!E30-'Adayt Appendices'!E76</f>
        <v>-0</v>
      </c>
      <c r="P18" s="65" t="n">
        <f aca="false">-'Adayt Appendices'!F15-'Adayt Appendices'!F30-'Adayt Appendices'!F76</f>
        <v>-0</v>
      </c>
      <c r="Q18" s="65" t="n">
        <f aca="false">-'Adayt Appendices'!G15-'Adayt Appendices'!G30-'Adayt Appendices'!G76</f>
        <v>-0</v>
      </c>
      <c r="R18" s="65" t="n">
        <f aca="false">-'Adayt Appendices'!H15-'Adayt Appendices'!H30-'Adayt Appendices'!H76</f>
        <v>-0</v>
      </c>
      <c r="S18" s="65" t="n">
        <f aca="false">-'Adayt Appendices'!I15-'Adayt Appendices'!I30-'Adayt Appendices'!I76</f>
        <v>-0</v>
      </c>
      <c r="T18" s="65" t="n">
        <f aca="false">-'Adayt Appendices'!J15-'Adayt Appendices'!J30-'Adayt Appendices'!J76</f>
        <v>-0</v>
      </c>
      <c r="U18" s="65" t="n">
        <f aca="false">-'Adayt Appendices'!K15-'Adayt Appendices'!K30-'Adayt Appendices'!K76</f>
        <v>-0</v>
      </c>
      <c r="V18" s="65" t="n">
        <f aca="false">-'Adayt Appendices'!L15-'Adayt Appendices'!L30-'Adayt Appendices'!L76</f>
        <v>-0</v>
      </c>
      <c r="W18" s="65" t="n">
        <f aca="false">-'Adayt Appendices'!M15-'Adayt Appendices'!M30-'Adayt Appendices'!M76</f>
        <v>-0</v>
      </c>
      <c r="X18" s="65" t="n">
        <f aca="false">-'Adayt Appendices'!N15-'Adayt Appendices'!N30-'Adayt Appendices'!N76</f>
        <v>-0</v>
      </c>
      <c r="Y18" s="65" t="n">
        <f aca="false">-'Adayt Appendices'!O15-'Adayt Appendices'!O30-'Adayt Appendices'!O76</f>
        <v>-0</v>
      </c>
      <c r="Z18" s="65" t="n">
        <f aca="false">-'Adayt Appendices'!P15-'Adayt Appendices'!P30-'Adayt Appendices'!P76</f>
        <v>-0</v>
      </c>
      <c r="AA18" s="65" t="n">
        <f aca="false">-'Adayt Appendices'!Q15-'Adayt Appendices'!Q30-'Adayt Appendices'!Q76</f>
        <v>-0</v>
      </c>
    </row>
    <row r="19" customFormat="false" ht="12" hidden="false" customHeight="true" outlineLevel="0" collapsed="false">
      <c r="A19" s="332"/>
      <c r="B19" s="24" t="s">
        <v>53</v>
      </c>
      <c r="C19" s="65" t="n">
        <f aca="false">-'Adayt Appendices'!C16-'Adayt Appendices'!C31-'Adayt Appendices'!C77</f>
        <v>-0</v>
      </c>
      <c r="D19" s="65" t="e">
        <f aca="false">-#REF!-#REF!-#REF!</f>
        <v>#REF!</v>
      </c>
      <c r="E19" s="65" t="e">
        <f aca="false">-#REF!-#REF!-#REF!</f>
        <v>#REF!</v>
      </c>
      <c r="F19" s="65" t="e">
        <f aca="false">-#REF!-#REF!-#REF!</f>
        <v>#REF!</v>
      </c>
      <c r="G19" s="65" t="e">
        <f aca="false">-#REF!-#REF!-#REF!</f>
        <v>#REF!</v>
      </c>
      <c r="H19" s="65" t="e">
        <f aca="false">-#REF!-#REF!-#REF!</f>
        <v>#REF!</v>
      </c>
      <c r="I19" s="65" t="e">
        <f aca="false">-#REF!-#REF!-#REF!</f>
        <v>#REF!</v>
      </c>
      <c r="J19" s="65" t="e">
        <f aca="false">-#REF!-#REF!-#REF!</f>
        <v>#REF!</v>
      </c>
      <c r="K19" s="65" t="e">
        <f aca="false">-#REF!-#REF!-#REF!</f>
        <v>#REF!</v>
      </c>
      <c r="L19" s="65" t="e">
        <f aca="false">-#REF!-#REF!-#REF!</f>
        <v>#REF!</v>
      </c>
      <c r="M19" s="65" t="e">
        <f aca="false">-#REF!-#REF!-#REF!</f>
        <v>#REF!</v>
      </c>
      <c r="N19" s="65" t="n">
        <f aca="false">-'Adayt Appendices'!D16-'Adayt Appendices'!D31-'Adayt Appendices'!D77</f>
        <v>-0</v>
      </c>
      <c r="O19" s="65" t="n">
        <f aca="false">-'Adayt Appendices'!E16-'Adayt Appendices'!E31-'Adayt Appendices'!E77</f>
        <v>-0</v>
      </c>
      <c r="P19" s="65" t="n">
        <f aca="false">-'Adayt Appendices'!F16-'Adayt Appendices'!F31-'Adayt Appendices'!F77</f>
        <v>-0</v>
      </c>
      <c r="Q19" s="65" t="n">
        <f aca="false">-'Adayt Appendices'!G16-'Adayt Appendices'!G31-'Adayt Appendices'!G77</f>
        <v>-0</v>
      </c>
      <c r="R19" s="65" t="n">
        <f aca="false">-'Adayt Appendices'!H16-'Adayt Appendices'!H31-'Adayt Appendices'!H77</f>
        <v>-0</v>
      </c>
      <c r="S19" s="65" t="n">
        <f aca="false">-'Adayt Appendices'!I16-'Adayt Appendices'!I31-'Adayt Appendices'!I77</f>
        <v>-0</v>
      </c>
      <c r="T19" s="65" t="n">
        <f aca="false">-'Adayt Appendices'!J16-'Adayt Appendices'!J31-'Adayt Appendices'!J77</f>
        <v>-0</v>
      </c>
      <c r="U19" s="65" t="n">
        <f aca="false">-'Adayt Appendices'!K16-'Adayt Appendices'!K31-'Adayt Appendices'!K77</f>
        <v>-0</v>
      </c>
      <c r="V19" s="65" t="n">
        <f aca="false">-'Adayt Appendices'!L16-'Adayt Appendices'!L31-'Adayt Appendices'!L77</f>
        <v>-0</v>
      </c>
      <c r="W19" s="65" t="n">
        <f aca="false">-'Adayt Appendices'!M16-'Adayt Appendices'!M31-'Adayt Appendices'!M77</f>
        <v>-0</v>
      </c>
      <c r="X19" s="65" t="n">
        <f aca="false">-'Adayt Appendices'!N16-'Adayt Appendices'!N31-'Adayt Appendices'!N77</f>
        <v>-0</v>
      </c>
      <c r="Y19" s="65" t="n">
        <f aca="false">-'Adayt Appendices'!O16-'Adayt Appendices'!O31-'Adayt Appendices'!O77</f>
        <v>-0</v>
      </c>
      <c r="Z19" s="65" t="n">
        <f aca="false">-'Adayt Appendices'!P16-'Adayt Appendices'!P31-'Adayt Appendices'!P77</f>
        <v>-0</v>
      </c>
      <c r="AA19" s="65" t="n">
        <f aca="false">-'Adayt Appendices'!Q16-'Adayt Appendices'!Q31-'Adayt Appendices'!Q77</f>
        <v>-0</v>
      </c>
    </row>
    <row r="20" customFormat="false" ht="12" hidden="false" customHeight="true" outlineLevel="0" collapsed="false">
      <c r="A20" s="332"/>
      <c r="B20" s="333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</row>
    <row r="21" customFormat="false" ht="12" hidden="false" customHeight="true" outlineLevel="0" collapsed="false">
      <c r="A21" s="332"/>
      <c r="B21" s="335" t="s">
        <v>54</v>
      </c>
      <c r="C21" s="65" t="n">
        <f aca="false">SUM(C11:C19)</f>
        <v>-3501227.85</v>
      </c>
      <c r="D21" s="65" t="e">
        <f aca="false">SUM(D11:D19)</f>
        <v>#REF!</v>
      </c>
      <c r="E21" s="65" t="e">
        <f aca="false">SUM(E11:E19)</f>
        <v>#REF!</v>
      </c>
      <c r="F21" s="65" t="e">
        <f aca="false">SUM(F11:F19)</f>
        <v>#REF!</v>
      </c>
      <c r="G21" s="65" t="e">
        <f aca="false">SUM(G11:G19)</f>
        <v>#REF!</v>
      </c>
      <c r="H21" s="65" t="e">
        <f aca="false">SUM(H11:H19)</f>
        <v>#REF!</v>
      </c>
      <c r="I21" s="65" t="e">
        <f aca="false">SUM(I11:I19)</f>
        <v>#REF!</v>
      </c>
      <c r="J21" s="65" t="e">
        <f aca="false">SUM(J11:J19)</f>
        <v>#REF!</v>
      </c>
      <c r="K21" s="65" t="e">
        <f aca="false">SUM(K11:K19)</f>
        <v>#REF!</v>
      </c>
      <c r="L21" s="65" t="e">
        <f aca="false">SUM(L11:L19)</f>
        <v>#REF!</v>
      </c>
      <c r="M21" s="65" t="e">
        <f aca="false">SUM(M11:M19)</f>
        <v>#REF!</v>
      </c>
      <c r="N21" s="65" t="n">
        <f aca="false">SUM(N11:N19)</f>
        <v>0</v>
      </c>
      <c r="O21" s="65" t="n">
        <f aca="false">SUM(O11:O19)</f>
        <v>0</v>
      </c>
      <c r="P21" s="65" t="n">
        <f aca="false">SUM(P11:P19)</f>
        <v>0</v>
      </c>
      <c r="Q21" s="65" t="n">
        <f aca="false">SUM(Q11:Q19)</f>
        <v>0</v>
      </c>
      <c r="R21" s="65" t="n">
        <f aca="false">SUM(R11:R19)</f>
        <v>0</v>
      </c>
      <c r="S21" s="65" t="n">
        <f aca="false">SUM(S11:S19)</f>
        <v>0</v>
      </c>
      <c r="T21" s="65" t="n">
        <f aca="false">SUM(T11:T19)</f>
        <v>0</v>
      </c>
      <c r="U21" s="65" t="n">
        <f aca="false">SUM(U11:U19)</f>
        <v>0</v>
      </c>
      <c r="V21" s="65" t="n">
        <f aca="false">SUM(V11:V19)</f>
        <v>0</v>
      </c>
      <c r="W21" s="65" t="n">
        <f aca="false">SUM(W11:W19)</f>
        <v>0</v>
      </c>
      <c r="X21" s="65" t="n">
        <f aca="false">SUM(X11:X19)</f>
        <v>0</v>
      </c>
      <c r="Y21" s="65" t="n">
        <f aca="false">SUM(Y11:Y19)</f>
        <v>0</v>
      </c>
      <c r="Z21" s="65" t="n">
        <f aca="false">SUM(Z11:Z19)</f>
        <v>0</v>
      </c>
      <c r="AA21" s="65" t="n">
        <f aca="false">SUM(AA11:AA19)</f>
        <v>0</v>
      </c>
    </row>
    <row r="22" customFormat="false" ht="12.75" hidden="false" customHeight="false" outlineLevel="0" collapsed="false">
      <c r="A22" s="4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customFormat="false" ht="12.75" hidden="false" customHeight="false" outlineLevel="0" collapsed="false">
      <c r="A23" s="45"/>
      <c r="B23" s="77" t="s">
        <v>59</v>
      </c>
      <c r="C23" s="336" t="n">
        <f aca="false">+'Adayt Headcount'!C11</f>
        <v>19</v>
      </c>
      <c r="D23" s="336" t="e">
        <f aca="false">+#REF!</f>
        <v>#REF!</v>
      </c>
      <c r="E23" s="336" t="e">
        <f aca="false">+#REF!</f>
        <v>#REF!</v>
      </c>
      <c r="F23" s="336" t="e">
        <f aca="false">+#REF!</f>
        <v>#REF!</v>
      </c>
      <c r="G23" s="336" t="e">
        <f aca="false">+#REF!</f>
        <v>#REF!</v>
      </c>
      <c r="H23" s="336" t="e">
        <f aca="false">+#REF!</f>
        <v>#REF!</v>
      </c>
      <c r="I23" s="336" t="e">
        <f aca="false">+#REF!</f>
        <v>#REF!</v>
      </c>
      <c r="J23" s="336" t="e">
        <f aca="false">+#REF!</f>
        <v>#REF!</v>
      </c>
      <c r="K23" s="336" t="e">
        <f aca="false">+#REF!</f>
        <v>#REF!</v>
      </c>
      <c r="L23" s="336" t="e">
        <f aca="false">+#REF!</f>
        <v>#REF!</v>
      </c>
      <c r="M23" s="336" t="e">
        <f aca="false">+#REF!</f>
        <v>#REF!</v>
      </c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customFormat="false" ht="12.75" hidden="false" customHeight="false" outlineLevel="0" collapsed="false">
      <c r="A24" s="4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customFormat="false" ht="12.75" hidden="false" customHeight="true" outlineLevel="0" collapsed="false">
      <c r="A25" s="332" t="s">
        <v>288</v>
      </c>
      <c r="B25" s="24" t="s">
        <v>37</v>
      </c>
      <c r="C25" s="65" t="n">
        <f aca="false">-'Adayt Appendices'!C8-'Adayt Appendices'!C54</f>
        <v>-1585039.63</v>
      </c>
      <c r="D25" s="65" t="e">
        <f aca="false">-#REF!-#REF!</f>
        <v>#REF!</v>
      </c>
      <c r="E25" s="65" t="e">
        <f aca="false">-#REF!-#REF!</f>
        <v>#REF!</v>
      </c>
      <c r="F25" s="65" t="e">
        <f aca="false">-#REF!-#REF!</f>
        <v>#REF!</v>
      </c>
      <c r="G25" s="65" t="e">
        <f aca="false">-#REF!-#REF!</f>
        <v>#REF!</v>
      </c>
      <c r="H25" s="65" t="e">
        <f aca="false">-#REF!-#REF!</f>
        <v>#REF!</v>
      </c>
      <c r="I25" s="65" t="e">
        <f aca="false">-#REF!-#REF!</f>
        <v>#REF!</v>
      </c>
      <c r="J25" s="65" t="e">
        <f aca="false">-#REF!-#REF!</f>
        <v>#REF!</v>
      </c>
      <c r="K25" s="65" t="e">
        <f aca="false">-#REF!-#REF!</f>
        <v>#REF!</v>
      </c>
      <c r="L25" s="65" t="e">
        <f aca="false">-#REF!-#REF!</f>
        <v>#REF!</v>
      </c>
      <c r="M25" s="65" t="e">
        <f aca="false">-#REF!-#REF!</f>
        <v>#REF!</v>
      </c>
      <c r="N25" s="65" t="n">
        <f aca="false">-'Adayt Appendices'!D8-'Adayt Appendices'!D54</f>
        <v>-0</v>
      </c>
      <c r="O25" s="65" t="n">
        <f aca="false">-'Adayt Appendices'!E8-'Adayt Appendices'!E54</f>
        <v>-0</v>
      </c>
      <c r="P25" s="65" t="n">
        <f aca="false">-'Adayt Appendices'!F8-'Adayt Appendices'!F54</f>
        <v>-0</v>
      </c>
      <c r="Q25" s="65" t="n">
        <f aca="false">-'Adayt Appendices'!G8-'Adayt Appendices'!G54</f>
        <v>-0</v>
      </c>
      <c r="R25" s="65" t="n">
        <f aca="false">-'Adayt Appendices'!H8-'Adayt Appendices'!H54</f>
        <v>-0</v>
      </c>
      <c r="S25" s="65" t="n">
        <f aca="false">-'Adayt Appendices'!I8-'Adayt Appendices'!I54</f>
        <v>-0</v>
      </c>
      <c r="T25" s="65" t="n">
        <f aca="false">-'Adayt Appendices'!J8-'Adayt Appendices'!J54</f>
        <v>-0</v>
      </c>
      <c r="U25" s="65" t="n">
        <f aca="false">-'Adayt Appendices'!K8-'Adayt Appendices'!K54</f>
        <v>-0</v>
      </c>
      <c r="V25" s="65" t="n">
        <f aca="false">-'Adayt Appendices'!L8-'Adayt Appendices'!L54</f>
        <v>-0</v>
      </c>
      <c r="W25" s="65" t="n">
        <f aca="false">-'Adayt Appendices'!M8-'Adayt Appendices'!M54</f>
        <v>-0</v>
      </c>
      <c r="X25" s="65" t="n">
        <f aca="false">-'Adayt Appendices'!N8-'Adayt Appendices'!N54</f>
        <v>-0</v>
      </c>
      <c r="Y25" s="65" t="n">
        <f aca="false">-'Adayt Appendices'!O8-'Adayt Appendices'!O54</f>
        <v>-0</v>
      </c>
      <c r="Z25" s="65" t="n">
        <f aca="false">-'Adayt Appendices'!P8-'Adayt Appendices'!P54</f>
        <v>-0</v>
      </c>
      <c r="AA25" s="65" t="n">
        <f aca="false">-'Adayt Appendices'!Q8-'Adayt Appendices'!Q54</f>
        <v>-0</v>
      </c>
    </row>
    <row r="26" customFormat="false" ht="12.75" hidden="false" customHeight="false" outlineLevel="0" collapsed="false">
      <c r="A26" s="332"/>
      <c r="B26" s="24" t="s">
        <v>42</v>
      </c>
      <c r="C26" s="65" t="n">
        <f aca="false">-'Adayt Appendices'!C9-'Adayt Appendices'!C55</f>
        <v>-719812.53</v>
      </c>
      <c r="D26" s="65" t="e">
        <f aca="false">-#REF!-#REF!</f>
        <v>#REF!</v>
      </c>
      <c r="E26" s="65" t="e">
        <f aca="false">-#REF!-#REF!</f>
        <v>#REF!</v>
      </c>
      <c r="F26" s="65" t="e">
        <f aca="false">-#REF!-#REF!</f>
        <v>#REF!</v>
      </c>
      <c r="G26" s="65" t="e">
        <f aca="false">-#REF!-#REF!</f>
        <v>#REF!</v>
      </c>
      <c r="H26" s="65" t="e">
        <f aca="false">-#REF!-#REF!</f>
        <v>#REF!</v>
      </c>
      <c r="I26" s="65" t="e">
        <f aca="false">-#REF!-#REF!</f>
        <v>#REF!</v>
      </c>
      <c r="J26" s="65" t="e">
        <f aca="false">-#REF!-#REF!</f>
        <v>#REF!</v>
      </c>
      <c r="K26" s="65" t="e">
        <f aca="false">-#REF!-#REF!</f>
        <v>#REF!</v>
      </c>
      <c r="L26" s="65" t="e">
        <f aca="false">-#REF!-#REF!</f>
        <v>#REF!</v>
      </c>
      <c r="M26" s="65" t="e">
        <f aca="false">-#REF!-#REF!</f>
        <v>#REF!</v>
      </c>
      <c r="N26" s="65" t="n">
        <f aca="false">-'Adayt Appendices'!D9-'Adayt Appendices'!D55</f>
        <v>-0</v>
      </c>
      <c r="O26" s="65" t="n">
        <f aca="false">-'Adayt Appendices'!E9-'Adayt Appendices'!E55</f>
        <v>-0</v>
      </c>
      <c r="P26" s="65" t="n">
        <f aca="false">-'Adayt Appendices'!F9-'Adayt Appendices'!F55</f>
        <v>-0</v>
      </c>
      <c r="Q26" s="65" t="n">
        <f aca="false">-'Adayt Appendices'!G9-'Adayt Appendices'!G55</f>
        <v>-0</v>
      </c>
      <c r="R26" s="65" t="n">
        <f aca="false">-'Adayt Appendices'!H9-'Adayt Appendices'!H55</f>
        <v>-0</v>
      </c>
      <c r="S26" s="65" t="n">
        <f aca="false">-'Adayt Appendices'!I9-'Adayt Appendices'!I55</f>
        <v>-0</v>
      </c>
      <c r="T26" s="65" t="n">
        <f aca="false">-'Adayt Appendices'!J9-'Adayt Appendices'!J55</f>
        <v>-0</v>
      </c>
      <c r="U26" s="65" t="n">
        <f aca="false">-'Adayt Appendices'!K9-'Adayt Appendices'!K55</f>
        <v>-0</v>
      </c>
      <c r="V26" s="65" t="n">
        <f aca="false">-'Adayt Appendices'!L9-'Adayt Appendices'!L55</f>
        <v>-0</v>
      </c>
      <c r="W26" s="65" t="n">
        <f aca="false">-'Adayt Appendices'!M9-'Adayt Appendices'!M55</f>
        <v>-0</v>
      </c>
      <c r="X26" s="65" t="n">
        <f aca="false">-'Adayt Appendices'!N9-'Adayt Appendices'!N55</f>
        <v>-0</v>
      </c>
      <c r="Y26" s="65" t="n">
        <f aca="false">-'Adayt Appendices'!O9-'Adayt Appendices'!O55</f>
        <v>-0</v>
      </c>
      <c r="Z26" s="65" t="n">
        <f aca="false">-'Adayt Appendices'!P9-'Adayt Appendices'!P55</f>
        <v>-0</v>
      </c>
      <c r="AA26" s="65" t="n">
        <f aca="false">-'Adayt Appendices'!Q9-'Adayt Appendices'!Q55</f>
        <v>-0</v>
      </c>
    </row>
    <row r="27" customFormat="false" ht="12.75" hidden="false" customHeight="false" outlineLevel="0" collapsed="false">
      <c r="A27" s="332"/>
      <c r="B27" s="24" t="s">
        <v>45</v>
      </c>
      <c r="C27" s="65" t="n">
        <f aca="false">-'Adayt Appendices'!C10-'Adayt Appendices'!C56</f>
        <v>-29693.33</v>
      </c>
      <c r="D27" s="65" t="e">
        <f aca="false">-#REF!-#REF!</f>
        <v>#REF!</v>
      </c>
      <c r="E27" s="65" t="e">
        <f aca="false">-#REF!-#REF!</f>
        <v>#REF!</v>
      </c>
      <c r="F27" s="65" t="e">
        <f aca="false">-#REF!-#REF!</f>
        <v>#REF!</v>
      </c>
      <c r="G27" s="65" t="e">
        <f aca="false">-#REF!-#REF!</f>
        <v>#REF!</v>
      </c>
      <c r="H27" s="65" t="e">
        <f aca="false">-#REF!-#REF!</f>
        <v>#REF!</v>
      </c>
      <c r="I27" s="65" t="e">
        <f aca="false">-#REF!-#REF!</f>
        <v>#REF!</v>
      </c>
      <c r="J27" s="65" t="e">
        <f aca="false">-#REF!-#REF!</f>
        <v>#REF!</v>
      </c>
      <c r="K27" s="65" t="e">
        <f aca="false">-#REF!-#REF!</f>
        <v>#REF!</v>
      </c>
      <c r="L27" s="65" t="e">
        <f aca="false">-#REF!-#REF!</f>
        <v>#REF!</v>
      </c>
      <c r="M27" s="65" t="e">
        <f aca="false">-#REF!-#REF!</f>
        <v>#REF!</v>
      </c>
      <c r="N27" s="65" t="n">
        <f aca="false">-'Adayt Appendices'!D10-'Adayt Appendices'!D56</f>
        <v>-0</v>
      </c>
      <c r="O27" s="65" t="n">
        <f aca="false">-'Adayt Appendices'!E10-'Adayt Appendices'!E56</f>
        <v>-0</v>
      </c>
      <c r="P27" s="65" t="n">
        <f aca="false">-'Adayt Appendices'!F10-'Adayt Appendices'!F56</f>
        <v>-0</v>
      </c>
      <c r="Q27" s="65" t="n">
        <f aca="false">-'Adayt Appendices'!G10-'Adayt Appendices'!G56</f>
        <v>-0</v>
      </c>
      <c r="R27" s="65" t="n">
        <f aca="false">-'Adayt Appendices'!H10-'Adayt Appendices'!H56</f>
        <v>-0</v>
      </c>
      <c r="S27" s="65" t="n">
        <f aca="false">-'Adayt Appendices'!I10-'Adayt Appendices'!I56</f>
        <v>-0</v>
      </c>
      <c r="T27" s="65" t="n">
        <f aca="false">-'Adayt Appendices'!J10-'Adayt Appendices'!J56</f>
        <v>-0</v>
      </c>
      <c r="U27" s="65" t="n">
        <f aca="false">-'Adayt Appendices'!K10-'Adayt Appendices'!K56</f>
        <v>-0</v>
      </c>
      <c r="V27" s="65" t="n">
        <f aca="false">-'Adayt Appendices'!L10-'Adayt Appendices'!L56</f>
        <v>-0</v>
      </c>
      <c r="W27" s="65" t="n">
        <f aca="false">-'Adayt Appendices'!M10-'Adayt Appendices'!M56</f>
        <v>-0</v>
      </c>
      <c r="X27" s="65" t="n">
        <f aca="false">-'Adayt Appendices'!N10-'Adayt Appendices'!N56</f>
        <v>-0</v>
      </c>
      <c r="Y27" s="65" t="n">
        <f aca="false">-'Adayt Appendices'!O10-'Adayt Appendices'!O56</f>
        <v>-0</v>
      </c>
      <c r="Z27" s="65" t="n">
        <f aca="false">-'Adayt Appendices'!P10-'Adayt Appendices'!P56</f>
        <v>-0</v>
      </c>
      <c r="AA27" s="65" t="n">
        <f aca="false">-'Adayt Appendices'!Q10-'Adayt Appendices'!Q56</f>
        <v>-0</v>
      </c>
    </row>
    <row r="28" customFormat="false" ht="12.75" hidden="false" customHeight="false" outlineLevel="0" collapsed="false">
      <c r="A28" s="332"/>
      <c r="B28" s="24" t="s">
        <v>48</v>
      </c>
      <c r="C28" s="65" t="n">
        <f aca="false">-'Adayt Appendices'!C11-'Adayt Appendices'!C57</f>
        <v>-642870.8802</v>
      </c>
      <c r="D28" s="65" t="e">
        <f aca="false">-#REF!-#REF!</f>
        <v>#REF!</v>
      </c>
      <c r="E28" s="65" t="e">
        <f aca="false">-#REF!-#REF!</f>
        <v>#REF!</v>
      </c>
      <c r="F28" s="65" t="e">
        <f aca="false">-#REF!-#REF!</f>
        <v>#REF!</v>
      </c>
      <c r="G28" s="65" t="e">
        <f aca="false">-#REF!-#REF!</f>
        <v>#REF!</v>
      </c>
      <c r="H28" s="65" t="e">
        <f aca="false">-#REF!-#REF!</f>
        <v>#REF!</v>
      </c>
      <c r="I28" s="65" t="e">
        <f aca="false">-#REF!-#REF!</f>
        <v>#REF!</v>
      </c>
      <c r="J28" s="65" t="e">
        <f aca="false">-#REF!-#REF!</f>
        <v>#REF!</v>
      </c>
      <c r="K28" s="65" t="e">
        <f aca="false">-#REF!-#REF!</f>
        <v>#REF!</v>
      </c>
      <c r="L28" s="65" t="e">
        <f aca="false">-#REF!-#REF!</f>
        <v>#REF!</v>
      </c>
      <c r="M28" s="65" t="e">
        <f aca="false">-#REF!-#REF!</f>
        <v>#REF!</v>
      </c>
      <c r="N28" s="65" t="n">
        <f aca="false">-'Adayt Appendices'!D11-'Adayt Appendices'!D57</f>
        <v>-0</v>
      </c>
      <c r="O28" s="65" t="n">
        <f aca="false">-'Adayt Appendices'!E11-'Adayt Appendices'!E57</f>
        <v>-0</v>
      </c>
      <c r="P28" s="65" t="n">
        <f aca="false">-'Adayt Appendices'!F11-'Adayt Appendices'!F57</f>
        <v>-0</v>
      </c>
      <c r="Q28" s="65" t="n">
        <f aca="false">-'Adayt Appendices'!G11-'Adayt Appendices'!G57</f>
        <v>-0</v>
      </c>
      <c r="R28" s="65" t="n">
        <f aca="false">-'Adayt Appendices'!H11-'Adayt Appendices'!H57</f>
        <v>-0</v>
      </c>
      <c r="S28" s="65" t="n">
        <f aca="false">-'Adayt Appendices'!I11-'Adayt Appendices'!I57</f>
        <v>-0</v>
      </c>
      <c r="T28" s="65" t="n">
        <f aca="false">-'Adayt Appendices'!J11-'Adayt Appendices'!J57</f>
        <v>-0</v>
      </c>
      <c r="U28" s="65" t="n">
        <f aca="false">-'Adayt Appendices'!K11-'Adayt Appendices'!K57</f>
        <v>-0</v>
      </c>
      <c r="V28" s="65" t="n">
        <f aca="false">-'Adayt Appendices'!L11-'Adayt Appendices'!L57</f>
        <v>-0</v>
      </c>
      <c r="W28" s="65" t="n">
        <f aca="false">-'Adayt Appendices'!M11-'Adayt Appendices'!M57</f>
        <v>-0</v>
      </c>
      <c r="X28" s="65" t="n">
        <f aca="false">-'Adayt Appendices'!N11-'Adayt Appendices'!N57</f>
        <v>-0</v>
      </c>
      <c r="Y28" s="65" t="n">
        <f aca="false">-'Adayt Appendices'!O11-'Adayt Appendices'!O57</f>
        <v>-0</v>
      </c>
      <c r="Z28" s="65" t="n">
        <f aca="false">-'Adayt Appendices'!P11-'Adayt Appendices'!P57</f>
        <v>-0</v>
      </c>
      <c r="AA28" s="65" t="n">
        <f aca="false">-'Adayt Appendices'!Q11-'Adayt Appendices'!Q57</f>
        <v>-0</v>
      </c>
    </row>
    <row r="29" customFormat="false" ht="12.75" hidden="false" customHeight="false" outlineLevel="0" collapsed="false">
      <c r="A29" s="332"/>
      <c r="B29" s="24" t="s">
        <v>49</v>
      </c>
      <c r="C29" s="65" t="n">
        <f aca="false">-'Adayt Appendices'!C12-'Adayt Appendices'!C58</f>
        <v>-1604496.33</v>
      </c>
      <c r="D29" s="65" t="e">
        <f aca="false">-#REF!-#REF!</f>
        <v>#REF!</v>
      </c>
      <c r="E29" s="65" t="e">
        <f aca="false">-#REF!-#REF!</f>
        <v>#REF!</v>
      </c>
      <c r="F29" s="65" t="e">
        <f aca="false">-#REF!-#REF!</f>
        <v>#REF!</v>
      </c>
      <c r="G29" s="65" t="e">
        <f aca="false">-#REF!-#REF!</f>
        <v>#REF!</v>
      </c>
      <c r="H29" s="65" t="e">
        <f aca="false">-#REF!-#REF!</f>
        <v>#REF!</v>
      </c>
      <c r="I29" s="65" t="e">
        <f aca="false">-#REF!-#REF!</f>
        <v>#REF!</v>
      </c>
      <c r="J29" s="65" t="e">
        <f aca="false">-#REF!-#REF!</f>
        <v>#REF!</v>
      </c>
      <c r="K29" s="65" t="e">
        <f aca="false">-#REF!-#REF!</f>
        <v>#REF!</v>
      </c>
      <c r="L29" s="65" t="e">
        <f aca="false">-#REF!-#REF!</f>
        <v>#REF!</v>
      </c>
      <c r="M29" s="65" t="e">
        <f aca="false">-#REF!-#REF!</f>
        <v>#REF!</v>
      </c>
      <c r="N29" s="65" t="n">
        <f aca="false">-'Adayt Appendices'!D12-'Adayt Appendices'!D58</f>
        <v>-0</v>
      </c>
      <c r="O29" s="65" t="n">
        <f aca="false">-'Adayt Appendices'!E12-'Adayt Appendices'!E58</f>
        <v>-0</v>
      </c>
      <c r="P29" s="65" t="n">
        <f aca="false">-'Adayt Appendices'!F12-'Adayt Appendices'!F58</f>
        <v>-0</v>
      </c>
      <c r="Q29" s="65" t="n">
        <f aca="false">-'Adayt Appendices'!G12-'Adayt Appendices'!G58</f>
        <v>-0</v>
      </c>
      <c r="R29" s="65" t="n">
        <f aca="false">-'Adayt Appendices'!H12-'Adayt Appendices'!H58</f>
        <v>-0</v>
      </c>
      <c r="S29" s="65" t="n">
        <f aca="false">-'Adayt Appendices'!I12-'Adayt Appendices'!I58</f>
        <v>-0</v>
      </c>
      <c r="T29" s="65" t="n">
        <f aca="false">-'Adayt Appendices'!J12-'Adayt Appendices'!J58</f>
        <v>-0</v>
      </c>
      <c r="U29" s="65" t="n">
        <f aca="false">-'Adayt Appendices'!K12-'Adayt Appendices'!K58</f>
        <v>-0</v>
      </c>
      <c r="V29" s="65" t="n">
        <f aca="false">-'Adayt Appendices'!L12-'Adayt Appendices'!L58</f>
        <v>-0</v>
      </c>
      <c r="W29" s="65" t="n">
        <f aca="false">-'Adayt Appendices'!M12-'Adayt Appendices'!M58</f>
        <v>-0</v>
      </c>
      <c r="X29" s="65" t="n">
        <f aca="false">-'Adayt Appendices'!N12-'Adayt Appendices'!N58</f>
        <v>-0</v>
      </c>
      <c r="Y29" s="65" t="n">
        <f aca="false">-'Adayt Appendices'!O12-'Adayt Appendices'!O58</f>
        <v>-0</v>
      </c>
      <c r="Z29" s="65" t="n">
        <f aca="false">-'Adayt Appendices'!P12-'Adayt Appendices'!P58</f>
        <v>-0</v>
      </c>
      <c r="AA29" s="65" t="n">
        <f aca="false">-'Adayt Appendices'!Q12-'Adayt Appendices'!Q58</f>
        <v>-0</v>
      </c>
    </row>
    <row r="30" customFormat="false" ht="12.75" hidden="false" customHeight="false" outlineLevel="0" collapsed="false">
      <c r="A30" s="332"/>
      <c r="B30" s="24" t="s">
        <v>50</v>
      </c>
      <c r="C30" s="65" t="n">
        <f aca="false">-'Adayt Appendices'!C13-'Adayt Appendices'!C59</f>
        <v>-39732.36</v>
      </c>
      <c r="D30" s="65" t="e">
        <f aca="false">-#REF!-#REF!</f>
        <v>#REF!</v>
      </c>
      <c r="E30" s="65" t="e">
        <f aca="false">-#REF!-#REF!</f>
        <v>#REF!</v>
      </c>
      <c r="F30" s="65" t="e">
        <f aca="false">-#REF!-#REF!</f>
        <v>#REF!</v>
      </c>
      <c r="G30" s="65" t="e">
        <f aca="false">-#REF!-#REF!</f>
        <v>#REF!</v>
      </c>
      <c r="H30" s="65" t="e">
        <f aca="false">-#REF!-#REF!</f>
        <v>#REF!</v>
      </c>
      <c r="I30" s="65" t="e">
        <f aca="false">-#REF!-#REF!</f>
        <v>#REF!</v>
      </c>
      <c r="J30" s="65" t="e">
        <f aca="false">-#REF!-#REF!</f>
        <v>#REF!</v>
      </c>
      <c r="K30" s="65" t="e">
        <f aca="false">-#REF!-#REF!</f>
        <v>#REF!</v>
      </c>
      <c r="L30" s="65" t="e">
        <f aca="false">-#REF!-#REF!</f>
        <v>#REF!</v>
      </c>
      <c r="M30" s="65" t="e">
        <f aca="false">-#REF!-#REF!</f>
        <v>#REF!</v>
      </c>
      <c r="N30" s="65" t="n">
        <f aca="false">-'Adayt Appendices'!D13-'Adayt Appendices'!D59</f>
        <v>-0</v>
      </c>
      <c r="O30" s="65" t="n">
        <f aca="false">-'Adayt Appendices'!E13-'Adayt Appendices'!E59</f>
        <v>-0</v>
      </c>
      <c r="P30" s="65" t="n">
        <f aca="false">-'Adayt Appendices'!F13-'Adayt Appendices'!F59</f>
        <v>-0</v>
      </c>
      <c r="Q30" s="65" t="n">
        <f aca="false">-'Adayt Appendices'!G13-'Adayt Appendices'!G59</f>
        <v>-0</v>
      </c>
      <c r="R30" s="65" t="n">
        <f aca="false">-'Adayt Appendices'!H13-'Adayt Appendices'!H59</f>
        <v>-0</v>
      </c>
      <c r="S30" s="65" t="n">
        <f aca="false">-'Adayt Appendices'!I13-'Adayt Appendices'!I59</f>
        <v>-0</v>
      </c>
      <c r="T30" s="65" t="n">
        <f aca="false">-'Adayt Appendices'!J13-'Adayt Appendices'!J59</f>
        <v>-0</v>
      </c>
      <c r="U30" s="65" t="n">
        <f aca="false">-'Adayt Appendices'!K13-'Adayt Appendices'!K59</f>
        <v>-0</v>
      </c>
      <c r="V30" s="65" t="n">
        <f aca="false">-'Adayt Appendices'!L13-'Adayt Appendices'!L59</f>
        <v>-0</v>
      </c>
      <c r="W30" s="65" t="n">
        <f aca="false">-'Adayt Appendices'!M13-'Adayt Appendices'!M59</f>
        <v>-0</v>
      </c>
      <c r="X30" s="65" t="n">
        <f aca="false">-'Adayt Appendices'!N13-'Adayt Appendices'!N59</f>
        <v>-0</v>
      </c>
      <c r="Y30" s="65" t="n">
        <f aca="false">-'Adayt Appendices'!O13-'Adayt Appendices'!O59</f>
        <v>-0</v>
      </c>
      <c r="Z30" s="65" t="n">
        <f aca="false">-'Adayt Appendices'!P13-'Adayt Appendices'!P59</f>
        <v>-0</v>
      </c>
      <c r="AA30" s="65" t="n">
        <f aca="false">-'Adayt Appendices'!Q13-'Adayt Appendices'!Q59</f>
        <v>-0</v>
      </c>
    </row>
    <row r="31" customFormat="false" ht="12.75" hidden="false" customHeight="false" outlineLevel="0" collapsed="false">
      <c r="A31" s="332"/>
      <c r="B31" s="24" t="s">
        <v>51</v>
      </c>
      <c r="C31" s="65" t="n">
        <f aca="false">-'Adayt Appendices'!C14-'Adayt Appendices'!C60</f>
        <v>-95401.82</v>
      </c>
      <c r="D31" s="65" t="e">
        <f aca="false">-#REF!-#REF!</f>
        <v>#REF!</v>
      </c>
      <c r="E31" s="65" t="e">
        <f aca="false">-#REF!-#REF!</f>
        <v>#REF!</v>
      </c>
      <c r="F31" s="65" t="e">
        <f aca="false">-#REF!-#REF!</f>
        <v>#REF!</v>
      </c>
      <c r="G31" s="65" t="e">
        <f aca="false">-#REF!-#REF!</f>
        <v>#REF!</v>
      </c>
      <c r="H31" s="65" t="e">
        <f aca="false">-#REF!-#REF!</f>
        <v>#REF!</v>
      </c>
      <c r="I31" s="65" t="e">
        <f aca="false">-#REF!-#REF!</f>
        <v>#REF!</v>
      </c>
      <c r="J31" s="65" t="e">
        <f aca="false">-#REF!-#REF!</f>
        <v>#REF!</v>
      </c>
      <c r="K31" s="65" t="e">
        <f aca="false">-#REF!-#REF!</f>
        <v>#REF!</v>
      </c>
      <c r="L31" s="65" t="e">
        <f aca="false">-#REF!-#REF!</f>
        <v>#REF!</v>
      </c>
      <c r="M31" s="65" t="e">
        <f aca="false">-#REF!-#REF!</f>
        <v>#REF!</v>
      </c>
      <c r="N31" s="65" t="n">
        <f aca="false">-'Adayt Appendices'!D14-'Adayt Appendices'!D60</f>
        <v>-0</v>
      </c>
      <c r="O31" s="65" t="n">
        <f aca="false">-'Adayt Appendices'!E14-'Adayt Appendices'!E60</f>
        <v>-0</v>
      </c>
      <c r="P31" s="65" t="n">
        <f aca="false">-'Adayt Appendices'!F14-'Adayt Appendices'!F60</f>
        <v>-0</v>
      </c>
      <c r="Q31" s="65" t="n">
        <f aca="false">-'Adayt Appendices'!G14-'Adayt Appendices'!G60</f>
        <v>-0</v>
      </c>
      <c r="R31" s="65" t="n">
        <f aca="false">-'Adayt Appendices'!H14-'Adayt Appendices'!H60</f>
        <v>-0</v>
      </c>
      <c r="S31" s="65" t="n">
        <f aca="false">-'Adayt Appendices'!I14-'Adayt Appendices'!I60</f>
        <v>-0</v>
      </c>
      <c r="T31" s="65" t="n">
        <f aca="false">-'Adayt Appendices'!J14-'Adayt Appendices'!J60</f>
        <v>-0</v>
      </c>
      <c r="U31" s="65" t="n">
        <f aca="false">-'Adayt Appendices'!K14-'Adayt Appendices'!K60</f>
        <v>-0</v>
      </c>
      <c r="V31" s="65" t="n">
        <f aca="false">-'Adayt Appendices'!L14-'Adayt Appendices'!L60</f>
        <v>-0</v>
      </c>
      <c r="W31" s="65" t="n">
        <f aca="false">-'Adayt Appendices'!M14-'Adayt Appendices'!M60</f>
        <v>-0</v>
      </c>
      <c r="X31" s="65" t="n">
        <f aca="false">-'Adayt Appendices'!N14-'Adayt Appendices'!N60</f>
        <v>-0</v>
      </c>
      <c r="Y31" s="65" t="n">
        <f aca="false">-'Adayt Appendices'!O14-'Adayt Appendices'!O60</f>
        <v>-0</v>
      </c>
      <c r="Z31" s="65" t="n">
        <f aca="false">-'Adayt Appendices'!P14-'Adayt Appendices'!P60</f>
        <v>-0</v>
      </c>
      <c r="AA31" s="65" t="n">
        <f aca="false">-'Adayt Appendices'!Q14-'Adayt Appendices'!Q60</f>
        <v>-0</v>
      </c>
    </row>
    <row r="32" customFormat="false" ht="12.75" hidden="false" customHeight="false" outlineLevel="0" collapsed="false">
      <c r="A32" s="332"/>
      <c r="B32" s="24" t="s">
        <v>52</v>
      </c>
      <c r="C32" s="65" t="n">
        <f aca="false">-'Adayt Appendices'!C15-'Adayt Appendices'!C61</f>
        <v>-41168.28</v>
      </c>
      <c r="D32" s="65" t="e">
        <f aca="false">-#REF!-#REF!</f>
        <v>#REF!</v>
      </c>
      <c r="E32" s="65" t="e">
        <f aca="false">-#REF!-#REF!</f>
        <v>#REF!</v>
      </c>
      <c r="F32" s="65" t="e">
        <f aca="false">-#REF!-#REF!</f>
        <v>#REF!</v>
      </c>
      <c r="G32" s="65" t="e">
        <f aca="false">-#REF!-#REF!</f>
        <v>#REF!</v>
      </c>
      <c r="H32" s="65" t="e">
        <f aca="false">-#REF!-#REF!</f>
        <v>#REF!</v>
      </c>
      <c r="I32" s="65" t="e">
        <f aca="false">-#REF!-#REF!</f>
        <v>#REF!</v>
      </c>
      <c r="J32" s="65" t="e">
        <f aca="false">-#REF!-#REF!</f>
        <v>#REF!</v>
      </c>
      <c r="K32" s="65" t="e">
        <f aca="false">-#REF!-#REF!</f>
        <v>#REF!</v>
      </c>
      <c r="L32" s="65" t="e">
        <f aca="false">-#REF!-#REF!</f>
        <v>#REF!</v>
      </c>
      <c r="M32" s="65" t="e">
        <f aca="false">-#REF!-#REF!</f>
        <v>#REF!</v>
      </c>
      <c r="N32" s="65" t="n">
        <f aca="false">-'Adayt Appendices'!D15-'Adayt Appendices'!D61</f>
        <v>-0</v>
      </c>
      <c r="O32" s="65" t="n">
        <f aca="false">-'Adayt Appendices'!E15-'Adayt Appendices'!E61</f>
        <v>-0</v>
      </c>
      <c r="P32" s="65" t="n">
        <f aca="false">-'Adayt Appendices'!F15-'Adayt Appendices'!F61</f>
        <v>-0</v>
      </c>
      <c r="Q32" s="65" t="n">
        <f aca="false">-'Adayt Appendices'!G15-'Adayt Appendices'!G61</f>
        <v>-0</v>
      </c>
      <c r="R32" s="65" t="n">
        <f aca="false">-'Adayt Appendices'!H15-'Adayt Appendices'!H61</f>
        <v>-0</v>
      </c>
      <c r="S32" s="65" t="n">
        <f aca="false">-'Adayt Appendices'!I15-'Adayt Appendices'!I61</f>
        <v>-0</v>
      </c>
      <c r="T32" s="65" t="n">
        <f aca="false">-'Adayt Appendices'!J15-'Adayt Appendices'!J61</f>
        <v>-0</v>
      </c>
      <c r="U32" s="65" t="n">
        <f aca="false">-'Adayt Appendices'!K15-'Adayt Appendices'!K61</f>
        <v>-0</v>
      </c>
      <c r="V32" s="65" t="n">
        <f aca="false">-'Adayt Appendices'!L15-'Adayt Appendices'!L61</f>
        <v>-0</v>
      </c>
      <c r="W32" s="65" t="n">
        <f aca="false">-'Adayt Appendices'!M15-'Adayt Appendices'!M61</f>
        <v>-0</v>
      </c>
      <c r="X32" s="65" t="n">
        <f aca="false">-'Adayt Appendices'!N15-'Adayt Appendices'!N61</f>
        <v>-0</v>
      </c>
      <c r="Y32" s="65" t="n">
        <f aca="false">-'Adayt Appendices'!O15-'Adayt Appendices'!O61</f>
        <v>-0</v>
      </c>
      <c r="Z32" s="65" t="n">
        <f aca="false">-'Adayt Appendices'!P15-'Adayt Appendices'!P61</f>
        <v>-0</v>
      </c>
      <c r="AA32" s="65" t="n">
        <f aca="false">-'Adayt Appendices'!Q15-'Adayt Appendices'!Q61</f>
        <v>-0</v>
      </c>
    </row>
    <row r="33" customFormat="false" ht="12.75" hidden="false" customHeight="false" outlineLevel="0" collapsed="false">
      <c r="A33" s="332"/>
      <c r="B33" s="24" t="s">
        <v>53</v>
      </c>
      <c r="C33" s="65" t="n">
        <f aca="false">-'Adayt Appendices'!C16-'Adayt Appendices'!C62</f>
        <v>-0</v>
      </c>
      <c r="D33" s="65" t="e">
        <f aca="false">-#REF!-#REF!</f>
        <v>#REF!</v>
      </c>
      <c r="E33" s="65" t="e">
        <f aca="false">-#REF!-#REF!</f>
        <v>#REF!</v>
      </c>
      <c r="F33" s="65" t="e">
        <f aca="false">-#REF!-#REF!</f>
        <v>#REF!</v>
      </c>
      <c r="G33" s="65" t="e">
        <f aca="false">-#REF!-#REF!</f>
        <v>#REF!</v>
      </c>
      <c r="H33" s="65" t="e">
        <f aca="false">-#REF!-#REF!</f>
        <v>#REF!</v>
      </c>
      <c r="I33" s="65" t="e">
        <f aca="false">-#REF!-#REF!</f>
        <v>#REF!</v>
      </c>
      <c r="J33" s="65" t="e">
        <f aca="false">-#REF!-#REF!</f>
        <v>#REF!</v>
      </c>
      <c r="K33" s="65" t="e">
        <f aca="false">-#REF!-#REF!</f>
        <v>#REF!</v>
      </c>
      <c r="L33" s="65" t="e">
        <f aca="false">-#REF!-#REF!</f>
        <v>#REF!</v>
      </c>
      <c r="M33" s="65" t="e">
        <f aca="false">-#REF!-#REF!</f>
        <v>#REF!</v>
      </c>
      <c r="N33" s="65" t="n">
        <f aca="false">-'Adayt Appendices'!D16-'Adayt Appendices'!D62</f>
        <v>-0</v>
      </c>
      <c r="O33" s="65" t="n">
        <f aca="false">-'Adayt Appendices'!E16-'Adayt Appendices'!E62</f>
        <v>-0</v>
      </c>
      <c r="P33" s="65" t="n">
        <f aca="false">-'Adayt Appendices'!F16-'Adayt Appendices'!F62</f>
        <v>-0</v>
      </c>
      <c r="Q33" s="65" t="n">
        <f aca="false">-'Adayt Appendices'!G16-'Adayt Appendices'!G62</f>
        <v>-0</v>
      </c>
      <c r="R33" s="65" t="n">
        <f aca="false">-'Adayt Appendices'!H16-'Adayt Appendices'!H62</f>
        <v>-0</v>
      </c>
      <c r="S33" s="65" t="n">
        <f aca="false">-'Adayt Appendices'!I16-'Adayt Appendices'!I62</f>
        <v>-0</v>
      </c>
      <c r="T33" s="65" t="n">
        <f aca="false">-'Adayt Appendices'!J16-'Adayt Appendices'!J62</f>
        <v>-0</v>
      </c>
      <c r="U33" s="65" t="n">
        <f aca="false">-'Adayt Appendices'!K16-'Adayt Appendices'!K62</f>
        <v>-0</v>
      </c>
      <c r="V33" s="65" t="n">
        <f aca="false">-'Adayt Appendices'!L16-'Adayt Appendices'!L62</f>
        <v>-0</v>
      </c>
      <c r="W33" s="65" t="n">
        <f aca="false">-'Adayt Appendices'!M16-'Adayt Appendices'!M62</f>
        <v>-0</v>
      </c>
      <c r="X33" s="65" t="n">
        <f aca="false">-'Adayt Appendices'!N16-'Adayt Appendices'!N62</f>
        <v>-0</v>
      </c>
      <c r="Y33" s="65" t="n">
        <f aca="false">-'Adayt Appendices'!O16-'Adayt Appendices'!O62</f>
        <v>-0</v>
      </c>
      <c r="Z33" s="65" t="n">
        <f aca="false">-'Adayt Appendices'!P16-'Adayt Appendices'!P62</f>
        <v>-0</v>
      </c>
      <c r="AA33" s="65" t="n">
        <f aca="false">-'Adayt Appendices'!Q16-'Adayt Appendices'!Q62</f>
        <v>-0</v>
      </c>
    </row>
    <row r="34" customFormat="false" ht="13.5" hidden="false" customHeight="false" outlineLevel="0" collapsed="false">
      <c r="A34" s="332"/>
      <c r="B34" s="333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</row>
    <row r="35" customFormat="false" ht="12.75" hidden="false" customHeight="false" outlineLevel="0" collapsed="false">
      <c r="A35" s="332"/>
      <c r="B35" s="335" t="s">
        <v>54</v>
      </c>
      <c r="C35" s="65" t="n">
        <f aca="false">SUM(C25:C33)</f>
        <v>-4758215.1602</v>
      </c>
      <c r="D35" s="65" t="e">
        <f aca="false">SUM(D25:D33)</f>
        <v>#REF!</v>
      </c>
      <c r="E35" s="65" t="e">
        <f aca="false">SUM(E25:E33)</f>
        <v>#REF!</v>
      </c>
      <c r="F35" s="65" t="e">
        <f aca="false">SUM(F25:F33)</f>
        <v>#REF!</v>
      </c>
      <c r="G35" s="65" t="e">
        <f aca="false">SUM(G25:G33)</f>
        <v>#REF!</v>
      </c>
      <c r="H35" s="65" t="e">
        <f aca="false">SUM(H25:H33)</f>
        <v>#REF!</v>
      </c>
      <c r="I35" s="65" t="e">
        <f aca="false">SUM(I25:I33)</f>
        <v>#REF!</v>
      </c>
      <c r="J35" s="65" t="e">
        <f aca="false">SUM(J25:J33)</f>
        <v>#REF!</v>
      </c>
      <c r="K35" s="65" t="e">
        <f aca="false">SUM(K25:K33)</f>
        <v>#REF!</v>
      </c>
      <c r="L35" s="65" t="e">
        <f aca="false">SUM(L25:L33)</f>
        <v>#REF!</v>
      </c>
      <c r="M35" s="65" t="e">
        <f aca="false">SUM(M25:M33)</f>
        <v>#REF!</v>
      </c>
      <c r="N35" s="65" t="n">
        <f aca="false">SUM(N25:N33)</f>
        <v>0</v>
      </c>
      <c r="O35" s="65" t="n">
        <f aca="false">SUM(O25:O33)</f>
        <v>0</v>
      </c>
      <c r="P35" s="65" t="n">
        <f aca="false">SUM(P25:P33)</f>
        <v>0</v>
      </c>
      <c r="Q35" s="65" t="n">
        <f aca="false">SUM(Q25:Q33)</f>
        <v>0</v>
      </c>
      <c r="R35" s="65" t="n">
        <f aca="false">SUM(R25:R33)</f>
        <v>0</v>
      </c>
      <c r="S35" s="65" t="n">
        <f aca="false">SUM(S25:S33)</f>
        <v>0</v>
      </c>
      <c r="T35" s="65" t="n">
        <f aca="false">SUM(T25:T33)</f>
        <v>0</v>
      </c>
      <c r="U35" s="65" t="n">
        <f aca="false">SUM(U25:U33)</f>
        <v>0</v>
      </c>
      <c r="V35" s="65" t="n">
        <f aca="false">SUM(V25:V33)</f>
        <v>0</v>
      </c>
      <c r="W35" s="65" t="n">
        <f aca="false">SUM(W25:W33)</f>
        <v>0</v>
      </c>
      <c r="X35" s="65" t="n">
        <f aca="false">SUM(X25:X33)</f>
        <v>0</v>
      </c>
      <c r="Y35" s="65" t="n">
        <f aca="false">SUM(Y25:Y33)</f>
        <v>0</v>
      </c>
      <c r="Z35" s="65" t="n">
        <f aca="false">SUM(Z25:Z33)</f>
        <v>0</v>
      </c>
      <c r="AA35" s="65" t="n">
        <f aca="false">SUM(AA25:AA33)</f>
        <v>0</v>
      </c>
    </row>
    <row r="36" customFormat="false" ht="12.75" hidden="false" customHeight="false" outlineLevel="0" collapsed="false">
      <c r="A36" s="4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customFormat="false" ht="12.75" hidden="false" customHeight="false" outlineLevel="0" collapsed="false">
      <c r="A37" s="45"/>
      <c r="B37" s="77" t="s">
        <v>289</v>
      </c>
      <c r="C37" s="336" t="n">
        <f aca="false">+'Adayt Headcount'!C17</f>
        <v>19</v>
      </c>
      <c r="D37" s="336" t="e">
        <f aca="false">+#REF!</f>
        <v>#REF!</v>
      </c>
      <c r="E37" s="336" t="e">
        <f aca="false">+#REF!</f>
        <v>#REF!</v>
      </c>
      <c r="F37" s="336" t="e">
        <f aca="false">+#REF!</f>
        <v>#REF!</v>
      </c>
      <c r="G37" s="336" t="e">
        <f aca="false">+#REF!</f>
        <v>#REF!</v>
      </c>
      <c r="H37" s="336" t="e">
        <f aca="false">+#REF!</f>
        <v>#REF!</v>
      </c>
      <c r="I37" s="336" t="e">
        <f aca="false">+#REF!</f>
        <v>#REF!</v>
      </c>
      <c r="J37" s="336" t="e">
        <f aca="false">+#REF!</f>
        <v>#REF!</v>
      </c>
      <c r="K37" s="336" t="e">
        <f aca="false">+#REF!</f>
        <v>#REF!</v>
      </c>
      <c r="L37" s="336" t="e">
        <f aca="false">+#REF!</f>
        <v>#REF!</v>
      </c>
      <c r="M37" s="336" t="e">
        <f aca="false">+#REF!</f>
        <v>#REF!</v>
      </c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</row>
    <row r="38" customFormat="false" ht="12.75" hidden="false" customHeight="false" outlineLevel="0" collapsed="false">
      <c r="A38" s="4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customFormat="false" ht="12.75" hidden="false" customHeight="true" outlineLevel="0" collapsed="false">
      <c r="A39" s="332" t="s">
        <v>290</v>
      </c>
      <c r="B39" s="24" t="s">
        <v>37</v>
      </c>
      <c r="C39" s="65" t="n">
        <f aca="false">-C25+C11</f>
        <v>-14386.8000000003</v>
      </c>
      <c r="D39" s="65" t="e">
        <f aca="false">-D25+D11</f>
        <v>#REF!</v>
      </c>
      <c r="E39" s="65" t="e">
        <f aca="false">-E25+E11</f>
        <v>#REF!</v>
      </c>
      <c r="F39" s="65" t="e">
        <f aca="false">-F25+F11</f>
        <v>#REF!</v>
      </c>
      <c r="G39" s="65" t="e">
        <f aca="false">-G25+G11</f>
        <v>#REF!</v>
      </c>
      <c r="H39" s="65" t="e">
        <f aca="false">-H25+H11</f>
        <v>#REF!</v>
      </c>
      <c r="I39" s="65" t="e">
        <f aca="false">-I25+I11</f>
        <v>#REF!</v>
      </c>
      <c r="J39" s="65" t="e">
        <f aca="false">-J25+J11</f>
        <v>#REF!</v>
      </c>
      <c r="K39" s="65" t="e">
        <f aca="false">-K25+K11</f>
        <v>#REF!</v>
      </c>
      <c r="L39" s="65" t="e">
        <f aca="false">-L25+L11</f>
        <v>#REF!</v>
      </c>
      <c r="M39" s="65" t="e">
        <f aca="false">-M25+M11</f>
        <v>#REF!</v>
      </c>
      <c r="N39" s="65" t="n">
        <f aca="false">-N25+N11</f>
        <v>0</v>
      </c>
      <c r="O39" s="65" t="n">
        <f aca="false">-O25+O11</f>
        <v>0</v>
      </c>
      <c r="P39" s="65" t="n">
        <f aca="false">-P25+P11</f>
        <v>0</v>
      </c>
      <c r="Q39" s="65" t="n">
        <f aca="false">-Q25+Q11</f>
        <v>0</v>
      </c>
      <c r="R39" s="65" t="n">
        <f aca="false">-R25+R11</f>
        <v>0</v>
      </c>
      <c r="S39" s="65" t="n">
        <f aca="false">-S25+S11</f>
        <v>0</v>
      </c>
      <c r="T39" s="65" t="n">
        <f aca="false">-T25+T11</f>
        <v>0</v>
      </c>
      <c r="U39" s="65" t="n">
        <f aca="false">-U25+U11</f>
        <v>0</v>
      </c>
      <c r="V39" s="65" t="n">
        <f aca="false">-V25+V11</f>
        <v>0</v>
      </c>
      <c r="W39" s="65" t="n">
        <f aca="false">-W25+W11</f>
        <v>0</v>
      </c>
      <c r="X39" s="65" t="n">
        <f aca="false">-X25+X11</f>
        <v>0</v>
      </c>
      <c r="Y39" s="65" t="n">
        <f aca="false">-Y25+Y11</f>
        <v>0</v>
      </c>
      <c r="Z39" s="65" t="n">
        <f aca="false">-Z25+Z11</f>
        <v>0</v>
      </c>
      <c r="AA39" s="65" t="n">
        <f aca="false">-AA25+AA11</f>
        <v>0</v>
      </c>
    </row>
    <row r="40" customFormat="false" ht="12.75" hidden="false" customHeight="false" outlineLevel="0" collapsed="false">
      <c r="A40" s="332"/>
      <c r="B40" s="24" t="s">
        <v>42</v>
      </c>
      <c r="C40" s="65" t="n">
        <f aca="false">-C26+C12</f>
        <v>354571.24</v>
      </c>
      <c r="D40" s="65" t="e">
        <f aca="false">-D26+D12</f>
        <v>#REF!</v>
      </c>
      <c r="E40" s="65" t="e">
        <f aca="false">-E26+E12</f>
        <v>#REF!</v>
      </c>
      <c r="F40" s="65" t="e">
        <f aca="false">-F26+F12</f>
        <v>#REF!</v>
      </c>
      <c r="G40" s="65" t="e">
        <f aca="false">-G26+G12</f>
        <v>#REF!</v>
      </c>
      <c r="H40" s="65" t="e">
        <f aca="false">-H26+H12</f>
        <v>#REF!</v>
      </c>
      <c r="I40" s="65" t="e">
        <f aca="false">-I26+I12</f>
        <v>#REF!</v>
      </c>
      <c r="J40" s="65" t="e">
        <f aca="false">-J26+J12</f>
        <v>#REF!</v>
      </c>
      <c r="K40" s="65" t="e">
        <f aca="false">-K26+K12</f>
        <v>#REF!</v>
      </c>
      <c r="L40" s="65" t="e">
        <f aca="false">-L26+L12</f>
        <v>#REF!</v>
      </c>
      <c r="M40" s="65" t="e">
        <f aca="false">-M26+M12</f>
        <v>#REF!</v>
      </c>
      <c r="N40" s="65" t="n">
        <f aca="false">-N26+N12</f>
        <v>0</v>
      </c>
      <c r="O40" s="65" t="n">
        <f aca="false">-O26+O12</f>
        <v>0</v>
      </c>
      <c r="P40" s="65" t="n">
        <f aca="false">-P26+P12</f>
        <v>0</v>
      </c>
      <c r="Q40" s="65" t="n">
        <f aca="false">-Q26+Q12</f>
        <v>0</v>
      </c>
      <c r="R40" s="65" t="n">
        <f aca="false">-R26+R12</f>
        <v>0</v>
      </c>
      <c r="S40" s="65" t="n">
        <f aca="false">-S26+S12</f>
        <v>0</v>
      </c>
      <c r="T40" s="65" t="n">
        <f aca="false">-T26+T12</f>
        <v>0</v>
      </c>
      <c r="U40" s="65" t="n">
        <f aca="false">-U26+U12</f>
        <v>0</v>
      </c>
      <c r="V40" s="65" t="n">
        <f aca="false">-V26+V12</f>
        <v>0</v>
      </c>
      <c r="W40" s="65" t="n">
        <f aca="false">-W26+W12</f>
        <v>0</v>
      </c>
      <c r="X40" s="65" t="n">
        <f aca="false">-X26+X12</f>
        <v>0</v>
      </c>
      <c r="Y40" s="65" t="n">
        <f aca="false">-Y26+Y12</f>
        <v>0</v>
      </c>
      <c r="Z40" s="65" t="n">
        <f aca="false">-Z26+Z12</f>
        <v>0</v>
      </c>
      <c r="AA40" s="65" t="n">
        <f aca="false">-AA26+AA12</f>
        <v>0</v>
      </c>
    </row>
    <row r="41" customFormat="false" ht="12.75" hidden="false" customHeight="false" outlineLevel="0" collapsed="false">
      <c r="A41" s="332"/>
      <c r="B41" s="24" t="s">
        <v>45</v>
      </c>
      <c r="C41" s="65" t="n">
        <f aca="false">-C27+C13</f>
        <v>5893.11</v>
      </c>
      <c r="D41" s="65" t="e">
        <f aca="false">-D27+D13</f>
        <v>#REF!</v>
      </c>
      <c r="E41" s="65" t="e">
        <f aca="false">-E27+E13</f>
        <v>#REF!</v>
      </c>
      <c r="F41" s="65" t="e">
        <f aca="false">-F27+F13</f>
        <v>#REF!</v>
      </c>
      <c r="G41" s="65" t="e">
        <f aca="false">-G27+G13</f>
        <v>#REF!</v>
      </c>
      <c r="H41" s="65" t="e">
        <f aca="false">-H27+H13</f>
        <v>#REF!</v>
      </c>
      <c r="I41" s="65" t="e">
        <f aca="false">-I27+I13</f>
        <v>#REF!</v>
      </c>
      <c r="J41" s="65" t="e">
        <f aca="false">-J27+J13</f>
        <v>#REF!</v>
      </c>
      <c r="K41" s="65" t="e">
        <f aca="false">-K27+K13</f>
        <v>#REF!</v>
      </c>
      <c r="L41" s="65" t="e">
        <f aca="false">-L27+L13</f>
        <v>#REF!</v>
      </c>
      <c r="M41" s="65" t="e">
        <f aca="false">-M27+M13</f>
        <v>#REF!</v>
      </c>
      <c r="N41" s="65" t="n">
        <f aca="false">-N27+N13</f>
        <v>0</v>
      </c>
      <c r="O41" s="65" t="n">
        <f aca="false">-O27+O13</f>
        <v>0</v>
      </c>
      <c r="P41" s="65" t="n">
        <f aca="false">-P27+P13</f>
        <v>0</v>
      </c>
      <c r="Q41" s="65" t="n">
        <f aca="false">-Q27+Q13</f>
        <v>0</v>
      </c>
      <c r="R41" s="65" t="n">
        <f aca="false">-R27+R13</f>
        <v>0</v>
      </c>
      <c r="S41" s="65" t="n">
        <f aca="false">-S27+S13</f>
        <v>0</v>
      </c>
      <c r="T41" s="65" t="n">
        <f aca="false">-T27+T13</f>
        <v>0</v>
      </c>
      <c r="U41" s="65" t="n">
        <f aca="false">-U27+U13</f>
        <v>0</v>
      </c>
      <c r="V41" s="65" t="n">
        <f aca="false">-V27+V13</f>
        <v>0</v>
      </c>
      <c r="W41" s="65" t="n">
        <f aca="false">-W27+W13</f>
        <v>0</v>
      </c>
      <c r="X41" s="65" t="n">
        <f aca="false">-X27+X13</f>
        <v>0</v>
      </c>
      <c r="Y41" s="65" t="n">
        <f aca="false">-Y27+Y13</f>
        <v>0</v>
      </c>
      <c r="Z41" s="65" t="n">
        <f aca="false">-Z27+Z13</f>
        <v>0</v>
      </c>
      <c r="AA41" s="65" t="n">
        <f aca="false">-AA27+AA13</f>
        <v>0</v>
      </c>
    </row>
    <row r="42" customFormat="false" ht="12.75" hidden="false" customHeight="false" outlineLevel="0" collapsed="false">
      <c r="A42" s="332"/>
      <c r="B42" s="24" t="s">
        <v>48</v>
      </c>
      <c r="C42" s="65" t="n">
        <f aca="false">-C28+C14</f>
        <v>48443.7802</v>
      </c>
      <c r="D42" s="65" t="e">
        <f aca="false">-D28+D14</f>
        <v>#REF!</v>
      </c>
      <c r="E42" s="65" t="e">
        <f aca="false">-E28+E14</f>
        <v>#REF!</v>
      </c>
      <c r="F42" s="65" t="e">
        <f aca="false">-F28+F14</f>
        <v>#REF!</v>
      </c>
      <c r="G42" s="65" t="e">
        <f aca="false">-G28+G14</f>
        <v>#REF!</v>
      </c>
      <c r="H42" s="65" t="e">
        <f aca="false">-H28+H14</f>
        <v>#REF!</v>
      </c>
      <c r="I42" s="65" t="e">
        <f aca="false">-I28+I14</f>
        <v>#REF!</v>
      </c>
      <c r="J42" s="65" t="e">
        <f aca="false">-J28+J14</f>
        <v>#REF!</v>
      </c>
      <c r="K42" s="65" t="e">
        <f aca="false">-K28+K14</f>
        <v>#REF!</v>
      </c>
      <c r="L42" s="65" t="e">
        <f aca="false">-L28+L14</f>
        <v>#REF!</v>
      </c>
      <c r="M42" s="65" t="e">
        <f aca="false">-M28+M14</f>
        <v>#REF!</v>
      </c>
      <c r="N42" s="65" t="n">
        <f aca="false">-N28+N14</f>
        <v>0</v>
      </c>
      <c r="O42" s="65" t="n">
        <f aca="false">-O28+O14</f>
        <v>0</v>
      </c>
      <c r="P42" s="65" t="n">
        <f aca="false">-P28+P14</f>
        <v>0</v>
      </c>
      <c r="Q42" s="65" t="n">
        <f aca="false">-Q28+Q14</f>
        <v>0</v>
      </c>
      <c r="R42" s="65" t="n">
        <f aca="false">-R28+R14</f>
        <v>0</v>
      </c>
      <c r="S42" s="65" t="n">
        <f aca="false">-S28+S14</f>
        <v>0</v>
      </c>
      <c r="T42" s="65" t="n">
        <f aca="false">-T28+T14</f>
        <v>0</v>
      </c>
      <c r="U42" s="65" t="n">
        <f aca="false">-U28+U14</f>
        <v>0</v>
      </c>
      <c r="V42" s="65" t="n">
        <f aca="false">-V28+V14</f>
        <v>0</v>
      </c>
      <c r="W42" s="65" t="n">
        <f aca="false">-W28+W14</f>
        <v>0</v>
      </c>
      <c r="X42" s="65" t="n">
        <f aca="false">-X28+X14</f>
        <v>0</v>
      </c>
      <c r="Y42" s="65" t="n">
        <f aca="false">-Y28+Y14</f>
        <v>0</v>
      </c>
      <c r="Z42" s="65" t="n">
        <f aca="false">-Z28+Z14</f>
        <v>0</v>
      </c>
      <c r="AA42" s="65" t="n">
        <f aca="false">-AA28+AA14</f>
        <v>0</v>
      </c>
    </row>
    <row r="43" customFormat="false" ht="12.75" hidden="false" customHeight="false" outlineLevel="0" collapsed="false">
      <c r="A43" s="332"/>
      <c r="B43" s="24" t="s">
        <v>49</v>
      </c>
      <c r="C43" s="65" t="n">
        <f aca="false">-C29+C15</f>
        <v>914665.36</v>
      </c>
      <c r="D43" s="65" t="e">
        <f aca="false">-D29+D15</f>
        <v>#REF!</v>
      </c>
      <c r="E43" s="65" t="e">
        <f aca="false">-E29+E15</f>
        <v>#REF!</v>
      </c>
      <c r="F43" s="65" t="e">
        <f aca="false">-F29+F15</f>
        <v>#REF!</v>
      </c>
      <c r="G43" s="65" t="e">
        <f aca="false">-G29+G15</f>
        <v>#REF!</v>
      </c>
      <c r="H43" s="65" t="e">
        <f aca="false">-H29+H15</f>
        <v>#REF!</v>
      </c>
      <c r="I43" s="65" t="e">
        <f aca="false">-I29+I15</f>
        <v>#REF!</v>
      </c>
      <c r="J43" s="65" t="e">
        <f aca="false">-J29+J15</f>
        <v>#REF!</v>
      </c>
      <c r="K43" s="65" t="e">
        <f aca="false">-K29+K15</f>
        <v>#REF!</v>
      </c>
      <c r="L43" s="65" t="e">
        <f aca="false">-L29+L15</f>
        <v>#REF!</v>
      </c>
      <c r="M43" s="65" t="e">
        <f aca="false">-M29+M15</f>
        <v>#REF!</v>
      </c>
      <c r="N43" s="65" t="n">
        <f aca="false">-N29+N15</f>
        <v>0</v>
      </c>
      <c r="O43" s="65" t="n">
        <f aca="false">-O29+O15</f>
        <v>0</v>
      </c>
      <c r="P43" s="65" t="n">
        <f aca="false">-P29+P15</f>
        <v>0</v>
      </c>
      <c r="Q43" s="65" t="n">
        <f aca="false">-Q29+Q15</f>
        <v>0</v>
      </c>
      <c r="R43" s="65" t="n">
        <f aca="false">-R29+R15</f>
        <v>0</v>
      </c>
      <c r="S43" s="65" t="n">
        <f aca="false">-S29+S15</f>
        <v>0</v>
      </c>
      <c r="T43" s="65" t="n">
        <f aca="false">-T29+T15</f>
        <v>0</v>
      </c>
      <c r="U43" s="65" t="n">
        <f aca="false">-U29+U15</f>
        <v>0</v>
      </c>
      <c r="V43" s="65" t="n">
        <f aca="false">-V29+V15</f>
        <v>0</v>
      </c>
      <c r="W43" s="65" t="n">
        <f aca="false">-W29+W15</f>
        <v>0</v>
      </c>
      <c r="X43" s="65" t="n">
        <f aca="false">-X29+X15</f>
        <v>0</v>
      </c>
      <c r="Y43" s="65" t="n">
        <f aca="false">-Y29+Y15</f>
        <v>0</v>
      </c>
      <c r="Z43" s="65" t="n">
        <f aca="false">-Z29+Z15</f>
        <v>0</v>
      </c>
      <c r="AA43" s="65" t="n">
        <f aca="false">-AA29+AA15</f>
        <v>0</v>
      </c>
    </row>
    <row r="44" customFormat="false" ht="12.75" hidden="false" customHeight="false" outlineLevel="0" collapsed="false">
      <c r="A44" s="332"/>
      <c r="B44" s="24" t="s">
        <v>50</v>
      </c>
      <c r="C44" s="65" t="n">
        <f aca="false">-C30+C16</f>
        <v>-24809.21</v>
      </c>
      <c r="D44" s="65" t="e">
        <f aca="false">-D30+D16</f>
        <v>#REF!</v>
      </c>
      <c r="E44" s="65" t="e">
        <f aca="false">-E30+E16</f>
        <v>#REF!</v>
      </c>
      <c r="F44" s="65" t="e">
        <f aca="false">-F30+F16</f>
        <v>#REF!</v>
      </c>
      <c r="G44" s="65" t="e">
        <f aca="false">-G30+G16</f>
        <v>#REF!</v>
      </c>
      <c r="H44" s="65" t="e">
        <f aca="false">-H30+H16</f>
        <v>#REF!</v>
      </c>
      <c r="I44" s="65" t="e">
        <f aca="false">-I30+I16</f>
        <v>#REF!</v>
      </c>
      <c r="J44" s="65" t="e">
        <f aca="false">-J30+J16</f>
        <v>#REF!</v>
      </c>
      <c r="K44" s="65" t="e">
        <f aca="false">-K30+K16</f>
        <v>#REF!</v>
      </c>
      <c r="L44" s="65" t="e">
        <f aca="false">-L30+L16</f>
        <v>#REF!</v>
      </c>
      <c r="M44" s="65" t="e">
        <f aca="false">-M30+M16</f>
        <v>#REF!</v>
      </c>
      <c r="N44" s="65" t="n">
        <f aca="false">-N30+N16</f>
        <v>0</v>
      </c>
      <c r="O44" s="65" t="n">
        <f aca="false">-O30+O16</f>
        <v>0</v>
      </c>
      <c r="P44" s="65" t="n">
        <f aca="false">-P30+P16</f>
        <v>0</v>
      </c>
      <c r="Q44" s="65" t="n">
        <f aca="false">-Q30+Q16</f>
        <v>0</v>
      </c>
      <c r="R44" s="65" t="n">
        <f aca="false">-R30+R16</f>
        <v>0</v>
      </c>
      <c r="S44" s="65" t="n">
        <f aca="false">-S30+S16</f>
        <v>0</v>
      </c>
      <c r="T44" s="65" t="n">
        <f aca="false">-T30+T16</f>
        <v>0</v>
      </c>
      <c r="U44" s="65" t="n">
        <f aca="false">-U30+U16</f>
        <v>0</v>
      </c>
      <c r="V44" s="65" t="n">
        <f aca="false">-V30+V16</f>
        <v>0</v>
      </c>
      <c r="W44" s="65" t="n">
        <f aca="false">-W30+W16</f>
        <v>0</v>
      </c>
      <c r="X44" s="65" t="n">
        <f aca="false">-X30+X16</f>
        <v>0</v>
      </c>
      <c r="Y44" s="65" t="n">
        <f aca="false">-Y30+Y16</f>
        <v>0</v>
      </c>
      <c r="Z44" s="65" t="n">
        <f aca="false">-Z30+Z16</f>
        <v>0</v>
      </c>
      <c r="AA44" s="65" t="n">
        <f aca="false">-AA30+AA16</f>
        <v>0</v>
      </c>
    </row>
    <row r="45" customFormat="false" ht="12.75" hidden="false" customHeight="false" outlineLevel="0" collapsed="false">
      <c r="A45" s="332"/>
      <c r="B45" s="24" t="s">
        <v>51</v>
      </c>
      <c r="C45" s="65" t="n">
        <f aca="false">-C31+C17</f>
        <v>-44479.99</v>
      </c>
      <c r="D45" s="65" t="e">
        <f aca="false">-D31+D17</f>
        <v>#REF!</v>
      </c>
      <c r="E45" s="65" t="e">
        <f aca="false">-E31+E17</f>
        <v>#REF!</v>
      </c>
      <c r="F45" s="65" t="e">
        <f aca="false">-F31+F17</f>
        <v>#REF!</v>
      </c>
      <c r="G45" s="65" t="e">
        <f aca="false">-G31+G17</f>
        <v>#REF!</v>
      </c>
      <c r="H45" s="65" t="e">
        <f aca="false">-H31+H17</f>
        <v>#REF!</v>
      </c>
      <c r="I45" s="65" t="e">
        <f aca="false">-I31+I17</f>
        <v>#REF!</v>
      </c>
      <c r="J45" s="65" t="e">
        <f aca="false">-J31+J17</f>
        <v>#REF!</v>
      </c>
      <c r="K45" s="65" t="e">
        <f aca="false">-K31+K17</f>
        <v>#REF!</v>
      </c>
      <c r="L45" s="65" t="e">
        <f aca="false">-L31+L17</f>
        <v>#REF!</v>
      </c>
      <c r="M45" s="65" t="e">
        <f aca="false">-M31+M17</f>
        <v>#REF!</v>
      </c>
      <c r="N45" s="65" t="n">
        <f aca="false">-N31+N17</f>
        <v>0</v>
      </c>
      <c r="O45" s="65" t="n">
        <f aca="false">-O31+O17</f>
        <v>0</v>
      </c>
      <c r="P45" s="65" t="n">
        <f aca="false">-P31+P17</f>
        <v>0</v>
      </c>
      <c r="Q45" s="65" t="n">
        <f aca="false">-Q31+Q17</f>
        <v>0</v>
      </c>
      <c r="R45" s="65" t="n">
        <f aca="false">-R31+R17</f>
        <v>0</v>
      </c>
      <c r="S45" s="65" t="n">
        <f aca="false">-S31+S17</f>
        <v>0</v>
      </c>
      <c r="T45" s="65" t="n">
        <f aca="false">-T31+T17</f>
        <v>0</v>
      </c>
      <c r="U45" s="65" t="n">
        <f aca="false">-U31+U17</f>
        <v>0</v>
      </c>
      <c r="V45" s="65" t="n">
        <f aca="false">-V31+V17</f>
        <v>0</v>
      </c>
      <c r="W45" s="65" t="n">
        <f aca="false">-W31+W17</f>
        <v>0</v>
      </c>
      <c r="X45" s="65" t="n">
        <f aca="false">-X31+X17</f>
        <v>0</v>
      </c>
      <c r="Y45" s="65" t="n">
        <f aca="false">-Y31+Y17</f>
        <v>0</v>
      </c>
      <c r="Z45" s="65" t="n">
        <f aca="false">-Z31+Z17</f>
        <v>0</v>
      </c>
      <c r="AA45" s="65" t="n">
        <f aca="false">-AA31+AA17</f>
        <v>0</v>
      </c>
    </row>
    <row r="46" customFormat="false" ht="12.75" hidden="false" customHeight="false" outlineLevel="0" collapsed="false">
      <c r="A46" s="332"/>
      <c r="B46" s="24" t="s">
        <v>52</v>
      </c>
      <c r="C46" s="65" t="n">
        <f aca="false">-C32+C18</f>
        <v>17089.82</v>
      </c>
      <c r="D46" s="65" t="e">
        <f aca="false">-D32+D18</f>
        <v>#REF!</v>
      </c>
      <c r="E46" s="65" t="e">
        <f aca="false">-E32+E18</f>
        <v>#REF!</v>
      </c>
      <c r="F46" s="65" t="e">
        <f aca="false">-F32+F18</f>
        <v>#REF!</v>
      </c>
      <c r="G46" s="65" t="e">
        <f aca="false">-G32+G18</f>
        <v>#REF!</v>
      </c>
      <c r="H46" s="65" t="e">
        <f aca="false">-H32+H18</f>
        <v>#REF!</v>
      </c>
      <c r="I46" s="65" t="e">
        <f aca="false">-I32+I18</f>
        <v>#REF!</v>
      </c>
      <c r="J46" s="65" t="e">
        <f aca="false">-J32+J18</f>
        <v>#REF!</v>
      </c>
      <c r="K46" s="65" t="e">
        <f aca="false">-K32+K18</f>
        <v>#REF!</v>
      </c>
      <c r="L46" s="65" t="e">
        <f aca="false">-L32+L18</f>
        <v>#REF!</v>
      </c>
      <c r="M46" s="65" t="e">
        <f aca="false">-M32+M18</f>
        <v>#REF!</v>
      </c>
      <c r="N46" s="65" t="n">
        <f aca="false">-N32+N18</f>
        <v>0</v>
      </c>
      <c r="O46" s="65" t="n">
        <f aca="false">-O32+O18</f>
        <v>0</v>
      </c>
      <c r="P46" s="65" t="n">
        <f aca="false">-P32+P18</f>
        <v>0</v>
      </c>
      <c r="Q46" s="65" t="n">
        <f aca="false">-Q32+Q18</f>
        <v>0</v>
      </c>
      <c r="R46" s="65" t="n">
        <f aca="false">-R32+R18</f>
        <v>0</v>
      </c>
      <c r="S46" s="65" t="n">
        <f aca="false">-S32+S18</f>
        <v>0</v>
      </c>
      <c r="T46" s="65" t="n">
        <f aca="false">-T32+T18</f>
        <v>0</v>
      </c>
      <c r="U46" s="65" t="n">
        <f aca="false">-U32+U18</f>
        <v>0</v>
      </c>
      <c r="V46" s="65" t="n">
        <f aca="false">-V32+V18</f>
        <v>0</v>
      </c>
      <c r="W46" s="65" t="n">
        <f aca="false">-W32+W18</f>
        <v>0</v>
      </c>
      <c r="X46" s="65" t="n">
        <f aca="false">-X32+X18</f>
        <v>0</v>
      </c>
      <c r="Y46" s="65" t="n">
        <f aca="false">-Y32+Y18</f>
        <v>0</v>
      </c>
      <c r="Z46" s="65" t="n">
        <f aca="false">-Z32+Z18</f>
        <v>0</v>
      </c>
      <c r="AA46" s="65" t="n">
        <f aca="false">-AA32+AA18</f>
        <v>0</v>
      </c>
    </row>
    <row r="47" customFormat="false" ht="12.75" hidden="false" customHeight="false" outlineLevel="0" collapsed="false">
      <c r="A47" s="332"/>
      <c r="B47" s="24" t="s">
        <v>53</v>
      </c>
      <c r="C47" s="65" t="n">
        <f aca="false">-C33+C19</f>
        <v>0</v>
      </c>
      <c r="D47" s="65" t="e">
        <f aca="false">-D33+D19</f>
        <v>#REF!</v>
      </c>
      <c r="E47" s="65" t="e">
        <f aca="false">-E33+E19</f>
        <v>#REF!</v>
      </c>
      <c r="F47" s="65" t="e">
        <f aca="false">-F33+F19</f>
        <v>#REF!</v>
      </c>
      <c r="G47" s="65" t="e">
        <f aca="false">-G33+G19</f>
        <v>#REF!</v>
      </c>
      <c r="H47" s="65" t="e">
        <f aca="false">-H33+H19</f>
        <v>#REF!</v>
      </c>
      <c r="I47" s="65" t="e">
        <f aca="false">-I33+I19</f>
        <v>#REF!</v>
      </c>
      <c r="J47" s="65" t="e">
        <f aca="false">-J33+J19</f>
        <v>#REF!</v>
      </c>
      <c r="K47" s="65" t="e">
        <f aca="false">-K33+K19</f>
        <v>#REF!</v>
      </c>
      <c r="L47" s="65" t="e">
        <f aca="false">-L33+L19</f>
        <v>#REF!</v>
      </c>
      <c r="M47" s="65" t="e">
        <f aca="false">-M33+M19</f>
        <v>#REF!</v>
      </c>
      <c r="N47" s="65" t="n">
        <f aca="false">-N33+N19</f>
        <v>0</v>
      </c>
      <c r="O47" s="65" t="n">
        <f aca="false">-O33+O19</f>
        <v>0</v>
      </c>
      <c r="P47" s="65" t="n">
        <f aca="false">-P33+P19</f>
        <v>0</v>
      </c>
      <c r="Q47" s="65" t="n">
        <f aca="false">-Q33+Q19</f>
        <v>0</v>
      </c>
      <c r="R47" s="65" t="n">
        <f aca="false">-R33+R19</f>
        <v>0</v>
      </c>
      <c r="S47" s="65" t="n">
        <f aca="false">-S33+S19</f>
        <v>0</v>
      </c>
      <c r="T47" s="65" t="n">
        <f aca="false">-T33+T19</f>
        <v>0</v>
      </c>
      <c r="U47" s="65" t="n">
        <f aca="false">-U33+U19</f>
        <v>0</v>
      </c>
      <c r="V47" s="65" t="n">
        <f aca="false">-V33+V19</f>
        <v>0</v>
      </c>
      <c r="W47" s="65" t="n">
        <f aca="false">-W33+W19</f>
        <v>0</v>
      </c>
      <c r="X47" s="65" t="n">
        <f aca="false">-X33+X19</f>
        <v>0</v>
      </c>
      <c r="Y47" s="65" t="n">
        <f aca="false">-Y33+Y19</f>
        <v>0</v>
      </c>
      <c r="Z47" s="65" t="n">
        <f aca="false">-Z33+Z19</f>
        <v>0</v>
      </c>
      <c r="AA47" s="65" t="n">
        <f aca="false">-AA33+AA19</f>
        <v>0</v>
      </c>
    </row>
    <row r="48" customFormat="false" ht="13.5" hidden="false" customHeight="false" outlineLevel="0" collapsed="false">
      <c r="A48" s="332"/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</row>
    <row r="49" customFormat="false" ht="12.75" hidden="false" customHeight="false" outlineLevel="0" collapsed="false">
      <c r="A49" s="332"/>
      <c r="B49" s="335" t="s">
        <v>54</v>
      </c>
      <c r="C49" s="65" t="n">
        <f aca="false">SUM(C39:C48)</f>
        <v>1256987.3102</v>
      </c>
      <c r="D49" s="65" t="e">
        <f aca="false">SUM(D39:D48)</f>
        <v>#REF!</v>
      </c>
      <c r="E49" s="65" t="e">
        <f aca="false">SUM(E39:E48)</f>
        <v>#REF!</v>
      </c>
      <c r="F49" s="65" t="e">
        <f aca="false">SUM(F39:F48)</f>
        <v>#REF!</v>
      </c>
      <c r="G49" s="65" t="e">
        <f aca="false">SUM(G39:G48)</f>
        <v>#REF!</v>
      </c>
      <c r="H49" s="65" t="e">
        <f aca="false">SUM(H39:H48)</f>
        <v>#REF!</v>
      </c>
      <c r="I49" s="65" t="e">
        <f aca="false">SUM(I39:I48)</f>
        <v>#REF!</v>
      </c>
      <c r="J49" s="65" t="e">
        <f aca="false">SUM(J39:J48)</f>
        <v>#REF!</v>
      </c>
      <c r="K49" s="65" t="e">
        <f aca="false">SUM(K39:K48)</f>
        <v>#REF!</v>
      </c>
      <c r="L49" s="65" t="e">
        <f aca="false">SUM(L39:L48)</f>
        <v>#REF!</v>
      </c>
      <c r="M49" s="65" t="e">
        <f aca="false">SUM(M39:M48)</f>
        <v>#REF!</v>
      </c>
      <c r="N49" s="65" t="n">
        <f aca="false">SUM(N39:N48)</f>
        <v>0</v>
      </c>
      <c r="O49" s="65" t="n">
        <f aca="false">SUM(O39:O48)</f>
        <v>0</v>
      </c>
      <c r="P49" s="65" t="n">
        <f aca="false">SUM(P39:P48)</f>
        <v>0</v>
      </c>
      <c r="Q49" s="65" t="n">
        <f aca="false">SUM(Q39:Q48)</f>
        <v>0</v>
      </c>
      <c r="R49" s="65" t="n">
        <f aca="false">SUM(R39:R48)</f>
        <v>0</v>
      </c>
      <c r="S49" s="65" t="n">
        <f aca="false">SUM(S39:S48)</f>
        <v>0</v>
      </c>
      <c r="T49" s="65" t="n">
        <f aca="false">SUM(T39:T48)</f>
        <v>0</v>
      </c>
      <c r="U49" s="65" t="n">
        <f aca="false">SUM(U39:U48)</f>
        <v>0</v>
      </c>
      <c r="V49" s="65" t="n">
        <f aca="false">SUM(V39:V48)</f>
        <v>0</v>
      </c>
      <c r="W49" s="65" t="n">
        <f aca="false">SUM(W39:W48)</f>
        <v>0</v>
      </c>
      <c r="X49" s="65" t="n">
        <f aca="false">SUM(X39:X48)</f>
        <v>0</v>
      </c>
      <c r="Y49" s="65" t="n">
        <f aca="false">SUM(Y39:Y48)</f>
        <v>0</v>
      </c>
      <c r="Z49" s="65" t="n">
        <f aca="false">SUM(Z39:Z48)</f>
        <v>0</v>
      </c>
      <c r="AA49" s="65" t="n">
        <f aca="false">SUM(AA39:AA48)</f>
        <v>0</v>
      </c>
    </row>
    <row r="50" customFormat="false" ht="12.75" hidden="false" customHeight="false" outlineLevel="0" collapsed="false">
      <c r="A50" s="4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customFormat="false" ht="12.75" hidden="false" customHeight="false" outlineLevel="0" collapsed="false">
      <c r="A51" s="45"/>
      <c r="B51" s="77" t="s">
        <v>291</v>
      </c>
      <c r="C51" s="336" t="n">
        <f aca="false">+C37-C23</f>
        <v>0</v>
      </c>
      <c r="D51" s="336" t="e">
        <f aca="false">+D37-D23</f>
        <v>#REF!</v>
      </c>
      <c r="E51" s="336" t="e">
        <f aca="false">+E37-E23</f>
        <v>#REF!</v>
      </c>
      <c r="F51" s="336" t="e">
        <f aca="false">+F37-F23</f>
        <v>#REF!</v>
      </c>
      <c r="G51" s="336" t="e">
        <f aca="false">+G37-G23</f>
        <v>#REF!</v>
      </c>
      <c r="H51" s="336" t="e">
        <f aca="false">+H37-H23</f>
        <v>#REF!</v>
      </c>
      <c r="I51" s="336" t="e">
        <f aca="false">+I37-I23</f>
        <v>#REF!</v>
      </c>
      <c r="J51" s="336" t="e">
        <f aca="false">+J37-J23</f>
        <v>#REF!</v>
      </c>
      <c r="K51" s="336" t="e">
        <f aca="false">+K37-K23</f>
        <v>#REF!</v>
      </c>
      <c r="L51" s="336" t="e">
        <f aca="false">+L37-L23</f>
        <v>#REF!</v>
      </c>
      <c r="M51" s="336" t="e">
        <f aca="false">+M37-M23</f>
        <v>#REF!</v>
      </c>
    </row>
    <row r="52" customFormat="false" ht="12.75" hidden="false" customHeight="false" outlineLevel="0" collapsed="false">
      <c r="A52" s="4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</sheetData>
  <mergeCells count="3">
    <mergeCell ref="A11:A21"/>
    <mergeCell ref="A25:A35"/>
    <mergeCell ref="A39:A49"/>
  </mergeCells>
  <printOptions headings="false" gridLines="false" gridLinesSet="true" horizontalCentered="false" verticalCentered="false"/>
  <pageMargins left="0.747916666666667" right="0.747916666666667" top="0.55" bottom="0.52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AB5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2" min="2" style="0" width="32.56"/>
    <col collapsed="false" customWidth="true" hidden="false" outlineLevel="0" max="3" min="3" style="0" width="11.7"/>
    <col collapsed="false" customWidth="true" hidden="true" outlineLevel="1" max="4" min="4" style="0" width="16.56"/>
    <col collapsed="false" customWidth="true" hidden="true" outlineLevel="1" max="5" min="5" style="0" width="12.56"/>
    <col collapsed="false" customWidth="true" hidden="true" outlineLevel="1" max="6" min="6" style="0" width="14.85"/>
    <col collapsed="false" customWidth="true" hidden="true" outlineLevel="1" max="7" min="7" style="0" width="13.41"/>
    <col collapsed="false" customWidth="true" hidden="true" outlineLevel="1" max="8" min="8" style="0" width="15.13"/>
    <col collapsed="false" customWidth="true" hidden="true" outlineLevel="1" max="9" min="9" style="0" width="12.85"/>
    <col collapsed="false" customWidth="true" hidden="true" outlineLevel="1" max="11" min="10" style="0" width="13.41"/>
    <col collapsed="false" customWidth="true" hidden="true" outlineLevel="1" max="12" min="12" style="0" width="11.56"/>
    <col collapsed="false" customWidth="true" hidden="true" outlineLevel="1" max="13" min="13" style="0" width="13.41"/>
    <col collapsed="false" customWidth="true" hidden="true" outlineLevel="1" max="17" min="14" style="0" width="10.71"/>
    <col collapsed="false" customWidth="true" hidden="true" outlineLevel="1" max="18" min="18" style="0" width="11.42"/>
    <col collapsed="false" customWidth="true" hidden="true" outlineLevel="1" max="20" min="19" style="0" width="10.71"/>
    <col collapsed="false" customWidth="true" hidden="true" outlineLevel="1" max="21" min="21" style="0" width="12.28"/>
    <col collapsed="false" customWidth="true" hidden="true" outlineLevel="1" max="26" min="22" style="0" width="10.71"/>
    <col collapsed="false" customWidth="true" hidden="true" outlineLevel="1" max="27" min="27" style="0" width="12.28"/>
    <col collapsed="false" customWidth="true" hidden="false" outlineLevel="0" max="28" min="28" style="0" width="9.14"/>
  </cols>
  <sheetData>
    <row r="8" customFormat="false" ht="12.75" hidden="false" customHeight="false" outlineLevel="0" collapsed="false">
      <c r="A8" s="45"/>
      <c r="B8" s="67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customFormat="false" ht="38.25" hidden="false" customHeight="false" outlineLevel="0" collapsed="false">
      <c r="A9" s="45"/>
      <c r="B9" s="45"/>
      <c r="C9" s="331" t="str">
        <f aca="false">+'Adayt Appendices'!C7</f>
        <v>EEL European Govt Affairs</v>
      </c>
      <c r="D9" s="331" t="e">
        <f aca="false">+#REF!</f>
        <v>#REF!</v>
      </c>
      <c r="E9" s="331" t="e">
        <f aca="false">+#REF!</f>
        <v>#REF!</v>
      </c>
      <c r="F9" s="331" t="e">
        <f aca="false">+#REF!</f>
        <v>#REF!</v>
      </c>
      <c r="G9" s="331" t="e">
        <f aca="false">+#REF!</f>
        <v>#REF!</v>
      </c>
      <c r="H9" s="331" t="e">
        <f aca="false">+#REF!</f>
        <v>#REF!</v>
      </c>
      <c r="I9" s="331" t="e">
        <f aca="false">+#REF!</f>
        <v>#REF!</v>
      </c>
      <c r="J9" s="331" t="e">
        <f aca="false">+#REF!</f>
        <v>#REF!</v>
      </c>
      <c r="K9" s="331" t="e">
        <f aca="false">+#REF!</f>
        <v>#REF!</v>
      </c>
      <c r="L9" s="331" t="e">
        <f aca="false">+#REF!</f>
        <v>#REF!</v>
      </c>
      <c r="M9" s="331" t="e">
        <f aca="false">+#REF!</f>
        <v>#REF!</v>
      </c>
      <c r="N9" s="331" t="n">
        <f aca="false">+'Adayt Appendices'!D7</f>
        <v>0</v>
      </c>
      <c r="O9" s="331" t="n">
        <f aca="false">+'Adayt Appendices'!E7</f>
        <v>0</v>
      </c>
      <c r="P9" s="331" t="n">
        <f aca="false">+'Adayt Appendices'!F7</f>
        <v>0</v>
      </c>
      <c r="Q9" s="331" t="n">
        <f aca="false">+'Adayt Appendices'!G7</f>
        <v>0</v>
      </c>
      <c r="R9" s="331" t="n">
        <f aca="false">+'Adayt Appendices'!H7</f>
        <v>0</v>
      </c>
      <c r="S9" s="331" t="n">
        <f aca="false">+'Adayt Appendices'!I7</f>
        <v>0</v>
      </c>
      <c r="T9" s="331" t="n">
        <f aca="false">+'Adayt Appendices'!J7</f>
        <v>0</v>
      </c>
      <c r="U9" s="331" t="n">
        <f aca="false">+'Adayt Appendices'!K7</f>
        <v>0</v>
      </c>
      <c r="V9" s="331" t="n">
        <f aca="false">+'Adayt Appendices'!L7</f>
        <v>0</v>
      </c>
      <c r="W9" s="331" t="n">
        <f aca="false">+'Adayt Appendices'!M7</f>
        <v>0</v>
      </c>
      <c r="X9" s="331" t="n">
        <f aca="false">+'Adayt Appendices'!N7</f>
        <v>0</v>
      </c>
      <c r="Y9" s="331" t="n">
        <f aca="false">+'Adayt Appendices'!O7</f>
        <v>0</v>
      </c>
      <c r="Z9" s="331" t="n">
        <f aca="false">+'Adayt Appendices'!P7</f>
        <v>0</v>
      </c>
      <c r="AA9" s="331" t="n">
        <f aca="false">+'Adayt Appendices'!Q7</f>
        <v>0</v>
      </c>
    </row>
    <row r="10" customFormat="false" ht="12.75" hidden="false" customHeight="false" outlineLevel="0" collapsed="false">
      <c r="A10" s="45"/>
      <c r="B10" s="45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</row>
    <row r="11" customFormat="false" ht="12" hidden="false" customHeight="true" outlineLevel="0" collapsed="false">
      <c r="A11" s="337" t="s">
        <v>292</v>
      </c>
      <c r="B11" s="24" t="s">
        <v>37</v>
      </c>
      <c r="C11" s="65" t="n">
        <f aca="false">-'Adayt Appendices'!C115-'Adayt Appendices'!C130</f>
        <v>-1835790.25</v>
      </c>
      <c r="D11" s="65" t="e">
        <f aca="false">-#REF!-#REF!</f>
        <v>#REF!</v>
      </c>
      <c r="E11" s="65" t="e">
        <f aca="false">-#REF!-#REF!</f>
        <v>#REF!</v>
      </c>
      <c r="F11" s="65" t="e">
        <f aca="false">-#REF!-#REF!</f>
        <v>#REF!</v>
      </c>
      <c r="G11" s="65" t="e">
        <f aca="false">-#REF!-#REF!</f>
        <v>#REF!</v>
      </c>
      <c r="H11" s="65" t="e">
        <f aca="false">-#REF!-#REF!</f>
        <v>#REF!</v>
      </c>
      <c r="I11" s="65" t="e">
        <f aca="false">-#REF!-#REF!</f>
        <v>#REF!</v>
      </c>
      <c r="J11" s="65" t="e">
        <f aca="false">-#REF!-#REF!</f>
        <v>#REF!</v>
      </c>
      <c r="K11" s="65" t="e">
        <f aca="false">-#REF!-#REF!</f>
        <v>#REF!</v>
      </c>
      <c r="L11" s="65" t="e">
        <f aca="false">-#REF!-#REF!</f>
        <v>#REF!</v>
      </c>
      <c r="M11" s="65" t="e">
        <f aca="false">-#REF!-#REF!</f>
        <v>#REF!</v>
      </c>
      <c r="N11" s="65" t="n">
        <f aca="false">-'Adayt Appendices'!D115-'Adayt Appendices'!D130</f>
        <v>-0</v>
      </c>
      <c r="O11" s="65" t="n">
        <f aca="false">-'Adayt Appendices'!E115-'Adayt Appendices'!E130</f>
        <v>-0</v>
      </c>
      <c r="P11" s="65" t="n">
        <f aca="false">-'Adayt Appendices'!F115-'Adayt Appendices'!F130</f>
        <v>-0</v>
      </c>
      <c r="Q11" s="65" t="n">
        <f aca="false">-'Adayt Appendices'!G115-'Adayt Appendices'!G130</f>
        <v>-0</v>
      </c>
      <c r="R11" s="65" t="n">
        <f aca="false">-'Adayt Appendices'!H115-'Adayt Appendices'!H130</f>
        <v>-0</v>
      </c>
      <c r="S11" s="65" t="n">
        <f aca="false">-'Adayt Appendices'!I115-'Adayt Appendices'!I130</f>
        <v>-0</v>
      </c>
      <c r="T11" s="65" t="n">
        <f aca="false">-'Adayt Appendices'!J115-'Adayt Appendices'!J130</f>
        <v>-0</v>
      </c>
      <c r="U11" s="65" t="n">
        <f aca="false">-'Adayt Appendices'!K115-'Adayt Appendices'!K130</f>
        <v>-0</v>
      </c>
      <c r="V11" s="65" t="n">
        <f aca="false">-'Adayt Appendices'!L115-'Adayt Appendices'!L130</f>
        <v>-0</v>
      </c>
      <c r="W11" s="65" t="n">
        <f aca="false">-'Adayt Appendices'!M115-'Adayt Appendices'!M130</f>
        <v>-0</v>
      </c>
      <c r="X11" s="65" t="n">
        <f aca="false">-'Adayt Appendices'!N115-'Adayt Appendices'!N130</f>
        <v>-0</v>
      </c>
      <c r="Y11" s="65" t="n">
        <f aca="false">-'Adayt Appendices'!O115-'Adayt Appendices'!O130</f>
        <v>-0</v>
      </c>
      <c r="Z11" s="65" t="n">
        <f aca="false">-'Adayt Appendices'!P115-'Adayt Appendices'!P130</f>
        <v>-0</v>
      </c>
      <c r="AA11" s="65" t="n">
        <f aca="false">-'Adayt Appendices'!Q115-'Adayt Appendices'!Q130</f>
        <v>-0</v>
      </c>
    </row>
    <row r="12" customFormat="false" ht="12" hidden="false" customHeight="true" outlineLevel="0" collapsed="false">
      <c r="A12" s="337"/>
      <c r="B12" s="24" t="s">
        <v>42</v>
      </c>
      <c r="C12" s="65" t="n">
        <f aca="false">-'Adayt Appendices'!C116-'Adayt Appendices'!C131</f>
        <v>-1192590</v>
      </c>
      <c r="D12" s="65" t="e">
        <f aca="false">-#REF!-#REF!</f>
        <v>#REF!</v>
      </c>
      <c r="E12" s="65" t="e">
        <f aca="false">-#REF!-#REF!</f>
        <v>#REF!</v>
      </c>
      <c r="F12" s="65" t="e">
        <f aca="false">-#REF!-#REF!</f>
        <v>#REF!</v>
      </c>
      <c r="G12" s="65" t="e">
        <f aca="false">-#REF!-#REF!</f>
        <v>#REF!</v>
      </c>
      <c r="H12" s="65" t="e">
        <f aca="false">-#REF!-#REF!</f>
        <v>#REF!</v>
      </c>
      <c r="I12" s="65" t="e">
        <f aca="false">-#REF!-#REF!</f>
        <v>#REF!</v>
      </c>
      <c r="J12" s="65" t="e">
        <f aca="false">-#REF!-#REF!</f>
        <v>#REF!</v>
      </c>
      <c r="K12" s="65" t="e">
        <f aca="false">-#REF!-#REF!</f>
        <v>#REF!</v>
      </c>
      <c r="L12" s="65" t="e">
        <f aca="false">-#REF!-#REF!</f>
        <v>#REF!</v>
      </c>
      <c r="M12" s="65" t="e">
        <f aca="false">-#REF!-#REF!</f>
        <v>#REF!</v>
      </c>
      <c r="N12" s="65" t="n">
        <f aca="false">-'Adayt Appendices'!D116-'Adayt Appendices'!D131</f>
        <v>-0</v>
      </c>
      <c r="O12" s="65" t="n">
        <f aca="false">-'Adayt Appendices'!E116-'Adayt Appendices'!E131</f>
        <v>-0</v>
      </c>
      <c r="P12" s="65" t="n">
        <f aca="false">-'Adayt Appendices'!F116-'Adayt Appendices'!F131</f>
        <v>-0</v>
      </c>
      <c r="Q12" s="65" t="n">
        <f aca="false">-'Adayt Appendices'!G116-'Adayt Appendices'!G131</f>
        <v>-0</v>
      </c>
      <c r="R12" s="65" t="n">
        <f aca="false">-'Adayt Appendices'!H116-'Adayt Appendices'!H131</f>
        <v>-0</v>
      </c>
      <c r="S12" s="65" t="n">
        <f aca="false">-'Adayt Appendices'!I116-'Adayt Appendices'!I131</f>
        <v>-0</v>
      </c>
      <c r="T12" s="65" t="n">
        <f aca="false">-'Adayt Appendices'!J116-'Adayt Appendices'!J131</f>
        <v>-0</v>
      </c>
      <c r="U12" s="65" t="n">
        <f aca="false">-'Adayt Appendices'!K116-'Adayt Appendices'!K131</f>
        <v>-0</v>
      </c>
      <c r="V12" s="65" t="n">
        <f aca="false">-'Adayt Appendices'!L116-'Adayt Appendices'!L131</f>
        <v>-0</v>
      </c>
      <c r="W12" s="65" t="n">
        <f aca="false">-'Adayt Appendices'!M116-'Adayt Appendices'!M131</f>
        <v>-0</v>
      </c>
      <c r="X12" s="65" t="n">
        <f aca="false">-'Adayt Appendices'!N116-'Adayt Appendices'!N131</f>
        <v>-0</v>
      </c>
      <c r="Y12" s="65" t="n">
        <f aca="false">-'Adayt Appendices'!O116-'Adayt Appendices'!O131</f>
        <v>-0</v>
      </c>
      <c r="Z12" s="65" t="n">
        <f aca="false">-'Adayt Appendices'!P116-'Adayt Appendices'!P131</f>
        <v>-0</v>
      </c>
      <c r="AA12" s="65" t="n">
        <f aca="false">-'Adayt Appendices'!Q116-'Adayt Appendices'!Q131</f>
        <v>-0</v>
      </c>
    </row>
    <row r="13" customFormat="false" ht="12" hidden="false" customHeight="true" outlineLevel="0" collapsed="false">
      <c r="A13" s="337"/>
      <c r="B13" s="24" t="s">
        <v>45</v>
      </c>
      <c r="C13" s="65" t="n">
        <f aca="false">-'Adayt Appendices'!C117-'Adayt Appendices'!C132</f>
        <v>-29976</v>
      </c>
      <c r="D13" s="65" t="e">
        <f aca="false">-#REF!-#REF!</f>
        <v>#REF!</v>
      </c>
      <c r="E13" s="65" t="e">
        <f aca="false">-#REF!-#REF!</f>
        <v>#REF!</v>
      </c>
      <c r="F13" s="65" t="e">
        <f aca="false">-#REF!-#REF!</f>
        <v>#REF!</v>
      </c>
      <c r="G13" s="65" t="e">
        <f aca="false">-#REF!-#REF!</f>
        <v>#REF!</v>
      </c>
      <c r="H13" s="65" t="e">
        <f aca="false">-#REF!-#REF!</f>
        <v>#REF!</v>
      </c>
      <c r="I13" s="65" t="e">
        <f aca="false">-#REF!-#REF!</f>
        <v>#REF!</v>
      </c>
      <c r="J13" s="65" t="e">
        <f aca="false">-#REF!-#REF!</f>
        <v>#REF!</v>
      </c>
      <c r="K13" s="65" t="e">
        <f aca="false">-#REF!-#REF!</f>
        <v>#REF!</v>
      </c>
      <c r="L13" s="65" t="e">
        <f aca="false">-#REF!-#REF!</f>
        <v>#REF!</v>
      </c>
      <c r="M13" s="65" t="e">
        <f aca="false">-#REF!-#REF!</f>
        <v>#REF!</v>
      </c>
      <c r="N13" s="65" t="n">
        <f aca="false">-'Adayt Appendices'!D117-'Adayt Appendices'!D132</f>
        <v>-0</v>
      </c>
      <c r="O13" s="65" t="n">
        <f aca="false">-'Adayt Appendices'!E117-'Adayt Appendices'!E132</f>
        <v>-0</v>
      </c>
      <c r="P13" s="65" t="n">
        <f aca="false">-'Adayt Appendices'!F117-'Adayt Appendices'!F132</f>
        <v>-0</v>
      </c>
      <c r="Q13" s="65" t="n">
        <f aca="false">-'Adayt Appendices'!G117-'Adayt Appendices'!G132</f>
        <v>-0</v>
      </c>
      <c r="R13" s="65" t="n">
        <f aca="false">-'Adayt Appendices'!H117-'Adayt Appendices'!H132</f>
        <v>-0</v>
      </c>
      <c r="S13" s="65" t="n">
        <f aca="false">-'Adayt Appendices'!I117-'Adayt Appendices'!I132</f>
        <v>-0</v>
      </c>
      <c r="T13" s="65" t="n">
        <f aca="false">-'Adayt Appendices'!J117-'Adayt Appendices'!J132</f>
        <v>-0</v>
      </c>
      <c r="U13" s="65" t="n">
        <f aca="false">-'Adayt Appendices'!K117-'Adayt Appendices'!K132</f>
        <v>-0</v>
      </c>
      <c r="V13" s="65" t="n">
        <f aca="false">-'Adayt Appendices'!L117-'Adayt Appendices'!L132</f>
        <v>-0</v>
      </c>
      <c r="W13" s="65" t="n">
        <f aca="false">-'Adayt Appendices'!M117-'Adayt Appendices'!M132</f>
        <v>-0</v>
      </c>
      <c r="X13" s="65" t="n">
        <f aca="false">-'Adayt Appendices'!N117-'Adayt Appendices'!N132</f>
        <v>-0</v>
      </c>
      <c r="Y13" s="65" t="n">
        <f aca="false">-'Adayt Appendices'!O117-'Adayt Appendices'!O132</f>
        <v>-0</v>
      </c>
      <c r="Z13" s="65" t="n">
        <f aca="false">-'Adayt Appendices'!P117-'Adayt Appendices'!P132</f>
        <v>-0</v>
      </c>
      <c r="AA13" s="65" t="n">
        <f aca="false">-'Adayt Appendices'!Q117-'Adayt Appendices'!Q132</f>
        <v>-0</v>
      </c>
    </row>
    <row r="14" customFormat="false" ht="12" hidden="false" customHeight="true" outlineLevel="0" collapsed="false">
      <c r="A14" s="337"/>
      <c r="B14" s="24" t="s">
        <v>48</v>
      </c>
      <c r="C14" s="65" t="n">
        <f aca="false">-'Adayt Appendices'!C118-'Adayt Appendices'!C133</f>
        <v>-753492</v>
      </c>
      <c r="D14" s="65" t="e">
        <f aca="false">-#REF!-#REF!</f>
        <v>#REF!</v>
      </c>
      <c r="E14" s="65" t="e">
        <f aca="false">-#REF!-#REF!</f>
        <v>#REF!</v>
      </c>
      <c r="F14" s="65" t="e">
        <f aca="false">-#REF!-#REF!</f>
        <v>#REF!</v>
      </c>
      <c r="G14" s="65" t="e">
        <f aca="false">-#REF!-#REF!</f>
        <v>#REF!</v>
      </c>
      <c r="H14" s="65" t="e">
        <f aca="false">-#REF!-#REF!</f>
        <v>#REF!</v>
      </c>
      <c r="I14" s="65" t="e">
        <f aca="false">-#REF!-#REF!</f>
        <v>#REF!</v>
      </c>
      <c r="J14" s="65" t="e">
        <f aca="false">-#REF!-#REF!</f>
        <v>#REF!</v>
      </c>
      <c r="K14" s="65" t="e">
        <f aca="false">-#REF!-#REF!</f>
        <v>#REF!</v>
      </c>
      <c r="L14" s="65" t="e">
        <f aca="false">-#REF!-#REF!</f>
        <v>#REF!</v>
      </c>
      <c r="M14" s="65" t="e">
        <f aca="false">-#REF!-#REF!</f>
        <v>#REF!</v>
      </c>
      <c r="N14" s="65" t="n">
        <f aca="false">-'Adayt Appendices'!D118-'Adayt Appendices'!D133</f>
        <v>-0</v>
      </c>
      <c r="O14" s="65" t="n">
        <f aca="false">-'Adayt Appendices'!E118-'Adayt Appendices'!E133</f>
        <v>-0</v>
      </c>
      <c r="P14" s="65" t="n">
        <f aca="false">-'Adayt Appendices'!F118-'Adayt Appendices'!F133</f>
        <v>-0</v>
      </c>
      <c r="Q14" s="65" t="n">
        <f aca="false">-'Adayt Appendices'!G118-'Adayt Appendices'!G133</f>
        <v>-0</v>
      </c>
      <c r="R14" s="65" t="n">
        <f aca="false">-'Adayt Appendices'!H118-'Adayt Appendices'!H133</f>
        <v>-0</v>
      </c>
      <c r="S14" s="65" t="n">
        <f aca="false">-'Adayt Appendices'!I118-'Adayt Appendices'!I133</f>
        <v>-0</v>
      </c>
      <c r="T14" s="65" t="n">
        <f aca="false">-'Adayt Appendices'!J118-'Adayt Appendices'!J133</f>
        <v>-0</v>
      </c>
      <c r="U14" s="65" t="n">
        <f aca="false">-'Adayt Appendices'!K118-'Adayt Appendices'!K133</f>
        <v>-0</v>
      </c>
      <c r="V14" s="65" t="n">
        <f aca="false">-'Adayt Appendices'!L118-'Adayt Appendices'!L133</f>
        <v>-0</v>
      </c>
      <c r="W14" s="65" t="n">
        <f aca="false">-'Adayt Appendices'!M118-'Adayt Appendices'!M133</f>
        <v>-0</v>
      </c>
      <c r="X14" s="65" t="n">
        <f aca="false">-'Adayt Appendices'!N118-'Adayt Appendices'!N133</f>
        <v>-0</v>
      </c>
      <c r="Y14" s="65" t="n">
        <f aca="false">-'Adayt Appendices'!O118-'Adayt Appendices'!O133</f>
        <v>-0</v>
      </c>
      <c r="Z14" s="65" t="n">
        <f aca="false">-'Adayt Appendices'!P118-'Adayt Appendices'!P133</f>
        <v>-0</v>
      </c>
      <c r="AA14" s="65" t="n">
        <f aca="false">-'Adayt Appendices'!Q118-'Adayt Appendices'!Q133</f>
        <v>-0</v>
      </c>
    </row>
    <row r="15" customFormat="false" ht="12" hidden="false" customHeight="true" outlineLevel="0" collapsed="false">
      <c r="A15" s="337"/>
      <c r="B15" s="24" t="s">
        <v>49</v>
      </c>
      <c r="C15" s="65" t="n">
        <f aca="false">-'Adayt Appendices'!C119-'Adayt Appendices'!C134</f>
        <v>-3693498</v>
      </c>
      <c r="D15" s="65" t="e">
        <f aca="false">-#REF!-#REF!</f>
        <v>#REF!</v>
      </c>
      <c r="E15" s="65" t="e">
        <f aca="false">-#REF!-#REF!</f>
        <v>#REF!</v>
      </c>
      <c r="F15" s="65" t="e">
        <f aca="false">-#REF!-#REF!</f>
        <v>#REF!</v>
      </c>
      <c r="G15" s="65" t="e">
        <f aca="false">-#REF!-#REF!</f>
        <v>#REF!</v>
      </c>
      <c r="H15" s="65" t="e">
        <f aca="false">-#REF!-#REF!</f>
        <v>#REF!</v>
      </c>
      <c r="I15" s="65" t="e">
        <f aca="false">-#REF!-#REF!</f>
        <v>#REF!</v>
      </c>
      <c r="J15" s="65" t="e">
        <f aca="false">-#REF!-#REF!</f>
        <v>#REF!</v>
      </c>
      <c r="K15" s="65" t="e">
        <f aca="false">-#REF!-#REF!</f>
        <v>#REF!</v>
      </c>
      <c r="L15" s="65" t="e">
        <f aca="false">-#REF!-#REF!</f>
        <v>#REF!</v>
      </c>
      <c r="M15" s="65" t="e">
        <f aca="false">-#REF!-#REF!</f>
        <v>#REF!</v>
      </c>
      <c r="N15" s="65" t="n">
        <f aca="false">-'Adayt Appendices'!D119-'Adayt Appendices'!D134</f>
        <v>-0</v>
      </c>
      <c r="O15" s="65" t="n">
        <f aca="false">-'Adayt Appendices'!E119-'Adayt Appendices'!E134</f>
        <v>-0</v>
      </c>
      <c r="P15" s="65" t="n">
        <f aca="false">-'Adayt Appendices'!F119-'Adayt Appendices'!F134</f>
        <v>-0</v>
      </c>
      <c r="Q15" s="65" t="n">
        <f aca="false">-'Adayt Appendices'!G119-'Adayt Appendices'!G134</f>
        <v>-0</v>
      </c>
      <c r="R15" s="65" t="n">
        <f aca="false">-'Adayt Appendices'!H119-'Adayt Appendices'!H134</f>
        <v>-0</v>
      </c>
      <c r="S15" s="65" t="n">
        <f aca="false">-'Adayt Appendices'!I119-'Adayt Appendices'!I134</f>
        <v>-0</v>
      </c>
      <c r="T15" s="65" t="n">
        <f aca="false">-'Adayt Appendices'!J119-'Adayt Appendices'!J134</f>
        <v>-0</v>
      </c>
      <c r="U15" s="65" t="n">
        <f aca="false">-'Adayt Appendices'!K119-'Adayt Appendices'!K134</f>
        <v>-0</v>
      </c>
      <c r="V15" s="65" t="n">
        <f aca="false">-'Adayt Appendices'!L119-'Adayt Appendices'!L134</f>
        <v>-0</v>
      </c>
      <c r="W15" s="65" t="n">
        <f aca="false">-'Adayt Appendices'!M119-'Adayt Appendices'!M134</f>
        <v>-0</v>
      </c>
      <c r="X15" s="65" t="n">
        <f aca="false">-'Adayt Appendices'!N119-'Adayt Appendices'!N134</f>
        <v>-0</v>
      </c>
      <c r="Y15" s="65" t="n">
        <f aca="false">-'Adayt Appendices'!O119-'Adayt Appendices'!O134</f>
        <v>-0</v>
      </c>
      <c r="Z15" s="65" t="n">
        <f aca="false">-'Adayt Appendices'!P119-'Adayt Appendices'!P134</f>
        <v>-0</v>
      </c>
      <c r="AA15" s="65" t="n">
        <f aca="false">-'Adayt Appendices'!Q119-'Adayt Appendices'!Q134</f>
        <v>-0</v>
      </c>
    </row>
    <row r="16" customFormat="false" ht="12" hidden="false" customHeight="true" outlineLevel="0" collapsed="false">
      <c r="A16" s="337"/>
      <c r="B16" s="24" t="s">
        <v>50</v>
      </c>
      <c r="C16" s="65" t="n">
        <f aca="false">-'Adayt Appendices'!C120-'Adayt Appendices'!C135</f>
        <v>-30000</v>
      </c>
      <c r="D16" s="65" t="e">
        <f aca="false">-#REF!-#REF!</f>
        <v>#REF!</v>
      </c>
      <c r="E16" s="65" t="e">
        <f aca="false">-#REF!-#REF!</f>
        <v>#REF!</v>
      </c>
      <c r="F16" s="65" t="e">
        <f aca="false">-#REF!-#REF!</f>
        <v>#REF!</v>
      </c>
      <c r="G16" s="65" t="e">
        <f aca="false">-#REF!-#REF!</f>
        <v>#REF!</v>
      </c>
      <c r="H16" s="65" t="e">
        <f aca="false">-#REF!-#REF!</f>
        <v>#REF!</v>
      </c>
      <c r="I16" s="65" t="e">
        <f aca="false">-#REF!-#REF!</f>
        <v>#REF!</v>
      </c>
      <c r="J16" s="65" t="e">
        <f aca="false">-#REF!-#REF!</f>
        <v>#REF!</v>
      </c>
      <c r="K16" s="65" t="e">
        <f aca="false">-#REF!-#REF!</f>
        <v>#REF!</v>
      </c>
      <c r="L16" s="65" t="e">
        <f aca="false">-#REF!-#REF!</f>
        <v>#REF!</v>
      </c>
      <c r="M16" s="65" t="e">
        <f aca="false">-#REF!-#REF!</f>
        <v>#REF!</v>
      </c>
      <c r="N16" s="65" t="n">
        <f aca="false">-'Adayt Appendices'!D120-'Adayt Appendices'!D135</f>
        <v>-0</v>
      </c>
      <c r="O16" s="65" t="n">
        <f aca="false">-'Adayt Appendices'!E120-'Adayt Appendices'!E135</f>
        <v>-0</v>
      </c>
      <c r="P16" s="65" t="n">
        <f aca="false">-'Adayt Appendices'!F120-'Adayt Appendices'!F135</f>
        <v>-0</v>
      </c>
      <c r="Q16" s="65" t="n">
        <f aca="false">-'Adayt Appendices'!G120-'Adayt Appendices'!G135</f>
        <v>-0</v>
      </c>
      <c r="R16" s="65" t="n">
        <f aca="false">-'Adayt Appendices'!H120-'Adayt Appendices'!H135</f>
        <v>-0</v>
      </c>
      <c r="S16" s="65" t="n">
        <f aca="false">-'Adayt Appendices'!I120-'Adayt Appendices'!I135</f>
        <v>-0</v>
      </c>
      <c r="T16" s="65" t="n">
        <f aca="false">-'Adayt Appendices'!J120-'Adayt Appendices'!J135</f>
        <v>-0</v>
      </c>
      <c r="U16" s="65" t="n">
        <f aca="false">-'Adayt Appendices'!K120-'Adayt Appendices'!K135</f>
        <v>-0</v>
      </c>
      <c r="V16" s="65" t="n">
        <f aca="false">-'Adayt Appendices'!L120-'Adayt Appendices'!L135</f>
        <v>-0</v>
      </c>
      <c r="W16" s="65" t="n">
        <f aca="false">-'Adayt Appendices'!M120-'Adayt Appendices'!M135</f>
        <v>-0</v>
      </c>
      <c r="X16" s="65" t="n">
        <f aca="false">-'Adayt Appendices'!N120-'Adayt Appendices'!N135</f>
        <v>-0</v>
      </c>
      <c r="Y16" s="65" t="n">
        <f aca="false">-'Adayt Appendices'!O120-'Adayt Appendices'!O135</f>
        <v>-0</v>
      </c>
      <c r="Z16" s="65" t="n">
        <f aca="false">-'Adayt Appendices'!P120-'Adayt Appendices'!P135</f>
        <v>-0</v>
      </c>
      <c r="AA16" s="65" t="n">
        <f aca="false">-'Adayt Appendices'!Q120-'Adayt Appendices'!Q135</f>
        <v>-0</v>
      </c>
    </row>
    <row r="17" customFormat="false" ht="12" hidden="false" customHeight="true" outlineLevel="0" collapsed="false">
      <c r="A17" s="337"/>
      <c r="B17" s="24" t="s">
        <v>51</v>
      </c>
      <c r="C17" s="65" t="n">
        <f aca="false">-'Adayt Appendices'!C121-'Adayt Appendices'!C136</f>
        <v>-96360</v>
      </c>
      <c r="D17" s="65" t="e">
        <f aca="false">-#REF!-#REF!</f>
        <v>#REF!</v>
      </c>
      <c r="E17" s="65" t="e">
        <f aca="false">-#REF!-#REF!</f>
        <v>#REF!</v>
      </c>
      <c r="F17" s="65" t="e">
        <f aca="false">-#REF!-#REF!</f>
        <v>#REF!</v>
      </c>
      <c r="G17" s="65" t="e">
        <f aca="false">-#REF!-#REF!</f>
        <v>#REF!</v>
      </c>
      <c r="H17" s="65" t="e">
        <f aca="false">-#REF!-#REF!</f>
        <v>#REF!</v>
      </c>
      <c r="I17" s="65" t="e">
        <f aca="false">-#REF!-#REF!</f>
        <v>#REF!</v>
      </c>
      <c r="J17" s="65" t="e">
        <f aca="false">-#REF!-#REF!</f>
        <v>#REF!</v>
      </c>
      <c r="K17" s="65" t="e">
        <f aca="false">-#REF!-#REF!</f>
        <v>#REF!</v>
      </c>
      <c r="L17" s="65" t="e">
        <f aca="false">-#REF!-#REF!</f>
        <v>#REF!</v>
      </c>
      <c r="M17" s="65" t="e">
        <f aca="false">-#REF!-#REF!</f>
        <v>#REF!</v>
      </c>
      <c r="N17" s="65" t="n">
        <f aca="false">-'Adayt Appendices'!D121-'Adayt Appendices'!D136</f>
        <v>-0</v>
      </c>
      <c r="O17" s="65" t="n">
        <f aca="false">-'Adayt Appendices'!E121-'Adayt Appendices'!E136</f>
        <v>-0</v>
      </c>
      <c r="P17" s="65" t="n">
        <f aca="false">-'Adayt Appendices'!F121-'Adayt Appendices'!F136</f>
        <v>-0</v>
      </c>
      <c r="Q17" s="65" t="n">
        <f aca="false">-'Adayt Appendices'!G121-'Adayt Appendices'!G136</f>
        <v>-0</v>
      </c>
      <c r="R17" s="65" t="n">
        <f aca="false">-'Adayt Appendices'!H121-'Adayt Appendices'!H136</f>
        <v>-0</v>
      </c>
      <c r="S17" s="65" t="n">
        <f aca="false">-'Adayt Appendices'!I121-'Adayt Appendices'!I136</f>
        <v>-0</v>
      </c>
      <c r="T17" s="65" t="n">
        <f aca="false">-'Adayt Appendices'!J121-'Adayt Appendices'!J136</f>
        <v>-0</v>
      </c>
      <c r="U17" s="65" t="n">
        <f aca="false">-'Adayt Appendices'!K121-'Adayt Appendices'!K136</f>
        <v>-0</v>
      </c>
      <c r="V17" s="65" t="n">
        <f aca="false">-'Adayt Appendices'!L121-'Adayt Appendices'!L136</f>
        <v>-0</v>
      </c>
      <c r="W17" s="65" t="n">
        <f aca="false">-'Adayt Appendices'!M121-'Adayt Appendices'!M136</f>
        <v>-0</v>
      </c>
      <c r="X17" s="65" t="n">
        <f aca="false">-'Adayt Appendices'!N121-'Adayt Appendices'!N136</f>
        <v>-0</v>
      </c>
      <c r="Y17" s="65" t="n">
        <f aca="false">-'Adayt Appendices'!O121-'Adayt Appendices'!O136</f>
        <v>-0</v>
      </c>
      <c r="Z17" s="65" t="n">
        <f aca="false">-'Adayt Appendices'!P121-'Adayt Appendices'!P136</f>
        <v>-0</v>
      </c>
      <c r="AA17" s="65" t="n">
        <f aca="false">-'Adayt Appendices'!Q121-'Adayt Appendices'!Q136</f>
        <v>-0</v>
      </c>
    </row>
    <row r="18" customFormat="false" ht="12" hidden="false" customHeight="true" outlineLevel="0" collapsed="false">
      <c r="A18" s="337"/>
      <c r="B18" s="24" t="s">
        <v>52</v>
      </c>
      <c r="C18" s="65" t="n">
        <f aca="false">-'Adayt Appendices'!C122-'Adayt Appendices'!C137</f>
        <v>-60558</v>
      </c>
      <c r="D18" s="65" t="e">
        <f aca="false">-#REF!-#REF!</f>
        <v>#REF!</v>
      </c>
      <c r="E18" s="65" t="e">
        <f aca="false">-#REF!-#REF!</f>
        <v>#REF!</v>
      </c>
      <c r="F18" s="65" t="e">
        <f aca="false">-#REF!-#REF!</f>
        <v>#REF!</v>
      </c>
      <c r="G18" s="65" t="e">
        <f aca="false">-#REF!-#REF!</f>
        <v>#REF!</v>
      </c>
      <c r="H18" s="65" t="e">
        <f aca="false">-#REF!-#REF!</f>
        <v>#REF!</v>
      </c>
      <c r="I18" s="65" t="e">
        <f aca="false">-#REF!-#REF!</f>
        <v>#REF!</v>
      </c>
      <c r="J18" s="65" t="e">
        <f aca="false">-#REF!-#REF!</f>
        <v>#REF!</v>
      </c>
      <c r="K18" s="65" t="e">
        <f aca="false">-#REF!-#REF!</f>
        <v>#REF!</v>
      </c>
      <c r="L18" s="65" t="e">
        <f aca="false">-#REF!-#REF!</f>
        <v>#REF!</v>
      </c>
      <c r="M18" s="65" t="e">
        <f aca="false">-#REF!-#REF!</f>
        <v>#REF!</v>
      </c>
      <c r="N18" s="65" t="n">
        <f aca="false">-'Adayt Appendices'!D122-'Adayt Appendices'!D137</f>
        <v>-0</v>
      </c>
      <c r="O18" s="65" t="n">
        <f aca="false">-'Adayt Appendices'!E122-'Adayt Appendices'!E137</f>
        <v>-0</v>
      </c>
      <c r="P18" s="65" t="n">
        <f aca="false">-'Adayt Appendices'!F122-'Adayt Appendices'!F137</f>
        <v>-0</v>
      </c>
      <c r="Q18" s="65" t="n">
        <f aca="false">-'Adayt Appendices'!G122-'Adayt Appendices'!G137</f>
        <v>-0</v>
      </c>
      <c r="R18" s="65" t="n">
        <f aca="false">-'Adayt Appendices'!H122-'Adayt Appendices'!H137</f>
        <v>-0</v>
      </c>
      <c r="S18" s="65" t="n">
        <f aca="false">-'Adayt Appendices'!I122-'Adayt Appendices'!I137</f>
        <v>-0</v>
      </c>
      <c r="T18" s="65" t="n">
        <f aca="false">-'Adayt Appendices'!J122-'Adayt Appendices'!J137</f>
        <v>-0</v>
      </c>
      <c r="U18" s="65" t="n">
        <f aca="false">-'Adayt Appendices'!K122-'Adayt Appendices'!K137</f>
        <v>-0</v>
      </c>
      <c r="V18" s="65" t="n">
        <f aca="false">-'Adayt Appendices'!L122-'Adayt Appendices'!L137</f>
        <v>-0</v>
      </c>
      <c r="W18" s="65" t="n">
        <f aca="false">-'Adayt Appendices'!M122-'Adayt Appendices'!M137</f>
        <v>-0</v>
      </c>
      <c r="X18" s="65" t="n">
        <f aca="false">-'Adayt Appendices'!N122-'Adayt Appendices'!N137</f>
        <v>-0</v>
      </c>
      <c r="Y18" s="65" t="n">
        <f aca="false">-'Adayt Appendices'!O122-'Adayt Appendices'!O137</f>
        <v>-0</v>
      </c>
      <c r="Z18" s="65" t="n">
        <f aca="false">-'Adayt Appendices'!P122-'Adayt Appendices'!P137</f>
        <v>-0</v>
      </c>
      <c r="AA18" s="65" t="n">
        <f aca="false">-'Adayt Appendices'!Q122-'Adayt Appendices'!Q137</f>
        <v>-0</v>
      </c>
    </row>
    <row r="19" customFormat="false" ht="12" hidden="false" customHeight="true" outlineLevel="0" collapsed="false">
      <c r="A19" s="337"/>
      <c r="B19" s="24" t="s">
        <v>53</v>
      </c>
      <c r="C19" s="65" t="n">
        <f aca="false">-'Adayt Appendices'!C123-'Adayt Appendices'!C138</f>
        <v>-0</v>
      </c>
      <c r="D19" s="65" t="e">
        <f aca="false">-#REF!-#REF!</f>
        <v>#REF!</v>
      </c>
      <c r="E19" s="65" t="e">
        <f aca="false">-#REF!-#REF!</f>
        <v>#REF!</v>
      </c>
      <c r="F19" s="65" t="e">
        <f aca="false">-#REF!-#REF!</f>
        <v>#REF!</v>
      </c>
      <c r="G19" s="65" t="e">
        <f aca="false">-#REF!-#REF!</f>
        <v>#REF!</v>
      </c>
      <c r="H19" s="65" t="e">
        <f aca="false">-#REF!-#REF!</f>
        <v>#REF!</v>
      </c>
      <c r="I19" s="65" t="e">
        <f aca="false">-#REF!-#REF!</f>
        <v>#REF!</v>
      </c>
      <c r="J19" s="65" t="e">
        <f aca="false">-#REF!-#REF!</f>
        <v>#REF!</v>
      </c>
      <c r="K19" s="65" t="e">
        <f aca="false">-#REF!-#REF!</f>
        <v>#REF!</v>
      </c>
      <c r="L19" s="65" t="e">
        <f aca="false">-#REF!-#REF!</f>
        <v>#REF!</v>
      </c>
      <c r="M19" s="65" t="e">
        <f aca="false">-#REF!-#REF!</f>
        <v>#REF!</v>
      </c>
      <c r="N19" s="65" t="n">
        <f aca="false">-'Adayt Appendices'!D123-'Adayt Appendices'!D138</f>
        <v>-0</v>
      </c>
      <c r="O19" s="65" t="n">
        <f aca="false">-'Adayt Appendices'!E123-'Adayt Appendices'!E138</f>
        <v>-0</v>
      </c>
      <c r="P19" s="65" t="n">
        <f aca="false">-'Adayt Appendices'!F123-'Adayt Appendices'!F138</f>
        <v>-0</v>
      </c>
      <c r="Q19" s="65" t="n">
        <f aca="false">-'Adayt Appendices'!G123-'Adayt Appendices'!G138</f>
        <v>-0</v>
      </c>
      <c r="R19" s="65" t="n">
        <f aca="false">-'Adayt Appendices'!H123-'Adayt Appendices'!H138</f>
        <v>-0</v>
      </c>
      <c r="S19" s="65" t="n">
        <f aca="false">-'Adayt Appendices'!I123-'Adayt Appendices'!I138</f>
        <v>-0</v>
      </c>
      <c r="T19" s="65" t="n">
        <f aca="false">-'Adayt Appendices'!J123-'Adayt Appendices'!J138</f>
        <v>-0</v>
      </c>
      <c r="U19" s="65" t="n">
        <f aca="false">-'Adayt Appendices'!K123-'Adayt Appendices'!K138</f>
        <v>-0</v>
      </c>
      <c r="V19" s="65" t="n">
        <f aca="false">-'Adayt Appendices'!L123-'Adayt Appendices'!L138</f>
        <v>-0</v>
      </c>
      <c r="W19" s="65" t="n">
        <f aca="false">-'Adayt Appendices'!M123-'Adayt Appendices'!M138</f>
        <v>-0</v>
      </c>
      <c r="X19" s="65" t="n">
        <f aca="false">-'Adayt Appendices'!N123-'Adayt Appendices'!N138</f>
        <v>-0</v>
      </c>
      <c r="Y19" s="65" t="n">
        <f aca="false">-'Adayt Appendices'!O123-'Adayt Appendices'!O138</f>
        <v>-0</v>
      </c>
      <c r="Z19" s="65" t="n">
        <f aca="false">-'Adayt Appendices'!P123-'Adayt Appendices'!P138</f>
        <v>-0</v>
      </c>
      <c r="AA19" s="65" t="n">
        <f aca="false">-'Adayt Appendices'!Q123-'Adayt Appendices'!Q138</f>
        <v>-0</v>
      </c>
    </row>
    <row r="20" customFormat="false" ht="12" hidden="false" customHeight="true" outlineLevel="0" collapsed="false">
      <c r="A20" s="337"/>
      <c r="B20" s="333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</row>
    <row r="21" customFormat="false" ht="12" hidden="false" customHeight="true" outlineLevel="0" collapsed="false">
      <c r="A21" s="337"/>
      <c r="B21" s="335" t="s">
        <v>54</v>
      </c>
      <c r="C21" s="65" t="n">
        <f aca="false">SUM(C11:C19)</f>
        <v>-7692264.25</v>
      </c>
      <c r="D21" s="65" t="e">
        <f aca="false">SUM(D11:D19)</f>
        <v>#REF!</v>
      </c>
      <c r="E21" s="65" t="e">
        <f aca="false">SUM(E11:E19)</f>
        <v>#REF!</v>
      </c>
      <c r="F21" s="65" t="e">
        <f aca="false">SUM(F11:F19)</f>
        <v>#REF!</v>
      </c>
      <c r="G21" s="65" t="e">
        <f aca="false">SUM(G11:G19)</f>
        <v>#REF!</v>
      </c>
      <c r="H21" s="65" t="e">
        <f aca="false">SUM(H11:H19)</f>
        <v>#REF!</v>
      </c>
      <c r="I21" s="65" t="e">
        <f aca="false">SUM(I11:I19)</f>
        <v>#REF!</v>
      </c>
      <c r="J21" s="65" t="e">
        <f aca="false">SUM(J11:J19)</f>
        <v>#REF!</v>
      </c>
      <c r="K21" s="65" t="e">
        <f aca="false">SUM(K11:K19)</f>
        <v>#REF!</v>
      </c>
      <c r="L21" s="65" t="e">
        <f aca="false">SUM(L11:L19)</f>
        <v>#REF!</v>
      </c>
      <c r="M21" s="65" t="e">
        <f aca="false">SUM(M11:M19)</f>
        <v>#REF!</v>
      </c>
      <c r="N21" s="65" t="n">
        <f aca="false">SUM(N11:N19)</f>
        <v>0</v>
      </c>
      <c r="O21" s="65" t="n">
        <f aca="false">SUM(O11:O19)</f>
        <v>0</v>
      </c>
      <c r="P21" s="65" t="n">
        <f aca="false">SUM(P11:P19)</f>
        <v>0</v>
      </c>
      <c r="Q21" s="65" t="n">
        <f aca="false">SUM(Q11:Q19)</f>
        <v>0</v>
      </c>
      <c r="R21" s="65" t="n">
        <f aca="false">SUM(R11:R19)</f>
        <v>0</v>
      </c>
      <c r="S21" s="65" t="n">
        <f aca="false">SUM(S11:S19)</f>
        <v>0</v>
      </c>
      <c r="T21" s="65" t="n">
        <f aca="false">SUM(T11:T19)</f>
        <v>0</v>
      </c>
      <c r="U21" s="65" t="n">
        <f aca="false">SUM(U11:U19)</f>
        <v>0</v>
      </c>
      <c r="V21" s="65" t="n">
        <f aca="false">SUM(V11:V19)</f>
        <v>0</v>
      </c>
      <c r="W21" s="65" t="n">
        <f aca="false">SUM(W11:W19)</f>
        <v>0</v>
      </c>
      <c r="X21" s="65" t="n">
        <f aca="false">SUM(X11:X19)</f>
        <v>0</v>
      </c>
      <c r="Y21" s="65" t="n">
        <f aca="false">SUM(Y11:Y19)</f>
        <v>0</v>
      </c>
      <c r="Z21" s="65" t="n">
        <f aca="false">SUM(Z11:Z19)</f>
        <v>0</v>
      </c>
      <c r="AA21" s="65" t="n">
        <f aca="false">SUM(AA11:AA19)</f>
        <v>0</v>
      </c>
    </row>
    <row r="22" customFormat="false" ht="12.75" hidden="false" customHeight="false" outlineLevel="0" collapsed="false">
      <c r="A22" s="4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customFormat="false" ht="12.75" hidden="false" customHeight="false" outlineLevel="0" collapsed="false">
      <c r="A23" s="45"/>
      <c r="B23" s="77" t="s">
        <v>59</v>
      </c>
      <c r="C23" s="336" t="n">
        <f aca="false">+'Adayt Headcount'!C27</f>
        <v>25</v>
      </c>
      <c r="D23" s="336" t="e">
        <f aca="false">+#REF!</f>
        <v>#REF!</v>
      </c>
      <c r="E23" s="336" t="e">
        <f aca="false">+#REF!</f>
        <v>#REF!</v>
      </c>
      <c r="F23" s="336" t="e">
        <f aca="false">+#REF!</f>
        <v>#REF!</v>
      </c>
      <c r="G23" s="336" t="e">
        <f aca="false">+#REF!</f>
        <v>#REF!</v>
      </c>
      <c r="H23" s="336" t="e">
        <f aca="false">+#REF!</f>
        <v>#REF!</v>
      </c>
      <c r="I23" s="336" t="e">
        <f aca="false">+#REF!</f>
        <v>#REF!</v>
      </c>
      <c r="J23" s="336" t="e">
        <f aca="false">+#REF!</f>
        <v>#REF!</v>
      </c>
      <c r="K23" s="336" t="e">
        <f aca="false">+#REF!</f>
        <v>#REF!</v>
      </c>
      <c r="L23" s="336" t="e">
        <f aca="false">+#REF!</f>
        <v>#REF!</v>
      </c>
      <c r="M23" s="336" t="e">
        <f aca="false">+#REF!</f>
        <v>#REF!</v>
      </c>
      <c r="N23" s="336" t="str">
        <f aca="false">+'Adayt Headcount'!D27</f>
        <v>hard keyed</v>
      </c>
      <c r="O23" s="336" t="n">
        <f aca="false">+'Adayt Headcount'!E27</f>
        <v>0</v>
      </c>
      <c r="P23" s="336" t="n">
        <f aca="false">+'Adayt Headcount'!F27</f>
        <v>0</v>
      </c>
      <c r="Q23" s="336" t="n">
        <f aca="false">+'Adayt Headcount'!G27</f>
        <v>0</v>
      </c>
      <c r="R23" s="336" t="n">
        <f aca="false">+'Adayt Headcount'!H27</f>
        <v>0</v>
      </c>
      <c r="S23" s="336" t="n">
        <f aca="false">+'Adayt Headcount'!I27</f>
        <v>0</v>
      </c>
      <c r="T23" s="336" t="n">
        <f aca="false">+'Adayt Headcount'!J27</f>
        <v>0</v>
      </c>
      <c r="U23" s="336" t="n">
        <f aca="false">+'Adayt Headcount'!K27</f>
        <v>0</v>
      </c>
      <c r="V23" s="336" t="n">
        <f aca="false">+'Adayt Headcount'!L27</f>
        <v>0</v>
      </c>
      <c r="W23" s="336" t="n">
        <f aca="false">+'Adayt Headcount'!M27</f>
        <v>0</v>
      </c>
      <c r="X23" s="336" t="n">
        <f aca="false">+'Adayt Headcount'!N27</f>
        <v>0</v>
      </c>
      <c r="Y23" s="336" t="n">
        <f aca="false">+'Adayt Headcount'!O27</f>
        <v>0</v>
      </c>
      <c r="Z23" s="336" t="n">
        <f aca="false">+'Adayt Headcount'!P27</f>
        <v>0</v>
      </c>
      <c r="AA23" s="336" t="n">
        <f aca="false">+'Adayt Headcount'!Q27</f>
        <v>0</v>
      </c>
    </row>
    <row r="24" customFormat="false" ht="12.75" hidden="false" customHeight="false" outlineLevel="0" collapsed="false">
      <c r="A24" s="4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customFormat="false" ht="12.75" hidden="false" customHeight="false" outlineLevel="0" collapsed="false">
      <c r="A25" s="337" t="s">
        <v>293</v>
      </c>
      <c r="B25" s="24" t="s">
        <v>37</v>
      </c>
      <c r="C25" s="65" t="n">
        <f aca="false">-'Adayt Appendices'!C84-'Adayt Appendices'!C100</f>
        <v>-1835791.5</v>
      </c>
      <c r="D25" s="65" t="e">
        <f aca="false">-#REF!-#REF!</f>
        <v>#REF!</v>
      </c>
      <c r="E25" s="65" t="e">
        <f aca="false">-#REF!-#REF!</f>
        <v>#REF!</v>
      </c>
      <c r="F25" s="65" t="e">
        <f aca="false">-#REF!-#REF!</f>
        <v>#REF!</v>
      </c>
      <c r="G25" s="65" t="e">
        <f aca="false">-#REF!-#REF!</f>
        <v>#REF!</v>
      </c>
      <c r="H25" s="65" t="e">
        <f aca="false">-#REF!-#REF!</f>
        <v>#REF!</v>
      </c>
      <c r="I25" s="65" t="e">
        <f aca="false">-#REF!-#REF!</f>
        <v>#REF!</v>
      </c>
      <c r="J25" s="65" t="e">
        <f aca="false">-#REF!-#REF!</f>
        <v>#REF!</v>
      </c>
      <c r="K25" s="65" t="e">
        <f aca="false">-#REF!-#REF!</f>
        <v>#REF!</v>
      </c>
      <c r="L25" s="65" t="e">
        <f aca="false">-#REF!-#REF!</f>
        <v>#REF!</v>
      </c>
      <c r="M25" s="65" t="e">
        <f aca="false">-#REF!-#REF!</f>
        <v>#REF!</v>
      </c>
      <c r="N25" s="65" t="n">
        <f aca="false">-'Adayt Appendices'!D84-'Adayt Appendices'!D100</f>
        <v>-0</v>
      </c>
      <c r="O25" s="65" t="n">
        <f aca="false">-'Adayt Appendices'!E84-'Adayt Appendices'!E100</f>
        <v>-0</v>
      </c>
      <c r="P25" s="65" t="n">
        <f aca="false">-'Adayt Appendices'!F84-'Adayt Appendices'!F100</f>
        <v>-0</v>
      </c>
      <c r="Q25" s="65" t="n">
        <f aca="false">-'Adayt Appendices'!G84-'Adayt Appendices'!G100</f>
        <v>-0</v>
      </c>
      <c r="R25" s="65" t="n">
        <f aca="false">-'Adayt Appendices'!H84-'Adayt Appendices'!H100</f>
        <v>-0</v>
      </c>
      <c r="S25" s="65" t="n">
        <f aca="false">-'Adayt Appendices'!I84-'Adayt Appendices'!I100</f>
        <v>-0</v>
      </c>
      <c r="T25" s="65" t="n">
        <f aca="false">-'Adayt Appendices'!J84-'Adayt Appendices'!J100</f>
        <v>-0</v>
      </c>
      <c r="U25" s="65" t="n">
        <f aca="false">-'Adayt Appendices'!K84-'Adayt Appendices'!K100</f>
        <v>-0</v>
      </c>
      <c r="V25" s="65" t="n">
        <f aca="false">-'Adayt Appendices'!L84-'Adayt Appendices'!L100</f>
        <v>-0</v>
      </c>
      <c r="W25" s="65" t="n">
        <f aca="false">-'Adayt Appendices'!M84-'Adayt Appendices'!M100</f>
        <v>-0</v>
      </c>
      <c r="X25" s="65" t="n">
        <f aca="false">-'Adayt Appendices'!N84-'Adayt Appendices'!N100</f>
        <v>-0</v>
      </c>
      <c r="Y25" s="65" t="n">
        <f aca="false">-'Adayt Appendices'!O84-'Adayt Appendices'!O100</f>
        <v>-0</v>
      </c>
      <c r="Z25" s="65" t="n">
        <f aca="false">-'Adayt Appendices'!P84-'Adayt Appendices'!P100</f>
        <v>-0</v>
      </c>
      <c r="AA25" s="65" t="n">
        <f aca="false">-'Adayt Appendices'!Q84-'Adayt Appendices'!Q100</f>
        <v>-0</v>
      </c>
    </row>
    <row r="26" customFormat="false" ht="12.75" hidden="false" customHeight="false" outlineLevel="0" collapsed="false">
      <c r="A26" s="337"/>
      <c r="B26" s="24" t="s">
        <v>42</v>
      </c>
      <c r="C26" s="65" t="n">
        <f aca="false">-'Adayt Appendices'!C85-'Adayt Appendices'!C101</f>
        <v>-1274220</v>
      </c>
      <c r="D26" s="65" t="e">
        <f aca="false">-#REF!-#REF!</f>
        <v>#REF!</v>
      </c>
      <c r="E26" s="65" t="e">
        <f aca="false">-#REF!-#REF!</f>
        <v>#REF!</v>
      </c>
      <c r="F26" s="65" t="e">
        <f aca="false">-#REF!-#REF!</f>
        <v>#REF!</v>
      </c>
      <c r="G26" s="65" t="e">
        <f aca="false">-#REF!-#REF!</f>
        <v>#REF!</v>
      </c>
      <c r="H26" s="65" t="e">
        <f aca="false">-#REF!-#REF!</f>
        <v>#REF!</v>
      </c>
      <c r="I26" s="65" t="e">
        <f aca="false">-#REF!-#REF!</f>
        <v>#REF!</v>
      </c>
      <c r="J26" s="65" t="e">
        <f aca="false">-#REF!-#REF!</f>
        <v>#REF!</v>
      </c>
      <c r="K26" s="65" t="e">
        <f aca="false">-#REF!-#REF!</f>
        <v>#REF!</v>
      </c>
      <c r="L26" s="65" t="e">
        <f aca="false">-#REF!-#REF!</f>
        <v>#REF!</v>
      </c>
      <c r="M26" s="65" t="e">
        <f aca="false">-#REF!-#REF!</f>
        <v>#REF!</v>
      </c>
      <c r="N26" s="65" t="n">
        <f aca="false">-'Adayt Appendices'!D85-'Adayt Appendices'!D101</f>
        <v>-0</v>
      </c>
      <c r="O26" s="65" t="n">
        <f aca="false">-'Adayt Appendices'!E85-'Adayt Appendices'!E101</f>
        <v>-0</v>
      </c>
      <c r="P26" s="65" t="n">
        <f aca="false">-'Adayt Appendices'!F85-'Adayt Appendices'!F101</f>
        <v>-0</v>
      </c>
      <c r="Q26" s="65" t="n">
        <f aca="false">-'Adayt Appendices'!G85-'Adayt Appendices'!G101</f>
        <v>-0</v>
      </c>
      <c r="R26" s="65" t="n">
        <f aca="false">-'Adayt Appendices'!H85-'Adayt Appendices'!H101</f>
        <v>-0</v>
      </c>
      <c r="S26" s="65" t="n">
        <f aca="false">-'Adayt Appendices'!I85-'Adayt Appendices'!I101</f>
        <v>-0</v>
      </c>
      <c r="T26" s="65" t="n">
        <f aca="false">-'Adayt Appendices'!J85-'Adayt Appendices'!J101</f>
        <v>-0</v>
      </c>
      <c r="U26" s="65" t="n">
        <f aca="false">-'Adayt Appendices'!K85-'Adayt Appendices'!K101</f>
        <v>-0</v>
      </c>
      <c r="V26" s="65" t="n">
        <f aca="false">-'Adayt Appendices'!L85-'Adayt Appendices'!L101</f>
        <v>-0</v>
      </c>
      <c r="W26" s="65" t="n">
        <f aca="false">-'Adayt Appendices'!M85-'Adayt Appendices'!M101</f>
        <v>-0</v>
      </c>
      <c r="X26" s="65" t="n">
        <f aca="false">-'Adayt Appendices'!N85-'Adayt Appendices'!N101</f>
        <v>-0</v>
      </c>
      <c r="Y26" s="65" t="n">
        <f aca="false">-'Adayt Appendices'!O85-'Adayt Appendices'!O101</f>
        <v>-0</v>
      </c>
      <c r="Z26" s="65" t="n">
        <f aca="false">-'Adayt Appendices'!P85-'Adayt Appendices'!P101</f>
        <v>-0</v>
      </c>
      <c r="AA26" s="65" t="n">
        <f aca="false">-'Adayt Appendices'!Q85-'Adayt Appendices'!Q101</f>
        <v>-0</v>
      </c>
    </row>
    <row r="27" customFormat="false" ht="12.75" hidden="false" customHeight="false" outlineLevel="0" collapsed="false">
      <c r="A27" s="337"/>
      <c r="B27" s="24" t="s">
        <v>45</v>
      </c>
      <c r="C27" s="65" t="n">
        <f aca="false">-'Adayt Appendices'!C86-'Adayt Appendices'!C102</f>
        <v>-24084</v>
      </c>
      <c r="D27" s="65" t="e">
        <f aca="false">-#REF!-#REF!</f>
        <v>#REF!</v>
      </c>
      <c r="E27" s="65" t="e">
        <f aca="false">-#REF!-#REF!</f>
        <v>#REF!</v>
      </c>
      <c r="F27" s="65" t="e">
        <f aca="false">-#REF!-#REF!</f>
        <v>#REF!</v>
      </c>
      <c r="G27" s="65" t="e">
        <f aca="false">-#REF!-#REF!</f>
        <v>#REF!</v>
      </c>
      <c r="H27" s="65" t="e">
        <f aca="false">-#REF!-#REF!</f>
        <v>#REF!</v>
      </c>
      <c r="I27" s="65" t="e">
        <f aca="false">-#REF!-#REF!</f>
        <v>#REF!</v>
      </c>
      <c r="J27" s="65" t="e">
        <f aca="false">-#REF!-#REF!</f>
        <v>#REF!</v>
      </c>
      <c r="K27" s="65" t="e">
        <f aca="false">-#REF!-#REF!</f>
        <v>#REF!</v>
      </c>
      <c r="L27" s="65" t="e">
        <f aca="false">-#REF!-#REF!</f>
        <v>#REF!</v>
      </c>
      <c r="M27" s="65" t="e">
        <f aca="false">-#REF!-#REF!</f>
        <v>#REF!</v>
      </c>
      <c r="N27" s="65" t="n">
        <f aca="false">-'Adayt Appendices'!D86-'Adayt Appendices'!D102</f>
        <v>-0</v>
      </c>
      <c r="O27" s="65" t="n">
        <f aca="false">-'Adayt Appendices'!E86-'Adayt Appendices'!E102</f>
        <v>-0</v>
      </c>
      <c r="P27" s="65" t="n">
        <f aca="false">-'Adayt Appendices'!F86-'Adayt Appendices'!F102</f>
        <v>-0</v>
      </c>
      <c r="Q27" s="65" t="n">
        <f aca="false">-'Adayt Appendices'!G86-'Adayt Appendices'!G102</f>
        <v>-0</v>
      </c>
      <c r="R27" s="65" t="n">
        <f aca="false">-'Adayt Appendices'!H86-'Adayt Appendices'!H102</f>
        <v>-0</v>
      </c>
      <c r="S27" s="65" t="n">
        <f aca="false">-'Adayt Appendices'!I86-'Adayt Appendices'!I102</f>
        <v>-0</v>
      </c>
      <c r="T27" s="65" t="n">
        <f aca="false">-'Adayt Appendices'!J86-'Adayt Appendices'!J102</f>
        <v>-0</v>
      </c>
      <c r="U27" s="65" t="n">
        <f aca="false">-'Adayt Appendices'!K86-'Adayt Appendices'!K102</f>
        <v>-0</v>
      </c>
      <c r="V27" s="65" t="n">
        <f aca="false">-'Adayt Appendices'!L86-'Adayt Appendices'!L102</f>
        <v>-0</v>
      </c>
      <c r="W27" s="65" t="n">
        <f aca="false">-'Adayt Appendices'!M86-'Adayt Appendices'!M102</f>
        <v>-0</v>
      </c>
      <c r="X27" s="65" t="n">
        <f aca="false">-'Adayt Appendices'!N86-'Adayt Appendices'!N102</f>
        <v>-0</v>
      </c>
      <c r="Y27" s="65" t="n">
        <f aca="false">-'Adayt Appendices'!O86-'Adayt Appendices'!O102</f>
        <v>-0</v>
      </c>
      <c r="Z27" s="65" t="n">
        <f aca="false">-'Adayt Appendices'!P86-'Adayt Appendices'!P102</f>
        <v>-0</v>
      </c>
      <c r="AA27" s="65" t="n">
        <f aca="false">-'Adayt Appendices'!Q86-'Adayt Appendices'!Q102</f>
        <v>-0</v>
      </c>
    </row>
    <row r="28" customFormat="false" ht="12.75" hidden="false" customHeight="false" outlineLevel="0" collapsed="false">
      <c r="A28" s="337"/>
      <c r="B28" s="24" t="s">
        <v>48</v>
      </c>
      <c r="C28" s="65" t="n">
        <f aca="false">-'Adayt Appendices'!C87-'Adayt Appendices'!C103</f>
        <v>-705048</v>
      </c>
      <c r="D28" s="65" t="e">
        <f aca="false">-#REF!-#REF!</f>
        <v>#REF!</v>
      </c>
      <c r="E28" s="65" t="e">
        <f aca="false">-#REF!-#REF!</f>
        <v>#REF!</v>
      </c>
      <c r="F28" s="65" t="e">
        <f aca="false">-#REF!-#REF!</f>
        <v>#REF!</v>
      </c>
      <c r="G28" s="65" t="e">
        <f aca="false">-#REF!-#REF!</f>
        <v>#REF!</v>
      </c>
      <c r="H28" s="65" t="e">
        <f aca="false">-#REF!-#REF!</f>
        <v>#REF!</v>
      </c>
      <c r="I28" s="65" t="e">
        <f aca="false">-#REF!-#REF!</f>
        <v>#REF!</v>
      </c>
      <c r="J28" s="65" t="e">
        <f aca="false">-#REF!-#REF!</f>
        <v>#REF!</v>
      </c>
      <c r="K28" s="65" t="e">
        <f aca="false">-#REF!-#REF!</f>
        <v>#REF!</v>
      </c>
      <c r="L28" s="65" t="e">
        <f aca="false">-#REF!-#REF!</f>
        <v>#REF!</v>
      </c>
      <c r="M28" s="65" t="e">
        <f aca="false">-#REF!-#REF!</f>
        <v>#REF!</v>
      </c>
      <c r="N28" s="65" t="n">
        <f aca="false">-'Adayt Appendices'!D87-'Adayt Appendices'!D103</f>
        <v>-0</v>
      </c>
      <c r="O28" s="65" t="n">
        <f aca="false">-'Adayt Appendices'!E87-'Adayt Appendices'!E103</f>
        <v>-0</v>
      </c>
      <c r="P28" s="65" t="n">
        <f aca="false">-'Adayt Appendices'!F87-'Adayt Appendices'!F103</f>
        <v>-0</v>
      </c>
      <c r="Q28" s="65" t="n">
        <f aca="false">-'Adayt Appendices'!G87-'Adayt Appendices'!G103</f>
        <v>-0</v>
      </c>
      <c r="R28" s="65" t="n">
        <f aca="false">-'Adayt Appendices'!H87-'Adayt Appendices'!H103</f>
        <v>-0</v>
      </c>
      <c r="S28" s="65" t="n">
        <f aca="false">-'Adayt Appendices'!I87-'Adayt Appendices'!I103</f>
        <v>-0</v>
      </c>
      <c r="T28" s="65" t="n">
        <f aca="false">-'Adayt Appendices'!J87-'Adayt Appendices'!J103</f>
        <v>-0</v>
      </c>
      <c r="U28" s="65" t="n">
        <f aca="false">-'Adayt Appendices'!K87-'Adayt Appendices'!K103</f>
        <v>-0</v>
      </c>
      <c r="V28" s="65" t="n">
        <f aca="false">-'Adayt Appendices'!L87-'Adayt Appendices'!L103</f>
        <v>-0</v>
      </c>
      <c r="W28" s="65" t="n">
        <f aca="false">-'Adayt Appendices'!M87-'Adayt Appendices'!M103</f>
        <v>-0</v>
      </c>
      <c r="X28" s="65" t="n">
        <f aca="false">-'Adayt Appendices'!N87-'Adayt Appendices'!N103</f>
        <v>-0</v>
      </c>
      <c r="Y28" s="65" t="n">
        <f aca="false">-'Adayt Appendices'!O87-'Adayt Appendices'!O103</f>
        <v>-0</v>
      </c>
      <c r="Z28" s="65" t="n">
        <f aca="false">-'Adayt Appendices'!P87-'Adayt Appendices'!P103</f>
        <v>-0</v>
      </c>
      <c r="AA28" s="65" t="n">
        <f aca="false">-'Adayt Appendices'!Q87-'Adayt Appendices'!Q103</f>
        <v>-0</v>
      </c>
    </row>
    <row r="29" customFormat="false" ht="12.75" hidden="false" customHeight="false" outlineLevel="0" collapsed="false">
      <c r="A29" s="337"/>
      <c r="B29" s="24" t="s">
        <v>49</v>
      </c>
      <c r="C29" s="65" t="n">
        <f aca="false">-'Adayt Appendices'!C88-'Adayt Appendices'!C104</f>
        <v>-2778834</v>
      </c>
      <c r="D29" s="65" t="e">
        <f aca="false">-#REF!-#REF!</f>
        <v>#REF!</v>
      </c>
      <c r="E29" s="65" t="e">
        <f aca="false">-#REF!-#REF!</f>
        <v>#REF!</v>
      </c>
      <c r="F29" s="65" t="e">
        <f aca="false">-#REF!-#REF!</f>
        <v>#REF!</v>
      </c>
      <c r="G29" s="65" t="e">
        <f aca="false">-#REF!-#REF!</f>
        <v>#REF!</v>
      </c>
      <c r="H29" s="65" t="e">
        <f aca="false">-#REF!-#REF!</f>
        <v>#REF!</v>
      </c>
      <c r="I29" s="65" t="e">
        <f aca="false">-#REF!-#REF!</f>
        <v>#REF!</v>
      </c>
      <c r="J29" s="65" t="e">
        <f aca="false">-#REF!-#REF!</f>
        <v>#REF!</v>
      </c>
      <c r="K29" s="65" t="e">
        <f aca="false">-#REF!-#REF!</f>
        <v>#REF!</v>
      </c>
      <c r="L29" s="65" t="e">
        <f aca="false">-#REF!-#REF!</f>
        <v>#REF!</v>
      </c>
      <c r="M29" s="65" t="e">
        <f aca="false">-#REF!-#REF!</f>
        <v>#REF!</v>
      </c>
      <c r="N29" s="65" t="n">
        <f aca="false">-'Adayt Appendices'!D88-'Adayt Appendices'!D104</f>
        <v>-0</v>
      </c>
      <c r="O29" s="65" t="n">
        <f aca="false">-'Adayt Appendices'!E88-'Adayt Appendices'!E104</f>
        <v>-0</v>
      </c>
      <c r="P29" s="65" t="n">
        <f aca="false">-'Adayt Appendices'!F88-'Adayt Appendices'!F104</f>
        <v>-0</v>
      </c>
      <c r="Q29" s="65" t="n">
        <f aca="false">-'Adayt Appendices'!G88-'Adayt Appendices'!G104</f>
        <v>-0</v>
      </c>
      <c r="R29" s="65" t="n">
        <f aca="false">-'Adayt Appendices'!H88-'Adayt Appendices'!H104</f>
        <v>-0</v>
      </c>
      <c r="S29" s="65" t="n">
        <f aca="false">-'Adayt Appendices'!I88-'Adayt Appendices'!I104</f>
        <v>-0</v>
      </c>
      <c r="T29" s="65" t="n">
        <f aca="false">-'Adayt Appendices'!J88-'Adayt Appendices'!J104</f>
        <v>-0</v>
      </c>
      <c r="U29" s="65" t="n">
        <f aca="false">-'Adayt Appendices'!K88-'Adayt Appendices'!K104</f>
        <v>-0</v>
      </c>
      <c r="V29" s="65" t="n">
        <f aca="false">-'Adayt Appendices'!L88-'Adayt Appendices'!L104</f>
        <v>-0</v>
      </c>
      <c r="W29" s="65" t="n">
        <f aca="false">-'Adayt Appendices'!M88-'Adayt Appendices'!M104</f>
        <v>-0</v>
      </c>
      <c r="X29" s="65" t="n">
        <f aca="false">-'Adayt Appendices'!N88-'Adayt Appendices'!N104</f>
        <v>-0</v>
      </c>
      <c r="Y29" s="65" t="n">
        <f aca="false">-'Adayt Appendices'!O88-'Adayt Appendices'!O104</f>
        <v>-0</v>
      </c>
      <c r="Z29" s="65" t="n">
        <f aca="false">-'Adayt Appendices'!P88-'Adayt Appendices'!P104</f>
        <v>-0</v>
      </c>
      <c r="AA29" s="65" t="n">
        <f aca="false">-'Adayt Appendices'!Q88-'Adayt Appendices'!Q104</f>
        <v>-0</v>
      </c>
    </row>
    <row r="30" customFormat="false" ht="12.75" hidden="false" customHeight="false" outlineLevel="0" collapsed="false">
      <c r="A30" s="337"/>
      <c r="B30" s="24" t="s">
        <v>50</v>
      </c>
      <c r="C30" s="65" t="n">
        <f aca="false">-'Adayt Appendices'!C89-'Adayt Appendices'!C105</f>
        <v>-30000</v>
      </c>
      <c r="D30" s="65" t="e">
        <f aca="false">-#REF!-#REF!</f>
        <v>#REF!</v>
      </c>
      <c r="E30" s="65" t="e">
        <f aca="false">-#REF!-#REF!</f>
        <v>#REF!</v>
      </c>
      <c r="F30" s="65" t="e">
        <f aca="false">-#REF!-#REF!</f>
        <v>#REF!</v>
      </c>
      <c r="G30" s="65" t="e">
        <f aca="false">-#REF!-#REF!</f>
        <v>#REF!</v>
      </c>
      <c r="H30" s="65" t="e">
        <f aca="false">-#REF!-#REF!</f>
        <v>#REF!</v>
      </c>
      <c r="I30" s="65" t="e">
        <f aca="false">-#REF!-#REF!</f>
        <v>#REF!</v>
      </c>
      <c r="J30" s="65" t="e">
        <f aca="false">-#REF!-#REF!</f>
        <v>#REF!</v>
      </c>
      <c r="K30" s="65" t="e">
        <f aca="false">-#REF!-#REF!</f>
        <v>#REF!</v>
      </c>
      <c r="L30" s="65" t="e">
        <f aca="false">-#REF!-#REF!</f>
        <v>#REF!</v>
      </c>
      <c r="M30" s="65" t="e">
        <f aca="false">-#REF!-#REF!</f>
        <v>#REF!</v>
      </c>
      <c r="N30" s="65" t="n">
        <f aca="false">-'Adayt Appendices'!D89-'Adayt Appendices'!D105</f>
        <v>-0</v>
      </c>
      <c r="O30" s="65" t="n">
        <f aca="false">-'Adayt Appendices'!E89-'Adayt Appendices'!E105</f>
        <v>-0</v>
      </c>
      <c r="P30" s="65" t="n">
        <f aca="false">-'Adayt Appendices'!F89-'Adayt Appendices'!F105</f>
        <v>-0</v>
      </c>
      <c r="Q30" s="65" t="n">
        <f aca="false">-'Adayt Appendices'!G89-'Adayt Appendices'!G105</f>
        <v>-0</v>
      </c>
      <c r="R30" s="65" t="n">
        <f aca="false">-'Adayt Appendices'!H89-'Adayt Appendices'!H105</f>
        <v>-0</v>
      </c>
      <c r="S30" s="65" t="n">
        <f aca="false">-'Adayt Appendices'!I89-'Adayt Appendices'!I105</f>
        <v>-0</v>
      </c>
      <c r="T30" s="65" t="n">
        <f aca="false">-'Adayt Appendices'!J89-'Adayt Appendices'!J105</f>
        <v>-0</v>
      </c>
      <c r="U30" s="65" t="n">
        <f aca="false">-'Adayt Appendices'!K89-'Adayt Appendices'!K105</f>
        <v>-0</v>
      </c>
      <c r="V30" s="65" t="n">
        <f aca="false">-'Adayt Appendices'!L89-'Adayt Appendices'!L105</f>
        <v>-0</v>
      </c>
      <c r="W30" s="65" t="n">
        <f aca="false">-'Adayt Appendices'!M89-'Adayt Appendices'!M105</f>
        <v>-0</v>
      </c>
      <c r="X30" s="65" t="n">
        <f aca="false">-'Adayt Appendices'!N89-'Adayt Appendices'!N105</f>
        <v>-0</v>
      </c>
      <c r="Y30" s="65" t="n">
        <f aca="false">-'Adayt Appendices'!O89-'Adayt Appendices'!O105</f>
        <v>-0</v>
      </c>
      <c r="Z30" s="65" t="n">
        <f aca="false">-'Adayt Appendices'!P89-'Adayt Appendices'!P105</f>
        <v>-0</v>
      </c>
      <c r="AA30" s="65" t="n">
        <f aca="false">-'Adayt Appendices'!Q89-'Adayt Appendices'!Q105</f>
        <v>-0</v>
      </c>
    </row>
    <row r="31" customFormat="false" ht="12.75" hidden="false" customHeight="false" outlineLevel="0" collapsed="false">
      <c r="A31" s="337"/>
      <c r="B31" s="24" t="s">
        <v>51</v>
      </c>
      <c r="C31" s="65" t="n">
        <f aca="false">-'Adayt Appendices'!C90-'Adayt Appendices'!C106</f>
        <v>-140856</v>
      </c>
      <c r="D31" s="65" t="e">
        <f aca="false">-#REF!-#REF!</f>
        <v>#REF!</v>
      </c>
      <c r="E31" s="65" t="e">
        <f aca="false">-#REF!-#REF!</f>
        <v>#REF!</v>
      </c>
      <c r="F31" s="65" t="e">
        <f aca="false">-#REF!-#REF!</f>
        <v>#REF!</v>
      </c>
      <c r="G31" s="65" t="e">
        <f aca="false">-#REF!-#REF!</f>
        <v>#REF!</v>
      </c>
      <c r="H31" s="65" t="e">
        <f aca="false">-#REF!-#REF!</f>
        <v>#REF!</v>
      </c>
      <c r="I31" s="65" t="e">
        <f aca="false">-#REF!-#REF!</f>
        <v>#REF!</v>
      </c>
      <c r="J31" s="65" t="e">
        <f aca="false">-#REF!-#REF!</f>
        <v>#REF!</v>
      </c>
      <c r="K31" s="65" t="e">
        <f aca="false">-#REF!-#REF!</f>
        <v>#REF!</v>
      </c>
      <c r="L31" s="65" t="e">
        <f aca="false">-#REF!-#REF!</f>
        <v>#REF!</v>
      </c>
      <c r="M31" s="65" t="e">
        <f aca="false">-#REF!-#REF!</f>
        <v>#REF!</v>
      </c>
      <c r="N31" s="65" t="n">
        <f aca="false">-'Adayt Appendices'!D90-'Adayt Appendices'!D106</f>
        <v>-0</v>
      </c>
      <c r="O31" s="65" t="n">
        <f aca="false">-'Adayt Appendices'!E90-'Adayt Appendices'!E106</f>
        <v>-0</v>
      </c>
      <c r="P31" s="65" t="n">
        <f aca="false">-'Adayt Appendices'!F90-'Adayt Appendices'!F106</f>
        <v>-0</v>
      </c>
      <c r="Q31" s="65" t="n">
        <f aca="false">-'Adayt Appendices'!G90-'Adayt Appendices'!G106</f>
        <v>-0</v>
      </c>
      <c r="R31" s="65" t="n">
        <f aca="false">-'Adayt Appendices'!H90-'Adayt Appendices'!H106</f>
        <v>-0</v>
      </c>
      <c r="S31" s="65" t="n">
        <f aca="false">-'Adayt Appendices'!I90-'Adayt Appendices'!I106</f>
        <v>-0</v>
      </c>
      <c r="T31" s="65" t="n">
        <f aca="false">-'Adayt Appendices'!J90-'Adayt Appendices'!J106</f>
        <v>-0</v>
      </c>
      <c r="U31" s="65" t="n">
        <f aca="false">-'Adayt Appendices'!K90-'Adayt Appendices'!K106</f>
        <v>-0</v>
      </c>
      <c r="V31" s="65" t="n">
        <f aca="false">-'Adayt Appendices'!L90-'Adayt Appendices'!L106</f>
        <v>-0</v>
      </c>
      <c r="W31" s="65" t="n">
        <f aca="false">-'Adayt Appendices'!M90-'Adayt Appendices'!M106</f>
        <v>-0</v>
      </c>
      <c r="X31" s="65" t="n">
        <f aca="false">-'Adayt Appendices'!N90-'Adayt Appendices'!N106</f>
        <v>-0</v>
      </c>
      <c r="Y31" s="65" t="n">
        <f aca="false">-'Adayt Appendices'!O90-'Adayt Appendices'!O106</f>
        <v>-0</v>
      </c>
      <c r="Z31" s="65" t="n">
        <f aca="false">-'Adayt Appendices'!P90-'Adayt Appendices'!P106</f>
        <v>-0</v>
      </c>
      <c r="AA31" s="65" t="n">
        <f aca="false">-'Adayt Appendices'!Q90-'Adayt Appendices'!Q106</f>
        <v>-0</v>
      </c>
    </row>
    <row r="32" customFormat="false" ht="12.75" hidden="false" customHeight="false" outlineLevel="0" collapsed="false">
      <c r="A32" s="337"/>
      <c r="B32" s="24" t="s">
        <v>52</v>
      </c>
      <c r="C32" s="65" t="n">
        <f aca="false">-'Adayt Appendices'!C91-'Adayt Appendices'!C107</f>
        <v>-67164</v>
      </c>
      <c r="D32" s="65" t="e">
        <f aca="false">-#REF!-#REF!</f>
        <v>#REF!</v>
      </c>
      <c r="E32" s="65" t="e">
        <f aca="false">-#REF!-#REF!</f>
        <v>#REF!</v>
      </c>
      <c r="F32" s="65" t="e">
        <f aca="false">-#REF!-#REF!</f>
        <v>#REF!</v>
      </c>
      <c r="G32" s="65" t="e">
        <f aca="false">-#REF!-#REF!</f>
        <v>#REF!</v>
      </c>
      <c r="H32" s="65" t="e">
        <f aca="false">-#REF!-#REF!</f>
        <v>#REF!</v>
      </c>
      <c r="I32" s="65" t="e">
        <f aca="false">-#REF!-#REF!</f>
        <v>#REF!</v>
      </c>
      <c r="J32" s="65" t="e">
        <f aca="false">-#REF!-#REF!</f>
        <v>#REF!</v>
      </c>
      <c r="K32" s="65" t="e">
        <f aca="false">-#REF!-#REF!</f>
        <v>#REF!</v>
      </c>
      <c r="L32" s="65" t="e">
        <f aca="false">-#REF!-#REF!</f>
        <v>#REF!</v>
      </c>
      <c r="M32" s="65" t="e">
        <f aca="false">-#REF!-#REF!</f>
        <v>#REF!</v>
      </c>
      <c r="N32" s="65" t="n">
        <f aca="false">-'Adayt Appendices'!D91-'Adayt Appendices'!D107</f>
        <v>-0</v>
      </c>
      <c r="O32" s="65" t="n">
        <f aca="false">-'Adayt Appendices'!E91-'Adayt Appendices'!E107</f>
        <v>-0</v>
      </c>
      <c r="P32" s="65" t="n">
        <f aca="false">-'Adayt Appendices'!F91-'Adayt Appendices'!F107</f>
        <v>-0</v>
      </c>
      <c r="Q32" s="65" t="n">
        <f aca="false">-'Adayt Appendices'!G91-'Adayt Appendices'!G107</f>
        <v>-0</v>
      </c>
      <c r="R32" s="65" t="n">
        <f aca="false">-'Adayt Appendices'!H91-'Adayt Appendices'!H107</f>
        <v>-0</v>
      </c>
      <c r="S32" s="65" t="n">
        <f aca="false">-'Adayt Appendices'!I91-'Adayt Appendices'!I107</f>
        <v>-0</v>
      </c>
      <c r="T32" s="65" t="n">
        <f aca="false">-'Adayt Appendices'!J91-'Adayt Appendices'!J107</f>
        <v>-0</v>
      </c>
      <c r="U32" s="65" t="n">
        <f aca="false">-'Adayt Appendices'!K91-'Adayt Appendices'!K107</f>
        <v>-0</v>
      </c>
      <c r="V32" s="65" t="n">
        <f aca="false">-'Adayt Appendices'!L91-'Adayt Appendices'!L107</f>
        <v>-0</v>
      </c>
      <c r="W32" s="65" t="n">
        <f aca="false">-'Adayt Appendices'!M91-'Adayt Appendices'!M107</f>
        <v>-0</v>
      </c>
      <c r="X32" s="65" t="n">
        <f aca="false">-'Adayt Appendices'!N91-'Adayt Appendices'!N107</f>
        <v>-0</v>
      </c>
      <c r="Y32" s="65" t="n">
        <f aca="false">-'Adayt Appendices'!O91-'Adayt Appendices'!O107</f>
        <v>-0</v>
      </c>
      <c r="Z32" s="65" t="n">
        <f aca="false">-'Adayt Appendices'!P91-'Adayt Appendices'!P107</f>
        <v>-0</v>
      </c>
      <c r="AA32" s="65" t="n">
        <f aca="false">-'Adayt Appendices'!Q91-'Adayt Appendices'!Q107</f>
        <v>-0</v>
      </c>
    </row>
    <row r="33" customFormat="false" ht="12.75" hidden="false" customHeight="false" outlineLevel="0" collapsed="false">
      <c r="A33" s="337"/>
      <c r="B33" s="24" t="s">
        <v>53</v>
      </c>
      <c r="C33" s="65" t="n">
        <f aca="false">-'Adayt Appendices'!C92-'Adayt Appendices'!C108</f>
        <v>-0</v>
      </c>
      <c r="D33" s="65" t="e">
        <f aca="false">-#REF!-#REF!</f>
        <v>#REF!</v>
      </c>
      <c r="E33" s="65" t="e">
        <f aca="false">-#REF!-#REF!</f>
        <v>#REF!</v>
      </c>
      <c r="F33" s="65" t="e">
        <f aca="false">-#REF!-#REF!</f>
        <v>#REF!</v>
      </c>
      <c r="G33" s="65" t="e">
        <f aca="false">-#REF!-#REF!</f>
        <v>#REF!</v>
      </c>
      <c r="H33" s="65" t="e">
        <f aca="false">-#REF!-#REF!</f>
        <v>#REF!</v>
      </c>
      <c r="I33" s="65" t="e">
        <f aca="false">-#REF!-#REF!</f>
        <v>#REF!</v>
      </c>
      <c r="J33" s="65" t="e">
        <f aca="false">-#REF!-#REF!</f>
        <v>#REF!</v>
      </c>
      <c r="K33" s="65" t="e">
        <f aca="false">-#REF!-#REF!</f>
        <v>#REF!</v>
      </c>
      <c r="L33" s="65" t="e">
        <f aca="false">-#REF!-#REF!</f>
        <v>#REF!</v>
      </c>
      <c r="M33" s="65" t="e">
        <f aca="false">-#REF!-#REF!</f>
        <v>#REF!</v>
      </c>
      <c r="N33" s="65" t="n">
        <f aca="false">-'Adayt Appendices'!D92-'Adayt Appendices'!D108</f>
        <v>-0</v>
      </c>
      <c r="O33" s="65" t="n">
        <f aca="false">-'Adayt Appendices'!E92-'Adayt Appendices'!E108</f>
        <v>-0</v>
      </c>
      <c r="P33" s="65" t="n">
        <f aca="false">-'Adayt Appendices'!F92-'Adayt Appendices'!F108</f>
        <v>-0</v>
      </c>
      <c r="Q33" s="65" t="n">
        <f aca="false">-'Adayt Appendices'!G92-'Adayt Appendices'!G108</f>
        <v>-0</v>
      </c>
      <c r="R33" s="65" t="n">
        <f aca="false">-'Adayt Appendices'!H92-'Adayt Appendices'!H108</f>
        <v>-0</v>
      </c>
      <c r="S33" s="65" t="n">
        <f aca="false">-'Adayt Appendices'!I92-'Adayt Appendices'!I108</f>
        <v>-0</v>
      </c>
      <c r="T33" s="65" t="n">
        <f aca="false">-'Adayt Appendices'!J92-'Adayt Appendices'!J108</f>
        <v>-0</v>
      </c>
      <c r="U33" s="65" t="n">
        <f aca="false">-'Adayt Appendices'!K92-'Adayt Appendices'!K108</f>
        <v>-0</v>
      </c>
      <c r="V33" s="65" t="n">
        <f aca="false">-'Adayt Appendices'!L92-'Adayt Appendices'!L108</f>
        <v>-0</v>
      </c>
      <c r="W33" s="65" t="n">
        <f aca="false">-'Adayt Appendices'!M92-'Adayt Appendices'!M108</f>
        <v>-0</v>
      </c>
      <c r="X33" s="65" t="n">
        <f aca="false">-'Adayt Appendices'!N92-'Adayt Appendices'!N108</f>
        <v>-0</v>
      </c>
      <c r="Y33" s="65" t="n">
        <f aca="false">-'Adayt Appendices'!O92-'Adayt Appendices'!O108</f>
        <v>-0</v>
      </c>
      <c r="Z33" s="65" t="n">
        <f aca="false">-'Adayt Appendices'!P92-'Adayt Appendices'!P108</f>
        <v>-0</v>
      </c>
      <c r="AA33" s="65" t="n">
        <f aca="false">-'Adayt Appendices'!Q92-'Adayt Appendices'!Q108</f>
        <v>-0</v>
      </c>
    </row>
    <row r="34" customFormat="false" ht="13.5" hidden="false" customHeight="false" outlineLevel="0" collapsed="false">
      <c r="A34" s="337"/>
      <c r="B34" s="333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</row>
    <row r="35" customFormat="false" ht="12.75" hidden="false" customHeight="false" outlineLevel="0" collapsed="false">
      <c r="A35" s="337"/>
      <c r="B35" s="335" t="s">
        <v>54</v>
      </c>
      <c r="C35" s="65" t="n">
        <f aca="false">SUM(C25:C33)</f>
        <v>-6855997.5</v>
      </c>
      <c r="D35" s="65" t="e">
        <f aca="false">SUM(D25:D33)</f>
        <v>#REF!</v>
      </c>
      <c r="E35" s="65" t="e">
        <f aca="false">SUM(E25:E33)</f>
        <v>#REF!</v>
      </c>
      <c r="F35" s="65" t="e">
        <f aca="false">SUM(F25:F33)</f>
        <v>#REF!</v>
      </c>
      <c r="G35" s="65" t="e">
        <f aca="false">SUM(G25:G33)</f>
        <v>#REF!</v>
      </c>
      <c r="H35" s="65" t="e">
        <f aca="false">SUM(H25:H33)</f>
        <v>#REF!</v>
      </c>
      <c r="I35" s="65" t="e">
        <f aca="false">SUM(I25:I33)</f>
        <v>#REF!</v>
      </c>
      <c r="J35" s="65" t="e">
        <f aca="false">SUM(J25:J33)</f>
        <v>#REF!</v>
      </c>
      <c r="K35" s="65" t="e">
        <f aca="false">SUM(K25:K33)</f>
        <v>#REF!</v>
      </c>
      <c r="L35" s="65" t="e">
        <f aca="false">SUM(L25:L33)</f>
        <v>#REF!</v>
      </c>
      <c r="M35" s="65" t="e">
        <f aca="false">SUM(M25:M33)</f>
        <v>#REF!</v>
      </c>
      <c r="N35" s="65" t="n">
        <f aca="false">SUM(N25:N33)</f>
        <v>0</v>
      </c>
      <c r="O35" s="65" t="n">
        <f aca="false">SUM(O25:O33)</f>
        <v>0</v>
      </c>
      <c r="P35" s="65" t="n">
        <f aca="false">SUM(P25:P33)</f>
        <v>0</v>
      </c>
      <c r="Q35" s="65" t="n">
        <f aca="false">SUM(Q25:Q33)</f>
        <v>0</v>
      </c>
      <c r="R35" s="65" t="n">
        <f aca="false">SUM(R25:R33)</f>
        <v>0</v>
      </c>
      <c r="S35" s="65" t="n">
        <f aca="false">SUM(S25:S33)</f>
        <v>0</v>
      </c>
      <c r="T35" s="65" t="n">
        <f aca="false">SUM(T25:T33)</f>
        <v>0</v>
      </c>
      <c r="U35" s="65" t="n">
        <f aca="false">SUM(U25:U33)</f>
        <v>0</v>
      </c>
      <c r="V35" s="65" t="n">
        <f aca="false">SUM(V25:V33)</f>
        <v>0</v>
      </c>
      <c r="W35" s="65" t="n">
        <f aca="false">SUM(W25:W33)</f>
        <v>0</v>
      </c>
      <c r="X35" s="65" t="n">
        <f aca="false">SUM(X25:X33)</f>
        <v>0</v>
      </c>
      <c r="Y35" s="65" t="n">
        <f aca="false">SUM(Y25:Y33)</f>
        <v>0</v>
      </c>
      <c r="Z35" s="65" t="n">
        <f aca="false">SUM(Z25:Z33)</f>
        <v>0</v>
      </c>
      <c r="AA35" s="65" t="n">
        <f aca="false">SUM(AA25:AA33)</f>
        <v>0</v>
      </c>
    </row>
    <row r="36" customFormat="false" ht="12.75" hidden="false" customHeight="false" outlineLevel="0" collapsed="false">
      <c r="A36" s="4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customFormat="false" ht="12.75" hidden="false" customHeight="false" outlineLevel="0" collapsed="false">
      <c r="A37" s="45"/>
      <c r="B37" s="77" t="s">
        <v>289</v>
      </c>
      <c r="C37" s="336" t="n">
        <f aca="false">+'Adayt Headcount'!C19</f>
        <v>25</v>
      </c>
      <c r="D37" s="336" t="e">
        <f aca="false">+#REF!</f>
        <v>#REF!</v>
      </c>
      <c r="E37" s="336" t="e">
        <f aca="false">+#REF!</f>
        <v>#REF!</v>
      </c>
      <c r="F37" s="336" t="e">
        <f aca="false">+#REF!</f>
        <v>#REF!</v>
      </c>
      <c r="G37" s="336" t="e">
        <f aca="false">+#REF!</f>
        <v>#REF!</v>
      </c>
      <c r="H37" s="336" t="e">
        <f aca="false">+#REF!</f>
        <v>#REF!</v>
      </c>
      <c r="I37" s="336" t="e">
        <f aca="false">+#REF!</f>
        <v>#REF!</v>
      </c>
      <c r="J37" s="336" t="e">
        <f aca="false">+#REF!</f>
        <v>#REF!</v>
      </c>
      <c r="K37" s="336" t="e">
        <f aca="false">+#REF!</f>
        <v>#REF!</v>
      </c>
      <c r="L37" s="336" t="e">
        <f aca="false">+#REF!</f>
        <v>#REF!</v>
      </c>
      <c r="M37" s="336" t="e">
        <f aca="false">+#REF!</f>
        <v>#REF!</v>
      </c>
      <c r="N37" s="336" t="str">
        <f aca="false">+'Adayt Headcount'!D19</f>
        <v>hard keyed</v>
      </c>
      <c r="O37" s="336" t="n">
        <f aca="false">+'Adayt Headcount'!E19</f>
        <v>0</v>
      </c>
      <c r="P37" s="336" t="n">
        <f aca="false">+'Adayt Headcount'!F19</f>
        <v>0</v>
      </c>
      <c r="Q37" s="336" t="n">
        <f aca="false">+'Adayt Headcount'!G19</f>
        <v>0</v>
      </c>
      <c r="R37" s="336" t="n">
        <f aca="false">+'Adayt Headcount'!H19</f>
        <v>0</v>
      </c>
      <c r="S37" s="336" t="n">
        <f aca="false">+'Adayt Headcount'!I19</f>
        <v>0</v>
      </c>
      <c r="T37" s="336" t="n">
        <f aca="false">+'Adayt Headcount'!J19</f>
        <v>0</v>
      </c>
      <c r="U37" s="336" t="n">
        <f aca="false">+'Adayt Headcount'!K19</f>
        <v>0</v>
      </c>
      <c r="V37" s="336" t="n">
        <f aca="false">+'Adayt Headcount'!L19</f>
        <v>0</v>
      </c>
      <c r="W37" s="336" t="n">
        <f aca="false">+'Adayt Headcount'!M19</f>
        <v>0</v>
      </c>
      <c r="X37" s="336" t="n">
        <f aca="false">+'Adayt Headcount'!N19</f>
        <v>0</v>
      </c>
      <c r="Y37" s="336" t="n">
        <f aca="false">+'Adayt Headcount'!O19</f>
        <v>0</v>
      </c>
      <c r="Z37" s="336" t="n">
        <f aca="false">+'Adayt Headcount'!P19</f>
        <v>0</v>
      </c>
      <c r="AA37" s="336" t="n">
        <f aca="false">+'Adayt Headcount'!Q19</f>
        <v>0</v>
      </c>
      <c r="AB37" s="336"/>
    </row>
    <row r="38" customFormat="false" ht="12.75" hidden="false" customHeight="false" outlineLevel="0" collapsed="false">
      <c r="A38" s="4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customFormat="false" ht="12.75" hidden="false" customHeight="false" outlineLevel="0" collapsed="false">
      <c r="A39" s="337" t="s">
        <v>294</v>
      </c>
      <c r="B39" s="24" t="s">
        <v>37</v>
      </c>
      <c r="C39" s="65" t="n">
        <f aca="false">-C25+C11</f>
        <v>1.24999999976717</v>
      </c>
      <c r="D39" s="65" t="e">
        <f aca="false">-D25+D11</f>
        <v>#REF!</v>
      </c>
      <c r="E39" s="65" t="e">
        <f aca="false">-E25+E11</f>
        <v>#REF!</v>
      </c>
      <c r="F39" s="65" t="e">
        <f aca="false">-F25+F11</f>
        <v>#REF!</v>
      </c>
      <c r="G39" s="65" t="e">
        <f aca="false">-G25+G11</f>
        <v>#REF!</v>
      </c>
      <c r="H39" s="65" t="e">
        <f aca="false">-H25+H11</f>
        <v>#REF!</v>
      </c>
      <c r="I39" s="65" t="e">
        <f aca="false">-I25+I11</f>
        <v>#REF!</v>
      </c>
      <c r="J39" s="65" t="e">
        <f aca="false">-J25+J11</f>
        <v>#REF!</v>
      </c>
      <c r="K39" s="65" t="e">
        <f aca="false">-K25+K11</f>
        <v>#REF!</v>
      </c>
      <c r="L39" s="65" t="e">
        <f aca="false">-L25+L11</f>
        <v>#REF!</v>
      </c>
      <c r="M39" s="65" t="e">
        <f aca="false">-M25+M11</f>
        <v>#REF!</v>
      </c>
      <c r="N39" s="65" t="n">
        <f aca="false">-N25+N11</f>
        <v>0</v>
      </c>
      <c r="O39" s="65" t="n">
        <f aca="false">-O25+O11</f>
        <v>0</v>
      </c>
      <c r="P39" s="65" t="n">
        <f aca="false">-P25+P11</f>
        <v>0</v>
      </c>
      <c r="Q39" s="65" t="n">
        <f aca="false">-Q25+Q11</f>
        <v>0</v>
      </c>
      <c r="R39" s="65" t="n">
        <f aca="false">-R25+R11</f>
        <v>0</v>
      </c>
      <c r="S39" s="65" t="n">
        <f aca="false">-S25+S11</f>
        <v>0</v>
      </c>
      <c r="T39" s="65" t="n">
        <f aca="false">-T25+T11</f>
        <v>0</v>
      </c>
      <c r="U39" s="65" t="n">
        <f aca="false">-U25+U11</f>
        <v>0</v>
      </c>
      <c r="V39" s="65" t="n">
        <f aca="false">-V25+V11</f>
        <v>0</v>
      </c>
      <c r="W39" s="65" t="n">
        <f aca="false">-W25+W11</f>
        <v>0</v>
      </c>
      <c r="X39" s="65" t="n">
        <f aca="false">-X25+X11</f>
        <v>0</v>
      </c>
      <c r="Y39" s="65" t="n">
        <f aca="false">-Y25+Y11</f>
        <v>0</v>
      </c>
      <c r="Z39" s="65" t="n">
        <f aca="false">-Z25+Z11</f>
        <v>0</v>
      </c>
      <c r="AA39" s="65" t="n">
        <f aca="false">-AA25+AA11</f>
        <v>0</v>
      </c>
    </row>
    <row r="40" customFormat="false" ht="12.75" hidden="false" customHeight="false" outlineLevel="0" collapsed="false">
      <c r="A40" s="337"/>
      <c r="B40" s="24" t="s">
        <v>42</v>
      </c>
      <c r="C40" s="65" t="n">
        <f aca="false">-C26+C12</f>
        <v>81630</v>
      </c>
      <c r="D40" s="65" t="e">
        <f aca="false">-D26+D12</f>
        <v>#REF!</v>
      </c>
      <c r="E40" s="65" t="e">
        <f aca="false">-E26+E12</f>
        <v>#REF!</v>
      </c>
      <c r="F40" s="65" t="e">
        <f aca="false">-F26+F12</f>
        <v>#REF!</v>
      </c>
      <c r="G40" s="65" t="e">
        <f aca="false">-G26+G12</f>
        <v>#REF!</v>
      </c>
      <c r="H40" s="65" t="e">
        <f aca="false">-H26+H12</f>
        <v>#REF!</v>
      </c>
      <c r="I40" s="65" t="e">
        <f aca="false">-I26+I12</f>
        <v>#REF!</v>
      </c>
      <c r="J40" s="65" t="e">
        <f aca="false">-J26+J12</f>
        <v>#REF!</v>
      </c>
      <c r="K40" s="65" t="e">
        <f aca="false">-K26+K12</f>
        <v>#REF!</v>
      </c>
      <c r="L40" s="65" t="e">
        <f aca="false">-L26+L12</f>
        <v>#REF!</v>
      </c>
      <c r="M40" s="65" t="e">
        <f aca="false">-M26+M12</f>
        <v>#REF!</v>
      </c>
      <c r="N40" s="65" t="n">
        <f aca="false">-N26+N12</f>
        <v>0</v>
      </c>
      <c r="O40" s="65" t="n">
        <f aca="false">-O26+O12</f>
        <v>0</v>
      </c>
      <c r="P40" s="65" t="n">
        <f aca="false">-P26+P12</f>
        <v>0</v>
      </c>
      <c r="Q40" s="65" t="n">
        <f aca="false">-Q26+Q12</f>
        <v>0</v>
      </c>
      <c r="R40" s="65" t="n">
        <f aca="false">-R26+R12</f>
        <v>0</v>
      </c>
      <c r="S40" s="65" t="n">
        <f aca="false">-S26+S12</f>
        <v>0</v>
      </c>
      <c r="T40" s="65" t="n">
        <f aca="false">-T26+T12</f>
        <v>0</v>
      </c>
      <c r="U40" s="65" t="n">
        <f aca="false">-U26+U12</f>
        <v>0</v>
      </c>
      <c r="V40" s="65" t="n">
        <f aca="false">-V26+V12</f>
        <v>0</v>
      </c>
      <c r="W40" s="65" t="n">
        <f aca="false">-W26+W12</f>
        <v>0</v>
      </c>
      <c r="X40" s="65" t="n">
        <f aca="false">-X26+X12</f>
        <v>0</v>
      </c>
      <c r="Y40" s="65" t="n">
        <f aca="false">-Y26+Y12</f>
        <v>0</v>
      </c>
      <c r="Z40" s="65" t="n">
        <f aca="false">-Z26+Z12</f>
        <v>0</v>
      </c>
      <c r="AA40" s="65" t="n">
        <f aca="false">-AA26+AA12</f>
        <v>0</v>
      </c>
    </row>
    <row r="41" customFormat="false" ht="12.75" hidden="false" customHeight="false" outlineLevel="0" collapsed="false">
      <c r="A41" s="337"/>
      <c r="B41" s="24" t="s">
        <v>45</v>
      </c>
      <c r="C41" s="65" t="n">
        <f aca="false">-C27+C13</f>
        <v>-5892</v>
      </c>
      <c r="D41" s="65" t="e">
        <f aca="false">-D27+D13</f>
        <v>#REF!</v>
      </c>
      <c r="E41" s="65" t="e">
        <f aca="false">-E27+E13</f>
        <v>#REF!</v>
      </c>
      <c r="F41" s="65" t="e">
        <f aca="false">-F27+F13</f>
        <v>#REF!</v>
      </c>
      <c r="G41" s="65" t="e">
        <f aca="false">-G27+G13</f>
        <v>#REF!</v>
      </c>
      <c r="H41" s="65" t="e">
        <f aca="false">-H27+H13</f>
        <v>#REF!</v>
      </c>
      <c r="I41" s="65" t="e">
        <f aca="false">-I27+I13</f>
        <v>#REF!</v>
      </c>
      <c r="J41" s="65" t="e">
        <f aca="false">-J27+J13</f>
        <v>#REF!</v>
      </c>
      <c r="K41" s="65" t="e">
        <f aca="false">-K27+K13</f>
        <v>#REF!</v>
      </c>
      <c r="L41" s="65" t="e">
        <f aca="false">-L27+L13</f>
        <v>#REF!</v>
      </c>
      <c r="M41" s="65" t="e">
        <f aca="false">-M27+M13</f>
        <v>#REF!</v>
      </c>
      <c r="N41" s="65" t="n">
        <f aca="false">-N27+N13</f>
        <v>0</v>
      </c>
      <c r="O41" s="65" t="n">
        <f aca="false">-O27+O13</f>
        <v>0</v>
      </c>
      <c r="P41" s="65" t="n">
        <f aca="false">-P27+P13</f>
        <v>0</v>
      </c>
      <c r="Q41" s="65" t="n">
        <f aca="false">-Q27+Q13</f>
        <v>0</v>
      </c>
      <c r="R41" s="65" t="n">
        <f aca="false">-R27+R13</f>
        <v>0</v>
      </c>
      <c r="S41" s="65" t="n">
        <f aca="false">-S27+S13</f>
        <v>0</v>
      </c>
      <c r="T41" s="65" t="n">
        <f aca="false">-T27+T13</f>
        <v>0</v>
      </c>
      <c r="U41" s="65" t="n">
        <f aca="false">-U27+U13</f>
        <v>0</v>
      </c>
      <c r="V41" s="65" t="n">
        <f aca="false">-V27+V13</f>
        <v>0</v>
      </c>
      <c r="W41" s="65" t="n">
        <f aca="false">-W27+W13</f>
        <v>0</v>
      </c>
      <c r="X41" s="65" t="n">
        <f aca="false">-X27+X13</f>
        <v>0</v>
      </c>
      <c r="Y41" s="65" t="n">
        <f aca="false">-Y27+Y13</f>
        <v>0</v>
      </c>
      <c r="Z41" s="65" t="n">
        <f aca="false">-Z27+Z13</f>
        <v>0</v>
      </c>
      <c r="AA41" s="65" t="n">
        <f aca="false">-AA27+AA13</f>
        <v>0</v>
      </c>
    </row>
    <row r="42" customFormat="false" ht="12.75" hidden="false" customHeight="false" outlineLevel="0" collapsed="false">
      <c r="A42" s="337"/>
      <c r="B42" s="24" t="s">
        <v>48</v>
      </c>
      <c r="C42" s="65" t="n">
        <f aca="false">-C28+C14</f>
        <v>-48444</v>
      </c>
      <c r="D42" s="65" t="e">
        <f aca="false">-D28+D14</f>
        <v>#REF!</v>
      </c>
      <c r="E42" s="65" t="e">
        <f aca="false">-E28+E14</f>
        <v>#REF!</v>
      </c>
      <c r="F42" s="65" t="e">
        <f aca="false">-F28+F14</f>
        <v>#REF!</v>
      </c>
      <c r="G42" s="65" t="e">
        <f aca="false">-G28+G14</f>
        <v>#REF!</v>
      </c>
      <c r="H42" s="65" t="e">
        <f aca="false">-H28+H14</f>
        <v>#REF!</v>
      </c>
      <c r="I42" s="65" t="e">
        <f aca="false">-I28+I14</f>
        <v>#REF!</v>
      </c>
      <c r="J42" s="65" t="e">
        <f aca="false">-J28+J14</f>
        <v>#REF!</v>
      </c>
      <c r="K42" s="65" t="e">
        <f aca="false">-K28+K14</f>
        <v>#REF!</v>
      </c>
      <c r="L42" s="65" t="e">
        <f aca="false">-L28+L14</f>
        <v>#REF!</v>
      </c>
      <c r="M42" s="65" t="e">
        <f aca="false">-M28+M14</f>
        <v>#REF!</v>
      </c>
      <c r="N42" s="65" t="n">
        <f aca="false">-N28+N14</f>
        <v>0</v>
      </c>
      <c r="O42" s="65" t="n">
        <f aca="false">-O28+O14</f>
        <v>0</v>
      </c>
      <c r="P42" s="65" t="n">
        <f aca="false">-P28+P14</f>
        <v>0</v>
      </c>
      <c r="Q42" s="65" t="n">
        <f aca="false">-Q28+Q14</f>
        <v>0</v>
      </c>
      <c r="R42" s="65" t="n">
        <f aca="false">-R28+R14</f>
        <v>0</v>
      </c>
      <c r="S42" s="65" t="n">
        <f aca="false">-S28+S14</f>
        <v>0</v>
      </c>
      <c r="T42" s="65" t="n">
        <f aca="false">-T28+T14</f>
        <v>0</v>
      </c>
      <c r="U42" s="65" t="n">
        <f aca="false">-U28+U14</f>
        <v>0</v>
      </c>
      <c r="V42" s="65" t="n">
        <f aca="false">-V28+V14</f>
        <v>0</v>
      </c>
      <c r="W42" s="65" t="n">
        <f aca="false">-W28+W14</f>
        <v>0</v>
      </c>
      <c r="X42" s="65" t="n">
        <f aca="false">-X28+X14</f>
        <v>0</v>
      </c>
      <c r="Y42" s="65" t="n">
        <f aca="false">-Y28+Y14</f>
        <v>0</v>
      </c>
      <c r="Z42" s="65" t="n">
        <f aca="false">-Z28+Z14</f>
        <v>0</v>
      </c>
      <c r="AA42" s="65" t="n">
        <f aca="false">-AA28+AA14</f>
        <v>0</v>
      </c>
    </row>
    <row r="43" customFormat="false" ht="12.75" hidden="false" customHeight="false" outlineLevel="0" collapsed="false">
      <c r="A43" s="337"/>
      <c r="B43" s="24" t="s">
        <v>49</v>
      </c>
      <c r="C43" s="65" t="n">
        <f aca="false">-C29+C15</f>
        <v>-914664</v>
      </c>
      <c r="D43" s="65" t="e">
        <f aca="false">-D29+D15</f>
        <v>#REF!</v>
      </c>
      <c r="E43" s="65" t="e">
        <f aca="false">-E29+E15</f>
        <v>#REF!</v>
      </c>
      <c r="F43" s="65" t="e">
        <f aca="false">-F29+F15</f>
        <v>#REF!</v>
      </c>
      <c r="G43" s="65" t="e">
        <f aca="false">-G29+G15</f>
        <v>#REF!</v>
      </c>
      <c r="H43" s="65" t="e">
        <f aca="false">-H29+H15</f>
        <v>#REF!</v>
      </c>
      <c r="I43" s="65" t="e">
        <f aca="false">-I29+I15</f>
        <v>#REF!</v>
      </c>
      <c r="J43" s="65" t="e">
        <f aca="false">-J29+J15</f>
        <v>#REF!</v>
      </c>
      <c r="K43" s="65" t="e">
        <f aca="false">-K29+K15</f>
        <v>#REF!</v>
      </c>
      <c r="L43" s="65" t="e">
        <f aca="false">-L29+L15</f>
        <v>#REF!</v>
      </c>
      <c r="M43" s="65" t="e">
        <f aca="false">-M29+M15</f>
        <v>#REF!</v>
      </c>
      <c r="N43" s="65" t="n">
        <f aca="false">-N29+N15</f>
        <v>0</v>
      </c>
      <c r="O43" s="65" t="n">
        <f aca="false">-O29+O15</f>
        <v>0</v>
      </c>
      <c r="P43" s="65" t="n">
        <f aca="false">-P29+P15</f>
        <v>0</v>
      </c>
      <c r="Q43" s="65" t="n">
        <f aca="false">-Q29+Q15</f>
        <v>0</v>
      </c>
      <c r="R43" s="65" t="n">
        <f aca="false">-R29+R15</f>
        <v>0</v>
      </c>
      <c r="S43" s="65" t="n">
        <f aca="false">-S29+S15</f>
        <v>0</v>
      </c>
      <c r="T43" s="65" t="n">
        <f aca="false">-T29+T15</f>
        <v>0</v>
      </c>
      <c r="U43" s="65" t="n">
        <f aca="false">-U29+U15</f>
        <v>0</v>
      </c>
      <c r="V43" s="65" t="n">
        <f aca="false">-V29+V15</f>
        <v>0</v>
      </c>
      <c r="W43" s="65" t="n">
        <f aca="false">-W29+W15</f>
        <v>0</v>
      </c>
      <c r="X43" s="65" t="n">
        <f aca="false">-X29+X15</f>
        <v>0</v>
      </c>
      <c r="Y43" s="65" t="n">
        <f aca="false">-Y29+Y15</f>
        <v>0</v>
      </c>
      <c r="Z43" s="65" t="n">
        <f aca="false">-Z29+Z15</f>
        <v>0</v>
      </c>
      <c r="AA43" s="65" t="n">
        <f aca="false">-AA29+AA15</f>
        <v>0</v>
      </c>
    </row>
    <row r="44" customFormat="false" ht="12.75" hidden="false" customHeight="false" outlineLevel="0" collapsed="false">
      <c r="A44" s="337"/>
      <c r="B44" s="24" t="s">
        <v>50</v>
      </c>
      <c r="C44" s="65" t="n">
        <f aca="false">-C30+C16</f>
        <v>0</v>
      </c>
      <c r="D44" s="65" t="e">
        <f aca="false">-D30+D16</f>
        <v>#REF!</v>
      </c>
      <c r="E44" s="65" t="e">
        <f aca="false">-E30+E16</f>
        <v>#REF!</v>
      </c>
      <c r="F44" s="65" t="e">
        <f aca="false">-F30+F16</f>
        <v>#REF!</v>
      </c>
      <c r="G44" s="65" t="e">
        <f aca="false">-G30+G16</f>
        <v>#REF!</v>
      </c>
      <c r="H44" s="65" t="e">
        <f aca="false">-H30+H16</f>
        <v>#REF!</v>
      </c>
      <c r="I44" s="65" t="e">
        <f aca="false">-I30+I16</f>
        <v>#REF!</v>
      </c>
      <c r="J44" s="65" t="e">
        <f aca="false">-J30+J16</f>
        <v>#REF!</v>
      </c>
      <c r="K44" s="65" t="e">
        <f aca="false">-K30+K16</f>
        <v>#REF!</v>
      </c>
      <c r="L44" s="65" t="e">
        <f aca="false">-L30+L16</f>
        <v>#REF!</v>
      </c>
      <c r="M44" s="65" t="e">
        <f aca="false">-M30+M16</f>
        <v>#REF!</v>
      </c>
      <c r="N44" s="65" t="n">
        <f aca="false">-N30+N16</f>
        <v>0</v>
      </c>
      <c r="O44" s="65" t="n">
        <f aca="false">-O30+O16</f>
        <v>0</v>
      </c>
      <c r="P44" s="65" t="n">
        <f aca="false">-P30+P16</f>
        <v>0</v>
      </c>
      <c r="Q44" s="65" t="n">
        <f aca="false">-Q30+Q16</f>
        <v>0</v>
      </c>
      <c r="R44" s="65" t="n">
        <f aca="false">-R30+R16</f>
        <v>0</v>
      </c>
      <c r="S44" s="65" t="n">
        <f aca="false">-S30+S16</f>
        <v>0</v>
      </c>
      <c r="T44" s="65" t="n">
        <f aca="false">-T30+T16</f>
        <v>0</v>
      </c>
      <c r="U44" s="65" t="n">
        <f aca="false">-U30+U16</f>
        <v>0</v>
      </c>
      <c r="V44" s="65" t="n">
        <f aca="false">-V30+V16</f>
        <v>0</v>
      </c>
      <c r="W44" s="65" t="n">
        <f aca="false">-W30+W16</f>
        <v>0</v>
      </c>
      <c r="X44" s="65" t="n">
        <f aca="false">-X30+X16</f>
        <v>0</v>
      </c>
      <c r="Y44" s="65" t="n">
        <f aca="false">-Y30+Y16</f>
        <v>0</v>
      </c>
      <c r="Z44" s="65" t="n">
        <f aca="false">-Z30+Z16</f>
        <v>0</v>
      </c>
      <c r="AA44" s="65" t="n">
        <f aca="false">-AA30+AA16</f>
        <v>0</v>
      </c>
    </row>
    <row r="45" customFormat="false" ht="12.75" hidden="false" customHeight="false" outlineLevel="0" collapsed="false">
      <c r="A45" s="337"/>
      <c r="B45" s="24" t="s">
        <v>51</v>
      </c>
      <c r="C45" s="65" t="n">
        <f aca="false">-C31+C17</f>
        <v>44496</v>
      </c>
      <c r="D45" s="65" t="e">
        <f aca="false">-D31+D17</f>
        <v>#REF!</v>
      </c>
      <c r="E45" s="65" t="e">
        <f aca="false">-E31+E17</f>
        <v>#REF!</v>
      </c>
      <c r="F45" s="65" t="e">
        <f aca="false">-F31+F17</f>
        <v>#REF!</v>
      </c>
      <c r="G45" s="65" t="e">
        <f aca="false">-G31+G17</f>
        <v>#REF!</v>
      </c>
      <c r="H45" s="65" t="e">
        <f aca="false">-H31+H17</f>
        <v>#REF!</v>
      </c>
      <c r="I45" s="65" t="e">
        <f aca="false">-I31+I17</f>
        <v>#REF!</v>
      </c>
      <c r="J45" s="65" t="e">
        <f aca="false">-J31+J17</f>
        <v>#REF!</v>
      </c>
      <c r="K45" s="65" t="e">
        <f aca="false">-K31+K17</f>
        <v>#REF!</v>
      </c>
      <c r="L45" s="65" t="e">
        <f aca="false">-L31+L17</f>
        <v>#REF!</v>
      </c>
      <c r="M45" s="65" t="e">
        <f aca="false">-M31+M17</f>
        <v>#REF!</v>
      </c>
      <c r="N45" s="65" t="n">
        <f aca="false">-N31+N17</f>
        <v>0</v>
      </c>
      <c r="O45" s="65" t="n">
        <f aca="false">-O31+O17</f>
        <v>0</v>
      </c>
      <c r="P45" s="65" t="n">
        <f aca="false">-P31+P17</f>
        <v>0</v>
      </c>
      <c r="Q45" s="65" t="n">
        <f aca="false">-Q31+Q17</f>
        <v>0</v>
      </c>
      <c r="R45" s="65" t="n">
        <f aca="false">-R31+R17</f>
        <v>0</v>
      </c>
      <c r="S45" s="65" t="n">
        <f aca="false">-S31+S17</f>
        <v>0</v>
      </c>
      <c r="T45" s="65" t="n">
        <f aca="false">-T31+T17</f>
        <v>0</v>
      </c>
      <c r="U45" s="65" t="n">
        <f aca="false">-U31+U17</f>
        <v>0</v>
      </c>
      <c r="V45" s="65" t="n">
        <f aca="false">-V31+V17</f>
        <v>0</v>
      </c>
      <c r="W45" s="65" t="n">
        <f aca="false">-W31+W17</f>
        <v>0</v>
      </c>
      <c r="X45" s="65" t="n">
        <f aca="false">-X31+X17</f>
        <v>0</v>
      </c>
      <c r="Y45" s="65" t="n">
        <f aca="false">-Y31+Y17</f>
        <v>0</v>
      </c>
      <c r="Z45" s="65" t="n">
        <f aca="false">-Z31+Z17</f>
        <v>0</v>
      </c>
      <c r="AA45" s="65" t="n">
        <f aca="false">-AA31+AA17</f>
        <v>0</v>
      </c>
    </row>
    <row r="46" customFormat="false" ht="12.75" hidden="false" customHeight="false" outlineLevel="0" collapsed="false">
      <c r="A46" s="337"/>
      <c r="B46" s="24" t="s">
        <v>52</v>
      </c>
      <c r="C46" s="65" t="n">
        <f aca="false">-C32+C18</f>
        <v>6606</v>
      </c>
      <c r="D46" s="65" t="e">
        <f aca="false">-D32+D18</f>
        <v>#REF!</v>
      </c>
      <c r="E46" s="65" t="e">
        <f aca="false">-E32+E18</f>
        <v>#REF!</v>
      </c>
      <c r="F46" s="65" t="e">
        <f aca="false">-F32+F18</f>
        <v>#REF!</v>
      </c>
      <c r="G46" s="65" t="e">
        <f aca="false">-G32+G18</f>
        <v>#REF!</v>
      </c>
      <c r="H46" s="65" t="e">
        <f aca="false">-H32+H18</f>
        <v>#REF!</v>
      </c>
      <c r="I46" s="65" t="e">
        <f aca="false">-I32+I18</f>
        <v>#REF!</v>
      </c>
      <c r="J46" s="65" t="e">
        <f aca="false">-J32+J18</f>
        <v>#REF!</v>
      </c>
      <c r="K46" s="65" t="e">
        <f aca="false">-K32+K18</f>
        <v>#REF!</v>
      </c>
      <c r="L46" s="65" t="e">
        <f aca="false">-L32+L18</f>
        <v>#REF!</v>
      </c>
      <c r="M46" s="65" t="e">
        <f aca="false">-M32+M18</f>
        <v>#REF!</v>
      </c>
      <c r="N46" s="65" t="n">
        <f aca="false">-N32+N18</f>
        <v>0</v>
      </c>
      <c r="O46" s="65" t="n">
        <f aca="false">-O32+O18</f>
        <v>0</v>
      </c>
      <c r="P46" s="65" t="n">
        <f aca="false">-P32+P18</f>
        <v>0</v>
      </c>
      <c r="Q46" s="65" t="n">
        <f aca="false">-Q32+Q18</f>
        <v>0</v>
      </c>
      <c r="R46" s="65" t="n">
        <f aca="false">-R32+R18</f>
        <v>0</v>
      </c>
      <c r="S46" s="65" t="n">
        <f aca="false">-S32+S18</f>
        <v>0</v>
      </c>
      <c r="T46" s="65" t="n">
        <f aca="false">-T32+T18</f>
        <v>0</v>
      </c>
      <c r="U46" s="65" t="n">
        <f aca="false">-U32+U18</f>
        <v>0</v>
      </c>
      <c r="V46" s="65" t="n">
        <f aca="false">-V32+V18</f>
        <v>0</v>
      </c>
      <c r="W46" s="65" t="n">
        <f aca="false">-W32+W18</f>
        <v>0</v>
      </c>
      <c r="X46" s="65" t="n">
        <f aca="false">-X32+X18</f>
        <v>0</v>
      </c>
      <c r="Y46" s="65" t="n">
        <f aca="false">-Y32+Y18</f>
        <v>0</v>
      </c>
      <c r="Z46" s="65" t="n">
        <f aca="false">-Z32+Z18</f>
        <v>0</v>
      </c>
      <c r="AA46" s="65" t="n">
        <f aca="false">-AA32+AA18</f>
        <v>0</v>
      </c>
    </row>
    <row r="47" customFormat="false" ht="12.75" hidden="false" customHeight="false" outlineLevel="0" collapsed="false">
      <c r="A47" s="337"/>
      <c r="B47" s="24" t="s">
        <v>53</v>
      </c>
      <c r="C47" s="65" t="n">
        <f aca="false">-C33+C19</f>
        <v>0</v>
      </c>
      <c r="D47" s="65" t="e">
        <f aca="false">-D33+D19</f>
        <v>#REF!</v>
      </c>
      <c r="E47" s="65" t="e">
        <f aca="false">-E33+E19</f>
        <v>#REF!</v>
      </c>
      <c r="F47" s="65" t="e">
        <f aca="false">-F33+F19</f>
        <v>#REF!</v>
      </c>
      <c r="G47" s="65" t="e">
        <f aca="false">-G33+G19</f>
        <v>#REF!</v>
      </c>
      <c r="H47" s="65" t="e">
        <f aca="false">-H33+H19</f>
        <v>#REF!</v>
      </c>
      <c r="I47" s="65" t="e">
        <f aca="false">-I33+I19</f>
        <v>#REF!</v>
      </c>
      <c r="J47" s="65" t="e">
        <f aca="false">-J33+J19</f>
        <v>#REF!</v>
      </c>
      <c r="K47" s="65" t="e">
        <f aca="false">-K33+K19</f>
        <v>#REF!</v>
      </c>
      <c r="L47" s="65" t="e">
        <f aca="false">-L33+L19</f>
        <v>#REF!</v>
      </c>
      <c r="M47" s="65" t="e">
        <f aca="false">-M33+M19</f>
        <v>#REF!</v>
      </c>
      <c r="N47" s="65" t="n">
        <f aca="false">-N33+N19</f>
        <v>0</v>
      </c>
      <c r="O47" s="65" t="n">
        <f aca="false">-O33+O19</f>
        <v>0</v>
      </c>
      <c r="P47" s="65" t="n">
        <f aca="false">-P33+P19</f>
        <v>0</v>
      </c>
      <c r="Q47" s="65" t="n">
        <f aca="false">-Q33+Q19</f>
        <v>0</v>
      </c>
      <c r="R47" s="65" t="n">
        <f aca="false">-R33+R19</f>
        <v>0</v>
      </c>
      <c r="S47" s="65" t="n">
        <f aca="false">-S33+S19</f>
        <v>0</v>
      </c>
      <c r="T47" s="65" t="n">
        <f aca="false">-T33+T19</f>
        <v>0</v>
      </c>
      <c r="U47" s="65" t="n">
        <f aca="false">-U33+U19</f>
        <v>0</v>
      </c>
      <c r="V47" s="65" t="n">
        <f aca="false">-V33+V19</f>
        <v>0</v>
      </c>
      <c r="W47" s="65" t="n">
        <f aca="false">-W33+W19</f>
        <v>0</v>
      </c>
      <c r="X47" s="65" t="n">
        <f aca="false">-X33+X19</f>
        <v>0</v>
      </c>
      <c r="Y47" s="65" t="n">
        <f aca="false">-Y33+Y19</f>
        <v>0</v>
      </c>
      <c r="Z47" s="65" t="n">
        <f aca="false">-Z33+Z19</f>
        <v>0</v>
      </c>
      <c r="AA47" s="65" t="n">
        <f aca="false">-AA33+AA19</f>
        <v>0</v>
      </c>
    </row>
    <row r="48" customFormat="false" ht="13.5" hidden="false" customHeight="false" outlineLevel="0" collapsed="false">
      <c r="A48" s="337"/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</row>
    <row r="49" customFormat="false" ht="12.75" hidden="false" customHeight="false" outlineLevel="0" collapsed="false">
      <c r="A49" s="337"/>
      <c r="B49" s="335" t="s">
        <v>54</v>
      </c>
      <c r="C49" s="65" t="n">
        <f aca="false">SUM(C39:C48)</f>
        <v>-836266.75</v>
      </c>
      <c r="D49" s="65" t="e">
        <f aca="false">SUM(D39:D48)</f>
        <v>#REF!</v>
      </c>
      <c r="E49" s="65" t="e">
        <f aca="false">SUM(E39:E48)</f>
        <v>#REF!</v>
      </c>
      <c r="F49" s="65" t="e">
        <f aca="false">SUM(F39:F48)</f>
        <v>#REF!</v>
      </c>
      <c r="G49" s="65" t="e">
        <f aca="false">SUM(G39:G48)</f>
        <v>#REF!</v>
      </c>
      <c r="H49" s="65" t="e">
        <f aca="false">SUM(H39:H48)</f>
        <v>#REF!</v>
      </c>
      <c r="I49" s="65" t="e">
        <f aca="false">SUM(I39:I48)</f>
        <v>#REF!</v>
      </c>
      <c r="J49" s="65" t="e">
        <f aca="false">SUM(J39:J48)</f>
        <v>#REF!</v>
      </c>
      <c r="K49" s="65" t="e">
        <f aca="false">SUM(K39:K48)</f>
        <v>#REF!</v>
      </c>
      <c r="L49" s="65" t="e">
        <f aca="false">SUM(L39:L48)</f>
        <v>#REF!</v>
      </c>
      <c r="M49" s="65" t="e">
        <f aca="false">SUM(M39:M48)</f>
        <v>#REF!</v>
      </c>
      <c r="N49" s="65" t="n">
        <f aca="false">SUM(N39:N48)</f>
        <v>0</v>
      </c>
      <c r="O49" s="65" t="n">
        <f aca="false">SUM(O39:O48)</f>
        <v>0</v>
      </c>
      <c r="P49" s="65" t="n">
        <f aca="false">SUM(P39:P48)</f>
        <v>0</v>
      </c>
      <c r="Q49" s="65" t="n">
        <f aca="false">SUM(Q39:Q48)</f>
        <v>0</v>
      </c>
      <c r="R49" s="65" t="n">
        <f aca="false">SUM(R39:R48)</f>
        <v>0</v>
      </c>
      <c r="S49" s="65" t="n">
        <f aca="false">SUM(S39:S48)</f>
        <v>0</v>
      </c>
      <c r="T49" s="65" t="n">
        <f aca="false">SUM(T39:T48)</f>
        <v>0</v>
      </c>
      <c r="U49" s="65" t="n">
        <f aca="false">SUM(U39:U48)</f>
        <v>0</v>
      </c>
      <c r="V49" s="65" t="n">
        <f aca="false">SUM(V39:V48)</f>
        <v>0</v>
      </c>
      <c r="W49" s="65" t="n">
        <f aca="false">SUM(W39:W48)</f>
        <v>0</v>
      </c>
      <c r="X49" s="65" t="n">
        <f aca="false">SUM(X39:X48)</f>
        <v>0</v>
      </c>
      <c r="Y49" s="65" t="n">
        <f aca="false">SUM(Y39:Y48)</f>
        <v>0</v>
      </c>
      <c r="Z49" s="65" t="n">
        <f aca="false">SUM(Z39:Z48)</f>
        <v>0</v>
      </c>
      <c r="AA49" s="65" t="n">
        <f aca="false">SUM(AA39:AA48)</f>
        <v>0</v>
      </c>
    </row>
    <row r="50" customFormat="false" ht="12.75" hidden="false" customHeight="false" outlineLevel="0" collapsed="false">
      <c r="A50" s="4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customFormat="false" ht="12.75" hidden="false" customHeight="false" outlineLevel="0" collapsed="false">
      <c r="A51" s="45"/>
      <c r="B51" s="77" t="s">
        <v>291</v>
      </c>
      <c r="C51" s="336" t="n">
        <f aca="false">+C37-C23</f>
        <v>0</v>
      </c>
      <c r="D51" s="336" t="e">
        <f aca="false">+D37-D23</f>
        <v>#REF!</v>
      </c>
      <c r="E51" s="336" t="e">
        <f aca="false">+E37-E23</f>
        <v>#REF!</v>
      </c>
      <c r="F51" s="336" t="e">
        <f aca="false">+F37-F23</f>
        <v>#REF!</v>
      </c>
      <c r="G51" s="336" t="e">
        <f aca="false">+G37-G23</f>
        <v>#REF!</v>
      </c>
      <c r="H51" s="336" t="e">
        <f aca="false">+H37-H23</f>
        <v>#REF!</v>
      </c>
      <c r="I51" s="336" t="e">
        <f aca="false">+I37-I23</f>
        <v>#REF!</v>
      </c>
      <c r="J51" s="336" t="e">
        <f aca="false">+J37-J23</f>
        <v>#REF!</v>
      </c>
      <c r="K51" s="336" t="e">
        <f aca="false">+K37-K23</f>
        <v>#REF!</v>
      </c>
      <c r="L51" s="336" t="e">
        <f aca="false">+L37-L23</f>
        <v>#REF!</v>
      </c>
      <c r="M51" s="336" t="e">
        <f aca="false">+M37-M23</f>
        <v>#REF!</v>
      </c>
      <c r="N51" s="336" t="e">
        <f aca="false">+N37-N23</f>
        <v>#VALUE!</v>
      </c>
      <c r="O51" s="336" t="n">
        <f aca="false">+O37-O23</f>
        <v>0</v>
      </c>
      <c r="P51" s="336" t="n">
        <f aca="false">+P37-P23</f>
        <v>0</v>
      </c>
      <c r="Q51" s="336" t="n">
        <f aca="false">+Q37-Q23</f>
        <v>0</v>
      </c>
      <c r="R51" s="336" t="n">
        <f aca="false">+R37-R23</f>
        <v>0</v>
      </c>
      <c r="S51" s="336" t="n">
        <f aca="false">+S37-S23</f>
        <v>0</v>
      </c>
      <c r="T51" s="336" t="n">
        <f aca="false">+T37-T23</f>
        <v>0</v>
      </c>
      <c r="U51" s="336" t="n">
        <f aca="false">+U37-U23</f>
        <v>0</v>
      </c>
      <c r="V51" s="336" t="n">
        <f aca="false">+V37-V23</f>
        <v>0</v>
      </c>
      <c r="W51" s="336" t="n">
        <f aca="false">+W37-W23</f>
        <v>0</v>
      </c>
      <c r="X51" s="336" t="n">
        <f aca="false">+X37-X23</f>
        <v>0</v>
      </c>
      <c r="Y51" s="336" t="n">
        <f aca="false">+Y37-Y23</f>
        <v>0</v>
      </c>
      <c r="Z51" s="336" t="n">
        <f aca="false">+Z37-Z23</f>
        <v>0</v>
      </c>
      <c r="AA51" s="336" t="n">
        <f aca="false">+AA37-AA23</f>
        <v>0</v>
      </c>
    </row>
    <row r="52" customFormat="false" ht="12.75" hidden="false" customHeight="false" outlineLevel="0" collapsed="false">
      <c r="A52" s="4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</sheetData>
  <mergeCells count="3">
    <mergeCell ref="A11:A21"/>
    <mergeCell ref="A25:A35"/>
    <mergeCell ref="A39:A49"/>
  </mergeCells>
  <printOptions headings="false" gridLines="false" gridLinesSet="true" horizontalCentered="false" verticalCentered="false"/>
  <pageMargins left="0.747916666666667" right="0.747916666666667" top="0.55" bottom="0.52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AA52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2" min="2" style="0" width="34.28"/>
    <col collapsed="false" customWidth="true" hidden="false" outlineLevel="0" max="3" min="3" style="0" width="11.7"/>
    <col collapsed="false" customWidth="true" hidden="true" outlineLevel="1" max="4" min="4" style="0" width="16.56"/>
    <col collapsed="false" customWidth="true" hidden="true" outlineLevel="1" max="5" min="5" style="0" width="12.56"/>
    <col collapsed="false" customWidth="true" hidden="true" outlineLevel="1" max="6" min="6" style="0" width="14.85"/>
    <col collapsed="false" customWidth="true" hidden="true" outlineLevel="1" max="7" min="7" style="0" width="13.41"/>
    <col collapsed="false" customWidth="true" hidden="true" outlineLevel="1" max="8" min="8" style="0" width="15.13"/>
    <col collapsed="false" customWidth="true" hidden="true" outlineLevel="1" max="9" min="9" style="0" width="12.85"/>
    <col collapsed="false" customWidth="true" hidden="true" outlineLevel="1" max="11" min="10" style="0" width="13.41"/>
    <col collapsed="false" customWidth="true" hidden="true" outlineLevel="1" max="12" min="12" style="0" width="11.56"/>
    <col collapsed="false" customWidth="true" hidden="true" outlineLevel="1" max="13" min="13" style="0" width="13.41"/>
    <col collapsed="false" customWidth="true" hidden="true" outlineLevel="1" max="27" min="14" style="0" width="12.28"/>
    <col collapsed="false" customWidth="true" hidden="false" outlineLevel="0" max="28" min="28" style="0" width="9.14"/>
  </cols>
  <sheetData>
    <row r="8" customFormat="false" ht="12.75" hidden="false" customHeight="false" outlineLevel="0" collapsed="false">
      <c r="A8" s="45"/>
      <c r="B8" s="67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customFormat="false" ht="38.25" hidden="false" customHeight="false" outlineLevel="0" collapsed="false">
      <c r="A9" s="45"/>
      <c r="B9" s="45"/>
      <c r="C9" s="331" t="str">
        <f aca="false">+'Adayt Appendices'!C7</f>
        <v>EEL European Govt Affairs</v>
      </c>
      <c r="D9" s="331" t="e">
        <f aca="false">+#REF!</f>
        <v>#REF!</v>
      </c>
      <c r="E9" s="331" t="e">
        <f aca="false">+#REF!</f>
        <v>#REF!</v>
      </c>
      <c r="F9" s="331" t="e">
        <f aca="false">+#REF!</f>
        <v>#REF!</v>
      </c>
      <c r="G9" s="331" t="e">
        <f aca="false">+#REF!</f>
        <v>#REF!</v>
      </c>
      <c r="H9" s="331" t="e">
        <f aca="false">+#REF!</f>
        <v>#REF!</v>
      </c>
      <c r="I9" s="331" t="e">
        <f aca="false">+#REF!</f>
        <v>#REF!</v>
      </c>
      <c r="J9" s="331" t="e">
        <f aca="false">+#REF!</f>
        <v>#REF!</v>
      </c>
      <c r="K9" s="331" t="e">
        <f aca="false">+#REF!</f>
        <v>#REF!</v>
      </c>
      <c r="L9" s="331" t="e">
        <f aca="false">+#REF!</f>
        <v>#REF!</v>
      </c>
      <c r="M9" s="331" t="e">
        <f aca="false">+#REF!</f>
        <v>#REF!</v>
      </c>
      <c r="N9" s="331" t="n">
        <f aca="false">+'Adayt Appendices'!D7</f>
        <v>0</v>
      </c>
      <c r="O9" s="331" t="n">
        <f aca="false">+'Adayt Appendices'!E7</f>
        <v>0</v>
      </c>
      <c r="P9" s="331" t="n">
        <f aca="false">+'Adayt Appendices'!F7</f>
        <v>0</v>
      </c>
      <c r="Q9" s="331" t="n">
        <f aca="false">+'Adayt Appendices'!G7</f>
        <v>0</v>
      </c>
      <c r="R9" s="331" t="n">
        <f aca="false">+'Adayt Appendices'!H7</f>
        <v>0</v>
      </c>
      <c r="S9" s="331" t="n">
        <f aca="false">+'Adayt Appendices'!I7</f>
        <v>0</v>
      </c>
      <c r="T9" s="331" t="n">
        <f aca="false">+'Adayt Appendices'!J7</f>
        <v>0</v>
      </c>
      <c r="U9" s="331" t="n">
        <f aca="false">+'Adayt Appendices'!K7</f>
        <v>0</v>
      </c>
      <c r="V9" s="331" t="n">
        <f aca="false">+'Adayt Appendices'!L7</f>
        <v>0</v>
      </c>
      <c r="W9" s="331" t="n">
        <f aca="false">+'Adayt Appendices'!M7</f>
        <v>0</v>
      </c>
      <c r="X9" s="331" t="n">
        <f aca="false">+'Adayt Appendices'!N7</f>
        <v>0</v>
      </c>
      <c r="Y9" s="331" t="n">
        <f aca="false">+'Adayt Appendices'!O7</f>
        <v>0</v>
      </c>
      <c r="Z9" s="331" t="n">
        <f aca="false">+'Adayt Appendices'!P7</f>
        <v>0</v>
      </c>
      <c r="AA9" s="331" t="n">
        <f aca="false">+'Adayt Appendices'!Q7</f>
        <v>0</v>
      </c>
    </row>
    <row r="10" customFormat="false" ht="12.75" hidden="false" customHeight="false" outlineLevel="0" collapsed="false">
      <c r="A10" s="45"/>
      <c r="B10" s="45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</row>
    <row r="11" customFormat="false" ht="12" hidden="false" customHeight="true" outlineLevel="0" collapsed="false">
      <c r="A11" s="337" t="s">
        <v>295</v>
      </c>
      <c r="B11" s="24" t="s">
        <v>37</v>
      </c>
      <c r="C11" s="65" t="n">
        <f aca="false">-'Adayt Appendices'!C8-'Adayt Appendices'!C23-'Adayt Appendices'!C69-'Adayt Appendices'!C115-'Adayt Appendices'!C130</f>
        <v>-3435216.68</v>
      </c>
      <c r="D11" s="65" t="e">
        <f aca="false">-#REF!-#REF!-#REF!-#REF!-#REF!</f>
        <v>#REF!</v>
      </c>
      <c r="E11" s="65" t="e">
        <f aca="false">-#REF!-#REF!-#REF!-#REF!-#REF!</f>
        <v>#REF!</v>
      </c>
      <c r="F11" s="65" t="e">
        <f aca="false">-#REF!-#REF!-#REF!-#REF!-#REF!</f>
        <v>#REF!</v>
      </c>
      <c r="G11" s="65" t="e">
        <f aca="false">-#REF!-#REF!-#REF!-#REF!-#REF!</f>
        <v>#REF!</v>
      </c>
      <c r="H11" s="65" t="e">
        <f aca="false">-#REF!-#REF!-#REF!-#REF!-#REF!</f>
        <v>#REF!</v>
      </c>
      <c r="I11" s="65" t="e">
        <f aca="false">-#REF!-#REF!-#REF!-#REF!-#REF!</f>
        <v>#REF!</v>
      </c>
      <c r="J11" s="65" t="e">
        <f aca="false">-#REF!-#REF!-#REF!-#REF!-#REF!</f>
        <v>#REF!</v>
      </c>
      <c r="K11" s="65" t="e">
        <f aca="false">-#REF!-#REF!-#REF!-#REF!-#REF!</f>
        <v>#REF!</v>
      </c>
      <c r="L11" s="65" t="e">
        <f aca="false">-#REF!-#REF!-#REF!-#REF!-#REF!</f>
        <v>#REF!</v>
      </c>
      <c r="M11" s="65" t="e">
        <f aca="false">-#REF!-#REF!-#REF!-#REF!-#REF!</f>
        <v>#REF!</v>
      </c>
      <c r="N11" s="65" t="n">
        <f aca="false">-'Adayt Appendices'!D8-'Adayt Appendices'!D23-'Adayt Appendices'!D69-'Adayt Appendices'!D115-'Adayt Appendices'!D130</f>
        <v>-0</v>
      </c>
      <c r="O11" s="65" t="n">
        <f aca="false">-'Adayt Appendices'!E8-'Adayt Appendices'!E23-'Adayt Appendices'!E69-'Adayt Appendices'!E115-'Adayt Appendices'!E130</f>
        <v>-0</v>
      </c>
      <c r="P11" s="65" t="n">
        <f aca="false">-'Adayt Appendices'!F8-'Adayt Appendices'!F23-'Adayt Appendices'!F69-'Adayt Appendices'!F115-'Adayt Appendices'!F130</f>
        <v>-0</v>
      </c>
      <c r="Q11" s="65" t="n">
        <f aca="false">-'Adayt Appendices'!G8-'Adayt Appendices'!G23-'Adayt Appendices'!G69-'Adayt Appendices'!G115-'Adayt Appendices'!G130</f>
        <v>-0</v>
      </c>
      <c r="R11" s="65" t="n">
        <f aca="false">-'Adayt Appendices'!H8-'Adayt Appendices'!H23-'Adayt Appendices'!H69-'Adayt Appendices'!H115-'Adayt Appendices'!H130</f>
        <v>-0</v>
      </c>
      <c r="S11" s="65" t="n">
        <f aca="false">-'Adayt Appendices'!I8-'Adayt Appendices'!I23-'Adayt Appendices'!I69-'Adayt Appendices'!I115-'Adayt Appendices'!I130</f>
        <v>-0</v>
      </c>
      <c r="T11" s="65" t="n">
        <f aca="false">-'Adayt Appendices'!J8-'Adayt Appendices'!J23-'Adayt Appendices'!J69-'Adayt Appendices'!J115-'Adayt Appendices'!J130</f>
        <v>-0</v>
      </c>
      <c r="U11" s="65" t="n">
        <f aca="false">-'Adayt Appendices'!K8-'Adayt Appendices'!K23-'Adayt Appendices'!K69-'Adayt Appendices'!K115-'Adayt Appendices'!K130</f>
        <v>-0</v>
      </c>
      <c r="V11" s="65" t="n">
        <f aca="false">-'Adayt Appendices'!L8-'Adayt Appendices'!L23-'Adayt Appendices'!L69-'Adayt Appendices'!L115-'Adayt Appendices'!L130</f>
        <v>-0</v>
      </c>
      <c r="W11" s="65" t="n">
        <f aca="false">-'Adayt Appendices'!M8-'Adayt Appendices'!M23-'Adayt Appendices'!M69-'Adayt Appendices'!M115-'Adayt Appendices'!M130</f>
        <v>-0</v>
      </c>
      <c r="X11" s="65" t="n">
        <f aca="false">-'Adayt Appendices'!N8-'Adayt Appendices'!N23-'Adayt Appendices'!N69-'Adayt Appendices'!N115-'Adayt Appendices'!N130</f>
        <v>-0</v>
      </c>
      <c r="Y11" s="65" t="n">
        <f aca="false">-'Adayt Appendices'!O8-'Adayt Appendices'!O23-'Adayt Appendices'!O69-'Adayt Appendices'!O115-'Adayt Appendices'!O130</f>
        <v>-0</v>
      </c>
      <c r="Z11" s="65" t="n">
        <f aca="false">-'Adayt Appendices'!P8-'Adayt Appendices'!P23-'Adayt Appendices'!P69-'Adayt Appendices'!P115-'Adayt Appendices'!P130</f>
        <v>-0</v>
      </c>
      <c r="AA11" s="65" t="n">
        <f aca="false">-'Adayt Appendices'!Q8-'Adayt Appendices'!Q23-'Adayt Appendices'!Q69-'Adayt Appendices'!Q115-'Adayt Appendices'!Q130</f>
        <v>-0</v>
      </c>
    </row>
    <row r="12" customFormat="false" ht="12" hidden="false" customHeight="true" outlineLevel="0" collapsed="false">
      <c r="A12" s="337"/>
      <c r="B12" s="24" t="s">
        <v>42</v>
      </c>
      <c r="C12" s="65" t="n">
        <f aca="false">-'Adayt Appendices'!C9-'Adayt Appendices'!C24-'Adayt Appendices'!C70-'Adayt Appendices'!C116-'Adayt Appendices'!C131</f>
        <v>-1557831.29</v>
      </c>
      <c r="D12" s="65" t="e">
        <f aca="false">-#REF!-#REF!-#REF!-#REF!-#REF!</f>
        <v>#REF!</v>
      </c>
      <c r="E12" s="65" t="e">
        <f aca="false">-#REF!-#REF!-#REF!-#REF!-#REF!</f>
        <v>#REF!</v>
      </c>
      <c r="F12" s="65" t="e">
        <f aca="false">-#REF!-#REF!-#REF!-#REF!-#REF!</f>
        <v>#REF!</v>
      </c>
      <c r="G12" s="65" t="e">
        <f aca="false">-#REF!-#REF!-#REF!-#REF!-#REF!</f>
        <v>#REF!</v>
      </c>
      <c r="H12" s="65" t="e">
        <f aca="false">-#REF!-#REF!-#REF!-#REF!-#REF!</f>
        <v>#REF!</v>
      </c>
      <c r="I12" s="65" t="e">
        <f aca="false">-#REF!-#REF!-#REF!-#REF!-#REF!</f>
        <v>#REF!</v>
      </c>
      <c r="J12" s="65" t="e">
        <f aca="false">-#REF!-#REF!-#REF!-#REF!-#REF!</f>
        <v>#REF!</v>
      </c>
      <c r="K12" s="65" t="e">
        <f aca="false">-#REF!-#REF!-#REF!-#REF!-#REF!</f>
        <v>#REF!</v>
      </c>
      <c r="L12" s="65" t="e">
        <f aca="false">-#REF!-#REF!-#REF!-#REF!-#REF!</f>
        <v>#REF!</v>
      </c>
      <c r="M12" s="65" t="e">
        <f aca="false">-#REF!-#REF!-#REF!-#REF!-#REF!</f>
        <v>#REF!</v>
      </c>
      <c r="N12" s="65" t="n">
        <f aca="false">-'Adayt Appendices'!D9-'Adayt Appendices'!D24-'Adayt Appendices'!D70-'Adayt Appendices'!D116-'Adayt Appendices'!D131</f>
        <v>-0</v>
      </c>
      <c r="O12" s="65" t="n">
        <f aca="false">-'Adayt Appendices'!E9-'Adayt Appendices'!E24-'Adayt Appendices'!E70-'Adayt Appendices'!E116-'Adayt Appendices'!E131</f>
        <v>-0</v>
      </c>
      <c r="P12" s="65" t="n">
        <f aca="false">-'Adayt Appendices'!F9-'Adayt Appendices'!F24-'Adayt Appendices'!F70-'Adayt Appendices'!F116-'Adayt Appendices'!F131</f>
        <v>-0</v>
      </c>
      <c r="Q12" s="65" t="n">
        <f aca="false">-'Adayt Appendices'!G9-'Adayt Appendices'!G24-'Adayt Appendices'!G70-'Adayt Appendices'!G116-'Adayt Appendices'!G131</f>
        <v>-0</v>
      </c>
      <c r="R12" s="65" t="n">
        <f aca="false">-'Adayt Appendices'!H9-'Adayt Appendices'!H24-'Adayt Appendices'!H70-'Adayt Appendices'!H116-'Adayt Appendices'!H131</f>
        <v>-0</v>
      </c>
      <c r="S12" s="65" t="n">
        <f aca="false">-'Adayt Appendices'!I9-'Adayt Appendices'!I24-'Adayt Appendices'!I70-'Adayt Appendices'!I116-'Adayt Appendices'!I131</f>
        <v>-0</v>
      </c>
      <c r="T12" s="65" t="n">
        <f aca="false">-'Adayt Appendices'!J9-'Adayt Appendices'!J24-'Adayt Appendices'!J70-'Adayt Appendices'!J116-'Adayt Appendices'!J131</f>
        <v>-0</v>
      </c>
      <c r="U12" s="65" t="n">
        <f aca="false">-'Adayt Appendices'!K9-'Adayt Appendices'!K24-'Adayt Appendices'!K70-'Adayt Appendices'!K116-'Adayt Appendices'!K131</f>
        <v>-0</v>
      </c>
      <c r="V12" s="65" t="n">
        <f aca="false">-'Adayt Appendices'!L9-'Adayt Appendices'!L24-'Adayt Appendices'!L70-'Adayt Appendices'!L116-'Adayt Appendices'!L131</f>
        <v>-0</v>
      </c>
      <c r="W12" s="65" t="n">
        <f aca="false">-'Adayt Appendices'!M9-'Adayt Appendices'!M24-'Adayt Appendices'!M70-'Adayt Appendices'!M116-'Adayt Appendices'!M131</f>
        <v>-0</v>
      </c>
      <c r="X12" s="65" t="n">
        <f aca="false">-'Adayt Appendices'!N9-'Adayt Appendices'!N24-'Adayt Appendices'!N70-'Adayt Appendices'!N116-'Adayt Appendices'!N131</f>
        <v>-0</v>
      </c>
      <c r="Y12" s="65" t="n">
        <f aca="false">-'Adayt Appendices'!O9-'Adayt Appendices'!O24-'Adayt Appendices'!O70-'Adayt Appendices'!O116-'Adayt Appendices'!O131</f>
        <v>-0</v>
      </c>
      <c r="Z12" s="65" t="n">
        <f aca="false">-'Adayt Appendices'!P9-'Adayt Appendices'!P24-'Adayt Appendices'!P70-'Adayt Appendices'!P116-'Adayt Appendices'!P131</f>
        <v>-0</v>
      </c>
      <c r="AA12" s="65" t="n">
        <f aca="false">-'Adayt Appendices'!Q9-'Adayt Appendices'!Q24-'Adayt Appendices'!Q70-'Adayt Appendices'!Q116-'Adayt Appendices'!Q131</f>
        <v>-0</v>
      </c>
    </row>
    <row r="13" customFormat="false" ht="12" hidden="false" customHeight="true" outlineLevel="0" collapsed="false">
      <c r="A13" s="337"/>
      <c r="B13" s="24" t="s">
        <v>45</v>
      </c>
      <c r="C13" s="65" t="n">
        <f aca="false">-'Adayt Appendices'!C10-'Adayt Appendices'!C25-'Adayt Appendices'!C71-'Adayt Appendices'!C117-'Adayt Appendices'!C132</f>
        <v>-53776.22</v>
      </c>
      <c r="D13" s="65" t="e">
        <f aca="false">-#REF!-#REF!-#REF!-#REF!-#REF!</f>
        <v>#REF!</v>
      </c>
      <c r="E13" s="65" t="e">
        <f aca="false">-#REF!-#REF!-#REF!-#REF!-#REF!</f>
        <v>#REF!</v>
      </c>
      <c r="F13" s="65" t="e">
        <f aca="false">-#REF!-#REF!-#REF!-#REF!-#REF!</f>
        <v>#REF!</v>
      </c>
      <c r="G13" s="65" t="e">
        <f aca="false">-#REF!-#REF!-#REF!-#REF!-#REF!</f>
        <v>#REF!</v>
      </c>
      <c r="H13" s="65" t="e">
        <f aca="false">-#REF!-#REF!-#REF!-#REF!-#REF!</f>
        <v>#REF!</v>
      </c>
      <c r="I13" s="65" t="e">
        <f aca="false">-#REF!-#REF!-#REF!-#REF!-#REF!</f>
        <v>#REF!</v>
      </c>
      <c r="J13" s="65" t="e">
        <f aca="false">-#REF!-#REF!-#REF!-#REF!-#REF!</f>
        <v>#REF!</v>
      </c>
      <c r="K13" s="65" t="e">
        <f aca="false">-#REF!-#REF!-#REF!-#REF!-#REF!</f>
        <v>#REF!</v>
      </c>
      <c r="L13" s="65" t="e">
        <f aca="false">-#REF!-#REF!-#REF!-#REF!-#REF!</f>
        <v>#REF!</v>
      </c>
      <c r="M13" s="65" t="e">
        <f aca="false">-#REF!-#REF!-#REF!-#REF!-#REF!</f>
        <v>#REF!</v>
      </c>
      <c r="N13" s="65" t="n">
        <f aca="false">-'Adayt Appendices'!D10-'Adayt Appendices'!D25-'Adayt Appendices'!D71-'Adayt Appendices'!D117-'Adayt Appendices'!D132</f>
        <v>-0</v>
      </c>
      <c r="O13" s="65" t="n">
        <f aca="false">-'Adayt Appendices'!E10-'Adayt Appendices'!E25-'Adayt Appendices'!E71-'Adayt Appendices'!E117-'Adayt Appendices'!E132</f>
        <v>-0</v>
      </c>
      <c r="P13" s="65" t="n">
        <f aca="false">-'Adayt Appendices'!F10-'Adayt Appendices'!F25-'Adayt Appendices'!F71-'Adayt Appendices'!F117-'Adayt Appendices'!F132</f>
        <v>-0</v>
      </c>
      <c r="Q13" s="65" t="n">
        <f aca="false">-'Adayt Appendices'!G10-'Adayt Appendices'!G25-'Adayt Appendices'!G71-'Adayt Appendices'!G117-'Adayt Appendices'!G132</f>
        <v>-0</v>
      </c>
      <c r="R13" s="65" t="n">
        <f aca="false">-'Adayt Appendices'!H10-'Adayt Appendices'!H25-'Adayt Appendices'!H71-'Adayt Appendices'!H117-'Adayt Appendices'!H132</f>
        <v>-0</v>
      </c>
      <c r="S13" s="65" t="n">
        <f aca="false">-'Adayt Appendices'!I10-'Adayt Appendices'!I25-'Adayt Appendices'!I71-'Adayt Appendices'!I117-'Adayt Appendices'!I132</f>
        <v>-0</v>
      </c>
      <c r="T13" s="65" t="n">
        <f aca="false">-'Adayt Appendices'!J10-'Adayt Appendices'!J25-'Adayt Appendices'!J71-'Adayt Appendices'!J117-'Adayt Appendices'!J132</f>
        <v>-0</v>
      </c>
      <c r="U13" s="65" t="n">
        <f aca="false">-'Adayt Appendices'!K10-'Adayt Appendices'!K25-'Adayt Appendices'!K71-'Adayt Appendices'!K117-'Adayt Appendices'!K132</f>
        <v>-0</v>
      </c>
      <c r="V13" s="65" t="n">
        <f aca="false">-'Adayt Appendices'!L10-'Adayt Appendices'!L25-'Adayt Appendices'!L71-'Adayt Appendices'!L117-'Adayt Appendices'!L132</f>
        <v>-0</v>
      </c>
      <c r="W13" s="65" t="n">
        <f aca="false">-'Adayt Appendices'!M10-'Adayt Appendices'!M25-'Adayt Appendices'!M71-'Adayt Appendices'!M117-'Adayt Appendices'!M132</f>
        <v>-0</v>
      </c>
      <c r="X13" s="65" t="n">
        <f aca="false">-'Adayt Appendices'!N10-'Adayt Appendices'!N25-'Adayt Appendices'!N71-'Adayt Appendices'!N117-'Adayt Appendices'!N132</f>
        <v>-0</v>
      </c>
      <c r="Y13" s="65" t="n">
        <f aca="false">-'Adayt Appendices'!O10-'Adayt Appendices'!O25-'Adayt Appendices'!O71-'Adayt Appendices'!O117-'Adayt Appendices'!O132</f>
        <v>-0</v>
      </c>
      <c r="Z13" s="65" t="n">
        <f aca="false">-'Adayt Appendices'!P10-'Adayt Appendices'!P25-'Adayt Appendices'!P71-'Adayt Appendices'!P117-'Adayt Appendices'!P132</f>
        <v>-0</v>
      </c>
      <c r="AA13" s="65" t="n">
        <f aca="false">-'Adayt Appendices'!Q10-'Adayt Appendices'!Q25-'Adayt Appendices'!Q71-'Adayt Appendices'!Q117-'Adayt Appendices'!Q132</f>
        <v>-0</v>
      </c>
    </row>
    <row r="14" customFormat="false" ht="12" hidden="false" customHeight="true" outlineLevel="0" collapsed="false">
      <c r="A14" s="337"/>
      <c r="B14" s="24" t="s">
        <v>48</v>
      </c>
      <c r="C14" s="65" t="n">
        <f aca="false">-'Adayt Appendices'!C11-'Adayt Appendices'!C26-'Adayt Appendices'!C72-'Adayt Appendices'!C118-'Adayt Appendices'!C133</f>
        <v>-1347919.1</v>
      </c>
      <c r="D14" s="65" t="e">
        <f aca="false">-#REF!-#REF!-#REF!-#REF!-#REF!</f>
        <v>#REF!</v>
      </c>
      <c r="E14" s="65" t="e">
        <f aca="false">-#REF!-#REF!-#REF!-#REF!-#REF!</f>
        <v>#REF!</v>
      </c>
      <c r="F14" s="65" t="e">
        <f aca="false">-#REF!-#REF!-#REF!-#REF!-#REF!</f>
        <v>#REF!</v>
      </c>
      <c r="G14" s="65" t="e">
        <f aca="false">-#REF!-#REF!-#REF!-#REF!-#REF!</f>
        <v>#REF!</v>
      </c>
      <c r="H14" s="65" t="e">
        <f aca="false">-#REF!-#REF!-#REF!-#REF!-#REF!</f>
        <v>#REF!</v>
      </c>
      <c r="I14" s="65" t="e">
        <f aca="false">-#REF!-#REF!-#REF!-#REF!-#REF!</f>
        <v>#REF!</v>
      </c>
      <c r="J14" s="65" t="e">
        <f aca="false">-#REF!-#REF!-#REF!-#REF!-#REF!</f>
        <v>#REF!</v>
      </c>
      <c r="K14" s="65" t="e">
        <f aca="false">-#REF!-#REF!-#REF!-#REF!-#REF!</f>
        <v>#REF!</v>
      </c>
      <c r="L14" s="65" t="e">
        <f aca="false">-#REF!-#REF!-#REF!-#REF!-#REF!</f>
        <v>#REF!</v>
      </c>
      <c r="M14" s="65" t="e">
        <f aca="false">-#REF!-#REF!-#REF!-#REF!-#REF!</f>
        <v>#REF!</v>
      </c>
      <c r="N14" s="65" t="n">
        <f aca="false">-'Adayt Appendices'!D11-'Adayt Appendices'!D26-'Adayt Appendices'!D72-'Adayt Appendices'!D118-'Adayt Appendices'!D133</f>
        <v>-0</v>
      </c>
      <c r="O14" s="65" t="n">
        <f aca="false">-'Adayt Appendices'!E11-'Adayt Appendices'!E26-'Adayt Appendices'!E72-'Adayt Appendices'!E118-'Adayt Appendices'!E133</f>
        <v>-0</v>
      </c>
      <c r="P14" s="65" t="n">
        <f aca="false">-'Adayt Appendices'!F11-'Adayt Appendices'!F26-'Adayt Appendices'!F72-'Adayt Appendices'!F118-'Adayt Appendices'!F133</f>
        <v>-0</v>
      </c>
      <c r="Q14" s="65" t="n">
        <f aca="false">-'Adayt Appendices'!G11-'Adayt Appendices'!G26-'Adayt Appendices'!G72-'Adayt Appendices'!G118-'Adayt Appendices'!G133</f>
        <v>-0</v>
      </c>
      <c r="R14" s="65" t="n">
        <f aca="false">-'Adayt Appendices'!H11-'Adayt Appendices'!H26-'Adayt Appendices'!H72-'Adayt Appendices'!H118-'Adayt Appendices'!H133</f>
        <v>-0</v>
      </c>
      <c r="S14" s="65" t="n">
        <f aca="false">-'Adayt Appendices'!I11-'Adayt Appendices'!I26-'Adayt Appendices'!I72-'Adayt Appendices'!I118-'Adayt Appendices'!I133</f>
        <v>-0</v>
      </c>
      <c r="T14" s="65" t="n">
        <f aca="false">-'Adayt Appendices'!J11-'Adayt Appendices'!J26-'Adayt Appendices'!J72-'Adayt Appendices'!J118-'Adayt Appendices'!J133</f>
        <v>-0</v>
      </c>
      <c r="U14" s="65" t="n">
        <f aca="false">-'Adayt Appendices'!K11-'Adayt Appendices'!K26-'Adayt Appendices'!K72-'Adayt Appendices'!K118-'Adayt Appendices'!K133</f>
        <v>-0</v>
      </c>
      <c r="V14" s="65" t="n">
        <f aca="false">-'Adayt Appendices'!L11-'Adayt Appendices'!L26-'Adayt Appendices'!L72-'Adayt Appendices'!L118-'Adayt Appendices'!L133</f>
        <v>-0</v>
      </c>
      <c r="W14" s="65" t="n">
        <f aca="false">-'Adayt Appendices'!M11-'Adayt Appendices'!M26-'Adayt Appendices'!M72-'Adayt Appendices'!M118-'Adayt Appendices'!M133</f>
        <v>-0</v>
      </c>
      <c r="X14" s="65" t="n">
        <f aca="false">-'Adayt Appendices'!N11-'Adayt Appendices'!N26-'Adayt Appendices'!N72-'Adayt Appendices'!N118-'Adayt Appendices'!N133</f>
        <v>-0</v>
      </c>
      <c r="Y14" s="65" t="n">
        <f aca="false">-'Adayt Appendices'!O11-'Adayt Appendices'!O26-'Adayt Appendices'!O72-'Adayt Appendices'!O118-'Adayt Appendices'!O133</f>
        <v>-0</v>
      </c>
      <c r="Z14" s="65" t="n">
        <f aca="false">-'Adayt Appendices'!P11-'Adayt Appendices'!P26-'Adayt Appendices'!P72-'Adayt Appendices'!P118-'Adayt Appendices'!P133</f>
        <v>-0</v>
      </c>
      <c r="AA14" s="65" t="n">
        <f aca="false">-'Adayt Appendices'!Q11-'Adayt Appendices'!Q26-'Adayt Appendices'!Q72-'Adayt Appendices'!Q118-'Adayt Appendices'!Q133</f>
        <v>-0</v>
      </c>
    </row>
    <row r="15" customFormat="false" ht="12" hidden="false" customHeight="true" outlineLevel="0" collapsed="false">
      <c r="A15" s="337"/>
      <c r="B15" s="24" t="s">
        <v>49</v>
      </c>
      <c r="C15" s="65" t="n">
        <f aca="false">-'Adayt Appendices'!C12-'Adayt Appendices'!C27-'Adayt Appendices'!C73-'Adayt Appendices'!C119-'Adayt Appendices'!C134</f>
        <v>-4383328.97</v>
      </c>
      <c r="D15" s="65" t="e">
        <f aca="false">-#REF!-#REF!-#REF!-#REF!-#REF!</f>
        <v>#REF!</v>
      </c>
      <c r="E15" s="65" t="e">
        <f aca="false">-#REF!-#REF!-#REF!-#REF!-#REF!</f>
        <v>#REF!</v>
      </c>
      <c r="F15" s="65" t="e">
        <f aca="false">-#REF!-#REF!-#REF!-#REF!-#REF!</f>
        <v>#REF!</v>
      </c>
      <c r="G15" s="65" t="e">
        <f aca="false">-#REF!-#REF!-#REF!-#REF!-#REF!</f>
        <v>#REF!</v>
      </c>
      <c r="H15" s="65" t="e">
        <f aca="false">-#REF!-#REF!-#REF!-#REF!-#REF!</f>
        <v>#REF!</v>
      </c>
      <c r="I15" s="65" t="e">
        <f aca="false">-#REF!-#REF!-#REF!-#REF!-#REF!</f>
        <v>#REF!</v>
      </c>
      <c r="J15" s="65" t="e">
        <f aca="false">-#REF!-#REF!-#REF!-#REF!-#REF!</f>
        <v>#REF!</v>
      </c>
      <c r="K15" s="65" t="e">
        <f aca="false">-#REF!-#REF!-#REF!-#REF!-#REF!</f>
        <v>#REF!</v>
      </c>
      <c r="L15" s="65" t="e">
        <f aca="false">-#REF!-#REF!-#REF!-#REF!-#REF!</f>
        <v>#REF!</v>
      </c>
      <c r="M15" s="65" t="e">
        <f aca="false">-#REF!-#REF!-#REF!-#REF!-#REF!</f>
        <v>#REF!</v>
      </c>
      <c r="N15" s="65" t="n">
        <f aca="false">-'Adayt Appendices'!D12-'Adayt Appendices'!D27-'Adayt Appendices'!D73-'Adayt Appendices'!D119-'Adayt Appendices'!D134</f>
        <v>-0</v>
      </c>
      <c r="O15" s="65" t="n">
        <f aca="false">-'Adayt Appendices'!E12-'Adayt Appendices'!E27-'Adayt Appendices'!E73-'Adayt Appendices'!E119-'Adayt Appendices'!E134</f>
        <v>-0</v>
      </c>
      <c r="P15" s="65" t="n">
        <f aca="false">-'Adayt Appendices'!F12-'Adayt Appendices'!F27-'Adayt Appendices'!F73-'Adayt Appendices'!F119-'Adayt Appendices'!F134</f>
        <v>-0</v>
      </c>
      <c r="Q15" s="65" t="n">
        <f aca="false">-'Adayt Appendices'!G12-'Adayt Appendices'!G27-'Adayt Appendices'!G73-'Adayt Appendices'!G119-'Adayt Appendices'!G134</f>
        <v>-0</v>
      </c>
      <c r="R15" s="65" t="n">
        <f aca="false">-'Adayt Appendices'!H12-'Adayt Appendices'!H27-'Adayt Appendices'!H73-'Adayt Appendices'!H119-'Adayt Appendices'!H134</f>
        <v>-0</v>
      </c>
      <c r="S15" s="65" t="n">
        <f aca="false">-'Adayt Appendices'!I12-'Adayt Appendices'!I27-'Adayt Appendices'!I73-'Adayt Appendices'!I119-'Adayt Appendices'!I134</f>
        <v>-0</v>
      </c>
      <c r="T15" s="65" t="n">
        <f aca="false">-'Adayt Appendices'!J12-'Adayt Appendices'!J27-'Adayt Appendices'!J73-'Adayt Appendices'!J119-'Adayt Appendices'!J134</f>
        <v>-0</v>
      </c>
      <c r="U15" s="65" t="n">
        <f aca="false">-'Adayt Appendices'!K12-'Adayt Appendices'!K27-'Adayt Appendices'!K73-'Adayt Appendices'!K119-'Adayt Appendices'!K134</f>
        <v>-0</v>
      </c>
      <c r="V15" s="65" t="n">
        <f aca="false">-'Adayt Appendices'!L12-'Adayt Appendices'!L27-'Adayt Appendices'!L73-'Adayt Appendices'!L119-'Adayt Appendices'!L134</f>
        <v>-0</v>
      </c>
      <c r="W15" s="65" t="n">
        <f aca="false">-'Adayt Appendices'!M12-'Adayt Appendices'!M27-'Adayt Appendices'!M73-'Adayt Appendices'!M119-'Adayt Appendices'!M134</f>
        <v>-0</v>
      </c>
      <c r="X15" s="65" t="n">
        <f aca="false">-'Adayt Appendices'!N12-'Adayt Appendices'!N27-'Adayt Appendices'!N73-'Adayt Appendices'!N119-'Adayt Appendices'!N134</f>
        <v>-0</v>
      </c>
      <c r="Y15" s="65" t="n">
        <f aca="false">-'Adayt Appendices'!O12-'Adayt Appendices'!O27-'Adayt Appendices'!O73-'Adayt Appendices'!O119-'Adayt Appendices'!O134</f>
        <v>-0</v>
      </c>
      <c r="Z15" s="65" t="n">
        <f aca="false">-'Adayt Appendices'!P12-'Adayt Appendices'!P27-'Adayt Appendices'!P73-'Adayt Appendices'!P119-'Adayt Appendices'!P134</f>
        <v>-0</v>
      </c>
      <c r="AA15" s="65" t="n">
        <f aca="false">-'Adayt Appendices'!Q12-'Adayt Appendices'!Q27-'Adayt Appendices'!Q73-'Adayt Appendices'!Q119-'Adayt Appendices'!Q134</f>
        <v>-0</v>
      </c>
    </row>
    <row r="16" customFormat="false" ht="12" hidden="false" customHeight="true" outlineLevel="0" collapsed="false">
      <c r="A16" s="337"/>
      <c r="B16" s="24" t="s">
        <v>50</v>
      </c>
      <c r="C16" s="65" t="n">
        <f aca="false">-'Adayt Appendices'!C13-'Adayt Appendices'!C28-'Adayt Appendices'!C74-'Adayt Appendices'!C120-'Adayt Appendices'!C135</f>
        <v>-94541.57</v>
      </c>
      <c r="D16" s="65" t="e">
        <f aca="false">-#REF!-#REF!-#REF!-#REF!-#REF!</f>
        <v>#REF!</v>
      </c>
      <c r="E16" s="65" t="e">
        <f aca="false">-#REF!-#REF!-#REF!-#REF!-#REF!</f>
        <v>#REF!</v>
      </c>
      <c r="F16" s="65" t="e">
        <f aca="false">-#REF!-#REF!-#REF!-#REF!-#REF!</f>
        <v>#REF!</v>
      </c>
      <c r="G16" s="65" t="e">
        <f aca="false">-#REF!-#REF!-#REF!-#REF!-#REF!</f>
        <v>#REF!</v>
      </c>
      <c r="H16" s="65" t="e">
        <f aca="false">-#REF!-#REF!-#REF!-#REF!-#REF!</f>
        <v>#REF!</v>
      </c>
      <c r="I16" s="65" t="e">
        <f aca="false">-#REF!-#REF!-#REF!-#REF!-#REF!</f>
        <v>#REF!</v>
      </c>
      <c r="J16" s="65" t="e">
        <f aca="false">-#REF!-#REF!-#REF!-#REF!-#REF!</f>
        <v>#REF!</v>
      </c>
      <c r="K16" s="65" t="e">
        <f aca="false">-#REF!-#REF!-#REF!-#REF!-#REF!</f>
        <v>#REF!</v>
      </c>
      <c r="L16" s="65" t="e">
        <f aca="false">-#REF!-#REF!-#REF!-#REF!-#REF!</f>
        <v>#REF!</v>
      </c>
      <c r="M16" s="65" t="e">
        <f aca="false">-#REF!-#REF!-#REF!-#REF!-#REF!</f>
        <v>#REF!</v>
      </c>
      <c r="N16" s="65" t="n">
        <f aca="false">-'Adayt Appendices'!D13-'Adayt Appendices'!D28-'Adayt Appendices'!D74-'Adayt Appendices'!D120-'Adayt Appendices'!D135</f>
        <v>-0</v>
      </c>
      <c r="O16" s="65" t="n">
        <f aca="false">-'Adayt Appendices'!E13-'Adayt Appendices'!E28-'Adayt Appendices'!E74-'Adayt Appendices'!E120-'Adayt Appendices'!E135</f>
        <v>-0</v>
      </c>
      <c r="P16" s="65" t="n">
        <f aca="false">-'Adayt Appendices'!F13-'Adayt Appendices'!F28-'Adayt Appendices'!F74-'Adayt Appendices'!F120-'Adayt Appendices'!F135</f>
        <v>-0</v>
      </c>
      <c r="Q16" s="65" t="n">
        <f aca="false">-'Adayt Appendices'!G13-'Adayt Appendices'!G28-'Adayt Appendices'!G74-'Adayt Appendices'!G120-'Adayt Appendices'!G135</f>
        <v>-0</v>
      </c>
      <c r="R16" s="65" t="n">
        <f aca="false">-'Adayt Appendices'!H13-'Adayt Appendices'!H28-'Adayt Appendices'!H74-'Adayt Appendices'!H120-'Adayt Appendices'!H135</f>
        <v>-0</v>
      </c>
      <c r="S16" s="65" t="n">
        <f aca="false">-'Adayt Appendices'!I13-'Adayt Appendices'!I28-'Adayt Appendices'!I74-'Adayt Appendices'!I120-'Adayt Appendices'!I135</f>
        <v>-0</v>
      </c>
      <c r="T16" s="65" t="n">
        <f aca="false">-'Adayt Appendices'!J13-'Adayt Appendices'!J28-'Adayt Appendices'!J74-'Adayt Appendices'!J120-'Adayt Appendices'!J135</f>
        <v>-0</v>
      </c>
      <c r="U16" s="65" t="n">
        <f aca="false">-'Adayt Appendices'!K13-'Adayt Appendices'!K28-'Adayt Appendices'!K74-'Adayt Appendices'!K120-'Adayt Appendices'!K135</f>
        <v>-0</v>
      </c>
      <c r="V16" s="65" t="n">
        <f aca="false">-'Adayt Appendices'!L13-'Adayt Appendices'!L28-'Adayt Appendices'!L74-'Adayt Appendices'!L120-'Adayt Appendices'!L135</f>
        <v>-0</v>
      </c>
      <c r="W16" s="65" t="n">
        <f aca="false">-'Adayt Appendices'!M13-'Adayt Appendices'!M28-'Adayt Appendices'!M74-'Adayt Appendices'!M120-'Adayt Appendices'!M135</f>
        <v>-0</v>
      </c>
      <c r="X16" s="65" t="n">
        <f aca="false">-'Adayt Appendices'!N13-'Adayt Appendices'!N28-'Adayt Appendices'!N74-'Adayt Appendices'!N120-'Adayt Appendices'!N135</f>
        <v>-0</v>
      </c>
      <c r="Y16" s="65" t="n">
        <f aca="false">-'Adayt Appendices'!O13-'Adayt Appendices'!O28-'Adayt Appendices'!O74-'Adayt Appendices'!O120-'Adayt Appendices'!O135</f>
        <v>-0</v>
      </c>
      <c r="Z16" s="65" t="n">
        <f aca="false">-'Adayt Appendices'!P13-'Adayt Appendices'!P28-'Adayt Appendices'!P74-'Adayt Appendices'!P120-'Adayt Appendices'!P135</f>
        <v>-0</v>
      </c>
      <c r="AA16" s="65" t="n">
        <f aca="false">-'Adayt Appendices'!Q13-'Adayt Appendices'!Q28-'Adayt Appendices'!Q74-'Adayt Appendices'!Q120-'Adayt Appendices'!Q135</f>
        <v>-0</v>
      </c>
    </row>
    <row r="17" customFormat="false" ht="12" hidden="false" customHeight="true" outlineLevel="0" collapsed="false">
      <c r="A17" s="337"/>
      <c r="B17" s="24" t="s">
        <v>51</v>
      </c>
      <c r="C17" s="65" t="n">
        <f aca="false">-'Adayt Appendices'!C14-'Adayt Appendices'!C29-'Adayt Appendices'!C75-'Adayt Appendices'!C121-'Adayt Appendices'!C136</f>
        <v>-236241.81</v>
      </c>
      <c r="D17" s="65" t="e">
        <f aca="false">-#REF!-#REF!-#REF!-#REF!-#REF!</f>
        <v>#REF!</v>
      </c>
      <c r="E17" s="65" t="e">
        <f aca="false">-#REF!-#REF!-#REF!-#REF!-#REF!</f>
        <v>#REF!</v>
      </c>
      <c r="F17" s="65" t="e">
        <f aca="false">-#REF!-#REF!-#REF!-#REF!-#REF!</f>
        <v>#REF!</v>
      </c>
      <c r="G17" s="65" t="e">
        <f aca="false">-#REF!-#REF!-#REF!-#REF!-#REF!</f>
        <v>#REF!</v>
      </c>
      <c r="H17" s="65" t="e">
        <f aca="false">-#REF!-#REF!-#REF!-#REF!-#REF!</f>
        <v>#REF!</v>
      </c>
      <c r="I17" s="65" t="e">
        <f aca="false">-#REF!-#REF!-#REF!-#REF!-#REF!</f>
        <v>#REF!</v>
      </c>
      <c r="J17" s="65" t="e">
        <f aca="false">-#REF!-#REF!-#REF!-#REF!-#REF!</f>
        <v>#REF!</v>
      </c>
      <c r="K17" s="65" t="e">
        <f aca="false">-#REF!-#REF!-#REF!-#REF!-#REF!</f>
        <v>#REF!</v>
      </c>
      <c r="L17" s="65" t="e">
        <f aca="false">-#REF!-#REF!-#REF!-#REF!-#REF!</f>
        <v>#REF!</v>
      </c>
      <c r="M17" s="65" t="e">
        <f aca="false">-#REF!-#REF!-#REF!-#REF!-#REF!</f>
        <v>#REF!</v>
      </c>
      <c r="N17" s="65" t="n">
        <f aca="false">-'Adayt Appendices'!D14-'Adayt Appendices'!D29-'Adayt Appendices'!D75-'Adayt Appendices'!D121-'Adayt Appendices'!D136</f>
        <v>-0</v>
      </c>
      <c r="O17" s="65" t="n">
        <f aca="false">-'Adayt Appendices'!E14-'Adayt Appendices'!E29-'Adayt Appendices'!E75-'Adayt Appendices'!E121-'Adayt Appendices'!E136</f>
        <v>-0</v>
      </c>
      <c r="P17" s="65" t="n">
        <f aca="false">-'Adayt Appendices'!F14-'Adayt Appendices'!F29-'Adayt Appendices'!F75-'Adayt Appendices'!F121-'Adayt Appendices'!F136</f>
        <v>-0</v>
      </c>
      <c r="Q17" s="65" t="n">
        <f aca="false">-'Adayt Appendices'!G14-'Adayt Appendices'!G29-'Adayt Appendices'!G75-'Adayt Appendices'!G121-'Adayt Appendices'!G136</f>
        <v>-0</v>
      </c>
      <c r="R17" s="65" t="n">
        <f aca="false">-'Adayt Appendices'!H14-'Adayt Appendices'!H29-'Adayt Appendices'!H75-'Adayt Appendices'!H121-'Adayt Appendices'!H136</f>
        <v>-0</v>
      </c>
      <c r="S17" s="65" t="n">
        <f aca="false">-'Adayt Appendices'!I14-'Adayt Appendices'!I29-'Adayt Appendices'!I75-'Adayt Appendices'!I121-'Adayt Appendices'!I136</f>
        <v>-0</v>
      </c>
      <c r="T17" s="65" t="n">
        <f aca="false">-'Adayt Appendices'!J14-'Adayt Appendices'!J29-'Adayt Appendices'!J75-'Adayt Appendices'!J121-'Adayt Appendices'!J136</f>
        <v>-0</v>
      </c>
      <c r="U17" s="65" t="n">
        <f aca="false">-'Adayt Appendices'!K14-'Adayt Appendices'!K29-'Adayt Appendices'!K75-'Adayt Appendices'!K121-'Adayt Appendices'!K136</f>
        <v>-0</v>
      </c>
      <c r="V17" s="65" t="n">
        <f aca="false">-'Adayt Appendices'!L14-'Adayt Appendices'!L29-'Adayt Appendices'!L75-'Adayt Appendices'!L121-'Adayt Appendices'!L136</f>
        <v>-0</v>
      </c>
      <c r="W17" s="65" t="n">
        <f aca="false">-'Adayt Appendices'!M14-'Adayt Appendices'!M29-'Adayt Appendices'!M75-'Adayt Appendices'!M121-'Adayt Appendices'!M136</f>
        <v>-0</v>
      </c>
      <c r="X17" s="65" t="n">
        <f aca="false">-'Adayt Appendices'!N14-'Adayt Appendices'!N29-'Adayt Appendices'!N75-'Adayt Appendices'!N121-'Adayt Appendices'!N136</f>
        <v>-0</v>
      </c>
      <c r="Y17" s="65" t="n">
        <f aca="false">-'Adayt Appendices'!O14-'Adayt Appendices'!O29-'Adayt Appendices'!O75-'Adayt Appendices'!O121-'Adayt Appendices'!O136</f>
        <v>-0</v>
      </c>
      <c r="Z17" s="65" t="n">
        <f aca="false">-'Adayt Appendices'!P14-'Adayt Appendices'!P29-'Adayt Appendices'!P75-'Adayt Appendices'!P121-'Adayt Appendices'!P136</f>
        <v>-0</v>
      </c>
      <c r="AA17" s="65" t="n">
        <f aca="false">-'Adayt Appendices'!Q14-'Adayt Appendices'!Q29-'Adayt Appendices'!Q75-'Adayt Appendices'!Q121-'Adayt Appendices'!Q136</f>
        <v>-0</v>
      </c>
    </row>
    <row r="18" customFormat="false" ht="12" hidden="false" customHeight="true" outlineLevel="0" collapsed="false">
      <c r="A18" s="337"/>
      <c r="B18" s="24" t="s">
        <v>52</v>
      </c>
      <c r="C18" s="65" t="n">
        <f aca="false">-'Adayt Appendices'!C15-'Adayt Appendices'!C30-'Adayt Appendices'!C76-'Adayt Appendices'!C122-'Adayt Appendices'!C137</f>
        <v>-84636.46</v>
      </c>
      <c r="D18" s="65" t="e">
        <f aca="false">-#REF!-#REF!-#REF!-#REF!-#REF!</f>
        <v>#REF!</v>
      </c>
      <c r="E18" s="65" t="e">
        <f aca="false">-#REF!-#REF!-#REF!-#REF!-#REF!</f>
        <v>#REF!</v>
      </c>
      <c r="F18" s="65" t="e">
        <f aca="false">-#REF!-#REF!-#REF!-#REF!-#REF!</f>
        <v>#REF!</v>
      </c>
      <c r="G18" s="65" t="e">
        <f aca="false">-#REF!-#REF!-#REF!-#REF!-#REF!</f>
        <v>#REF!</v>
      </c>
      <c r="H18" s="65" t="e">
        <f aca="false">-#REF!-#REF!-#REF!-#REF!-#REF!</f>
        <v>#REF!</v>
      </c>
      <c r="I18" s="65" t="e">
        <f aca="false">-#REF!-#REF!-#REF!-#REF!-#REF!</f>
        <v>#REF!</v>
      </c>
      <c r="J18" s="65" t="e">
        <f aca="false">-#REF!-#REF!-#REF!-#REF!-#REF!</f>
        <v>#REF!</v>
      </c>
      <c r="K18" s="65" t="e">
        <f aca="false">-#REF!-#REF!-#REF!-#REF!-#REF!</f>
        <v>#REF!</v>
      </c>
      <c r="L18" s="65" t="e">
        <f aca="false">-#REF!-#REF!-#REF!-#REF!-#REF!</f>
        <v>#REF!</v>
      </c>
      <c r="M18" s="65" t="e">
        <f aca="false">-#REF!-#REF!-#REF!-#REF!-#REF!</f>
        <v>#REF!</v>
      </c>
      <c r="N18" s="65" t="n">
        <f aca="false">-'Adayt Appendices'!D15-'Adayt Appendices'!D30-'Adayt Appendices'!D76-'Adayt Appendices'!D122-'Adayt Appendices'!D137</f>
        <v>-0</v>
      </c>
      <c r="O18" s="65" t="n">
        <f aca="false">-'Adayt Appendices'!E15-'Adayt Appendices'!E30-'Adayt Appendices'!E76-'Adayt Appendices'!E122-'Adayt Appendices'!E137</f>
        <v>-0</v>
      </c>
      <c r="P18" s="65" t="n">
        <f aca="false">-'Adayt Appendices'!F15-'Adayt Appendices'!F30-'Adayt Appendices'!F76-'Adayt Appendices'!F122-'Adayt Appendices'!F137</f>
        <v>-0</v>
      </c>
      <c r="Q18" s="65" t="n">
        <f aca="false">-'Adayt Appendices'!G15-'Adayt Appendices'!G30-'Adayt Appendices'!G76-'Adayt Appendices'!G122-'Adayt Appendices'!G137</f>
        <v>-0</v>
      </c>
      <c r="R18" s="65" t="n">
        <f aca="false">-'Adayt Appendices'!H15-'Adayt Appendices'!H30-'Adayt Appendices'!H76-'Adayt Appendices'!H122-'Adayt Appendices'!H137</f>
        <v>-0</v>
      </c>
      <c r="S18" s="65" t="n">
        <f aca="false">-'Adayt Appendices'!I15-'Adayt Appendices'!I30-'Adayt Appendices'!I76-'Adayt Appendices'!I122-'Adayt Appendices'!I137</f>
        <v>-0</v>
      </c>
      <c r="T18" s="65" t="n">
        <f aca="false">-'Adayt Appendices'!J15-'Adayt Appendices'!J30-'Adayt Appendices'!J76-'Adayt Appendices'!J122-'Adayt Appendices'!J137</f>
        <v>-0</v>
      </c>
      <c r="U18" s="65" t="n">
        <f aca="false">-'Adayt Appendices'!K15-'Adayt Appendices'!K30-'Adayt Appendices'!K76-'Adayt Appendices'!K122-'Adayt Appendices'!K137</f>
        <v>-0</v>
      </c>
      <c r="V18" s="65" t="n">
        <f aca="false">-'Adayt Appendices'!L15-'Adayt Appendices'!L30-'Adayt Appendices'!L76-'Adayt Appendices'!L122-'Adayt Appendices'!L137</f>
        <v>-0</v>
      </c>
      <c r="W18" s="65" t="n">
        <f aca="false">-'Adayt Appendices'!M15-'Adayt Appendices'!M30-'Adayt Appendices'!M76-'Adayt Appendices'!M122-'Adayt Appendices'!M137</f>
        <v>-0</v>
      </c>
      <c r="X18" s="65" t="n">
        <f aca="false">-'Adayt Appendices'!N15-'Adayt Appendices'!N30-'Adayt Appendices'!N76-'Adayt Appendices'!N122-'Adayt Appendices'!N137</f>
        <v>-0</v>
      </c>
      <c r="Y18" s="65" t="n">
        <f aca="false">-'Adayt Appendices'!O15-'Adayt Appendices'!O30-'Adayt Appendices'!O76-'Adayt Appendices'!O122-'Adayt Appendices'!O137</f>
        <v>-0</v>
      </c>
      <c r="Z18" s="65" t="n">
        <f aca="false">-'Adayt Appendices'!P15-'Adayt Appendices'!P30-'Adayt Appendices'!P76-'Adayt Appendices'!P122-'Adayt Appendices'!P137</f>
        <v>-0</v>
      </c>
      <c r="AA18" s="65" t="n">
        <f aca="false">-'Adayt Appendices'!Q15-'Adayt Appendices'!Q30-'Adayt Appendices'!Q76-'Adayt Appendices'!Q122-'Adayt Appendices'!Q137</f>
        <v>-0</v>
      </c>
    </row>
    <row r="19" customFormat="false" ht="12" hidden="false" customHeight="true" outlineLevel="0" collapsed="false">
      <c r="A19" s="337"/>
      <c r="B19" s="24" t="s">
        <v>53</v>
      </c>
      <c r="C19" s="65" t="n">
        <f aca="false">-'Adayt Appendices'!C16-'Adayt Appendices'!C31-'Adayt Appendices'!C77-'Adayt Appendices'!C123-'Adayt Appendices'!C138</f>
        <v>-0</v>
      </c>
      <c r="D19" s="65" t="e">
        <f aca="false">-#REF!-#REF!-#REF!-#REF!-#REF!</f>
        <v>#REF!</v>
      </c>
      <c r="E19" s="65" t="e">
        <f aca="false">-#REF!-#REF!-#REF!-#REF!-#REF!</f>
        <v>#REF!</v>
      </c>
      <c r="F19" s="65" t="e">
        <f aca="false">-#REF!-#REF!-#REF!-#REF!-#REF!</f>
        <v>#REF!</v>
      </c>
      <c r="G19" s="65" t="e">
        <f aca="false">-#REF!-#REF!-#REF!-#REF!-#REF!</f>
        <v>#REF!</v>
      </c>
      <c r="H19" s="65" t="e">
        <f aca="false">-#REF!-#REF!-#REF!-#REF!-#REF!</f>
        <v>#REF!</v>
      </c>
      <c r="I19" s="65" t="e">
        <f aca="false">-#REF!-#REF!-#REF!-#REF!-#REF!</f>
        <v>#REF!</v>
      </c>
      <c r="J19" s="65" t="e">
        <f aca="false">-#REF!-#REF!-#REF!-#REF!-#REF!</f>
        <v>#REF!</v>
      </c>
      <c r="K19" s="65" t="e">
        <f aca="false">-#REF!-#REF!-#REF!-#REF!-#REF!</f>
        <v>#REF!</v>
      </c>
      <c r="L19" s="65" t="e">
        <f aca="false">-#REF!-#REF!-#REF!-#REF!-#REF!</f>
        <v>#REF!</v>
      </c>
      <c r="M19" s="65" t="e">
        <f aca="false">-#REF!-#REF!-#REF!-#REF!-#REF!</f>
        <v>#REF!</v>
      </c>
      <c r="N19" s="65" t="n">
        <f aca="false">-'Adayt Appendices'!D16-'Adayt Appendices'!D31-'Adayt Appendices'!D77-'Adayt Appendices'!D123-'Adayt Appendices'!D138</f>
        <v>-0</v>
      </c>
      <c r="O19" s="65" t="n">
        <f aca="false">-'Adayt Appendices'!E16-'Adayt Appendices'!E31-'Adayt Appendices'!E77-'Adayt Appendices'!E123-'Adayt Appendices'!E138</f>
        <v>-0</v>
      </c>
      <c r="P19" s="65" t="n">
        <f aca="false">-'Adayt Appendices'!F16-'Adayt Appendices'!F31-'Adayt Appendices'!F77-'Adayt Appendices'!F123-'Adayt Appendices'!F138</f>
        <v>-0</v>
      </c>
      <c r="Q19" s="65" t="n">
        <f aca="false">-'Adayt Appendices'!G16-'Adayt Appendices'!G31-'Adayt Appendices'!G77-'Adayt Appendices'!G123-'Adayt Appendices'!G138</f>
        <v>-0</v>
      </c>
      <c r="R19" s="65" t="n">
        <f aca="false">-'Adayt Appendices'!H16-'Adayt Appendices'!H31-'Adayt Appendices'!H77-'Adayt Appendices'!H123-'Adayt Appendices'!H138</f>
        <v>-0</v>
      </c>
      <c r="S19" s="65" t="n">
        <f aca="false">-'Adayt Appendices'!I16-'Adayt Appendices'!I31-'Adayt Appendices'!I77-'Adayt Appendices'!I123-'Adayt Appendices'!I138</f>
        <v>-0</v>
      </c>
      <c r="T19" s="65" t="n">
        <f aca="false">-'Adayt Appendices'!J16-'Adayt Appendices'!J31-'Adayt Appendices'!J77-'Adayt Appendices'!J123-'Adayt Appendices'!J138</f>
        <v>-0</v>
      </c>
      <c r="U19" s="65" t="n">
        <f aca="false">-'Adayt Appendices'!K16-'Adayt Appendices'!K31-'Adayt Appendices'!K77-'Adayt Appendices'!K123-'Adayt Appendices'!K138</f>
        <v>-0</v>
      </c>
      <c r="V19" s="65" t="n">
        <f aca="false">-'Adayt Appendices'!L16-'Adayt Appendices'!L31-'Adayt Appendices'!L77-'Adayt Appendices'!L123-'Adayt Appendices'!L138</f>
        <v>-0</v>
      </c>
      <c r="W19" s="65" t="n">
        <f aca="false">-'Adayt Appendices'!M16-'Adayt Appendices'!M31-'Adayt Appendices'!M77-'Adayt Appendices'!M123-'Adayt Appendices'!M138</f>
        <v>-0</v>
      </c>
      <c r="X19" s="65" t="n">
        <f aca="false">-'Adayt Appendices'!N16-'Adayt Appendices'!N31-'Adayt Appendices'!N77-'Adayt Appendices'!N123-'Adayt Appendices'!N138</f>
        <v>-0</v>
      </c>
      <c r="Y19" s="65" t="n">
        <f aca="false">-'Adayt Appendices'!O16-'Adayt Appendices'!O31-'Adayt Appendices'!O77-'Adayt Appendices'!O123-'Adayt Appendices'!O138</f>
        <v>-0</v>
      </c>
      <c r="Z19" s="65" t="n">
        <f aca="false">-'Adayt Appendices'!P16-'Adayt Appendices'!P31-'Adayt Appendices'!P77-'Adayt Appendices'!P123-'Adayt Appendices'!P138</f>
        <v>-0</v>
      </c>
      <c r="AA19" s="65" t="n">
        <f aca="false">-'Adayt Appendices'!Q16-'Adayt Appendices'!Q31-'Adayt Appendices'!Q77-'Adayt Appendices'!Q123-'Adayt Appendices'!Q138</f>
        <v>-0</v>
      </c>
    </row>
    <row r="20" customFormat="false" ht="12" hidden="false" customHeight="true" outlineLevel="0" collapsed="false">
      <c r="A20" s="337"/>
      <c r="B20" s="333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</row>
    <row r="21" customFormat="false" ht="12" hidden="false" customHeight="true" outlineLevel="0" collapsed="false">
      <c r="A21" s="337"/>
      <c r="B21" s="335" t="s">
        <v>54</v>
      </c>
      <c r="C21" s="65" t="n">
        <f aca="false">SUM(C11:C19)</f>
        <v>-11193492.1</v>
      </c>
      <c r="D21" s="65" t="e">
        <f aca="false">SUM(D11:D19)</f>
        <v>#REF!</v>
      </c>
      <c r="E21" s="65" t="e">
        <f aca="false">SUM(E11:E19)</f>
        <v>#REF!</v>
      </c>
      <c r="F21" s="65" t="e">
        <f aca="false">SUM(F11:F19)</f>
        <v>#REF!</v>
      </c>
      <c r="G21" s="65" t="e">
        <f aca="false">SUM(G11:G19)</f>
        <v>#REF!</v>
      </c>
      <c r="H21" s="65" t="e">
        <f aca="false">SUM(H11:H19)</f>
        <v>#REF!</v>
      </c>
      <c r="I21" s="65" t="e">
        <f aca="false">SUM(I11:I19)</f>
        <v>#REF!</v>
      </c>
      <c r="J21" s="65" t="e">
        <f aca="false">SUM(J11:J19)</f>
        <v>#REF!</v>
      </c>
      <c r="K21" s="65" t="e">
        <f aca="false">SUM(K11:K19)</f>
        <v>#REF!</v>
      </c>
      <c r="L21" s="65" t="e">
        <f aca="false">SUM(L11:L19)</f>
        <v>#REF!</v>
      </c>
      <c r="M21" s="65" t="e">
        <f aca="false">SUM(M11:M19)</f>
        <v>#REF!</v>
      </c>
      <c r="N21" s="65" t="n">
        <f aca="false">SUM(N11:N19)</f>
        <v>0</v>
      </c>
      <c r="O21" s="65" t="n">
        <f aca="false">SUM(O11:O19)</f>
        <v>0</v>
      </c>
      <c r="P21" s="65" t="n">
        <f aca="false">SUM(P11:P19)</f>
        <v>0</v>
      </c>
      <c r="Q21" s="65" t="n">
        <f aca="false">SUM(Q11:Q19)</f>
        <v>0</v>
      </c>
      <c r="R21" s="65" t="n">
        <f aca="false">SUM(R11:R19)</f>
        <v>0</v>
      </c>
      <c r="S21" s="65" t="n">
        <f aca="false">SUM(S11:S19)</f>
        <v>0</v>
      </c>
      <c r="T21" s="65" t="n">
        <f aca="false">SUM(T11:T19)</f>
        <v>0</v>
      </c>
      <c r="U21" s="65" t="n">
        <f aca="false">SUM(U11:U19)</f>
        <v>0</v>
      </c>
      <c r="V21" s="65" t="n">
        <f aca="false">SUM(V11:V19)</f>
        <v>0</v>
      </c>
      <c r="W21" s="65" t="n">
        <f aca="false">SUM(W11:W19)</f>
        <v>0</v>
      </c>
      <c r="X21" s="65" t="n">
        <f aca="false">SUM(X11:X19)</f>
        <v>0</v>
      </c>
      <c r="Y21" s="65" t="n">
        <f aca="false">SUM(Y11:Y19)</f>
        <v>0</v>
      </c>
      <c r="Z21" s="65" t="n">
        <f aca="false">SUM(Z11:Z19)</f>
        <v>0</v>
      </c>
      <c r="AA21" s="65" t="n">
        <f aca="false">SUM(AA11:AA19)</f>
        <v>0</v>
      </c>
    </row>
    <row r="22" customFormat="false" ht="12.75" hidden="false" customHeight="false" outlineLevel="0" collapsed="false">
      <c r="A22" s="4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customFormat="false" ht="12.75" hidden="false" customHeight="false" outlineLevel="0" collapsed="false">
      <c r="A23" s="45"/>
      <c r="B23" s="77" t="s">
        <v>59</v>
      </c>
      <c r="C23" s="336" t="n">
        <f aca="false">+'Adayt Headcount'!C27</f>
        <v>25</v>
      </c>
      <c r="D23" s="336" t="e">
        <f aca="false">+#REF!</f>
        <v>#REF!</v>
      </c>
      <c r="E23" s="336" t="e">
        <f aca="false">+#REF!</f>
        <v>#REF!</v>
      </c>
      <c r="F23" s="336" t="e">
        <f aca="false">+#REF!</f>
        <v>#REF!</v>
      </c>
      <c r="G23" s="336" t="e">
        <f aca="false">+#REF!</f>
        <v>#REF!</v>
      </c>
      <c r="H23" s="336" t="e">
        <f aca="false">+#REF!</f>
        <v>#REF!</v>
      </c>
      <c r="I23" s="336" t="e">
        <f aca="false">+#REF!</f>
        <v>#REF!</v>
      </c>
      <c r="J23" s="336" t="e">
        <f aca="false">+#REF!</f>
        <v>#REF!</v>
      </c>
      <c r="K23" s="336" t="e">
        <f aca="false">+#REF!</f>
        <v>#REF!</v>
      </c>
      <c r="L23" s="336" t="e">
        <f aca="false">+#REF!</f>
        <v>#REF!</v>
      </c>
      <c r="M23" s="336" t="e">
        <f aca="false">+#REF!</f>
        <v>#REF!</v>
      </c>
      <c r="N23" s="336" t="str">
        <f aca="false">+'Adayt Headcount'!D27</f>
        <v>hard keyed</v>
      </c>
      <c r="O23" s="336" t="n">
        <f aca="false">+'Adayt Headcount'!E27</f>
        <v>0</v>
      </c>
      <c r="P23" s="336" t="n">
        <f aca="false">+'Adayt Headcount'!F27</f>
        <v>0</v>
      </c>
      <c r="Q23" s="336" t="n">
        <f aca="false">+'Adayt Headcount'!G27</f>
        <v>0</v>
      </c>
      <c r="R23" s="336" t="n">
        <f aca="false">+'Adayt Headcount'!H27</f>
        <v>0</v>
      </c>
      <c r="S23" s="336" t="n">
        <f aca="false">+'Adayt Headcount'!I27</f>
        <v>0</v>
      </c>
      <c r="T23" s="336" t="n">
        <f aca="false">+'Adayt Headcount'!J27</f>
        <v>0</v>
      </c>
      <c r="U23" s="336" t="n">
        <f aca="false">+'Adayt Headcount'!K27</f>
        <v>0</v>
      </c>
      <c r="V23" s="336" t="n">
        <f aca="false">+'Adayt Headcount'!L27</f>
        <v>0</v>
      </c>
      <c r="W23" s="336" t="n">
        <f aca="false">+'Adayt Headcount'!M27</f>
        <v>0</v>
      </c>
      <c r="X23" s="336" t="n">
        <f aca="false">+'Adayt Headcount'!N27</f>
        <v>0</v>
      </c>
      <c r="Y23" s="336" t="n">
        <f aca="false">+'Adayt Headcount'!O27</f>
        <v>0</v>
      </c>
      <c r="Z23" s="336" t="n">
        <f aca="false">+'Adayt Headcount'!P27</f>
        <v>0</v>
      </c>
      <c r="AA23" s="336" t="n">
        <f aca="false">+'Adayt Headcount'!Q27</f>
        <v>0</v>
      </c>
    </row>
    <row r="24" customFormat="false" ht="12.75" hidden="false" customHeight="false" outlineLevel="0" collapsed="false">
      <c r="A24" s="4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customFormat="false" ht="12.75" hidden="false" customHeight="false" outlineLevel="0" collapsed="false">
      <c r="A25" s="337" t="s">
        <v>296</v>
      </c>
      <c r="B25" s="24" t="s">
        <v>37</v>
      </c>
      <c r="C25" s="65" t="n">
        <f aca="false">-'Adayt Appendices'!C8-'Adayt Appendices'!C54-'Adayt Appendices'!C84-'Adayt Appendices'!C100</f>
        <v>-3420831.13</v>
      </c>
      <c r="D25" s="65" t="e">
        <f aca="false">-#REF!-#REF!-#REF!-#REF!</f>
        <v>#REF!</v>
      </c>
      <c r="E25" s="65" t="e">
        <f aca="false">-#REF!-#REF!-#REF!-#REF!</f>
        <v>#REF!</v>
      </c>
      <c r="F25" s="65" t="e">
        <f aca="false">-#REF!-#REF!-#REF!-#REF!</f>
        <v>#REF!</v>
      </c>
      <c r="G25" s="65" t="e">
        <f aca="false">-#REF!-#REF!-#REF!-#REF!</f>
        <v>#REF!</v>
      </c>
      <c r="H25" s="65" t="e">
        <f aca="false">-#REF!-#REF!-#REF!-#REF!</f>
        <v>#REF!</v>
      </c>
      <c r="I25" s="65" t="e">
        <f aca="false">-#REF!-#REF!-#REF!-#REF!</f>
        <v>#REF!</v>
      </c>
      <c r="J25" s="65" t="e">
        <f aca="false">-#REF!-#REF!-#REF!-#REF!</f>
        <v>#REF!</v>
      </c>
      <c r="K25" s="65" t="e">
        <f aca="false">-#REF!-#REF!-#REF!-#REF!</f>
        <v>#REF!</v>
      </c>
      <c r="L25" s="65" t="e">
        <f aca="false">-#REF!-#REF!-#REF!-#REF!</f>
        <v>#REF!</v>
      </c>
      <c r="M25" s="65" t="e">
        <f aca="false">-#REF!-#REF!-#REF!-#REF!</f>
        <v>#REF!</v>
      </c>
      <c r="N25" s="65" t="n">
        <f aca="false">-'Adayt Appendices'!D8-'Adayt Appendices'!D54-'Adayt Appendices'!D84-'Adayt Appendices'!D100</f>
        <v>-0</v>
      </c>
      <c r="O25" s="65" t="n">
        <f aca="false">-'Adayt Appendices'!E8-'Adayt Appendices'!E54-'Adayt Appendices'!E84-'Adayt Appendices'!E100</f>
        <v>-0</v>
      </c>
      <c r="P25" s="65" t="n">
        <f aca="false">-'Adayt Appendices'!F8-'Adayt Appendices'!F54-'Adayt Appendices'!F84-'Adayt Appendices'!F100</f>
        <v>-0</v>
      </c>
      <c r="Q25" s="65" t="n">
        <f aca="false">-'Adayt Appendices'!G8-'Adayt Appendices'!G54-'Adayt Appendices'!G84-'Adayt Appendices'!G100</f>
        <v>-0</v>
      </c>
      <c r="R25" s="65" t="n">
        <f aca="false">-'Adayt Appendices'!H8-'Adayt Appendices'!H54-'Adayt Appendices'!H84-'Adayt Appendices'!H100</f>
        <v>-0</v>
      </c>
      <c r="S25" s="65" t="n">
        <f aca="false">-'Adayt Appendices'!I8-'Adayt Appendices'!I54-'Adayt Appendices'!I84-'Adayt Appendices'!I100</f>
        <v>-0</v>
      </c>
      <c r="T25" s="65" t="n">
        <f aca="false">-'Adayt Appendices'!J8-'Adayt Appendices'!J54-'Adayt Appendices'!J84-'Adayt Appendices'!J100</f>
        <v>-0</v>
      </c>
      <c r="U25" s="65" t="n">
        <f aca="false">-'Adayt Appendices'!K8-'Adayt Appendices'!K54-'Adayt Appendices'!K84-'Adayt Appendices'!K100</f>
        <v>-0</v>
      </c>
      <c r="V25" s="65" t="n">
        <f aca="false">-'Adayt Appendices'!L8-'Adayt Appendices'!L54-'Adayt Appendices'!L84-'Adayt Appendices'!L100</f>
        <v>-0</v>
      </c>
      <c r="W25" s="65" t="n">
        <f aca="false">-'Adayt Appendices'!M8-'Adayt Appendices'!M54-'Adayt Appendices'!M84-'Adayt Appendices'!M100</f>
        <v>-0</v>
      </c>
      <c r="X25" s="65" t="n">
        <f aca="false">-'Adayt Appendices'!N8-'Adayt Appendices'!N54-'Adayt Appendices'!N84-'Adayt Appendices'!N100</f>
        <v>-0</v>
      </c>
      <c r="Y25" s="65" t="n">
        <f aca="false">-'Adayt Appendices'!O8-'Adayt Appendices'!O54-'Adayt Appendices'!O84-'Adayt Appendices'!O100</f>
        <v>-0</v>
      </c>
      <c r="Z25" s="65" t="n">
        <f aca="false">-'Adayt Appendices'!P8-'Adayt Appendices'!P54-'Adayt Appendices'!P84-'Adayt Appendices'!P100</f>
        <v>-0</v>
      </c>
      <c r="AA25" s="65" t="n">
        <f aca="false">-'Adayt Appendices'!Q8-'Adayt Appendices'!Q54-'Adayt Appendices'!Q84-'Adayt Appendices'!Q100</f>
        <v>-0</v>
      </c>
    </row>
    <row r="26" customFormat="false" ht="12.75" hidden="false" customHeight="false" outlineLevel="0" collapsed="false">
      <c r="A26" s="337"/>
      <c r="B26" s="24" t="s">
        <v>42</v>
      </c>
      <c r="C26" s="65" t="n">
        <f aca="false">-'Adayt Appendices'!C9-'Adayt Appendices'!C55-'Adayt Appendices'!C85-'Adayt Appendices'!C101</f>
        <v>-1994032.53</v>
      </c>
      <c r="D26" s="65" t="e">
        <f aca="false">-#REF!-#REF!-#REF!-#REF!</f>
        <v>#REF!</v>
      </c>
      <c r="E26" s="65" t="e">
        <f aca="false">-#REF!-#REF!-#REF!-#REF!</f>
        <v>#REF!</v>
      </c>
      <c r="F26" s="65" t="e">
        <f aca="false">-#REF!-#REF!-#REF!-#REF!</f>
        <v>#REF!</v>
      </c>
      <c r="G26" s="65" t="e">
        <f aca="false">-#REF!-#REF!-#REF!-#REF!</f>
        <v>#REF!</v>
      </c>
      <c r="H26" s="65" t="e">
        <f aca="false">-#REF!-#REF!-#REF!-#REF!</f>
        <v>#REF!</v>
      </c>
      <c r="I26" s="65" t="e">
        <f aca="false">-#REF!-#REF!-#REF!-#REF!</f>
        <v>#REF!</v>
      </c>
      <c r="J26" s="65" t="e">
        <f aca="false">-#REF!-#REF!-#REF!-#REF!</f>
        <v>#REF!</v>
      </c>
      <c r="K26" s="65" t="e">
        <f aca="false">-#REF!-#REF!-#REF!-#REF!</f>
        <v>#REF!</v>
      </c>
      <c r="L26" s="65" t="e">
        <f aca="false">-#REF!-#REF!-#REF!-#REF!</f>
        <v>#REF!</v>
      </c>
      <c r="M26" s="65" t="e">
        <f aca="false">-#REF!-#REF!-#REF!-#REF!</f>
        <v>#REF!</v>
      </c>
      <c r="N26" s="65" t="n">
        <f aca="false">-'Adayt Appendices'!D9-'Adayt Appendices'!D55-'Adayt Appendices'!D85-'Adayt Appendices'!D101</f>
        <v>-0</v>
      </c>
      <c r="O26" s="65" t="n">
        <f aca="false">-'Adayt Appendices'!E9-'Adayt Appendices'!E55-'Adayt Appendices'!E85-'Adayt Appendices'!E101</f>
        <v>-0</v>
      </c>
      <c r="P26" s="65" t="n">
        <f aca="false">-'Adayt Appendices'!F9-'Adayt Appendices'!F55-'Adayt Appendices'!F85-'Adayt Appendices'!F101</f>
        <v>-0</v>
      </c>
      <c r="Q26" s="65" t="n">
        <f aca="false">-'Adayt Appendices'!G9-'Adayt Appendices'!G55-'Adayt Appendices'!G85-'Adayt Appendices'!G101</f>
        <v>-0</v>
      </c>
      <c r="R26" s="65" t="n">
        <f aca="false">-'Adayt Appendices'!H9-'Adayt Appendices'!H55-'Adayt Appendices'!H85-'Adayt Appendices'!H101</f>
        <v>-0</v>
      </c>
      <c r="S26" s="65" t="n">
        <f aca="false">-'Adayt Appendices'!I9-'Adayt Appendices'!I55-'Adayt Appendices'!I85-'Adayt Appendices'!I101</f>
        <v>-0</v>
      </c>
      <c r="T26" s="65" t="n">
        <f aca="false">-'Adayt Appendices'!J9-'Adayt Appendices'!J55-'Adayt Appendices'!J85-'Adayt Appendices'!J101</f>
        <v>-0</v>
      </c>
      <c r="U26" s="65" t="n">
        <f aca="false">-'Adayt Appendices'!K9-'Adayt Appendices'!K55-'Adayt Appendices'!K85-'Adayt Appendices'!K101</f>
        <v>-0</v>
      </c>
      <c r="V26" s="65" t="n">
        <f aca="false">-'Adayt Appendices'!L9-'Adayt Appendices'!L55-'Adayt Appendices'!L85-'Adayt Appendices'!L101</f>
        <v>-0</v>
      </c>
      <c r="W26" s="65" t="n">
        <f aca="false">-'Adayt Appendices'!M9-'Adayt Appendices'!M55-'Adayt Appendices'!M85-'Adayt Appendices'!M101</f>
        <v>-0</v>
      </c>
      <c r="X26" s="65" t="n">
        <f aca="false">-'Adayt Appendices'!N9-'Adayt Appendices'!N55-'Adayt Appendices'!N85-'Adayt Appendices'!N101</f>
        <v>-0</v>
      </c>
      <c r="Y26" s="65" t="n">
        <f aca="false">-'Adayt Appendices'!O9-'Adayt Appendices'!O55-'Adayt Appendices'!O85-'Adayt Appendices'!O101</f>
        <v>-0</v>
      </c>
      <c r="Z26" s="65" t="n">
        <f aca="false">-'Adayt Appendices'!P9-'Adayt Appendices'!P55-'Adayt Appendices'!P85-'Adayt Appendices'!P101</f>
        <v>-0</v>
      </c>
      <c r="AA26" s="65" t="n">
        <f aca="false">-'Adayt Appendices'!Q9-'Adayt Appendices'!Q55-'Adayt Appendices'!Q85-'Adayt Appendices'!Q101</f>
        <v>-0</v>
      </c>
    </row>
    <row r="27" customFormat="false" ht="12.75" hidden="false" customHeight="false" outlineLevel="0" collapsed="false">
      <c r="A27" s="337"/>
      <c r="B27" s="24" t="s">
        <v>45</v>
      </c>
      <c r="C27" s="65" t="n">
        <f aca="false">-'Adayt Appendices'!C10-'Adayt Appendices'!C56-'Adayt Appendices'!C86-'Adayt Appendices'!C102</f>
        <v>-53777.33</v>
      </c>
      <c r="D27" s="65" t="e">
        <f aca="false">-#REF!-#REF!-#REF!-#REF!</f>
        <v>#REF!</v>
      </c>
      <c r="E27" s="65" t="e">
        <f aca="false">-#REF!-#REF!-#REF!-#REF!</f>
        <v>#REF!</v>
      </c>
      <c r="F27" s="65" t="e">
        <f aca="false">-#REF!-#REF!-#REF!-#REF!</f>
        <v>#REF!</v>
      </c>
      <c r="G27" s="65" t="e">
        <f aca="false">-#REF!-#REF!-#REF!-#REF!</f>
        <v>#REF!</v>
      </c>
      <c r="H27" s="65" t="e">
        <f aca="false">-#REF!-#REF!-#REF!-#REF!</f>
        <v>#REF!</v>
      </c>
      <c r="I27" s="65" t="e">
        <f aca="false">-#REF!-#REF!-#REF!-#REF!</f>
        <v>#REF!</v>
      </c>
      <c r="J27" s="65" t="e">
        <f aca="false">-#REF!-#REF!-#REF!-#REF!</f>
        <v>#REF!</v>
      </c>
      <c r="K27" s="65" t="e">
        <f aca="false">-#REF!-#REF!-#REF!-#REF!</f>
        <v>#REF!</v>
      </c>
      <c r="L27" s="65" t="e">
        <f aca="false">-#REF!-#REF!-#REF!-#REF!</f>
        <v>#REF!</v>
      </c>
      <c r="M27" s="65" t="e">
        <f aca="false">-#REF!-#REF!-#REF!-#REF!</f>
        <v>#REF!</v>
      </c>
      <c r="N27" s="65" t="n">
        <f aca="false">-'Adayt Appendices'!D10-'Adayt Appendices'!D56-'Adayt Appendices'!D86-'Adayt Appendices'!D102</f>
        <v>-0</v>
      </c>
      <c r="O27" s="65" t="n">
        <f aca="false">-'Adayt Appendices'!E10-'Adayt Appendices'!E56-'Adayt Appendices'!E86-'Adayt Appendices'!E102</f>
        <v>-0</v>
      </c>
      <c r="P27" s="65" t="n">
        <f aca="false">-'Adayt Appendices'!F10-'Adayt Appendices'!F56-'Adayt Appendices'!F86-'Adayt Appendices'!F102</f>
        <v>-0</v>
      </c>
      <c r="Q27" s="65" t="n">
        <f aca="false">-'Adayt Appendices'!G10-'Adayt Appendices'!G56-'Adayt Appendices'!G86-'Adayt Appendices'!G102</f>
        <v>-0</v>
      </c>
      <c r="R27" s="65" t="n">
        <f aca="false">-'Adayt Appendices'!H10-'Adayt Appendices'!H56-'Adayt Appendices'!H86-'Adayt Appendices'!H102</f>
        <v>-0</v>
      </c>
      <c r="S27" s="65" t="n">
        <f aca="false">-'Adayt Appendices'!I10-'Adayt Appendices'!I56-'Adayt Appendices'!I86-'Adayt Appendices'!I102</f>
        <v>-0</v>
      </c>
      <c r="T27" s="65" t="n">
        <f aca="false">-'Adayt Appendices'!J10-'Adayt Appendices'!J56-'Adayt Appendices'!J86-'Adayt Appendices'!J102</f>
        <v>-0</v>
      </c>
      <c r="U27" s="65" t="n">
        <f aca="false">-'Adayt Appendices'!K10-'Adayt Appendices'!K56-'Adayt Appendices'!K86-'Adayt Appendices'!K102</f>
        <v>-0</v>
      </c>
      <c r="V27" s="65" t="n">
        <f aca="false">-'Adayt Appendices'!L10-'Adayt Appendices'!L56-'Adayt Appendices'!L86-'Adayt Appendices'!L102</f>
        <v>-0</v>
      </c>
      <c r="W27" s="65" t="n">
        <f aca="false">-'Adayt Appendices'!M10-'Adayt Appendices'!M56-'Adayt Appendices'!M86-'Adayt Appendices'!M102</f>
        <v>-0</v>
      </c>
      <c r="X27" s="65" t="n">
        <f aca="false">-'Adayt Appendices'!N10-'Adayt Appendices'!N56-'Adayt Appendices'!N86-'Adayt Appendices'!N102</f>
        <v>-0</v>
      </c>
      <c r="Y27" s="65" t="n">
        <f aca="false">-'Adayt Appendices'!O10-'Adayt Appendices'!O56-'Adayt Appendices'!O86-'Adayt Appendices'!O102</f>
        <v>-0</v>
      </c>
      <c r="Z27" s="65" t="n">
        <f aca="false">-'Adayt Appendices'!P10-'Adayt Appendices'!P56-'Adayt Appendices'!P86-'Adayt Appendices'!P102</f>
        <v>-0</v>
      </c>
      <c r="AA27" s="65" t="n">
        <f aca="false">-'Adayt Appendices'!Q10-'Adayt Appendices'!Q56-'Adayt Appendices'!Q86-'Adayt Appendices'!Q102</f>
        <v>-0</v>
      </c>
    </row>
    <row r="28" customFormat="false" ht="12.75" hidden="false" customHeight="false" outlineLevel="0" collapsed="false">
      <c r="A28" s="337"/>
      <c r="B28" s="24" t="s">
        <v>48</v>
      </c>
      <c r="C28" s="65" t="n">
        <f aca="false">-'Adayt Appendices'!C11-'Adayt Appendices'!C57-'Adayt Appendices'!C87-'Adayt Appendices'!C103</f>
        <v>-1347918.8802</v>
      </c>
      <c r="D28" s="65" t="e">
        <f aca="false">-#REF!-#REF!-#REF!-#REF!</f>
        <v>#REF!</v>
      </c>
      <c r="E28" s="65" t="e">
        <f aca="false">-#REF!-#REF!-#REF!-#REF!</f>
        <v>#REF!</v>
      </c>
      <c r="F28" s="65" t="e">
        <f aca="false">-#REF!-#REF!-#REF!-#REF!</f>
        <v>#REF!</v>
      </c>
      <c r="G28" s="65" t="e">
        <f aca="false">-#REF!-#REF!-#REF!-#REF!</f>
        <v>#REF!</v>
      </c>
      <c r="H28" s="65" t="e">
        <f aca="false">-#REF!-#REF!-#REF!-#REF!</f>
        <v>#REF!</v>
      </c>
      <c r="I28" s="65" t="e">
        <f aca="false">-#REF!-#REF!-#REF!-#REF!</f>
        <v>#REF!</v>
      </c>
      <c r="J28" s="65" t="e">
        <f aca="false">-#REF!-#REF!-#REF!-#REF!</f>
        <v>#REF!</v>
      </c>
      <c r="K28" s="65" t="e">
        <f aca="false">-#REF!-#REF!-#REF!-#REF!</f>
        <v>#REF!</v>
      </c>
      <c r="L28" s="65" t="e">
        <f aca="false">-#REF!-#REF!-#REF!-#REF!</f>
        <v>#REF!</v>
      </c>
      <c r="M28" s="65" t="e">
        <f aca="false">-#REF!-#REF!-#REF!-#REF!</f>
        <v>#REF!</v>
      </c>
      <c r="N28" s="65" t="n">
        <f aca="false">-'Adayt Appendices'!D11-'Adayt Appendices'!D57-'Adayt Appendices'!D87-'Adayt Appendices'!D103</f>
        <v>-0</v>
      </c>
      <c r="O28" s="65" t="n">
        <f aca="false">-'Adayt Appendices'!E11-'Adayt Appendices'!E57-'Adayt Appendices'!E87-'Adayt Appendices'!E103</f>
        <v>-0</v>
      </c>
      <c r="P28" s="65" t="n">
        <f aca="false">-'Adayt Appendices'!F11-'Adayt Appendices'!F57-'Adayt Appendices'!F87-'Adayt Appendices'!F103</f>
        <v>-0</v>
      </c>
      <c r="Q28" s="65" t="n">
        <f aca="false">-'Adayt Appendices'!G11-'Adayt Appendices'!G57-'Adayt Appendices'!G87-'Adayt Appendices'!G103</f>
        <v>-0</v>
      </c>
      <c r="R28" s="65" t="n">
        <f aca="false">-'Adayt Appendices'!H11-'Adayt Appendices'!H57-'Adayt Appendices'!H87-'Adayt Appendices'!H103</f>
        <v>-0</v>
      </c>
      <c r="S28" s="65" t="n">
        <f aca="false">-'Adayt Appendices'!I11-'Adayt Appendices'!I57-'Adayt Appendices'!I87-'Adayt Appendices'!I103</f>
        <v>-0</v>
      </c>
      <c r="T28" s="65" t="n">
        <f aca="false">-'Adayt Appendices'!J11-'Adayt Appendices'!J57-'Adayt Appendices'!J87-'Adayt Appendices'!J103</f>
        <v>-0</v>
      </c>
      <c r="U28" s="65" t="n">
        <f aca="false">-'Adayt Appendices'!K11-'Adayt Appendices'!K57-'Adayt Appendices'!K87-'Adayt Appendices'!K103</f>
        <v>-0</v>
      </c>
      <c r="V28" s="65" t="n">
        <f aca="false">-'Adayt Appendices'!L11-'Adayt Appendices'!L57-'Adayt Appendices'!L87-'Adayt Appendices'!L103</f>
        <v>-0</v>
      </c>
      <c r="W28" s="65" t="n">
        <f aca="false">-'Adayt Appendices'!M11-'Adayt Appendices'!M57-'Adayt Appendices'!M87-'Adayt Appendices'!M103</f>
        <v>-0</v>
      </c>
      <c r="X28" s="65" t="n">
        <f aca="false">-'Adayt Appendices'!N11-'Adayt Appendices'!N57-'Adayt Appendices'!N87-'Adayt Appendices'!N103</f>
        <v>-0</v>
      </c>
      <c r="Y28" s="65" t="n">
        <f aca="false">-'Adayt Appendices'!O11-'Adayt Appendices'!O57-'Adayt Appendices'!O87-'Adayt Appendices'!O103</f>
        <v>-0</v>
      </c>
      <c r="Z28" s="65" t="n">
        <f aca="false">-'Adayt Appendices'!P11-'Adayt Appendices'!P57-'Adayt Appendices'!P87-'Adayt Appendices'!P103</f>
        <v>-0</v>
      </c>
      <c r="AA28" s="65" t="n">
        <f aca="false">-'Adayt Appendices'!Q11-'Adayt Appendices'!Q57-'Adayt Appendices'!Q87-'Adayt Appendices'!Q103</f>
        <v>-0</v>
      </c>
    </row>
    <row r="29" customFormat="false" ht="12.75" hidden="false" customHeight="false" outlineLevel="0" collapsed="false">
      <c r="A29" s="337"/>
      <c r="B29" s="24" t="s">
        <v>49</v>
      </c>
      <c r="C29" s="65" t="n">
        <f aca="false">-'Adayt Appendices'!C12-'Adayt Appendices'!C58-'Adayt Appendices'!C88-'Adayt Appendices'!C104</f>
        <v>-4383330.33</v>
      </c>
      <c r="D29" s="65" t="e">
        <f aca="false">-#REF!-#REF!-#REF!-#REF!</f>
        <v>#REF!</v>
      </c>
      <c r="E29" s="65" t="e">
        <f aca="false">-#REF!-#REF!-#REF!-#REF!</f>
        <v>#REF!</v>
      </c>
      <c r="F29" s="65" t="e">
        <f aca="false">-#REF!-#REF!-#REF!-#REF!</f>
        <v>#REF!</v>
      </c>
      <c r="G29" s="65" t="e">
        <f aca="false">-#REF!-#REF!-#REF!-#REF!</f>
        <v>#REF!</v>
      </c>
      <c r="H29" s="65" t="e">
        <f aca="false">-#REF!-#REF!-#REF!-#REF!</f>
        <v>#REF!</v>
      </c>
      <c r="I29" s="65" t="e">
        <f aca="false">-#REF!-#REF!-#REF!-#REF!</f>
        <v>#REF!</v>
      </c>
      <c r="J29" s="65" t="e">
        <f aca="false">-#REF!-#REF!-#REF!-#REF!</f>
        <v>#REF!</v>
      </c>
      <c r="K29" s="65" t="e">
        <f aca="false">-#REF!-#REF!-#REF!-#REF!</f>
        <v>#REF!</v>
      </c>
      <c r="L29" s="65" t="e">
        <f aca="false">-#REF!-#REF!-#REF!-#REF!</f>
        <v>#REF!</v>
      </c>
      <c r="M29" s="65" t="e">
        <f aca="false">-#REF!-#REF!-#REF!-#REF!</f>
        <v>#REF!</v>
      </c>
      <c r="N29" s="65" t="n">
        <f aca="false">-'Adayt Appendices'!D12-'Adayt Appendices'!D58-'Adayt Appendices'!D88-'Adayt Appendices'!D104</f>
        <v>-0</v>
      </c>
      <c r="O29" s="65" t="n">
        <f aca="false">-'Adayt Appendices'!E12-'Adayt Appendices'!E58-'Adayt Appendices'!E88-'Adayt Appendices'!E104</f>
        <v>-0</v>
      </c>
      <c r="P29" s="65" t="n">
        <f aca="false">-'Adayt Appendices'!F12-'Adayt Appendices'!F58-'Adayt Appendices'!F88-'Adayt Appendices'!F104</f>
        <v>-0</v>
      </c>
      <c r="Q29" s="65" t="n">
        <f aca="false">-'Adayt Appendices'!G12-'Adayt Appendices'!G58-'Adayt Appendices'!G88-'Adayt Appendices'!G104</f>
        <v>-0</v>
      </c>
      <c r="R29" s="65" t="n">
        <f aca="false">-'Adayt Appendices'!H12-'Adayt Appendices'!H58-'Adayt Appendices'!H88-'Adayt Appendices'!H104</f>
        <v>-0</v>
      </c>
      <c r="S29" s="65" t="n">
        <f aca="false">-'Adayt Appendices'!I12-'Adayt Appendices'!I58-'Adayt Appendices'!I88-'Adayt Appendices'!I104</f>
        <v>-0</v>
      </c>
      <c r="T29" s="65" t="n">
        <f aca="false">-'Adayt Appendices'!J12-'Adayt Appendices'!J58-'Adayt Appendices'!J88-'Adayt Appendices'!J104</f>
        <v>-0</v>
      </c>
      <c r="U29" s="65" t="n">
        <f aca="false">-'Adayt Appendices'!K12-'Adayt Appendices'!K58-'Adayt Appendices'!K88-'Adayt Appendices'!K104</f>
        <v>-0</v>
      </c>
      <c r="V29" s="65" t="n">
        <f aca="false">-'Adayt Appendices'!L12-'Adayt Appendices'!L58-'Adayt Appendices'!L88-'Adayt Appendices'!L104</f>
        <v>-0</v>
      </c>
      <c r="W29" s="65" t="n">
        <f aca="false">-'Adayt Appendices'!M12-'Adayt Appendices'!M58-'Adayt Appendices'!M88-'Adayt Appendices'!M104</f>
        <v>-0</v>
      </c>
      <c r="X29" s="65" t="n">
        <f aca="false">-'Adayt Appendices'!N12-'Adayt Appendices'!N58-'Adayt Appendices'!N88-'Adayt Appendices'!N104</f>
        <v>-0</v>
      </c>
      <c r="Y29" s="65" t="n">
        <f aca="false">-'Adayt Appendices'!O12-'Adayt Appendices'!O58-'Adayt Appendices'!O88-'Adayt Appendices'!O104</f>
        <v>-0</v>
      </c>
      <c r="Z29" s="65" t="n">
        <f aca="false">-'Adayt Appendices'!P12-'Adayt Appendices'!P58-'Adayt Appendices'!P88-'Adayt Appendices'!P104</f>
        <v>-0</v>
      </c>
      <c r="AA29" s="65" t="n">
        <f aca="false">-'Adayt Appendices'!Q12-'Adayt Appendices'!Q58-'Adayt Appendices'!Q88-'Adayt Appendices'!Q104</f>
        <v>-0</v>
      </c>
    </row>
    <row r="30" customFormat="false" ht="12.75" hidden="false" customHeight="false" outlineLevel="0" collapsed="false">
      <c r="A30" s="337"/>
      <c r="B30" s="24" t="s">
        <v>50</v>
      </c>
      <c r="C30" s="65" t="n">
        <f aca="false">-'Adayt Appendices'!C13-'Adayt Appendices'!C59-'Adayt Appendices'!C89-'Adayt Appendices'!C105</f>
        <v>-69732.36</v>
      </c>
      <c r="D30" s="65" t="e">
        <f aca="false">-#REF!-#REF!-#REF!-#REF!</f>
        <v>#REF!</v>
      </c>
      <c r="E30" s="65" t="e">
        <f aca="false">-#REF!-#REF!-#REF!-#REF!</f>
        <v>#REF!</v>
      </c>
      <c r="F30" s="65" t="e">
        <f aca="false">-#REF!-#REF!-#REF!-#REF!</f>
        <v>#REF!</v>
      </c>
      <c r="G30" s="65" t="e">
        <f aca="false">-#REF!-#REF!-#REF!-#REF!</f>
        <v>#REF!</v>
      </c>
      <c r="H30" s="65" t="e">
        <f aca="false">-#REF!-#REF!-#REF!-#REF!</f>
        <v>#REF!</v>
      </c>
      <c r="I30" s="65" t="e">
        <f aca="false">-#REF!-#REF!-#REF!-#REF!</f>
        <v>#REF!</v>
      </c>
      <c r="J30" s="65" t="e">
        <f aca="false">-#REF!-#REF!-#REF!-#REF!</f>
        <v>#REF!</v>
      </c>
      <c r="K30" s="65" t="e">
        <f aca="false">-#REF!-#REF!-#REF!-#REF!</f>
        <v>#REF!</v>
      </c>
      <c r="L30" s="65" t="e">
        <f aca="false">-#REF!-#REF!-#REF!-#REF!</f>
        <v>#REF!</v>
      </c>
      <c r="M30" s="65" t="e">
        <f aca="false">-#REF!-#REF!-#REF!-#REF!</f>
        <v>#REF!</v>
      </c>
      <c r="N30" s="65" t="n">
        <f aca="false">-'Adayt Appendices'!D13-'Adayt Appendices'!D59-'Adayt Appendices'!D89-'Adayt Appendices'!D105</f>
        <v>-0</v>
      </c>
      <c r="O30" s="65" t="n">
        <f aca="false">-'Adayt Appendices'!E13-'Adayt Appendices'!E59-'Adayt Appendices'!E89-'Adayt Appendices'!E105</f>
        <v>-0</v>
      </c>
      <c r="P30" s="65" t="n">
        <f aca="false">-'Adayt Appendices'!F13-'Adayt Appendices'!F59-'Adayt Appendices'!F89-'Adayt Appendices'!F105</f>
        <v>-0</v>
      </c>
      <c r="Q30" s="65" t="n">
        <f aca="false">-'Adayt Appendices'!G13-'Adayt Appendices'!G59-'Adayt Appendices'!G89-'Adayt Appendices'!G105</f>
        <v>-0</v>
      </c>
      <c r="R30" s="65" t="n">
        <f aca="false">-'Adayt Appendices'!H13-'Adayt Appendices'!H59-'Adayt Appendices'!H89-'Adayt Appendices'!H105</f>
        <v>-0</v>
      </c>
      <c r="S30" s="65" t="n">
        <f aca="false">-'Adayt Appendices'!I13-'Adayt Appendices'!I59-'Adayt Appendices'!I89-'Adayt Appendices'!I105</f>
        <v>-0</v>
      </c>
      <c r="T30" s="65" t="n">
        <f aca="false">-'Adayt Appendices'!J13-'Adayt Appendices'!J59-'Adayt Appendices'!J89-'Adayt Appendices'!J105</f>
        <v>-0</v>
      </c>
      <c r="U30" s="65" t="n">
        <f aca="false">-'Adayt Appendices'!K13-'Adayt Appendices'!K59-'Adayt Appendices'!K89-'Adayt Appendices'!K105</f>
        <v>-0</v>
      </c>
      <c r="V30" s="65" t="n">
        <f aca="false">-'Adayt Appendices'!L13-'Adayt Appendices'!L59-'Adayt Appendices'!L89-'Adayt Appendices'!L105</f>
        <v>-0</v>
      </c>
      <c r="W30" s="65" t="n">
        <f aca="false">-'Adayt Appendices'!M13-'Adayt Appendices'!M59-'Adayt Appendices'!M89-'Adayt Appendices'!M105</f>
        <v>-0</v>
      </c>
      <c r="X30" s="65" t="n">
        <f aca="false">-'Adayt Appendices'!N13-'Adayt Appendices'!N59-'Adayt Appendices'!N89-'Adayt Appendices'!N105</f>
        <v>-0</v>
      </c>
      <c r="Y30" s="65" t="n">
        <f aca="false">-'Adayt Appendices'!O13-'Adayt Appendices'!O59-'Adayt Appendices'!O89-'Adayt Appendices'!O105</f>
        <v>-0</v>
      </c>
      <c r="Z30" s="65" t="n">
        <f aca="false">-'Adayt Appendices'!P13-'Adayt Appendices'!P59-'Adayt Appendices'!P89-'Adayt Appendices'!P105</f>
        <v>-0</v>
      </c>
      <c r="AA30" s="65" t="n">
        <f aca="false">-'Adayt Appendices'!Q13-'Adayt Appendices'!Q59-'Adayt Appendices'!Q89-'Adayt Appendices'!Q105</f>
        <v>-0</v>
      </c>
    </row>
    <row r="31" customFormat="false" ht="12.75" hidden="false" customHeight="false" outlineLevel="0" collapsed="false">
      <c r="A31" s="337"/>
      <c r="B31" s="24" t="s">
        <v>51</v>
      </c>
      <c r="C31" s="65" t="n">
        <f aca="false">-'Adayt Appendices'!C14-'Adayt Appendices'!C60-'Adayt Appendices'!C90-'Adayt Appendices'!C106</f>
        <v>-236257.82</v>
      </c>
      <c r="D31" s="65" t="e">
        <f aca="false">-#REF!-#REF!-#REF!-#REF!</f>
        <v>#REF!</v>
      </c>
      <c r="E31" s="65" t="e">
        <f aca="false">-#REF!-#REF!-#REF!-#REF!</f>
        <v>#REF!</v>
      </c>
      <c r="F31" s="65" t="e">
        <f aca="false">-#REF!-#REF!-#REF!-#REF!</f>
        <v>#REF!</v>
      </c>
      <c r="G31" s="65" t="e">
        <f aca="false">-#REF!-#REF!-#REF!-#REF!</f>
        <v>#REF!</v>
      </c>
      <c r="H31" s="65" t="e">
        <f aca="false">-#REF!-#REF!-#REF!-#REF!</f>
        <v>#REF!</v>
      </c>
      <c r="I31" s="65" t="e">
        <f aca="false">-#REF!-#REF!-#REF!-#REF!</f>
        <v>#REF!</v>
      </c>
      <c r="J31" s="65" t="e">
        <f aca="false">-#REF!-#REF!-#REF!-#REF!</f>
        <v>#REF!</v>
      </c>
      <c r="K31" s="65" t="e">
        <f aca="false">-#REF!-#REF!-#REF!-#REF!</f>
        <v>#REF!</v>
      </c>
      <c r="L31" s="65" t="e">
        <f aca="false">-#REF!-#REF!-#REF!-#REF!</f>
        <v>#REF!</v>
      </c>
      <c r="M31" s="65" t="e">
        <f aca="false">-#REF!-#REF!-#REF!-#REF!</f>
        <v>#REF!</v>
      </c>
      <c r="N31" s="65" t="n">
        <f aca="false">-'Adayt Appendices'!D14-'Adayt Appendices'!D60-'Adayt Appendices'!D90-'Adayt Appendices'!D106</f>
        <v>-0</v>
      </c>
      <c r="O31" s="65" t="n">
        <f aca="false">-'Adayt Appendices'!E14-'Adayt Appendices'!E60-'Adayt Appendices'!E90-'Adayt Appendices'!E106</f>
        <v>-0</v>
      </c>
      <c r="P31" s="65" t="n">
        <f aca="false">-'Adayt Appendices'!F14-'Adayt Appendices'!F60-'Adayt Appendices'!F90-'Adayt Appendices'!F106</f>
        <v>-0</v>
      </c>
      <c r="Q31" s="65" t="n">
        <f aca="false">-'Adayt Appendices'!G14-'Adayt Appendices'!G60-'Adayt Appendices'!G90-'Adayt Appendices'!G106</f>
        <v>-0</v>
      </c>
      <c r="R31" s="65" t="n">
        <f aca="false">-'Adayt Appendices'!H14-'Adayt Appendices'!H60-'Adayt Appendices'!H90-'Adayt Appendices'!H106</f>
        <v>-0</v>
      </c>
      <c r="S31" s="65" t="n">
        <f aca="false">-'Adayt Appendices'!I14-'Adayt Appendices'!I60-'Adayt Appendices'!I90-'Adayt Appendices'!I106</f>
        <v>-0</v>
      </c>
      <c r="T31" s="65" t="n">
        <f aca="false">-'Adayt Appendices'!J14-'Adayt Appendices'!J60-'Adayt Appendices'!J90-'Adayt Appendices'!J106</f>
        <v>-0</v>
      </c>
      <c r="U31" s="65" t="n">
        <f aca="false">-'Adayt Appendices'!K14-'Adayt Appendices'!K60-'Adayt Appendices'!K90-'Adayt Appendices'!K106</f>
        <v>-0</v>
      </c>
      <c r="V31" s="65" t="n">
        <f aca="false">-'Adayt Appendices'!L14-'Adayt Appendices'!L60-'Adayt Appendices'!L90-'Adayt Appendices'!L106</f>
        <v>-0</v>
      </c>
      <c r="W31" s="65" t="n">
        <f aca="false">-'Adayt Appendices'!M14-'Adayt Appendices'!M60-'Adayt Appendices'!M90-'Adayt Appendices'!M106</f>
        <v>-0</v>
      </c>
      <c r="X31" s="65" t="n">
        <f aca="false">-'Adayt Appendices'!N14-'Adayt Appendices'!N60-'Adayt Appendices'!N90-'Adayt Appendices'!N106</f>
        <v>-0</v>
      </c>
      <c r="Y31" s="65" t="n">
        <f aca="false">-'Adayt Appendices'!O14-'Adayt Appendices'!O60-'Adayt Appendices'!O90-'Adayt Appendices'!O106</f>
        <v>-0</v>
      </c>
      <c r="Z31" s="65" t="n">
        <f aca="false">-'Adayt Appendices'!P14-'Adayt Appendices'!P60-'Adayt Appendices'!P90-'Adayt Appendices'!P106</f>
        <v>-0</v>
      </c>
      <c r="AA31" s="65" t="n">
        <f aca="false">-'Adayt Appendices'!Q14-'Adayt Appendices'!Q60-'Adayt Appendices'!Q90-'Adayt Appendices'!Q106</f>
        <v>-0</v>
      </c>
    </row>
    <row r="32" customFormat="false" ht="12.75" hidden="false" customHeight="false" outlineLevel="0" collapsed="false">
      <c r="A32" s="337"/>
      <c r="B32" s="24" t="s">
        <v>52</v>
      </c>
      <c r="C32" s="65" t="n">
        <f aca="false">-'Adayt Appendices'!C15-'Adayt Appendices'!C61-'Adayt Appendices'!C91-'Adayt Appendices'!C107</f>
        <v>-108332.28</v>
      </c>
      <c r="D32" s="65" t="e">
        <f aca="false">-#REF!-#REF!-#REF!-#REF!</f>
        <v>#REF!</v>
      </c>
      <c r="E32" s="65" t="e">
        <f aca="false">-#REF!-#REF!-#REF!-#REF!</f>
        <v>#REF!</v>
      </c>
      <c r="F32" s="65" t="e">
        <f aca="false">-#REF!-#REF!-#REF!-#REF!</f>
        <v>#REF!</v>
      </c>
      <c r="G32" s="65" t="e">
        <f aca="false">-#REF!-#REF!-#REF!-#REF!</f>
        <v>#REF!</v>
      </c>
      <c r="H32" s="65" t="e">
        <f aca="false">-#REF!-#REF!-#REF!-#REF!</f>
        <v>#REF!</v>
      </c>
      <c r="I32" s="65" t="e">
        <f aca="false">-#REF!-#REF!-#REF!-#REF!</f>
        <v>#REF!</v>
      </c>
      <c r="J32" s="65" t="e">
        <f aca="false">-#REF!-#REF!-#REF!-#REF!</f>
        <v>#REF!</v>
      </c>
      <c r="K32" s="65" t="e">
        <f aca="false">-#REF!-#REF!-#REF!-#REF!</f>
        <v>#REF!</v>
      </c>
      <c r="L32" s="65" t="e">
        <f aca="false">-#REF!-#REF!-#REF!-#REF!</f>
        <v>#REF!</v>
      </c>
      <c r="M32" s="65" t="e">
        <f aca="false">-#REF!-#REF!-#REF!-#REF!</f>
        <v>#REF!</v>
      </c>
      <c r="N32" s="65" t="n">
        <f aca="false">-'Adayt Appendices'!D15-'Adayt Appendices'!D61-'Adayt Appendices'!D91-'Adayt Appendices'!D107</f>
        <v>-0</v>
      </c>
      <c r="O32" s="65" t="n">
        <f aca="false">-'Adayt Appendices'!E15-'Adayt Appendices'!E61-'Adayt Appendices'!E91-'Adayt Appendices'!E107</f>
        <v>-0</v>
      </c>
      <c r="P32" s="65" t="n">
        <f aca="false">-'Adayt Appendices'!F15-'Adayt Appendices'!F61-'Adayt Appendices'!F91-'Adayt Appendices'!F107</f>
        <v>-0</v>
      </c>
      <c r="Q32" s="65" t="n">
        <f aca="false">-'Adayt Appendices'!G15-'Adayt Appendices'!G61-'Adayt Appendices'!G91-'Adayt Appendices'!G107</f>
        <v>-0</v>
      </c>
      <c r="R32" s="65" t="n">
        <f aca="false">-'Adayt Appendices'!H15-'Adayt Appendices'!H61-'Adayt Appendices'!H91-'Adayt Appendices'!H107</f>
        <v>-0</v>
      </c>
      <c r="S32" s="65" t="n">
        <f aca="false">-'Adayt Appendices'!I15-'Adayt Appendices'!I61-'Adayt Appendices'!I91-'Adayt Appendices'!I107</f>
        <v>-0</v>
      </c>
      <c r="T32" s="65" t="n">
        <f aca="false">-'Adayt Appendices'!J15-'Adayt Appendices'!J61-'Adayt Appendices'!J91-'Adayt Appendices'!J107</f>
        <v>-0</v>
      </c>
      <c r="U32" s="65" t="n">
        <f aca="false">-'Adayt Appendices'!K15-'Adayt Appendices'!K61-'Adayt Appendices'!K91-'Adayt Appendices'!K107</f>
        <v>-0</v>
      </c>
      <c r="V32" s="65" t="n">
        <f aca="false">-'Adayt Appendices'!L15-'Adayt Appendices'!L61-'Adayt Appendices'!L91-'Adayt Appendices'!L107</f>
        <v>-0</v>
      </c>
      <c r="W32" s="65" t="n">
        <f aca="false">-'Adayt Appendices'!M15-'Adayt Appendices'!M61-'Adayt Appendices'!M91-'Adayt Appendices'!M107</f>
        <v>-0</v>
      </c>
      <c r="X32" s="65" t="n">
        <f aca="false">-'Adayt Appendices'!N15-'Adayt Appendices'!N61-'Adayt Appendices'!N91-'Adayt Appendices'!N107</f>
        <v>-0</v>
      </c>
      <c r="Y32" s="65" t="n">
        <f aca="false">-'Adayt Appendices'!O15-'Adayt Appendices'!O61-'Adayt Appendices'!O91-'Adayt Appendices'!O107</f>
        <v>-0</v>
      </c>
      <c r="Z32" s="65" t="n">
        <f aca="false">-'Adayt Appendices'!P15-'Adayt Appendices'!P61-'Adayt Appendices'!P91-'Adayt Appendices'!P107</f>
        <v>-0</v>
      </c>
      <c r="AA32" s="65" t="n">
        <f aca="false">-'Adayt Appendices'!Q15-'Adayt Appendices'!Q61-'Adayt Appendices'!Q91-'Adayt Appendices'!Q107</f>
        <v>-0</v>
      </c>
    </row>
    <row r="33" customFormat="false" ht="12.75" hidden="false" customHeight="false" outlineLevel="0" collapsed="false">
      <c r="A33" s="337"/>
      <c r="B33" s="24" t="s">
        <v>53</v>
      </c>
      <c r="C33" s="65" t="n">
        <f aca="false">-'Adayt Appendices'!C16-'Adayt Appendices'!C62-'Adayt Appendices'!C92-'Adayt Appendices'!C108</f>
        <v>-0</v>
      </c>
      <c r="D33" s="65" t="e">
        <f aca="false">-#REF!-#REF!-#REF!-#REF!</f>
        <v>#REF!</v>
      </c>
      <c r="E33" s="65" t="e">
        <f aca="false">-#REF!-#REF!-#REF!-#REF!</f>
        <v>#REF!</v>
      </c>
      <c r="F33" s="65" t="e">
        <f aca="false">-#REF!-#REF!-#REF!-#REF!</f>
        <v>#REF!</v>
      </c>
      <c r="G33" s="65" t="e">
        <f aca="false">-#REF!-#REF!-#REF!-#REF!</f>
        <v>#REF!</v>
      </c>
      <c r="H33" s="65" t="e">
        <f aca="false">-#REF!-#REF!-#REF!-#REF!</f>
        <v>#REF!</v>
      </c>
      <c r="I33" s="65" t="e">
        <f aca="false">-#REF!-#REF!-#REF!-#REF!</f>
        <v>#REF!</v>
      </c>
      <c r="J33" s="65" t="e">
        <f aca="false">-#REF!-#REF!-#REF!-#REF!</f>
        <v>#REF!</v>
      </c>
      <c r="K33" s="65" t="e">
        <f aca="false">-#REF!-#REF!-#REF!-#REF!</f>
        <v>#REF!</v>
      </c>
      <c r="L33" s="65" t="e">
        <f aca="false">-#REF!-#REF!-#REF!-#REF!</f>
        <v>#REF!</v>
      </c>
      <c r="M33" s="65" t="e">
        <f aca="false">-#REF!-#REF!-#REF!-#REF!</f>
        <v>#REF!</v>
      </c>
      <c r="N33" s="65" t="n">
        <f aca="false">-'Adayt Appendices'!D16-'Adayt Appendices'!D62-'Adayt Appendices'!D92-'Adayt Appendices'!D108</f>
        <v>-0</v>
      </c>
      <c r="O33" s="65" t="n">
        <f aca="false">-'Adayt Appendices'!E16-'Adayt Appendices'!E62-'Adayt Appendices'!E92-'Adayt Appendices'!E108</f>
        <v>-0</v>
      </c>
      <c r="P33" s="65" t="n">
        <f aca="false">-'Adayt Appendices'!F16-'Adayt Appendices'!F62-'Adayt Appendices'!F92-'Adayt Appendices'!F108</f>
        <v>-0</v>
      </c>
      <c r="Q33" s="65" t="n">
        <f aca="false">-'Adayt Appendices'!G16-'Adayt Appendices'!G62-'Adayt Appendices'!G92-'Adayt Appendices'!G108</f>
        <v>-0</v>
      </c>
      <c r="R33" s="65" t="n">
        <f aca="false">-'Adayt Appendices'!H16-'Adayt Appendices'!H62-'Adayt Appendices'!H92-'Adayt Appendices'!H108</f>
        <v>-0</v>
      </c>
      <c r="S33" s="65" t="n">
        <f aca="false">-'Adayt Appendices'!I16-'Adayt Appendices'!I62-'Adayt Appendices'!I92-'Adayt Appendices'!I108</f>
        <v>-0</v>
      </c>
      <c r="T33" s="65" t="n">
        <f aca="false">-'Adayt Appendices'!J16-'Adayt Appendices'!J62-'Adayt Appendices'!J92-'Adayt Appendices'!J108</f>
        <v>-0</v>
      </c>
      <c r="U33" s="65" t="n">
        <f aca="false">-'Adayt Appendices'!K16-'Adayt Appendices'!K62-'Adayt Appendices'!K92-'Adayt Appendices'!K108</f>
        <v>-0</v>
      </c>
      <c r="V33" s="65" t="n">
        <f aca="false">-'Adayt Appendices'!L16-'Adayt Appendices'!L62-'Adayt Appendices'!L92-'Adayt Appendices'!L108</f>
        <v>-0</v>
      </c>
      <c r="W33" s="65" t="n">
        <f aca="false">-'Adayt Appendices'!M16-'Adayt Appendices'!M62-'Adayt Appendices'!M92-'Adayt Appendices'!M108</f>
        <v>-0</v>
      </c>
      <c r="X33" s="65" t="n">
        <f aca="false">-'Adayt Appendices'!N16-'Adayt Appendices'!N62-'Adayt Appendices'!N92-'Adayt Appendices'!N108</f>
        <v>-0</v>
      </c>
      <c r="Y33" s="65" t="n">
        <f aca="false">-'Adayt Appendices'!O16-'Adayt Appendices'!O62-'Adayt Appendices'!O92-'Adayt Appendices'!O108</f>
        <v>-0</v>
      </c>
      <c r="Z33" s="65" t="n">
        <f aca="false">-'Adayt Appendices'!P16-'Adayt Appendices'!P62-'Adayt Appendices'!P92-'Adayt Appendices'!P108</f>
        <v>-0</v>
      </c>
      <c r="AA33" s="65" t="n">
        <f aca="false">-'Adayt Appendices'!Q16-'Adayt Appendices'!Q62-'Adayt Appendices'!Q92-'Adayt Appendices'!Q108</f>
        <v>-0</v>
      </c>
    </row>
    <row r="34" customFormat="false" ht="13.5" hidden="false" customHeight="false" outlineLevel="0" collapsed="false">
      <c r="A34" s="337"/>
      <c r="B34" s="333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</row>
    <row r="35" customFormat="false" ht="12.75" hidden="false" customHeight="false" outlineLevel="0" collapsed="false">
      <c r="A35" s="337"/>
      <c r="B35" s="335" t="s">
        <v>54</v>
      </c>
      <c r="C35" s="65" t="n">
        <f aca="false">SUM(C25:C33)</f>
        <v>-11614212.6602</v>
      </c>
      <c r="D35" s="65" t="e">
        <f aca="false">SUM(D25:D33)</f>
        <v>#REF!</v>
      </c>
      <c r="E35" s="65" t="e">
        <f aca="false">SUM(E25:E33)</f>
        <v>#REF!</v>
      </c>
      <c r="F35" s="65" t="e">
        <f aca="false">SUM(F25:F33)</f>
        <v>#REF!</v>
      </c>
      <c r="G35" s="65" t="e">
        <f aca="false">SUM(G25:G33)</f>
        <v>#REF!</v>
      </c>
      <c r="H35" s="65" t="e">
        <f aca="false">SUM(H25:H33)</f>
        <v>#REF!</v>
      </c>
      <c r="I35" s="65" t="e">
        <f aca="false">SUM(I25:I33)</f>
        <v>#REF!</v>
      </c>
      <c r="J35" s="65" t="e">
        <f aca="false">SUM(J25:J33)</f>
        <v>#REF!</v>
      </c>
      <c r="K35" s="65" t="e">
        <f aca="false">SUM(K25:K33)</f>
        <v>#REF!</v>
      </c>
      <c r="L35" s="65" t="e">
        <f aca="false">SUM(L25:L33)</f>
        <v>#REF!</v>
      </c>
      <c r="M35" s="65" t="e">
        <f aca="false">SUM(M25:M33)</f>
        <v>#REF!</v>
      </c>
      <c r="N35" s="65" t="n">
        <f aca="false">SUM(N25:N33)</f>
        <v>0</v>
      </c>
      <c r="O35" s="65" t="n">
        <f aca="false">SUM(O25:O33)</f>
        <v>0</v>
      </c>
      <c r="P35" s="65" t="n">
        <f aca="false">SUM(P25:P33)</f>
        <v>0</v>
      </c>
      <c r="Q35" s="65" t="n">
        <f aca="false">SUM(Q25:Q33)</f>
        <v>0</v>
      </c>
      <c r="R35" s="65" t="n">
        <f aca="false">SUM(R25:R33)</f>
        <v>0</v>
      </c>
      <c r="S35" s="65" t="n">
        <f aca="false">SUM(S25:S33)</f>
        <v>0</v>
      </c>
      <c r="T35" s="65" t="n">
        <f aca="false">SUM(T25:T33)</f>
        <v>0</v>
      </c>
      <c r="U35" s="65" t="n">
        <f aca="false">SUM(U25:U33)</f>
        <v>0</v>
      </c>
      <c r="V35" s="65" t="n">
        <f aca="false">SUM(V25:V33)</f>
        <v>0</v>
      </c>
      <c r="W35" s="65" t="n">
        <f aca="false">SUM(W25:W33)</f>
        <v>0</v>
      </c>
      <c r="X35" s="65" t="n">
        <f aca="false">SUM(X25:X33)</f>
        <v>0</v>
      </c>
      <c r="Y35" s="65" t="n">
        <f aca="false">SUM(Y25:Y33)</f>
        <v>0</v>
      </c>
      <c r="Z35" s="65" t="n">
        <f aca="false">SUM(Z25:Z33)</f>
        <v>0</v>
      </c>
      <c r="AA35" s="65" t="n">
        <f aca="false">SUM(AA25:AA33)</f>
        <v>0</v>
      </c>
    </row>
    <row r="36" customFormat="false" ht="12.75" hidden="false" customHeight="false" outlineLevel="0" collapsed="false">
      <c r="A36" s="4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customFormat="false" ht="12.75" hidden="false" customHeight="false" outlineLevel="0" collapsed="false">
      <c r="A37" s="45"/>
      <c r="B37" s="77" t="s">
        <v>289</v>
      </c>
      <c r="C37" s="336" t="n">
        <f aca="false">+'Adayt Headcount'!C19</f>
        <v>25</v>
      </c>
      <c r="D37" s="336" t="e">
        <f aca="false">+#REF!</f>
        <v>#REF!</v>
      </c>
      <c r="E37" s="336" t="e">
        <f aca="false">+#REF!</f>
        <v>#REF!</v>
      </c>
      <c r="F37" s="336" t="e">
        <f aca="false">+#REF!</f>
        <v>#REF!</v>
      </c>
      <c r="G37" s="336" t="e">
        <f aca="false">+#REF!</f>
        <v>#REF!</v>
      </c>
      <c r="H37" s="336" t="e">
        <f aca="false">+#REF!</f>
        <v>#REF!</v>
      </c>
      <c r="I37" s="336" t="e">
        <f aca="false">+#REF!</f>
        <v>#REF!</v>
      </c>
      <c r="J37" s="336" t="e">
        <f aca="false">+#REF!</f>
        <v>#REF!</v>
      </c>
      <c r="K37" s="336" t="e">
        <f aca="false">+#REF!</f>
        <v>#REF!</v>
      </c>
      <c r="L37" s="336" t="e">
        <f aca="false">+#REF!</f>
        <v>#REF!</v>
      </c>
      <c r="M37" s="336" t="e">
        <f aca="false">+#REF!</f>
        <v>#REF!</v>
      </c>
      <c r="N37" s="336" t="str">
        <f aca="false">+'Adayt Headcount'!D19</f>
        <v>hard keyed</v>
      </c>
      <c r="O37" s="336" t="n">
        <f aca="false">+'Adayt Headcount'!E19</f>
        <v>0</v>
      </c>
      <c r="P37" s="336" t="n">
        <f aca="false">+'Adayt Headcount'!F19</f>
        <v>0</v>
      </c>
      <c r="Q37" s="336" t="n">
        <f aca="false">+'Adayt Headcount'!G19</f>
        <v>0</v>
      </c>
      <c r="R37" s="336" t="n">
        <f aca="false">+'Adayt Headcount'!H19</f>
        <v>0</v>
      </c>
      <c r="S37" s="336" t="n">
        <f aca="false">+'Adayt Headcount'!I19</f>
        <v>0</v>
      </c>
      <c r="T37" s="336" t="n">
        <f aca="false">+'Adayt Headcount'!J19</f>
        <v>0</v>
      </c>
      <c r="U37" s="336" t="n">
        <f aca="false">+'Adayt Headcount'!K19</f>
        <v>0</v>
      </c>
      <c r="V37" s="336" t="n">
        <f aca="false">+'Adayt Headcount'!L19</f>
        <v>0</v>
      </c>
      <c r="W37" s="336" t="n">
        <f aca="false">+'Adayt Headcount'!M19</f>
        <v>0</v>
      </c>
      <c r="X37" s="336" t="n">
        <f aca="false">+'Adayt Headcount'!N19</f>
        <v>0</v>
      </c>
      <c r="Y37" s="336" t="n">
        <f aca="false">+'Adayt Headcount'!O19</f>
        <v>0</v>
      </c>
      <c r="Z37" s="336" t="n">
        <f aca="false">+'Adayt Headcount'!P19</f>
        <v>0</v>
      </c>
      <c r="AA37" s="336" t="n">
        <f aca="false">+'Adayt Headcount'!Q19</f>
        <v>0</v>
      </c>
    </row>
    <row r="38" customFormat="false" ht="12.75" hidden="false" customHeight="false" outlineLevel="0" collapsed="false">
      <c r="A38" s="4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customFormat="false" ht="12.75" hidden="false" customHeight="false" outlineLevel="0" collapsed="false">
      <c r="A39" s="337" t="s">
        <v>297</v>
      </c>
      <c r="B39" s="24" t="s">
        <v>37</v>
      </c>
      <c r="C39" s="65" t="n">
        <f aca="false">-C25+C11</f>
        <v>-14385.5500000007</v>
      </c>
      <c r="D39" s="65" t="e">
        <f aca="false">-D25+D11</f>
        <v>#REF!</v>
      </c>
      <c r="E39" s="65" t="e">
        <f aca="false">-E25+E11</f>
        <v>#REF!</v>
      </c>
      <c r="F39" s="65" t="e">
        <f aca="false">-F25+F11</f>
        <v>#REF!</v>
      </c>
      <c r="G39" s="65" t="e">
        <f aca="false">-G25+G11</f>
        <v>#REF!</v>
      </c>
      <c r="H39" s="65" t="e">
        <f aca="false">-H25+H11</f>
        <v>#REF!</v>
      </c>
      <c r="I39" s="65" t="e">
        <f aca="false">-I25+I11</f>
        <v>#REF!</v>
      </c>
      <c r="J39" s="65" t="e">
        <f aca="false">-J25+J11</f>
        <v>#REF!</v>
      </c>
      <c r="K39" s="65" t="e">
        <f aca="false">-K25+K11</f>
        <v>#REF!</v>
      </c>
      <c r="L39" s="65" t="e">
        <f aca="false">-L25+L11</f>
        <v>#REF!</v>
      </c>
      <c r="M39" s="65" t="e">
        <f aca="false">-M25+M11</f>
        <v>#REF!</v>
      </c>
      <c r="N39" s="65" t="n">
        <f aca="false">-N25+N11</f>
        <v>0</v>
      </c>
      <c r="O39" s="65" t="n">
        <f aca="false">-O25+O11</f>
        <v>0</v>
      </c>
      <c r="P39" s="65" t="n">
        <f aca="false">-P25+P11</f>
        <v>0</v>
      </c>
      <c r="Q39" s="65" t="n">
        <f aca="false">-Q25+Q11</f>
        <v>0</v>
      </c>
      <c r="R39" s="65" t="n">
        <f aca="false">-R25+R11</f>
        <v>0</v>
      </c>
      <c r="S39" s="65" t="n">
        <f aca="false">-S25+S11</f>
        <v>0</v>
      </c>
      <c r="T39" s="65" t="n">
        <f aca="false">-T25+T11</f>
        <v>0</v>
      </c>
      <c r="U39" s="65" t="n">
        <f aca="false">-U25+U11</f>
        <v>0</v>
      </c>
      <c r="V39" s="65" t="n">
        <f aca="false">-V25+V11</f>
        <v>0</v>
      </c>
      <c r="W39" s="65" t="n">
        <f aca="false">-W25+W11</f>
        <v>0</v>
      </c>
      <c r="X39" s="65" t="n">
        <f aca="false">-X25+X11</f>
        <v>0</v>
      </c>
      <c r="Y39" s="65" t="n">
        <f aca="false">-Y25+Y11</f>
        <v>0</v>
      </c>
      <c r="Z39" s="65" t="n">
        <f aca="false">-Z25+Z11</f>
        <v>0</v>
      </c>
      <c r="AA39" s="65" t="n">
        <f aca="false">-AA25+AA11</f>
        <v>0</v>
      </c>
    </row>
    <row r="40" customFormat="false" ht="12.75" hidden="false" customHeight="false" outlineLevel="0" collapsed="false">
      <c r="A40" s="337"/>
      <c r="B40" s="24" t="s">
        <v>42</v>
      </c>
      <c r="C40" s="65" t="n">
        <f aca="false">-C26+C12</f>
        <v>436201.24</v>
      </c>
      <c r="D40" s="65" t="e">
        <f aca="false">-D26+D12</f>
        <v>#REF!</v>
      </c>
      <c r="E40" s="65" t="e">
        <f aca="false">-E26+E12</f>
        <v>#REF!</v>
      </c>
      <c r="F40" s="65" t="e">
        <f aca="false">-F26+F12</f>
        <v>#REF!</v>
      </c>
      <c r="G40" s="65" t="e">
        <f aca="false">-G26+G12</f>
        <v>#REF!</v>
      </c>
      <c r="H40" s="65" t="e">
        <f aca="false">-H26+H12</f>
        <v>#REF!</v>
      </c>
      <c r="I40" s="65" t="e">
        <f aca="false">-I26+I12</f>
        <v>#REF!</v>
      </c>
      <c r="J40" s="65" t="e">
        <f aca="false">-J26+J12</f>
        <v>#REF!</v>
      </c>
      <c r="K40" s="65" t="e">
        <f aca="false">-K26+K12</f>
        <v>#REF!</v>
      </c>
      <c r="L40" s="65" t="e">
        <f aca="false">-L26+L12</f>
        <v>#REF!</v>
      </c>
      <c r="M40" s="65" t="e">
        <f aca="false">-M26+M12</f>
        <v>#REF!</v>
      </c>
      <c r="N40" s="65" t="n">
        <f aca="false">-N26+N12</f>
        <v>0</v>
      </c>
      <c r="O40" s="65" t="n">
        <f aca="false">-O26+O12</f>
        <v>0</v>
      </c>
      <c r="P40" s="65" t="n">
        <f aca="false">-P26+P12</f>
        <v>0</v>
      </c>
      <c r="Q40" s="65" t="n">
        <f aca="false">-Q26+Q12</f>
        <v>0</v>
      </c>
      <c r="R40" s="65" t="n">
        <f aca="false">-R26+R12</f>
        <v>0</v>
      </c>
      <c r="S40" s="65" t="n">
        <f aca="false">-S26+S12</f>
        <v>0</v>
      </c>
      <c r="T40" s="65" t="n">
        <f aca="false">-T26+T12</f>
        <v>0</v>
      </c>
      <c r="U40" s="65" t="n">
        <f aca="false">-U26+U12</f>
        <v>0</v>
      </c>
      <c r="V40" s="65" t="n">
        <f aca="false">-V26+V12</f>
        <v>0</v>
      </c>
      <c r="W40" s="65" t="n">
        <f aca="false">-W26+W12</f>
        <v>0</v>
      </c>
      <c r="X40" s="65" t="n">
        <f aca="false">-X26+X12</f>
        <v>0</v>
      </c>
      <c r="Y40" s="65" t="n">
        <f aca="false">-Y26+Y12</f>
        <v>0</v>
      </c>
      <c r="Z40" s="65" t="n">
        <f aca="false">-Z26+Z12</f>
        <v>0</v>
      </c>
      <c r="AA40" s="65" t="n">
        <f aca="false">-AA26+AA12</f>
        <v>0</v>
      </c>
    </row>
    <row r="41" customFormat="false" ht="12.75" hidden="false" customHeight="false" outlineLevel="0" collapsed="false">
      <c r="A41" s="337"/>
      <c r="B41" s="24" t="s">
        <v>45</v>
      </c>
      <c r="C41" s="65" t="n">
        <f aca="false">-C27+C13</f>
        <v>1.11000000000058</v>
      </c>
      <c r="D41" s="65" t="e">
        <f aca="false">-D27+D13</f>
        <v>#REF!</v>
      </c>
      <c r="E41" s="65" t="e">
        <f aca="false">-E27+E13</f>
        <v>#REF!</v>
      </c>
      <c r="F41" s="65" t="e">
        <f aca="false">-F27+F13</f>
        <v>#REF!</v>
      </c>
      <c r="G41" s="65" t="e">
        <f aca="false">-G27+G13</f>
        <v>#REF!</v>
      </c>
      <c r="H41" s="65" t="e">
        <f aca="false">-H27+H13</f>
        <v>#REF!</v>
      </c>
      <c r="I41" s="65" t="e">
        <f aca="false">-I27+I13</f>
        <v>#REF!</v>
      </c>
      <c r="J41" s="65" t="e">
        <f aca="false">-J27+J13</f>
        <v>#REF!</v>
      </c>
      <c r="K41" s="65" t="e">
        <f aca="false">-K27+K13</f>
        <v>#REF!</v>
      </c>
      <c r="L41" s="65" t="e">
        <f aca="false">-L27+L13</f>
        <v>#REF!</v>
      </c>
      <c r="M41" s="65" t="e">
        <f aca="false">-M27+M13</f>
        <v>#REF!</v>
      </c>
      <c r="N41" s="65" t="n">
        <f aca="false">-N27+N13</f>
        <v>0</v>
      </c>
      <c r="O41" s="65" t="n">
        <f aca="false">-O27+O13</f>
        <v>0</v>
      </c>
      <c r="P41" s="65" t="n">
        <f aca="false">-P27+P13</f>
        <v>0</v>
      </c>
      <c r="Q41" s="65" t="n">
        <f aca="false">-Q27+Q13</f>
        <v>0</v>
      </c>
      <c r="R41" s="65" t="n">
        <f aca="false">-R27+R13</f>
        <v>0</v>
      </c>
      <c r="S41" s="65" t="n">
        <f aca="false">-S27+S13</f>
        <v>0</v>
      </c>
      <c r="T41" s="65" t="n">
        <f aca="false">-T27+T13</f>
        <v>0</v>
      </c>
      <c r="U41" s="65" t="n">
        <f aca="false">-U27+U13</f>
        <v>0</v>
      </c>
      <c r="V41" s="65" t="n">
        <f aca="false">-V27+V13</f>
        <v>0</v>
      </c>
      <c r="W41" s="65" t="n">
        <f aca="false">-W27+W13</f>
        <v>0</v>
      </c>
      <c r="X41" s="65" t="n">
        <f aca="false">-X27+X13</f>
        <v>0</v>
      </c>
      <c r="Y41" s="65" t="n">
        <f aca="false">-Y27+Y13</f>
        <v>0</v>
      </c>
      <c r="Z41" s="65" t="n">
        <f aca="false">-Z27+Z13</f>
        <v>0</v>
      </c>
      <c r="AA41" s="65" t="n">
        <f aca="false">-AA27+AA13</f>
        <v>0</v>
      </c>
    </row>
    <row r="42" customFormat="false" ht="12.75" hidden="false" customHeight="false" outlineLevel="0" collapsed="false">
      <c r="A42" s="337"/>
      <c r="B42" s="24" t="s">
        <v>48</v>
      </c>
      <c r="C42" s="65" t="n">
        <f aca="false">-C28+C14</f>
        <v>-0.219800000078976</v>
      </c>
      <c r="D42" s="65" t="e">
        <f aca="false">-D28+D14</f>
        <v>#REF!</v>
      </c>
      <c r="E42" s="65" t="e">
        <f aca="false">-E28+E14</f>
        <v>#REF!</v>
      </c>
      <c r="F42" s="65" t="e">
        <f aca="false">-F28+F14</f>
        <v>#REF!</v>
      </c>
      <c r="G42" s="65" t="e">
        <f aca="false">-G28+G14</f>
        <v>#REF!</v>
      </c>
      <c r="H42" s="65" t="e">
        <f aca="false">-H28+H14</f>
        <v>#REF!</v>
      </c>
      <c r="I42" s="65" t="e">
        <f aca="false">-I28+I14</f>
        <v>#REF!</v>
      </c>
      <c r="J42" s="65" t="e">
        <f aca="false">-J28+J14</f>
        <v>#REF!</v>
      </c>
      <c r="K42" s="65" t="e">
        <f aca="false">-K28+K14</f>
        <v>#REF!</v>
      </c>
      <c r="L42" s="65" t="e">
        <f aca="false">-L28+L14</f>
        <v>#REF!</v>
      </c>
      <c r="M42" s="65" t="e">
        <f aca="false">-M28+M14</f>
        <v>#REF!</v>
      </c>
      <c r="N42" s="65" t="n">
        <f aca="false">-N28+N14</f>
        <v>0</v>
      </c>
      <c r="O42" s="65" t="n">
        <f aca="false">-O28+O14</f>
        <v>0</v>
      </c>
      <c r="P42" s="65" t="n">
        <f aca="false">-P28+P14</f>
        <v>0</v>
      </c>
      <c r="Q42" s="65" t="n">
        <f aca="false">-Q28+Q14</f>
        <v>0</v>
      </c>
      <c r="R42" s="65" t="n">
        <f aca="false">-R28+R14</f>
        <v>0</v>
      </c>
      <c r="S42" s="65" t="n">
        <f aca="false">-S28+S14</f>
        <v>0</v>
      </c>
      <c r="T42" s="65" t="n">
        <f aca="false">-T28+T14</f>
        <v>0</v>
      </c>
      <c r="U42" s="65" t="n">
        <f aca="false">-U28+U14</f>
        <v>0</v>
      </c>
      <c r="V42" s="65" t="n">
        <f aca="false">-V28+V14</f>
        <v>0</v>
      </c>
      <c r="W42" s="65" t="n">
        <f aca="false">-W28+W14</f>
        <v>0</v>
      </c>
      <c r="X42" s="65" t="n">
        <f aca="false">-X28+X14</f>
        <v>0</v>
      </c>
      <c r="Y42" s="65" t="n">
        <f aca="false">-Y28+Y14</f>
        <v>0</v>
      </c>
      <c r="Z42" s="65" t="n">
        <f aca="false">-Z28+Z14</f>
        <v>0</v>
      </c>
      <c r="AA42" s="65" t="n">
        <f aca="false">-AA28+AA14</f>
        <v>0</v>
      </c>
    </row>
    <row r="43" customFormat="false" ht="12.75" hidden="false" customHeight="false" outlineLevel="0" collapsed="false">
      <c r="A43" s="337"/>
      <c r="B43" s="24" t="s">
        <v>49</v>
      </c>
      <c r="C43" s="65" t="n">
        <f aca="false">-C29+C15</f>
        <v>1.36000000033528</v>
      </c>
      <c r="D43" s="65" t="e">
        <f aca="false">-D29+D15</f>
        <v>#REF!</v>
      </c>
      <c r="E43" s="65" t="e">
        <f aca="false">-E29+E15</f>
        <v>#REF!</v>
      </c>
      <c r="F43" s="65" t="e">
        <f aca="false">-F29+F15</f>
        <v>#REF!</v>
      </c>
      <c r="G43" s="65" t="e">
        <f aca="false">-G29+G15</f>
        <v>#REF!</v>
      </c>
      <c r="H43" s="65" t="e">
        <f aca="false">-H29+H15</f>
        <v>#REF!</v>
      </c>
      <c r="I43" s="65" t="e">
        <f aca="false">-I29+I15</f>
        <v>#REF!</v>
      </c>
      <c r="J43" s="65" t="e">
        <f aca="false">-J29+J15</f>
        <v>#REF!</v>
      </c>
      <c r="K43" s="65" t="e">
        <f aca="false">-K29+K15</f>
        <v>#REF!</v>
      </c>
      <c r="L43" s="65" t="e">
        <f aca="false">-L29+L15</f>
        <v>#REF!</v>
      </c>
      <c r="M43" s="65" t="e">
        <f aca="false">-M29+M15</f>
        <v>#REF!</v>
      </c>
      <c r="N43" s="65" t="n">
        <f aca="false">-N29+N15</f>
        <v>0</v>
      </c>
      <c r="O43" s="65" t="n">
        <f aca="false">-O29+O15</f>
        <v>0</v>
      </c>
      <c r="P43" s="65" t="n">
        <f aca="false">-P29+P15</f>
        <v>0</v>
      </c>
      <c r="Q43" s="65" t="n">
        <f aca="false">-Q29+Q15</f>
        <v>0</v>
      </c>
      <c r="R43" s="65" t="n">
        <f aca="false">-R29+R15</f>
        <v>0</v>
      </c>
      <c r="S43" s="65" t="n">
        <f aca="false">-S29+S15</f>
        <v>0</v>
      </c>
      <c r="T43" s="65" t="n">
        <f aca="false">-T29+T15</f>
        <v>0</v>
      </c>
      <c r="U43" s="65" t="n">
        <f aca="false">-U29+U15</f>
        <v>0</v>
      </c>
      <c r="V43" s="65" t="n">
        <f aca="false">-V29+V15</f>
        <v>0</v>
      </c>
      <c r="W43" s="65" t="n">
        <f aca="false">-W29+W15</f>
        <v>0</v>
      </c>
      <c r="X43" s="65" t="n">
        <f aca="false">-X29+X15</f>
        <v>0</v>
      </c>
      <c r="Y43" s="65" t="n">
        <f aca="false">-Y29+Y15</f>
        <v>0</v>
      </c>
      <c r="Z43" s="65" t="n">
        <f aca="false">-Z29+Z15</f>
        <v>0</v>
      </c>
      <c r="AA43" s="65" t="n">
        <f aca="false">-AA29+AA15</f>
        <v>0</v>
      </c>
    </row>
    <row r="44" customFormat="false" ht="12.75" hidden="false" customHeight="false" outlineLevel="0" collapsed="false">
      <c r="A44" s="337"/>
      <c r="B44" s="24" t="s">
        <v>50</v>
      </c>
      <c r="C44" s="65" t="n">
        <f aca="false">-C30+C16</f>
        <v>-24809.21</v>
      </c>
      <c r="D44" s="65" t="e">
        <f aca="false">-D30+D16</f>
        <v>#REF!</v>
      </c>
      <c r="E44" s="65" t="e">
        <f aca="false">-E30+E16</f>
        <v>#REF!</v>
      </c>
      <c r="F44" s="65" t="e">
        <f aca="false">-F30+F16</f>
        <v>#REF!</v>
      </c>
      <c r="G44" s="65" t="e">
        <f aca="false">-G30+G16</f>
        <v>#REF!</v>
      </c>
      <c r="H44" s="65" t="e">
        <f aca="false">-H30+H16</f>
        <v>#REF!</v>
      </c>
      <c r="I44" s="65" t="e">
        <f aca="false">-I30+I16</f>
        <v>#REF!</v>
      </c>
      <c r="J44" s="65" t="e">
        <f aca="false">-J30+J16</f>
        <v>#REF!</v>
      </c>
      <c r="K44" s="65" t="e">
        <f aca="false">-K30+K16</f>
        <v>#REF!</v>
      </c>
      <c r="L44" s="65" t="e">
        <f aca="false">-L30+L16</f>
        <v>#REF!</v>
      </c>
      <c r="M44" s="65" t="e">
        <f aca="false">-M30+M16</f>
        <v>#REF!</v>
      </c>
      <c r="N44" s="65" t="n">
        <f aca="false">-N30+N16</f>
        <v>0</v>
      </c>
      <c r="O44" s="65" t="n">
        <f aca="false">-O30+O16</f>
        <v>0</v>
      </c>
      <c r="P44" s="65" t="n">
        <f aca="false">-P30+P16</f>
        <v>0</v>
      </c>
      <c r="Q44" s="65" t="n">
        <f aca="false">-Q30+Q16</f>
        <v>0</v>
      </c>
      <c r="R44" s="65" t="n">
        <f aca="false">-R30+R16</f>
        <v>0</v>
      </c>
      <c r="S44" s="65" t="n">
        <f aca="false">-S30+S16</f>
        <v>0</v>
      </c>
      <c r="T44" s="65" t="n">
        <f aca="false">-T30+T16</f>
        <v>0</v>
      </c>
      <c r="U44" s="65" t="n">
        <f aca="false">-U30+U16</f>
        <v>0</v>
      </c>
      <c r="V44" s="65" t="n">
        <f aca="false">-V30+V16</f>
        <v>0</v>
      </c>
      <c r="W44" s="65" t="n">
        <f aca="false">-W30+W16</f>
        <v>0</v>
      </c>
      <c r="X44" s="65" t="n">
        <f aca="false">-X30+X16</f>
        <v>0</v>
      </c>
      <c r="Y44" s="65" t="n">
        <f aca="false">-Y30+Y16</f>
        <v>0</v>
      </c>
      <c r="Z44" s="65" t="n">
        <f aca="false">-Z30+Z16</f>
        <v>0</v>
      </c>
      <c r="AA44" s="65" t="n">
        <f aca="false">-AA30+AA16</f>
        <v>0</v>
      </c>
    </row>
    <row r="45" customFormat="false" ht="12.75" hidden="false" customHeight="false" outlineLevel="0" collapsed="false">
      <c r="A45" s="337"/>
      <c r="B45" s="24" t="s">
        <v>51</v>
      </c>
      <c r="C45" s="65" t="n">
        <f aca="false">-C31+C17</f>
        <v>16.0100000000093</v>
      </c>
      <c r="D45" s="65" t="e">
        <f aca="false">-D31+D17</f>
        <v>#REF!</v>
      </c>
      <c r="E45" s="65" t="e">
        <f aca="false">-E31+E17</f>
        <v>#REF!</v>
      </c>
      <c r="F45" s="65" t="e">
        <f aca="false">-F31+F17</f>
        <v>#REF!</v>
      </c>
      <c r="G45" s="65" t="e">
        <f aca="false">-G31+G17</f>
        <v>#REF!</v>
      </c>
      <c r="H45" s="65" t="e">
        <f aca="false">-H31+H17</f>
        <v>#REF!</v>
      </c>
      <c r="I45" s="65" t="e">
        <f aca="false">-I31+I17</f>
        <v>#REF!</v>
      </c>
      <c r="J45" s="65" t="e">
        <f aca="false">-J31+J17</f>
        <v>#REF!</v>
      </c>
      <c r="K45" s="65" t="e">
        <f aca="false">-K31+K17</f>
        <v>#REF!</v>
      </c>
      <c r="L45" s="65" t="e">
        <f aca="false">-L31+L17</f>
        <v>#REF!</v>
      </c>
      <c r="M45" s="65" t="e">
        <f aca="false">-M31+M17</f>
        <v>#REF!</v>
      </c>
      <c r="N45" s="65" t="n">
        <f aca="false">-N31+N17</f>
        <v>0</v>
      </c>
      <c r="O45" s="65" t="n">
        <f aca="false">-O31+O17</f>
        <v>0</v>
      </c>
      <c r="P45" s="65" t="n">
        <f aca="false">-P31+P17</f>
        <v>0</v>
      </c>
      <c r="Q45" s="65" t="n">
        <f aca="false">-Q31+Q17</f>
        <v>0</v>
      </c>
      <c r="R45" s="65" t="n">
        <f aca="false">-R31+R17</f>
        <v>0</v>
      </c>
      <c r="S45" s="65" t="n">
        <f aca="false">-S31+S17</f>
        <v>0</v>
      </c>
      <c r="T45" s="65" t="n">
        <f aca="false">-T31+T17</f>
        <v>0</v>
      </c>
      <c r="U45" s="65" t="n">
        <f aca="false">-U31+U17</f>
        <v>0</v>
      </c>
      <c r="V45" s="65" t="n">
        <f aca="false">-V31+V17</f>
        <v>0</v>
      </c>
      <c r="W45" s="65" t="n">
        <f aca="false">-W31+W17</f>
        <v>0</v>
      </c>
      <c r="X45" s="65" t="n">
        <f aca="false">-X31+X17</f>
        <v>0</v>
      </c>
      <c r="Y45" s="65" t="n">
        <f aca="false">-Y31+Y17</f>
        <v>0</v>
      </c>
      <c r="Z45" s="65" t="n">
        <f aca="false">-Z31+Z17</f>
        <v>0</v>
      </c>
      <c r="AA45" s="65" t="n">
        <f aca="false">-AA31+AA17</f>
        <v>0</v>
      </c>
    </row>
    <row r="46" customFormat="false" ht="12.75" hidden="false" customHeight="false" outlineLevel="0" collapsed="false">
      <c r="A46" s="337"/>
      <c r="B46" s="24" t="s">
        <v>52</v>
      </c>
      <c r="C46" s="65" t="n">
        <f aca="false">-C32+C18</f>
        <v>23695.82</v>
      </c>
      <c r="D46" s="65" t="e">
        <f aca="false">-D32+D18</f>
        <v>#REF!</v>
      </c>
      <c r="E46" s="65" t="e">
        <f aca="false">-E32+E18</f>
        <v>#REF!</v>
      </c>
      <c r="F46" s="65" t="e">
        <f aca="false">-F32+F18</f>
        <v>#REF!</v>
      </c>
      <c r="G46" s="65" t="e">
        <f aca="false">-G32+G18</f>
        <v>#REF!</v>
      </c>
      <c r="H46" s="65" t="e">
        <f aca="false">-H32+H18</f>
        <v>#REF!</v>
      </c>
      <c r="I46" s="65" t="e">
        <f aca="false">-I32+I18</f>
        <v>#REF!</v>
      </c>
      <c r="J46" s="65" t="e">
        <f aca="false">-J32+J18</f>
        <v>#REF!</v>
      </c>
      <c r="K46" s="65" t="e">
        <f aca="false">-K32+K18</f>
        <v>#REF!</v>
      </c>
      <c r="L46" s="65" t="e">
        <f aca="false">-L32+L18</f>
        <v>#REF!</v>
      </c>
      <c r="M46" s="65" t="e">
        <f aca="false">-M32+M18</f>
        <v>#REF!</v>
      </c>
      <c r="N46" s="65" t="n">
        <f aca="false">-N32+N18</f>
        <v>0</v>
      </c>
      <c r="O46" s="65" t="n">
        <f aca="false">-O32+O18</f>
        <v>0</v>
      </c>
      <c r="P46" s="65" t="n">
        <f aca="false">-P32+P18</f>
        <v>0</v>
      </c>
      <c r="Q46" s="65" t="n">
        <f aca="false">-Q32+Q18</f>
        <v>0</v>
      </c>
      <c r="R46" s="65" t="n">
        <f aca="false">-R32+R18</f>
        <v>0</v>
      </c>
      <c r="S46" s="65" t="n">
        <f aca="false">-S32+S18</f>
        <v>0</v>
      </c>
      <c r="T46" s="65" t="n">
        <f aca="false">-T32+T18</f>
        <v>0</v>
      </c>
      <c r="U46" s="65" t="n">
        <f aca="false">-U32+U18</f>
        <v>0</v>
      </c>
      <c r="V46" s="65" t="n">
        <f aca="false">-V32+V18</f>
        <v>0</v>
      </c>
      <c r="W46" s="65" t="n">
        <f aca="false">-W32+W18</f>
        <v>0</v>
      </c>
      <c r="X46" s="65" t="n">
        <f aca="false">-X32+X18</f>
        <v>0</v>
      </c>
      <c r="Y46" s="65" t="n">
        <f aca="false">-Y32+Y18</f>
        <v>0</v>
      </c>
      <c r="Z46" s="65" t="n">
        <f aca="false">-Z32+Z18</f>
        <v>0</v>
      </c>
      <c r="AA46" s="65" t="n">
        <f aca="false">-AA32+AA18</f>
        <v>0</v>
      </c>
    </row>
    <row r="47" customFormat="false" ht="12.75" hidden="false" customHeight="false" outlineLevel="0" collapsed="false">
      <c r="A47" s="337"/>
      <c r="B47" s="24" t="s">
        <v>53</v>
      </c>
      <c r="C47" s="65" t="n">
        <f aca="false">-C33+C19</f>
        <v>0</v>
      </c>
      <c r="D47" s="65" t="e">
        <f aca="false">-D33+D19</f>
        <v>#REF!</v>
      </c>
      <c r="E47" s="65" t="e">
        <f aca="false">-E33+E19</f>
        <v>#REF!</v>
      </c>
      <c r="F47" s="65" t="e">
        <f aca="false">-F33+F19</f>
        <v>#REF!</v>
      </c>
      <c r="G47" s="65" t="e">
        <f aca="false">-G33+G19</f>
        <v>#REF!</v>
      </c>
      <c r="H47" s="65" t="e">
        <f aca="false">-H33+H19</f>
        <v>#REF!</v>
      </c>
      <c r="I47" s="65" t="e">
        <f aca="false">-I33+I19</f>
        <v>#REF!</v>
      </c>
      <c r="J47" s="65" t="e">
        <f aca="false">-J33+J19</f>
        <v>#REF!</v>
      </c>
      <c r="K47" s="65" t="e">
        <f aca="false">-K33+K19</f>
        <v>#REF!</v>
      </c>
      <c r="L47" s="65" t="e">
        <f aca="false">-L33+L19</f>
        <v>#REF!</v>
      </c>
      <c r="M47" s="65" t="e">
        <f aca="false">-M33+M19</f>
        <v>#REF!</v>
      </c>
      <c r="N47" s="65" t="n">
        <f aca="false">-N33+N19</f>
        <v>0</v>
      </c>
      <c r="O47" s="65" t="n">
        <f aca="false">-O33+O19</f>
        <v>0</v>
      </c>
      <c r="P47" s="65" t="n">
        <f aca="false">-P33+P19</f>
        <v>0</v>
      </c>
      <c r="Q47" s="65" t="n">
        <f aca="false">-Q33+Q19</f>
        <v>0</v>
      </c>
      <c r="R47" s="65" t="n">
        <f aca="false">-R33+R19</f>
        <v>0</v>
      </c>
      <c r="S47" s="65" t="n">
        <f aca="false">-S33+S19</f>
        <v>0</v>
      </c>
      <c r="T47" s="65" t="n">
        <f aca="false">-T33+T19</f>
        <v>0</v>
      </c>
      <c r="U47" s="65" t="n">
        <f aca="false">-U33+U19</f>
        <v>0</v>
      </c>
      <c r="V47" s="65" t="n">
        <f aca="false">-V33+V19</f>
        <v>0</v>
      </c>
      <c r="W47" s="65" t="n">
        <f aca="false">-W33+W19</f>
        <v>0</v>
      </c>
      <c r="X47" s="65" t="n">
        <f aca="false">-X33+X19</f>
        <v>0</v>
      </c>
      <c r="Y47" s="65" t="n">
        <f aca="false">-Y33+Y19</f>
        <v>0</v>
      </c>
      <c r="Z47" s="65" t="n">
        <f aca="false">-Z33+Z19</f>
        <v>0</v>
      </c>
      <c r="AA47" s="65" t="n">
        <f aca="false">-AA33+AA19</f>
        <v>0</v>
      </c>
    </row>
    <row r="48" customFormat="false" ht="13.5" hidden="false" customHeight="false" outlineLevel="0" collapsed="false">
      <c r="A48" s="337"/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</row>
    <row r="49" customFormat="false" ht="12.75" hidden="false" customHeight="false" outlineLevel="0" collapsed="false">
      <c r="A49" s="337"/>
      <c r="B49" s="335" t="s">
        <v>54</v>
      </c>
      <c r="C49" s="65" t="n">
        <f aca="false">SUM(C39:C48)</f>
        <v>420720.5602</v>
      </c>
      <c r="D49" s="65" t="e">
        <f aca="false">SUM(D39:D48)</f>
        <v>#REF!</v>
      </c>
      <c r="E49" s="65" t="e">
        <f aca="false">SUM(E39:E48)</f>
        <v>#REF!</v>
      </c>
      <c r="F49" s="65" t="e">
        <f aca="false">SUM(F39:F48)</f>
        <v>#REF!</v>
      </c>
      <c r="G49" s="65" t="e">
        <f aca="false">SUM(G39:G48)</f>
        <v>#REF!</v>
      </c>
      <c r="H49" s="65" t="e">
        <f aca="false">SUM(H39:H48)</f>
        <v>#REF!</v>
      </c>
      <c r="I49" s="65" t="e">
        <f aca="false">SUM(I39:I48)</f>
        <v>#REF!</v>
      </c>
      <c r="J49" s="65" t="e">
        <f aca="false">SUM(J39:J48)</f>
        <v>#REF!</v>
      </c>
      <c r="K49" s="65" t="e">
        <f aca="false">SUM(K39:K48)</f>
        <v>#REF!</v>
      </c>
      <c r="L49" s="65" t="e">
        <f aca="false">SUM(L39:L48)</f>
        <v>#REF!</v>
      </c>
      <c r="M49" s="65" t="e">
        <f aca="false">SUM(M39:M48)</f>
        <v>#REF!</v>
      </c>
      <c r="N49" s="65" t="n">
        <f aca="false">SUM(N39:N48)</f>
        <v>0</v>
      </c>
      <c r="O49" s="65" t="n">
        <f aca="false">SUM(O39:O48)</f>
        <v>0</v>
      </c>
      <c r="P49" s="65" t="n">
        <f aca="false">SUM(P39:P48)</f>
        <v>0</v>
      </c>
      <c r="Q49" s="65" t="n">
        <f aca="false">SUM(Q39:Q48)</f>
        <v>0</v>
      </c>
      <c r="R49" s="65" t="n">
        <f aca="false">SUM(R39:R48)</f>
        <v>0</v>
      </c>
      <c r="S49" s="65" t="n">
        <f aca="false">SUM(S39:S48)</f>
        <v>0</v>
      </c>
      <c r="T49" s="65" t="n">
        <f aca="false">SUM(T39:T48)</f>
        <v>0</v>
      </c>
      <c r="U49" s="65" t="n">
        <f aca="false">SUM(U39:U48)</f>
        <v>0</v>
      </c>
      <c r="V49" s="65" t="n">
        <f aca="false">SUM(V39:V48)</f>
        <v>0</v>
      </c>
      <c r="W49" s="65" t="n">
        <f aca="false">SUM(W39:W48)</f>
        <v>0</v>
      </c>
      <c r="X49" s="65" t="n">
        <f aca="false">SUM(X39:X48)</f>
        <v>0</v>
      </c>
      <c r="Y49" s="65" t="n">
        <f aca="false">SUM(Y39:Y48)</f>
        <v>0</v>
      </c>
      <c r="Z49" s="65" t="n">
        <f aca="false">SUM(Z39:Z48)</f>
        <v>0</v>
      </c>
      <c r="AA49" s="65" t="n">
        <f aca="false">SUM(AA39:AA48)</f>
        <v>0</v>
      </c>
    </row>
    <row r="50" customFormat="false" ht="12.75" hidden="false" customHeight="false" outlineLevel="0" collapsed="false">
      <c r="A50" s="4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customFormat="false" ht="12.75" hidden="false" customHeight="false" outlineLevel="0" collapsed="false">
      <c r="A51" s="45"/>
      <c r="B51" s="77" t="s">
        <v>291</v>
      </c>
      <c r="C51" s="336" t="n">
        <f aca="false">+C37-C23</f>
        <v>0</v>
      </c>
      <c r="D51" s="336" t="e">
        <f aca="false">+D37-D23</f>
        <v>#REF!</v>
      </c>
      <c r="E51" s="336" t="e">
        <f aca="false">+E37-E23</f>
        <v>#REF!</v>
      </c>
      <c r="F51" s="336" t="e">
        <f aca="false">+F37-F23</f>
        <v>#REF!</v>
      </c>
      <c r="G51" s="336" t="e">
        <f aca="false">+G37-G23</f>
        <v>#REF!</v>
      </c>
      <c r="H51" s="336" t="e">
        <f aca="false">+H37-H23</f>
        <v>#REF!</v>
      </c>
      <c r="I51" s="336" t="e">
        <f aca="false">+I37-I23</f>
        <v>#REF!</v>
      </c>
      <c r="J51" s="336" t="e">
        <f aca="false">+J37-J23</f>
        <v>#REF!</v>
      </c>
      <c r="K51" s="336" t="e">
        <f aca="false">+K37-K23</f>
        <v>#REF!</v>
      </c>
      <c r="L51" s="336" t="e">
        <f aca="false">+L37-L23</f>
        <v>#REF!</v>
      </c>
      <c r="M51" s="336" t="e">
        <f aca="false">+M37-M23</f>
        <v>#REF!</v>
      </c>
      <c r="N51" s="336" t="e">
        <f aca="false">+N37-N23</f>
        <v>#VALUE!</v>
      </c>
      <c r="O51" s="336" t="n">
        <f aca="false">+O37-O23</f>
        <v>0</v>
      </c>
      <c r="P51" s="336" t="n">
        <f aca="false">+P37-P23</f>
        <v>0</v>
      </c>
      <c r="Q51" s="336" t="n">
        <f aca="false">+Q37-Q23</f>
        <v>0</v>
      </c>
      <c r="R51" s="336" t="n">
        <f aca="false">+R37-R23</f>
        <v>0</v>
      </c>
      <c r="S51" s="336" t="n">
        <f aca="false">+S37-S23</f>
        <v>0</v>
      </c>
      <c r="T51" s="336" t="n">
        <f aca="false">+T37-T23</f>
        <v>0</v>
      </c>
      <c r="U51" s="336" t="n">
        <f aca="false">+U37-U23</f>
        <v>0</v>
      </c>
      <c r="V51" s="336" t="n">
        <f aca="false">+V37-V23</f>
        <v>0</v>
      </c>
      <c r="W51" s="336" t="n">
        <f aca="false">+W37-W23</f>
        <v>0</v>
      </c>
      <c r="X51" s="336" t="n">
        <f aca="false">+X37-X23</f>
        <v>0</v>
      </c>
      <c r="Y51" s="336" t="n">
        <f aca="false">+Y37-Y23</f>
        <v>0</v>
      </c>
      <c r="Z51" s="336" t="n">
        <f aca="false">+Z37-Z23</f>
        <v>0</v>
      </c>
      <c r="AA51" s="336" t="n">
        <f aca="false">+AA37-AA23</f>
        <v>0</v>
      </c>
    </row>
    <row r="52" customFormat="false" ht="12.75" hidden="false" customHeight="false" outlineLevel="0" collapsed="false">
      <c r="A52" s="4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</sheetData>
  <mergeCells count="3">
    <mergeCell ref="A11:A21"/>
    <mergeCell ref="A25:A35"/>
    <mergeCell ref="A39:A49"/>
  </mergeCells>
  <printOptions headings="false" gridLines="false" gridLinesSet="true" horizontalCentered="false" verticalCentered="false"/>
  <pageMargins left="0.747916666666667" right="0.747916666666667" top="0.540277777777778" bottom="0.50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AR1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P67" activeCellId="0" sqref="P67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2" min="2" style="0" width="45.99"/>
    <col collapsed="false" customWidth="true" hidden="false" outlineLevel="0" max="4" min="3" style="0" width="10.99"/>
    <col collapsed="false" customWidth="true" hidden="false" outlineLevel="0" max="5" min="5" style="0" width="10.28"/>
    <col collapsed="false" customWidth="true" hidden="false" outlineLevel="0" max="15" min="6" style="0" width="11.99"/>
    <col collapsed="false" customWidth="true" hidden="false" outlineLevel="0" max="17" min="16" style="0" width="12.56"/>
  </cols>
  <sheetData>
    <row r="8" customFormat="false" ht="12.75" hidden="true" customHeight="false" outlineLevel="0" collapsed="false">
      <c r="B8" s="20" t="s">
        <v>17</v>
      </c>
    </row>
    <row r="9" customFormat="false" ht="12.75" hidden="false" customHeight="true" outlineLevel="0" collapsed="false">
      <c r="B9" s="21" t="s">
        <v>18</v>
      </c>
      <c r="C9" s="21" t="s">
        <v>19</v>
      </c>
      <c r="D9" s="21" t="s">
        <v>20</v>
      </c>
    </row>
    <row r="10" customFormat="false" ht="27" hidden="false" customHeight="true" outlineLevel="0" collapsed="false">
      <c r="A10" s="22"/>
      <c r="B10" s="22"/>
      <c r="C10" s="23" t="s">
        <v>21</v>
      </c>
      <c r="D10" s="23" t="s">
        <v>22</v>
      </c>
      <c r="E10" s="23" t="s">
        <v>23</v>
      </c>
      <c r="F10" s="23" t="s">
        <v>24</v>
      </c>
      <c r="G10" s="23" t="s">
        <v>25</v>
      </c>
      <c r="H10" s="23" t="s">
        <v>26</v>
      </c>
      <c r="I10" s="23" t="s">
        <v>27</v>
      </c>
      <c r="J10" s="23" t="s">
        <v>28</v>
      </c>
      <c r="K10" s="23" t="s">
        <v>29</v>
      </c>
      <c r="L10" s="23" t="s">
        <v>30</v>
      </c>
      <c r="M10" s="23" t="s">
        <v>31</v>
      </c>
      <c r="N10" s="23" t="s">
        <v>32</v>
      </c>
      <c r="O10" s="23" t="s">
        <v>33</v>
      </c>
      <c r="P10" s="23" t="s">
        <v>34</v>
      </c>
      <c r="Q10" s="23" t="s">
        <v>35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customFormat="false" ht="12" hidden="true" customHeight="true" outlineLevel="0" collapsed="false">
      <c r="A11" s="24"/>
      <c r="B11" s="24"/>
      <c r="C11" s="25" t="s">
        <v>21</v>
      </c>
      <c r="D11" s="26" t="s">
        <v>22</v>
      </c>
      <c r="E11" s="26" t="s">
        <v>23</v>
      </c>
      <c r="F11" s="26" t="s">
        <v>24</v>
      </c>
      <c r="G11" s="25" t="s">
        <v>25</v>
      </c>
      <c r="H11" s="26" t="s">
        <v>26</v>
      </c>
      <c r="I11" s="26" t="s">
        <v>27</v>
      </c>
      <c r="J11" s="26" t="s">
        <v>28</v>
      </c>
      <c r="K11" s="25" t="s">
        <v>29</v>
      </c>
      <c r="L11" s="26" t="s">
        <v>30</v>
      </c>
      <c r="M11" s="26" t="s">
        <v>31</v>
      </c>
      <c r="N11" s="26" t="s">
        <v>32</v>
      </c>
      <c r="O11" s="25" t="s">
        <v>33</v>
      </c>
      <c r="P11" s="25" t="s">
        <v>34</v>
      </c>
      <c r="Q11" s="25" t="s">
        <v>35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customFormat="false" ht="12.75" hidden="true" customHeight="true" outlineLevel="1" collapsed="false">
      <c r="A12" s="27"/>
      <c r="B12" s="28" t="s">
        <v>36</v>
      </c>
      <c r="C12" s="29" t="n">
        <v>0</v>
      </c>
      <c r="D12" s="30" t="n">
        <v>0</v>
      </c>
      <c r="E12" s="30" t="n">
        <v>0</v>
      </c>
      <c r="F12" s="30" t="n">
        <v>0</v>
      </c>
      <c r="G12" s="29" t="n">
        <v>0</v>
      </c>
      <c r="H12" s="30" t="n">
        <v>0</v>
      </c>
      <c r="I12" s="30" t="n">
        <v>0</v>
      </c>
      <c r="J12" s="30" t="n">
        <v>0</v>
      </c>
      <c r="K12" s="29" t="n">
        <v>0</v>
      </c>
      <c r="L12" s="30" t="n">
        <v>0</v>
      </c>
      <c r="M12" s="30" t="n">
        <v>0</v>
      </c>
      <c r="N12" s="30" t="n">
        <v>0</v>
      </c>
      <c r="O12" s="29" t="n">
        <v>0</v>
      </c>
      <c r="P12" s="29" t="n">
        <v>0</v>
      </c>
      <c r="Q12" s="31" t="n">
        <v>0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customFormat="false" ht="12.75" hidden="false" customHeight="false" outlineLevel="0" collapsed="false">
      <c r="A13" s="33"/>
      <c r="B13" s="34" t="s">
        <v>37</v>
      </c>
      <c r="C13" s="35" t="n">
        <v>712292.88</v>
      </c>
      <c r="D13" s="35" t="n">
        <v>393754.8</v>
      </c>
      <c r="E13" s="35" t="n">
        <v>200296.5</v>
      </c>
      <c r="F13" s="35" t="n">
        <v>0</v>
      </c>
      <c r="G13" s="35" t="n">
        <v>594051.3</v>
      </c>
      <c r="H13" s="35" t="n">
        <v>0</v>
      </c>
      <c r="I13" s="35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29" t="n">
        <v>0</v>
      </c>
      <c r="O13" s="29" t="n">
        <v>0</v>
      </c>
      <c r="P13" s="29" t="n">
        <v>1306344.18</v>
      </c>
      <c r="Q13" s="31" t="n">
        <v>1306344.18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customFormat="false" ht="12.75" hidden="true" customHeight="true" outlineLevel="1" collapsed="false">
      <c r="A14" s="33"/>
      <c r="B14" s="28" t="s">
        <v>38</v>
      </c>
      <c r="C14" s="35" t="n">
        <v>0</v>
      </c>
      <c r="D14" s="36" t="n">
        <v>0</v>
      </c>
      <c r="E14" s="36" t="n">
        <v>0</v>
      </c>
      <c r="F14" s="36" t="n">
        <v>0</v>
      </c>
      <c r="G14" s="35" t="n">
        <v>0</v>
      </c>
      <c r="H14" s="36" t="n">
        <v>0</v>
      </c>
      <c r="I14" s="36" t="n">
        <v>0</v>
      </c>
      <c r="J14" s="30" t="n">
        <v>0</v>
      </c>
      <c r="K14" s="29" t="n">
        <v>0</v>
      </c>
      <c r="L14" s="30" t="n">
        <v>0</v>
      </c>
      <c r="M14" s="30" t="n">
        <v>0</v>
      </c>
      <c r="N14" s="30" t="n">
        <v>0</v>
      </c>
      <c r="O14" s="29" t="n">
        <v>0</v>
      </c>
      <c r="P14" s="29" t="n">
        <v>0</v>
      </c>
      <c r="Q14" s="31" t="n"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customFormat="false" ht="12.75" hidden="true" customHeight="true" outlineLevel="1" collapsed="false">
      <c r="A15" s="33"/>
      <c r="B15" s="28" t="s">
        <v>39</v>
      </c>
      <c r="C15" s="35" t="n">
        <v>0</v>
      </c>
      <c r="D15" s="36" t="n">
        <v>0</v>
      </c>
      <c r="E15" s="36" t="n">
        <v>0</v>
      </c>
      <c r="F15" s="36" t="n">
        <v>0</v>
      </c>
      <c r="G15" s="35" t="n">
        <v>0</v>
      </c>
      <c r="H15" s="36" t="n">
        <v>0</v>
      </c>
      <c r="I15" s="36" t="n">
        <v>0</v>
      </c>
      <c r="J15" s="30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29" t="n">
        <v>0</v>
      </c>
      <c r="P15" s="29" t="n">
        <v>0</v>
      </c>
      <c r="Q15" s="31" t="n"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customFormat="false" ht="12.75" hidden="true" customHeight="true" outlineLevel="1" collapsed="false">
      <c r="A16" s="33"/>
      <c r="B16" s="28" t="s">
        <v>40</v>
      </c>
      <c r="C16" s="35" t="n">
        <v>0</v>
      </c>
      <c r="D16" s="36" t="n">
        <v>0</v>
      </c>
      <c r="E16" s="36" t="n">
        <v>0</v>
      </c>
      <c r="F16" s="36" t="n">
        <v>0</v>
      </c>
      <c r="G16" s="35" t="n">
        <v>0</v>
      </c>
      <c r="H16" s="36" t="n">
        <v>0</v>
      </c>
      <c r="I16" s="36" t="n">
        <v>0</v>
      </c>
      <c r="J16" s="30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29" t="n">
        <v>0</v>
      </c>
      <c r="P16" s="29" t="n">
        <v>0</v>
      </c>
      <c r="Q16" s="31" t="n"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customFormat="false" ht="12.75" hidden="true" customHeight="true" outlineLevel="1" collapsed="false">
      <c r="A17" s="33"/>
      <c r="B17" s="28" t="s">
        <v>41</v>
      </c>
      <c r="C17" s="35" t="n">
        <v>82702.53</v>
      </c>
      <c r="D17" s="36" t="n">
        <v>43687.84</v>
      </c>
      <c r="E17" s="36" t="n">
        <v>26480.92</v>
      </c>
      <c r="F17" s="36" t="n">
        <v>0</v>
      </c>
      <c r="G17" s="35" t="n">
        <v>70168.76</v>
      </c>
      <c r="H17" s="36" t="n">
        <v>0</v>
      </c>
      <c r="I17" s="36" t="n">
        <v>0</v>
      </c>
      <c r="J17" s="30" t="n">
        <v>0</v>
      </c>
      <c r="K17" s="29" t="n">
        <v>0</v>
      </c>
      <c r="L17" s="30" t="n">
        <v>0</v>
      </c>
      <c r="M17" s="30" t="n">
        <v>0</v>
      </c>
      <c r="N17" s="30" t="n">
        <v>0</v>
      </c>
      <c r="O17" s="29" t="n">
        <v>0</v>
      </c>
      <c r="P17" s="29" t="n">
        <v>152871.29</v>
      </c>
      <c r="Q17" s="31" t="n">
        <v>152871.29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customFormat="false" ht="12.75" hidden="false" customHeight="false" outlineLevel="0" collapsed="false">
      <c r="A18" s="33"/>
      <c r="B18" s="34" t="s">
        <v>42</v>
      </c>
      <c r="C18" s="35" t="n">
        <v>82702.53</v>
      </c>
      <c r="D18" s="35" t="n">
        <v>43687.84</v>
      </c>
      <c r="E18" s="35" t="n">
        <v>26480.92</v>
      </c>
      <c r="F18" s="35" t="n">
        <v>0</v>
      </c>
      <c r="G18" s="35" t="n">
        <v>70168.76</v>
      </c>
      <c r="H18" s="35" t="n">
        <v>0</v>
      </c>
      <c r="I18" s="35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29" t="n">
        <v>0</v>
      </c>
      <c r="P18" s="29" t="n">
        <v>152871.29</v>
      </c>
      <c r="Q18" s="31" t="n">
        <v>152871.29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customFormat="false" ht="12.75" hidden="true" customHeight="true" outlineLevel="1" collapsed="false">
      <c r="A19" s="33"/>
      <c r="B19" s="28" t="s">
        <v>43</v>
      </c>
      <c r="C19" s="35" t="n">
        <v>0</v>
      </c>
      <c r="D19" s="36" t="n">
        <v>0</v>
      </c>
      <c r="E19" s="36" t="n">
        <v>0</v>
      </c>
      <c r="F19" s="36" t="n">
        <v>0</v>
      </c>
      <c r="G19" s="35" t="n">
        <v>0</v>
      </c>
      <c r="H19" s="36" t="n">
        <v>0</v>
      </c>
      <c r="I19" s="36" t="n">
        <v>0</v>
      </c>
      <c r="J19" s="30" t="n">
        <v>0</v>
      </c>
      <c r="K19" s="29" t="n">
        <v>0</v>
      </c>
      <c r="L19" s="30" t="n">
        <v>0</v>
      </c>
      <c r="M19" s="30" t="n">
        <v>0</v>
      </c>
      <c r="N19" s="30" t="n">
        <v>0</v>
      </c>
      <c r="O19" s="29" t="n">
        <v>0</v>
      </c>
      <c r="P19" s="29" t="n">
        <v>0</v>
      </c>
      <c r="Q19" s="31" t="n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customFormat="false" ht="12.75" hidden="true" customHeight="true" outlineLevel="1" collapsed="false">
      <c r="A20" s="33"/>
      <c r="B20" s="28" t="s">
        <v>44</v>
      </c>
      <c r="C20" s="35" t="n">
        <v>0</v>
      </c>
      <c r="D20" s="36" t="n">
        <v>0</v>
      </c>
      <c r="E20" s="36" t="n">
        <v>0</v>
      </c>
      <c r="F20" s="36" t="n">
        <v>0</v>
      </c>
      <c r="G20" s="35" t="n">
        <v>0</v>
      </c>
      <c r="H20" s="36" t="n">
        <v>0</v>
      </c>
      <c r="I20" s="36" t="n">
        <v>0</v>
      </c>
      <c r="J20" s="30" t="n">
        <v>0</v>
      </c>
      <c r="K20" s="29" t="n">
        <v>0</v>
      </c>
      <c r="L20" s="30" t="n">
        <v>0</v>
      </c>
      <c r="M20" s="30" t="n">
        <v>0</v>
      </c>
      <c r="N20" s="30" t="n">
        <v>0</v>
      </c>
      <c r="O20" s="29" t="n">
        <v>0</v>
      </c>
      <c r="P20" s="29" t="n">
        <v>0</v>
      </c>
      <c r="Q20" s="31" t="n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customFormat="false" ht="12.75" hidden="false" customHeight="false" outlineLevel="0" collapsed="false">
      <c r="A21" s="33"/>
      <c r="B21" s="34" t="s">
        <v>45</v>
      </c>
      <c r="C21" s="35" t="n">
        <v>17651.33</v>
      </c>
      <c r="D21" s="35" t="n">
        <v>1301.98</v>
      </c>
      <c r="E21" s="35" t="n">
        <v>832.91</v>
      </c>
      <c r="F21" s="35" t="n">
        <v>0</v>
      </c>
      <c r="G21" s="35" t="n">
        <v>2134.89</v>
      </c>
      <c r="H21" s="35" t="n">
        <v>0</v>
      </c>
      <c r="I21" s="35" t="n">
        <v>0</v>
      </c>
      <c r="J21" s="29" t="n">
        <v>0</v>
      </c>
      <c r="K21" s="29" t="n">
        <v>0</v>
      </c>
      <c r="L21" s="29" t="n">
        <v>0</v>
      </c>
      <c r="M21" s="29" t="n">
        <v>0</v>
      </c>
      <c r="N21" s="29" t="n">
        <v>0</v>
      </c>
      <c r="O21" s="29" t="n">
        <v>0</v>
      </c>
      <c r="P21" s="29" t="n">
        <v>19786.22</v>
      </c>
      <c r="Q21" s="31" t="n">
        <v>19786.22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customFormat="false" ht="12.75" hidden="true" customHeight="true" outlineLevel="1" collapsed="false">
      <c r="A22" s="33"/>
      <c r="B22" s="28" t="s">
        <v>46</v>
      </c>
      <c r="C22" s="35" t="n">
        <v>0</v>
      </c>
      <c r="D22" s="36" t="n">
        <v>0</v>
      </c>
      <c r="E22" s="36" t="n">
        <v>0</v>
      </c>
      <c r="F22" s="36" t="n">
        <v>0</v>
      </c>
      <c r="G22" s="35" t="n">
        <v>0</v>
      </c>
      <c r="H22" s="36" t="n">
        <v>0</v>
      </c>
      <c r="I22" s="36" t="n">
        <v>0</v>
      </c>
      <c r="J22" s="30" t="n">
        <v>0</v>
      </c>
      <c r="K22" s="29" t="n">
        <v>0</v>
      </c>
      <c r="L22" s="30" t="n">
        <v>0</v>
      </c>
      <c r="M22" s="30" t="n">
        <v>0</v>
      </c>
      <c r="N22" s="30" t="n">
        <v>0</v>
      </c>
      <c r="O22" s="29" t="n">
        <v>0</v>
      </c>
      <c r="P22" s="29" t="n">
        <v>0</v>
      </c>
      <c r="Q22" s="31" t="n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3" customFormat="false" ht="12.75" hidden="true" customHeight="true" outlineLevel="1" collapsed="false">
      <c r="A23" s="33"/>
      <c r="B23" s="28" t="s">
        <v>47</v>
      </c>
      <c r="C23" s="35" t="n">
        <v>0</v>
      </c>
      <c r="D23" s="36" t="n">
        <v>0</v>
      </c>
      <c r="E23" s="36" t="n">
        <v>0</v>
      </c>
      <c r="F23" s="36" t="n">
        <v>0</v>
      </c>
      <c r="G23" s="35" t="n">
        <v>0</v>
      </c>
      <c r="H23" s="36" t="n">
        <v>0</v>
      </c>
      <c r="I23" s="36" t="n">
        <v>0</v>
      </c>
      <c r="J23" s="30" t="n">
        <v>0</v>
      </c>
      <c r="K23" s="29" t="n">
        <v>0</v>
      </c>
      <c r="L23" s="30" t="n">
        <v>0</v>
      </c>
      <c r="M23" s="30" t="n">
        <v>0</v>
      </c>
      <c r="N23" s="30" t="n">
        <v>0</v>
      </c>
      <c r="O23" s="29" t="n">
        <v>0</v>
      </c>
      <c r="P23" s="29" t="n">
        <v>0</v>
      </c>
      <c r="Q23" s="31" t="n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customFormat="false" ht="12.75" hidden="false" customHeight="false" outlineLevel="0" collapsed="false">
      <c r="A24" s="33"/>
      <c r="B24" s="34" t="s">
        <v>48</v>
      </c>
      <c r="C24" s="35" t="n">
        <v>290346.88</v>
      </c>
      <c r="D24" s="35" t="n">
        <v>152519.09</v>
      </c>
      <c r="E24" s="35" t="n">
        <v>34053.13</v>
      </c>
      <c r="F24" s="35" t="n">
        <v>0</v>
      </c>
      <c r="G24" s="35" t="n">
        <v>186572.22</v>
      </c>
      <c r="H24" s="35" t="n">
        <v>0</v>
      </c>
      <c r="I24" s="35" t="n">
        <v>0</v>
      </c>
      <c r="J24" s="29" t="n">
        <v>0</v>
      </c>
      <c r="K24" s="29" t="n">
        <v>0</v>
      </c>
      <c r="L24" s="29" t="n">
        <v>0</v>
      </c>
      <c r="M24" s="29" t="n">
        <v>0</v>
      </c>
      <c r="N24" s="29" t="n">
        <v>0</v>
      </c>
      <c r="O24" s="29" t="n">
        <v>0</v>
      </c>
      <c r="P24" s="29" t="n">
        <v>476919.1</v>
      </c>
      <c r="Q24" s="31" t="n">
        <v>476919.1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</row>
    <row r="25" customFormat="false" ht="12.75" hidden="false" customHeight="false" outlineLevel="0" collapsed="false">
      <c r="A25" s="33"/>
      <c r="B25" s="34" t="s">
        <v>49</v>
      </c>
      <c r="C25" s="35" t="n">
        <v>215079.33</v>
      </c>
      <c r="D25" s="35" t="n">
        <v>7912.5</v>
      </c>
      <c r="E25" s="35" t="n">
        <v>3700.14</v>
      </c>
      <c r="F25" s="35" t="n">
        <v>0</v>
      </c>
      <c r="G25" s="35" t="n">
        <v>11612.64</v>
      </c>
      <c r="H25" s="35" t="n">
        <v>0</v>
      </c>
      <c r="I25" s="35" t="n">
        <v>0</v>
      </c>
      <c r="J25" s="29" t="n">
        <v>0</v>
      </c>
      <c r="K25" s="29" t="n">
        <v>0</v>
      </c>
      <c r="L25" s="29" t="n">
        <v>0</v>
      </c>
      <c r="M25" s="29" t="n">
        <v>0</v>
      </c>
      <c r="N25" s="29" t="n">
        <v>0</v>
      </c>
      <c r="O25" s="29" t="n">
        <v>0</v>
      </c>
      <c r="P25" s="29" t="n">
        <v>226691.97</v>
      </c>
      <c r="Q25" s="31" t="n">
        <v>226691.97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customFormat="false" ht="12.75" hidden="false" customHeight="false" outlineLevel="0" collapsed="false">
      <c r="A26" s="33"/>
      <c r="B26" s="34" t="s">
        <v>50</v>
      </c>
      <c r="C26" s="35" t="n">
        <v>24732.36</v>
      </c>
      <c r="D26" s="35" t="n">
        <v>23128.98</v>
      </c>
      <c r="E26" s="35" t="n">
        <v>11680.23</v>
      </c>
      <c r="F26" s="35" t="n">
        <v>0</v>
      </c>
      <c r="G26" s="35" t="n">
        <v>34809.21</v>
      </c>
      <c r="H26" s="35" t="n">
        <v>0</v>
      </c>
      <c r="I26" s="35" t="n">
        <v>0</v>
      </c>
      <c r="J26" s="29" t="n">
        <v>0</v>
      </c>
      <c r="K26" s="29" t="n">
        <v>0</v>
      </c>
      <c r="L26" s="29" t="n">
        <v>0</v>
      </c>
      <c r="M26" s="29" t="n">
        <v>0</v>
      </c>
      <c r="N26" s="29" t="n">
        <v>0</v>
      </c>
      <c r="O26" s="29" t="n">
        <v>0</v>
      </c>
      <c r="P26" s="29" t="n">
        <v>59541.57</v>
      </c>
      <c r="Q26" s="31" t="n">
        <v>59541.57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customFormat="false" ht="12.75" hidden="false" customHeight="false" outlineLevel="0" collapsed="false">
      <c r="A27" s="33"/>
      <c r="B27" s="34" t="s">
        <v>51</v>
      </c>
      <c r="C27" s="35" t="n">
        <v>24973.82</v>
      </c>
      <c r="D27" s="35" t="n">
        <v>84356.66</v>
      </c>
      <c r="E27" s="35" t="n">
        <v>7075.33</v>
      </c>
      <c r="F27" s="35" t="n">
        <v>0</v>
      </c>
      <c r="G27" s="35" t="n">
        <v>91431.99</v>
      </c>
      <c r="H27" s="35" t="n">
        <v>0</v>
      </c>
      <c r="I27" s="35" t="n">
        <v>0</v>
      </c>
      <c r="J27" s="29" t="n">
        <v>0</v>
      </c>
      <c r="K27" s="29" t="n">
        <v>0</v>
      </c>
      <c r="L27" s="29" t="n">
        <v>0</v>
      </c>
      <c r="M27" s="29" t="n">
        <v>0</v>
      </c>
      <c r="N27" s="29" t="n">
        <v>0</v>
      </c>
      <c r="O27" s="29" t="n">
        <v>0</v>
      </c>
      <c r="P27" s="29" t="n">
        <v>116405.81</v>
      </c>
      <c r="Q27" s="31" t="n">
        <v>116405.81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customFormat="false" ht="12.75" hidden="false" customHeight="false" outlineLevel="0" collapsed="false">
      <c r="A28" s="33"/>
      <c r="B28" s="34" t="s">
        <v>52</v>
      </c>
      <c r="C28" s="35" t="n">
        <v>7586.28</v>
      </c>
      <c r="D28" s="35" t="n">
        <v>281.1</v>
      </c>
      <c r="E28" s="35" t="n">
        <v>5017.08</v>
      </c>
      <c r="F28" s="35" t="n">
        <v>0</v>
      </c>
      <c r="G28" s="35" t="n">
        <v>5298.18</v>
      </c>
      <c r="H28" s="35" t="n">
        <v>0</v>
      </c>
      <c r="I28" s="35" t="n">
        <v>0</v>
      </c>
      <c r="J28" s="29" t="n">
        <v>0</v>
      </c>
      <c r="K28" s="29" t="n">
        <v>0</v>
      </c>
      <c r="L28" s="29" t="n">
        <v>0</v>
      </c>
      <c r="M28" s="29" t="n">
        <v>0</v>
      </c>
      <c r="N28" s="29" t="n">
        <v>0</v>
      </c>
      <c r="O28" s="29" t="n">
        <v>0</v>
      </c>
      <c r="P28" s="29" t="n">
        <v>12884.46</v>
      </c>
      <c r="Q28" s="31" t="n">
        <v>12884.46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customFormat="false" ht="12.75" hidden="false" customHeight="false" outlineLevel="0" collapsed="false">
      <c r="A29" s="33"/>
      <c r="B29" s="28" t="s">
        <v>53</v>
      </c>
      <c r="C29" s="35" t="n">
        <v>0</v>
      </c>
      <c r="D29" s="36" t="n">
        <v>0</v>
      </c>
      <c r="E29" s="36" t="n">
        <v>0</v>
      </c>
      <c r="F29" s="36" t="n">
        <v>0</v>
      </c>
      <c r="G29" s="35" t="n">
        <v>0</v>
      </c>
      <c r="H29" s="36" t="n">
        <v>0</v>
      </c>
      <c r="I29" s="36" t="n">
        <v>0</v>
      </c>
      <c r="J29" s="30" t="n">
        <v>0</v>
      </c>
      <c r="K29" s="29" t="n">
        <v>0</v>
      </c>
      <c r="L29" s="30" t="n">
        <v>0</v>
      </c>
      <c r="M29" s="30" t="n">
        <v>0</v>
      </c>
      <c r="N29" s="30" t="n">
        <v>0</v>
      </c>
      <c r="O29" s="29" t="n">
        <v>0</v>
      </c>
      <c r="P29" s="29" t="n">
        <v>0</v>
      </c>
      <c r="Q29" s="31" t="n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customFormat="false" ht="13.5" hidden="false" customHeight="false" outlineLevel="0" collapsed="false">
      <c r="A30" s="33"/>
      <c r="B30" s="34" t="s">
        <v>54</v>
      </c>
      <c r="C30" s="37" t="n">
        <v>1375365.41</v>
      </c>
      <c r="D30" s="37" t="n">
        <v>706942.95</v>
      </c>
      <c r="E30" s="37" t="n">
        <v>289136.24</v>
      </c>
      <c r="F30" s="37" t="n">
        <v>0</v>
      </c>
      <c r="G30" s="37" t="n">
        <v>996079.19</v>
      </c>
      <c r="H30" s="37" t="n">
        <v>0</v>
      </c>
      <c r="I30" s="37" t="n">
        <v>0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38" t="n">
        <v>0</v>
      </c>
      <c r="P30" s="38" t="n">
        <v>2371444.6</v>
      </c>
      <c r="Q30" s="39" t="n">
        <v>2371444.6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customFormat="false" ht="13.5" hidden="false" customHeight="false" outlineLevel="0" collapsed="false">
      <c r="A31" s="33"/>
      <c r="B31" s="28" t="s">
        <v>55</v>
      </c>
      <c r="C31" s="35" t="n">
        <v>0</v>
      </c>
      <c r="D31" s="36" t="n">
        <v>0</v>
      </c>
      <c r="E31" s="36" t="n">
        <v>0</v>
      </c>
      <c r="F31" s="36" t="n">
        <v>0</v>
      </c>
      <c r="G31" s="35" t="n">
        <v>0</v>
      </c>
      <c r="H31" s="36" t="n">
        <v>0</v>
      </c>
      <c r="I31" s="36" t="n">
        <v>0</v>
      </c>
      <c r="J31" s="30" t="n">
        <v>0</v>
      </c>
      <c r="K31" s="29" t="n">
        <v>0</v>
      </c>
      <c r="L31" s="30" t="n">
        <v>0</v>
      </c>
      <c r="M31" s="30" t="n">
        <v>0</v>
      </c>
      <c r="N31" s="30" t="n">
        <v>0</v>
      </c>
      <c r="O31" s="29" t="n">
        <v>0</v>
      </c>
      <c r="P31" s="29" t="n">
        <v>0</v>
      </c>
      <c r="Q31" s="31" t="n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customFormat="false" ht="12.75" hidden="false" customHeight="false" outlineLevel="0" collapsed="false">
      <c r="A32" s="33"/>
      <c r="B32" s="28" t="s">
        <v>56</v>
      </c>
      <c r="C32" s="35" t="n">
        <v>0</v>
      </c>
      <c r="D32" s="36" t="n">
        <v>0</v>
      </c>
      <c r="E32" s="36" t="n">
        <v>0</v>
      </c>
      <c r="F32" s="36" t="n">
        <v>0</v>
      </c>
      <c r="G32" s="35" t="n">
        <v>0</v>
      </c>
      <c r="H32" s="36" t="n">
        <v>0</v>
      </c>
      <c r="I32" s="36" t="n">
        <v>0</v>
      </c>
      <c r="J32" s="30" t="n">
        <v>0</v>
      </c>
      <c r="K32" s="29" t="n">
        <v>0</v>
      </c>
      <c r="L32" s="30" t="n">
        <v>0</v>
      </c>
      <c r="M32" s="30" t="n">
        <v>0</v>
      </c>
      <c r="N32" s="30" t="n">
        <v>0</v>
      </c>
      <c r="O32" s="29" t="n">
        <v>0</v>
      </c>
      <c r="P32" s="29" t="n">
        <v>0</v>
      </c>
      <c r="Q32" s="31" t="n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customFormat="false" ht="12.75" hidden="false" customHeight="false" outlineLevel="0" collapsed="false">
      <c r="A33" s="27"/>
      <c r="B33" s="24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1"/>
      <c r="N33" s="41"/>
      <c r="O33" s="41"/>
      <c r="P33" s="41"/>
      <c r="Q33" s="41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customFormat="false" ht="12.75" hidden="false" customHeight="false" outlineLevel="0" collapsed="false">
      <c r="A34" s="27"/>
      <c r="B34" s="24"/>
      <c r="C34" s="40"/>
      <c r="D34" s="40"/>
      <c r="E34" s="40"/>
      <c r="F34" s="40"/>
      <c r="G34" s="40"/>
      <c r="H34" s="40"/>
      <c r="I34" s="40"/>
      <c r="J34" s="41"/>
      <c r="K34" s="41"/>
      <c r="L34" s="41"/>
      <c r="M34" s="41"/>
      <c r="N34" s="41"/>
      <c r="O34" s="41"/>
      <c r="P34" s="41"/>
      <c r="Q34" s="41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customFormat="false" ht="12.75" hidden="true" customHeight="false" outlineLevel="0" collapsed="false">
      <c r="A35" s="27"/>
      <c r="B35" s="42" t="s">
        <v>17</v>
      </c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customFormat="false" ht="12.75" hidden="false" customHeight="false" outlineLevel="0" collapsed="false">
      <c r="A36" s="27"/>
      <c r="B36" s="43" t="s">
        <v>57</v>
      </c>
      <c r="C36" s="44" t="s">
        <v>19</v>
      </c>
      <c r="D36" s="44" t="s">
        <v>20</v>
      </c>
      <c r="E36" s="40"/>
      <c r="F36" s="40"/>
      <c r="G36" s="40"/>
      <c r="H36" s="40"/>
      <c r="I36" s="40"/>
      <c r="J36" s="41"/>
      <c r="K36" s="41"/>
      <c r="L36" s="41"/>
      <c r="M36" s="41"/>
      <c r="N36" s="41"/>
      <c r="O36" s="41"/>
      <c r="P36" s="41"/>
      <c r="Q36" s="41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customFormat="false" ht="24.75" hidden="false" customHeight="true" outlineLevel="0" collapsed="false">
      <c r="A37" s="22"/>
      <c r="B37" s="45"/>
      <c r="C37" s="46" t="s">
        <v>21</v>
      </c>
      <c r="D37" s="46" t="s">
        <v>22</v>
      </c>
      <c r="E37" s="46" t="s">
        <v>23</v>
      </c>
      <c r="F37" s="46" t="s">
        <v>24</v>
      </c>
      <c r="G37" s="46" t="s">
        <v>25</v>
      </c>
      <c r="H37" s="46" t="s">
        <v>26</v>
      </c>
      <c r="I37" s="46" t="s">
        <v>27</v>
      </c>
      <c r="J37" s="23" t="s">
        <v>28</v>
      </c>
      <c r="K37" s="23" t="s">
        <v>29</v>
      </c>
      <c r="L37" s="23" t="s">
        <v>30</v>
      </c>
      <c r="M37" s="23" t="s">
        <v>31</v>
      </c>
      <c r="N37" s="23" t="s">
        <v>32</v>
      </c>
      <c r="O37" s="23" t="s">
        <v>33</v>
      </c>
      <c r="P37" s="23" t="s">
        <v>34</v>
      </c>
      <c r="Q37" s="23" t="s">
        <v>35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customFormat="false" ht="12.75" hidden="true" customHeight="true" outlineLevel="0" collapsed="false">
      <c r="A38" s="27"/>
      <c r="B38" s="24"/>
      <c r="C38" s="47" t="s">
        <v>21</v>
      </c>
      <c r="D38" s="48" t="s">
        <v>22</v>
      </c>
      <c r="E38" s="48" t="s">
        <v>23</v>
      </c>
      <c r="F38" s="48" t="s">
        <v>24</v>
      </c>
      <c r="G38" s="47" t="s">
        <v>25</v>
      </c>
      <c r="H38" s="48" t="s">
        <v>26</v>
      </c>
      <c r="I38" s="48" t="s">
        <v>27</v>
      </c>
      <c r="J38" s="49" t="s">
        <v>28</v>
      </c>
      <c r="K38" s="50" t="s">
        <v>29</v>
      </c>
      <c r="L38" s="49" t="s">
        <v>30</v>
      </c>
      <c r="M38" s="49" t="s">
        <v>31</v>
      </c>
      <c r="N38" s="49" t="s">
        <v>32</v>
      </c>
      <c r="O38" s="50" t="s">
        <v>33</v>
      </c>
      <c r="P38" s="50" t="s">
        <v>34</v>
      </c>
      <c r="Q38" s="50" t="s">
        <v>35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customFormat="false" ht="12.75" hidden="true" customHeight="true" outlineLevel="1" collapsed="false">
      <c r="A39" s="27"/>
      <c r="B39" s="28" t="s">
        <v>36</v>
      </c>
      <c r="C39" s="51" t="n">
        <v>0</v>
      </c>
      <c r="D39" s="52" t="n">
        <v>7376.16666666667</v>
      </c>
      <c r="E39" s="52" t="n">
        <v>7376.16666666667</v>
      </c>
      <c r="F39" s="52" t="n">
        <v>7376.16666666667</v>
      </c>
      <c r="G39" s="53" t="n">
        <v>22128.5</v>
      </c>
      <c r="H39" s="52" t="n">
        <v>9376.16666666667</v>
      </c>
      <c r="I39" s="52" t="n">
        <v>9376.16666666667</v>
      </c>
      <c r="J39" s="54" t="n">
        <v>9376.16666666667</v>
      </c>
      <c r="K39" s="55" t="n">
        <v>28128.5</v>
      </c>
      <c r="L39" s="54" t="n">
        <v>9376.16666666667</v>
      </c>
      <c r="M39" s="54" t="n">
        <v>9376.16666666667</v>
      </c>
      <c r="N39" s="54" t="n">
        <v>9376.16666666667</v>
      </c>
      <c r="O39" s="55" t="n">
        <v>28128.5</v>
      </c>
      <c r="P39" s="31" t="n">
        <v>78385.5</v>
      </c>
      <c r="Q39" s="31" t="n">
        <v>14752.3333333333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customFormat="false" ht="12.75" hidden="false" customHeight="false" outlineLevel="0" collapsed="false">
      <c r="A40" s="33"/>
      <c r="B40" s="34" t="s">
        <v>37</v>
      </c>
      <c r="C40" s="51" t="n">
        <v>712292.88</v>
      </c>
      <c r="D40" s="56" t="n">
        <v>286582.25</v>
      </c>
      <c r="E40" s="56" t="n">
        <v>293082.25</v>
      </c>
      <c r="F40" s="56" t="n">
        <v>293082.25</v>
      </c>
      <c r="G40" s="56" t="n">
        <v>872746.75</v>
      </c>
      <c r="H40" s="56" t="n">
        <v>296102.25</v>
      </c>
      <c r="I40" s="56" t="n">
        <v>296102.25</v>
      </c>
      <c r="J40" s="57" t="n">
        <v>296102.25</v>
      </c>
      <c r="K40" s="57" t="n">
        <v>888306.75</v>
      </c>
      <c r="L40" s="57" t="n">
        <v>315828.25</v>
      </c>
      <c r="M40" s="57" t="n">
        <v>315828.25</v>
      </c>
      <c r="N40" s="57" t="n">
        <v>315828.25</v>
      </c>
      <c r="O40" s="57" t="n">
        <v>947484.75</v>
      </c>
      <c r="P40" s="31" t="n">
        <v>3420831.13</v>
      </c>
      <c r="Q40" s="31" t="n">
        <v>1291957.38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</row>
    <row r="41" customFormat="false" ht="12.75" hidden="true" customHeight="true" outlineLevel="1" collapsed="false">
      <c r="A41" s="33"/>
      <c r="B41" s="28" t="s">
        <v>38</v>
      </c>
      <c r="C41" s="51" t="n">
        <v>0</v>
      </c>
      <c r="D41" s="52" t="n">
        <v>0</v>
      </c>
      <c r="E41" s="52" t="n">
        <v>0</v>
      </c>
      <c r="F41" s="52" t="n">
        <v>0</v>
      </c>
      <c r="G41" s="53" t="n">
        <v>0</v>
      </c>
      <c r="H41" s="52" t="n">
        <v>0</v>
      </c>
      <c r="I41" s="52" t="n">
        <v>0</v>
      </c>
      <c r="J41" s="54" t="n">
        <v>0</v>
      </c>
      <c r="K41" s="55" t="n">
        <v>0</v>
      </c>
      <c r="L41" s="54" t="n">
        <v>0</v>
      </c>
      <c r="M41" s="54" t="n">
        <v>0</v>
      </c>
      <c r="N41" s="54" t="n">
        <v>0</v>
      </c>
      <c r="O41" s="55" t="n">
        <v>0</v>
      </c>
      <c r="P41" s="31" t="n">
        <v>0</v>
      </c>
      <c r="Q41" s="31" t="n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customFormat="false" ht="12.75" hidden="true" customHeight="true" outlineLevel="1" collapsed="false">
      <c r="A42" s="33"/>
      <c r="B42" s="28" t="s">
        <v>39</v>
      </c>
      <c r="C42" s="51" t="n">
        <v>0</v>
      </c>
      <c r="D42" s="52" t="n">
        <v>212370</v>
      </c>
      <c r="E42" s="52" t="n">
        <v>212370</v>
      </c>
      <c r="F42" s="52" t="n">
        <v>212370</v>
      </c>
      <c r="G42" s="53" t="n">
        <v>637110</v>
      </c>
      <c r="H42" s="52" t="n">
        <v>212370</v>
      </c>
      <c r="I42" s="52" t="n">
        <v>212370</v>
      </c>
      <c r="J42" s="54" t="n">
        <v>212370</v>
      </c>
      <c r="K42" s="55" t="n">
        <v>637110</v>
      </c>
      <c r="L42" s="54" t="n">
        <v>212370</v>
      </c>
      <c r="M42" s="54" t="n">
        <v>212370</v>
      </c>
      <c r="N42" s="54" t="n">
        <v>212370</v>
      </c>
      <c r="O42" s="55" t="n">
        <v>637110</v>
      </c>
      <c r="P42" s="31" t="n">
        <v>1911330</v>
      </c>
      <c r="Q42" s="31" t="n">
        <v>424740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customFormat="false" ht="12.75" hidden="true" customHeight="true" outlineLevel="1" collapsed="false">
      <c r="A43" s="33"/>
      <c r="B43" s="28" t="s">
        <v>40</v>
      </c>
      <c r="C43" s="51" t="n">
        <v>0</v>
      </c>
      <c r="D43" s="52" t="n">
        <v>0</v>
      </c>
      <c r="E43" s="52" t="n">
        <v>0</v>
      </c>
      <c r="F43" s="52" t="n">
        <v>0</v>
      </c>
      <c r="G43" s="53" t="n">
        <v>0</v>
      </c>
      <c r="H43" s="52" t="n">
        <v>0</v>
      </c>
      <c r="I43" s="52" t="n">
        <v>0</v>
      </c>
      <c r="J43" s="54" t="n">
        <v>0</v>
      </c>
      <c r="K43" s="55" t="n">
        <v>0</v>
      </c>
      <c r="L43" s="54" t="n">
        <v>0</v>
      </c>
      <c r="M43" s="54" t="n">
        <v>0</v>
      </c>
      <c r="N43" s="54" t="n">
        <v>0</v>
      </c>
      <c r="O43" s="55" t="n">
        <v>0</v>
      </c>
      <c r="P43" s="31" t="n">
        <v>0</v>
      </c>
      <c r="Q43" s="31" t="n">
        <v>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  <row r="44" customFormat="false" ht="12.75" hidden="true" customHeight="true" outlineLevel="1" collapsed="false">
      <c r="A44" s="33"/>
      <c r="B44" s="28" t="s">
        <v>41</v>
      </c>
      <c r="C44" s="51" t="n">
        <v>82702.53</v>
      </c>
      <c r="D44" s="52" t="n">
        <v>0</v>
      </c>
      <c r="E44" s="52" t="n">
        <v>0</v>
      </c>
      <c r="F44" s="52" t="n">
        <v>0</v>
      </c>
      <c r="G44" s="53" t="n">
        <v>0</v>
      </c>
      <c r="H44" s="52" t="n">
        <v>0</v>
      </c>
      <c r="I44" s="52" t="n">
        <v>0</v>
      </c>
      <c r="J44" s="54" t="n">
        <v>0</v>
      </c>
      <c r="K44" s="55" t="n">
        <v>0</v>
      </c>
      <c r="L44" s="54" t="n">
        <v>0</v>
      </c>
      <c r="M44" s="54" t="n">
        <v>0</v>
      </c>
      <c r="N44" s="54" t="n">
        <v>0</v>
      </c>
      <c r="O44" s="55" t="n">
        <v>0</v>
      </c>
      <c r="P44" s="31" t="n">
        <v>82702.53</v>
      </c>
      <c r="Q44" s="31" t="n">
        <v>82702.53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</row>
    <row r="45" customFormat="false" ht="12.75" hidden="false" customHeight="false" outlineLevel="0" collapsed="false">
      <c r="A45" s="33"/>
      <c r="B45" s="34" t="s">
        <v>42</v>
      </c>
      <c r="C45" s="51" t="n">
        <v>82702.53</v>
      </c>
      <c r="D45" s="56" t="n">
        <v>212370</v>
      </c>
      <c r="E45" s="56" t="n">
        <v>212370</v>
      </c>
      <c r="F45" s="56" t="n">
        <v>212370</v>
      </c>
      <c r="G45" s="56" t="n">
        <v>637110</v>
      </c>
      <c r="H45" s="56" t="n">
        <v>212370</v>
      </c>
      <c r="I45" s="56" t="n">
        <v>212370</v>
      </c>
      <c r="J45" s="57" t="n">
        <v>212370</v>
      </c>
      <c r="K45" s="57" t="n">
        <v>637110</v>
      </c>
      <c r="L45" s="57" t="n">
        <v>212370</v>
      </c>
      <c r="M45" s="57" t="n">
        <v>212370</v>
      </c>
      <c r="N45" s="57" t="n">
        <v>212370</v>
      </c>
      <c r="O45" s="57" t="n">
        <v>637110</v>
      </c>
      <c r="P45" s="31" t="n">
        <v>1994032.53</v>
      </c>
      <c r="Q45" s="31" t="n">
        <v>507442.53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customFormat="false" ht="12.75" hidden="true" customHeight="true" outlineLevel="1" collapsed="false">
      <c r="A46" s="33"/>
      <c r="B46" s="28" t="s">
        <v>43</v>
      </c>
      <c r="C46" s="51" t="n">
        <v>0</v>
      </c>
      <c r="D46" s="52" t="n">
        <v>0</v>
      </c>
      <c r="E46" s="52" t="n">
        <v>0</v>
      </c>
      <c r="F46" s="52" t="n">
        <v>0</v>
      </c>
      <c r="G46" s="53" t="n">
        <v>0</v>
      </c>
      <c r="H46" s="52" t="n">
        <v>0</v>
      </c>
      <c r="I46" s="52" t="n">
        <v>0</v>
      </c>
      <c r="J46" s="54" t="n">
        <v>0</v>
      </c>
      <c r="K46" s="55" t="n">
        <v>0</v>
      </c>
      <c r="L46" s="54" t="n">
        <v>0</v>
      </c>
      <c r="M46" s="54" t="n">
        <v>0</v>
      </c>
      <c r="N46" s="54" t="n">
        <v>0</v>
      </c>
      <c r="O46" s="55" t="n">
        <v>0</v>
      </c>
      <c r="P46" s="31" t="n">
        <v>0</v>
      </c>
      <c r="Q46" s="31" t="n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customFormat="false" ht="12.75" hidden="true" customHeight="true" outlineLevel="1" collapsed="false">
      <c r="A47" s="33"/>
      <c r="B47" s="28" t="s">
        <v>44</v>
      </c>
      <c r="C47" s="51" t="n">
        <v>0</v>
      </c>
      <c r="D47" s="52" t="n">
        <v>4014</v>
      </c>
      <c r="E47" s="52" t="n">
        <v>4014</v>
      </c>
      <c r="F47" s="52" t="n">
        <v>4014</v>
      </c>
      <c r="G47" s="53" t="n">
        <v>12042</v>
      </c>
      <c r="H47" s="52" t="n">
        <v>4014</v>
      </c>
      <c r="I47" s="52" t="n">
        <v>4014</v>
      </c>
      <c r="J47" s="54" t="n">
        <v>4014</v>
      </c>
      <c r="K47" s="55" t="n">
        <v>12042</v>
      </c>
      <c r="L47" s="54" t="n">
        <v>4014</v>
      </c>
      <c r="M47" s="54" t="n">
        <v>4014</v>
      </c>
      <c r="N47" s="54" t="n">
        <v>4014</v>
      </c>
      <c r="O47" s="55" t="n">
        <v>12042</v>
      </c>
      <c r="P47" s="31" t="n">
        <v>36126</v>
      </c>
      <c r="Q47" s="31" t="n">
        <v>8028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customFormat="false" ht="12.75" hidden="false" customHeight="false" outlineLevel="0" collapsed="false">
      <c r="A48" s="33"/>
      <c r="B48" s="34" t="s">
        <v>45</v>
      </c>
      <c r="C48" s="51" t="n">
        <v>17651.33</v>
      </c>
      <c r="D48" s="56" t="n">
        <v>4014</v>
      </c>
      <c r="E48" s="56" t="n">
        <v>4014</v>
      </c>
      <c r="F48" s="56" t="n">
        <v>4014</v>
      </c>
      <c r="G48" s="56" t="n">
        <v>12042</v>
      </c>
      <c r="H48" s="56" t="n">
        <v>4014</v>
      </c>
      <c r="I48" s="56" t="n">
        <v>4014</v>
      </c>
      <c r="J48" s="57" t="n">
        <v>4014</v>
      </c>
      <c r="K48" s="57" t="n">
        <v>12042</v>
      </c>
      <c r="L48" s="57" t="n">
        <v>4014</v>
      </c>
      <c r="M48" s="57" t="n">
        <v>4014</v>
      </c>
      <c r="N48" s="57" t="n">
        <v>4014</v>
      </c>
      <c r="O48" s="57" t="n">
        <v>12042</v>
      </c>
      <c r="P48" s="31" t="n">
        <v>53777.33</v>
      </c>
      <c r="Q48" s="31" t="n">
        <v>25679.33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</row>
    <row r="49" customFormat="false" ht="12.75" hidden="true" customHeight="true" outlineLevel="1" collapsed="false">
      <c r="A49" s="33"/>
      <c r="B49" s="28" t="s">
        <v>46</v>
      </c>
      <c r="C49" s="51" t="n">
        <v>0</v>
      </c>
      <c r="D49" s="52" t="n">
        <v>16418</v>
      </c>
      <c r="E49" s="52" t="n">
        <v>16418</v>
      </c>
      <c r="F49" s="52" t="n">
        <v>16418</v>
      </c>
      <c r="G49" s="53" t="n">
        <v>49254</v>
      </c>
      <c r="H49" s="52" t="n">
        <v>16418</v>
      </c>
      <c r="I49" s="52" t="n">
        <v>16418</v>
      </c>
      <c r="J49" s="54" t="n">
        <v>16418</v>
      </c>
      <c r="K49" s="55" t="n">
        <v>49254</v>
      </c>
      <c r="L49" s="54" t="n">
        <v>16418</v>
      </c>
      <c r="M49" s="54" t="n">
        <v>16418</v>
      </c>
      <c r="N49" s="54" t="n">
        <v>16418</v>
      </c>
      <c r="O49" s="55" t="n">
        <v>49254</v>
      </c>
      <c r="P49" s="31" t="n">
        <v>147762</v>
      </c>
      <c r="Q49" s="31" t="n">
        <v>32836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customFormat="false" ht="12.75" hidden="true" customHeight="true" outlineLevel="1" collapsed="false">
      <c r="A50" s="33"/>
      <c r="B50" s="28" t="s">
        <v>47</v>
      </c>
      <c r="C50" s="51" t="n">
        <v>0</v>
      </c>
      <c r="D50" s="52" t="n">
        <v>101090</v>
      </c>
      <c r="E50" s="52" t="n">
        <v>101090</v>
      </c>
      <c r="F50" s="52" t="n">
        <v>101090</v>
      </c>
      <c r="G50" s="53" t="n">
        <v>303270</v>
      </c>
      <c r="H50" s="52" t="n">
        <v>101090</v>
      </c>
      <c r="I50" s="52" t="n">
        <v>101090</v>
      </c>
      <c r="J50" s="54" t="n">
        <v>101090</v>
      </c>
      <c r="K50" s="55" t="n">
        <v>303270</v>
      </c>
      <c r="L50" s="54" t="n">
        <v>101090</v>
      </c>
      <c r="M50" s="54" t="n">
        <v>101090</v>
      </c>
      <c r="N50" s="54" t="n">
        <v>101090</v>
      </c>
      <c r="O50" s="55" t="n">
        <v>303270</v>
      </c>
      <c r="P50" s="31" t="n">
        <v>909810</v>
      </c>
      <c r="Q50" s="31" t="n">
        <v>202180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customFormat="false" ht="12.75" hidden="false" customHeight="false" outlineLevel="0" collapsed="false">
      <c r="A51" s="33"/>
      <c r="B51" s="34" t="s">
        <v>48</v>
      </c>
      <c r="C51" s="51" t="n">
        <v>290346.88</v>
      </c>
      <c r="D51" s="56" t="n">
        <v>117508.0002</v>
      </c>
      <c r="E51" s="56" t="n">
        <v>117508</v>
      </c>
      <c r="F51" s="56" t="n">
        <v>117508</v>
      </c>
      <c r="G51" s="56" t="n">
        <v>352524.0002</v>
      </c>
      <c r="H51" s="56" t="n">
        <v>117508</v>
      </c>
      <c r="I51" s="56" t="n">
        <v>117508</v>
      </c>
      <c r="J51" s="57" t="n">
        <v>117508</v>
      </c>
      <c r="K51" s="57" t="n">
        <v>352524</v>
      </c>
      <c r="L51" s="57" t="n">
        <v>117508</v>
      </c>
      <c r="M51" s="57" t="n">
        <v>117508</v>
      </c>
      <c r="N51" s="57" t="n">
        <v>117508</v>
      </c>
      <c r="O51" s="57" t="n">
        <v>352524</v>
      </c>
      <c r="P51" s="31" t="n">
        <v>1347918.8802</v>
      </c>
      <c r="Q51" s="31" t="n">
        <v>525362.8802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customFormat="false" ht="12.75" hidden="false" customHeight="false" outlineLevel="0" collapsed="false">
      <c r="A52" s="33"/>
      <c r="B52" s="34" t="s">
        <v>49</v>
      </c>
      <c r="C52" s="51" t="n">
        <v>215079.33</v>
      </c>
      <c r="D52" s="56" t="n">
        <v>463139</v>
      </c>
      <c r="E52" s="56" t="n">
        <v>463139</v>
      </c>
      <c r="F52" s="56" t="n">
        <v>463139</v>
      </c>
      <c r="G52" s="56" t="n">
        <v>1389417</v>
      </c>
      <c r="H52" s="56" t="n">
        <v>463139</v>
      </c>
      <c r="I52" s="56" t="n">
        <v>463139</v>
      </c>
      <c r="J52" s="57" t="n">
        <v>463139</v>
      </c>
      <c r="K52" s="57" t="n">
        <v>1389417</v>
      </c>
      <c r="L52" s="57" t="n">
        <v>463139</v>
      </c>
      <c r="M52" s="57" t="n">
        <v>463139</v>
      </c>
      <c r="N52" s="57" t="n">
        <v>463139</v>
      </c>
      <c r="O52" s="57" t="n">
        <v>1389417</v>
      </c>
      <c r="P52" s="31" t="n">
        <v>4383330.33</v>
      </c>
      <c r="Q52" s="31" t="n">
        <v>1141357.33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customFormat="false" ht="12.75" hidden="false" customHeight="false" outlineLevel="0" collapsed="false">
      <c r="A53" s="33"/>
      <c r="B53" s="34" t="s">
        <v>50</v>
      </c>
      <c r="C53" s="51" t="n">
        <v>24732.36</v>
      </c>
      <c r="D53" s="56" t="n">
        <v>5000</v>
      </c>
      <c r="E53" s="56" t="n">
        <v>5000</v>
      </c>
      <c r="F53" s="56" t="n">
        <v>5000</v>
      </c>
      <c r="G53" s="56" t="n">
        <v>15000</v>
      </c>
      <c r="H53" s="56" t="n">
        <v>5000</v>
      </c>
      <c r="I53" s="56" t="n">
        <v>5000</v>
      </c>
      <c r="J53" s="57" t="n">
        <v>5000</v>
      </c>
      <c r="K53" s="57" t="n">
        <v>15000</v>
      </c>
      <c r="L53" s="57" t="n">
        <v>5000</v>
      </c>
      <c r="M53" s="57" t="n">
        <v>5000</v>
      </c>
      <c r="N53" s="57" t="n">
        <v>5000</v>
      </c>
      <c r="O53" s="57" t="n">
        <v>15000</v>
      </c>
      <c r="P53" s="31" t="n">
        <v>69732.36</v>
      </c>
      <c r="Q53" s="31" t="n">
        <v>34732.36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customFormat="false" ht="12.75" hidden="false" customHeight="false" outlineLevel="0" collapsed="false">
      <c r="A54" s="33"/>
      <c r="B54" s="34" t="s">
        <v>51</v>
      </c>
      <c r="C54" s="51" t="n">
        <v>24973.82</v>
      </c>
      <c r="D54" s="56" t="n">
        <v>23476</v>
      </c>
      <c r="E54" s="56" t="n">
        <v>23476</v>
      </c>
      <c r="F54" s="56" t="n">
        <v>23476</v>
      </c>
      <c r="G54" s="56" t="n">
        <v>70428</v>
      </c>
      <c r="H54" s="56" t="n">
        <v>23476</v>
      </c>
      <c r="I54" s="56" t="n">
        <v>23476</v>
      </c>
      <c r="J54" s="57" t="n">
        <v>23476</v>
      </c>
      <c r="K54" s="57" t="n">
        <v>70428</v>
      </c>
      <c r="L54" s="57" t="n">
        <v>23476</v>
      </c>
      <c r="M54" s="57" t="n">
        <v>23476</v>
      </c>
      <c r="N54" s="57" t="n">
        <v>23476</v>
      </c>
      <c r="O54" s="57" t="n">
        <v>70428</v>
      </c>
      <c r="P54" s="31" t="n">
        <v>236257.82</v>
      </c>
      <c r="Q54" s="31" t="n">
        <v>71925.82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customFormat="false" ht="12.75" hidden="false" customHeight="false" outlineLevel="0" collapsed="false">
      <c r="A55" s="33"/>
      <c r="B55" s="34" t="s">
        <v>52</v>
      </c>
      <c r="C55" s="51" t="n">
        <v>7586.28</v>
      </c>
      <c r="D55" s="56" t="n">
        <v>11194</v>
      </c>
      <c r="E55" s="56" t="n">
        <v>11194</v>
      </c>
      <c r="F55" s="56" t="n">
        <v>11194</v>
      </c>
      <c r="G55" s="56" t="n">
        <v>33582</v>
      </c>
      <c r="H55" s="56" t="n">
        <v>11194</v>
      </c>
      <c r="I55" s="56" t="n">
        <v>11194</v>
      </c>
      <c r="J55" s="57" t="n">
        <v>11194</v>
      </c>
      <c r="K55" s="57" t="n">
        <v>33582</v>
      </c>
      <c r="L55" s="57" t="n">
        <v>11194</v>
      </c>
      <c r="M55" s="57" t="n">
        <v>11194</v>
      </c>
      <c r="N55" s="57" t="n">
        <v>11194</v>
      </c>
      <c r="O55" s="57" t="n">
        <v>33582</v>
      </c>
      <c r="P55" s="31" t="n">
        <v>108332.28</v>
      </c>
      <c r="Q55" s="31" t="n">
        <v>29974.28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customFormat="false" ht="12.75" hidden="false" customHeight="false" outlineLevel="0" collapsed="false">
      <c r="A56" s="33"/>
      <c r="B56" s="28" t="s">
        <v>53</v>
      </c>
      <c r="C56" s="51" t="n">
        <v>0</v>
      </c>
      <c r="D56" s="52" t="n">
        <v>0</v>
      </c>
      <c r="E56" s="52" t="n">
        <v>0</v>
      </c>
      <c r="F56" s="52" t="n">
        <v>0</v>
      </c>
      <c r="G56" s="53" t="n">
        <v>0</v>
      </c>
      <c r="H56" s="52" t="n">
        <v>0</v>
      </c>
      <c r="I56" s="52" t="n">
        <v>0</v>
      </c>
      <c r="J56" s="54" t="n">
        <v>0</v>
      </c>
      <c r="K56" s="55" t="n">
        <v>0</v>
      </c>
      <c r="L56" s="54" t="n">
        <v>0</v>
      </c>
      <c r="M56" s="54" t="n">
        <v>0</v>
      </c>
      <c r="N56" s="54" t="n">
        <v>0</v>
      </c>
      <c r="O56" s="55" t="n">
        <v>0</v>
      </c>
      <c r="P56" s="31" t="n">
        <v>0</v>
      </c>
      <c r="Q56" s="31" t="n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customFormat="false" ht="13.5" hidden="false" customHeight="false" outlineLevel="0" collapsed="false">
      <c r="A57" s="33"/>
      <c r="B57" s="34" t="s">
        <v>54</v>
      </c>
      <c r="C57" s="58" t="n">
        <v>1375365.41</v>
      </c>
      <c r="D57" s="59" t="n">
        <v>1123283.2502</v>
      </c>
      <c r="E57" s="59" t="n">
        <v>1129783.25</v>
      </c>
      <c r="F57" s="59" t="n">
        <v>1129783.25</v>
      </c>
      <c r="G57" s="59" t="n">
        <v>3382849.7502</v>
      </c>
      <c r="H57" s="59" t="n">
        <v>1132803.25</v>
      </c>
      <c r="I57" s="59" t="n">
        <v>1132803.25</v>
      </c>
      <c r="J57" s="60" t="n">
        <v>1132803.25</v>
      </c>
      <c r="K57" s="60" t="n">
        <v>3398409.75</v>
      </c>
      <c r="L57" s="60" t="n">
        <v>1152529.25</v>
      </c>
      <c r="M57" s="60" t="n">
        <v>1152529.25</v>
      </c>
      <c r="N57" s="60" t="n">
        <v>1152529.25</v>
      </c>
      <c r="O57" s="60" t="n">
        <v>3457587.75</v>
      </c>
      <c r="P57" s="39" t="n">
        <v>11614212.6602</v>
      </c>
      <c r="Q57" s="39" t="n">
        <v>3628431.9102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</row>
    <row r="58" customFormat="false" ht="13.5" hidden="false" customHeight="false" outlineLevel="0" collapsed="false">
      <c r="A58" s="33"/>
      <c r="B58" s="28" t="s">
        <v>55</v>
      </c>
      <c r="C58" s="51" t="n">
        <v>0</v>
      </c>
      <c r="D58" s="52" t="n">
        <v>0</v>
      </c>
      <c r="E58" s="52" t="n">
        <v>0</v>
      </c>
      <c r="F58" s="52" t="n">
        <v>0</v>
      </c>
      <c r="G58" s="53" t="n">
        <v>0</v>
      </c>
      <c r="H58" s="52" t="n">
        <v>0</v>
      </c>
      <c r="I58" s="52" t="n">
        <v>0</v>
      </c>
      <c r="J58" s="54" t="n">
        <v>0</v>
      </c>
      <c r="K58" s="55" t="n">
        <v>0</v>
      </c>
      <c r="L58" s="54" t="n">
        <v>0</v>
      </c>
      <c r="M58" s="54" t="n">
        <v>0</v>
      </c>
      <c r="N58" s="54" t="n">
        <v>0</v>
      </c>
      <c r="O58" s="55" t="n">
        <v>0</v>
      </c>
      <c r="P58" s="31" t="n">
        <v>0</v>
      </c>
      <c r="Q58" s="31" t="n">
        <v>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customFormat="false" ht="12.75" hidden="false" customHeight="false" outlineLevel="0" collapsed="false">
      <c r="A59" s="33"/>
      <c r="B59" s="28" t="s">
        <v>56</v>
      </c>
      <c r="C59" s="51" t="n">
        <v>0</v>
      </c>
      <c r="D59" s="52" t="n">
        <v>0</v>
      </c>
      <c r="E59" s="52" t="n">
        <v>0</v>
      </c>
      <c r="F59" s="52" t="n">
        <v>0</v>
      </c>
      <c r="G59" s="53" t="n">
        <v>0</v>
      </c>
      <c r="H59" s="52" t="n">
        <v>0</v>
      </c>
      <c r="I59" s="52" t="n">
        <v>0</v>
      </c>
      <c r="J59" s="54" t="n">
        <v>0</v>
      </c>
      <c r="K59" s="55" t="n">
        <v>0</v>
      </c>
      <c r="L59" s="54" t="n">
        <v>0</v>
      </c>
      <c r="M59" s="54" t="n">
        <v>0</v>
      </c>
      <c r="N59" s="54" t="n">
        <v>0</v>
      </c>
      <c r="O59" s="55" t="n">
        <v>0</v>
      </c>
      <c r="P59" s="31" t="n">
        <v>0</v>
      </c>
      <c r="Q59" s="31" t="n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customFormat="false" ht="12.75" hidden="false" customHeight="false" outlineLevel="0" collapsed="false">
      <c r="A60" s="27"/>
      <c r="B60" s="24"/>
      <c r="C60" s="40"/>
      <c r="D60" s="40"/>
      <c r="E60" s="40"/>
      <c r="F60" s="40"/>
      <c r="G60" s="40"/>
      <c r="H60" s="40"/>
      <c r="I60" s="40"/>
      <c r="J60" s="41"/>
      <c r="K60" s="41"/>
      <c r="L60" s="41"/>
      <c r="M60" s="41"/>
      <c r="N60" s="41"/>
      <c r="O60" s="41"/>
      <c r="P60" s="41"/>
      <c r="Q60" s="41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customFormat="false" ht="12.75" hidden="false" customHeight="false" outlineLevel="0" collapsed="false">
      <c r="A61" s="27"/>
      <c r="B61" s="24"/>
      <c r="C61" s="40"/>
      <c r="D61" s="40"/>
      <c r="E61" s="40"/>
      <c r="F61" s="40"/>
      <c r="G61" s="40"/>
      <c r="H61" s="40"/>
      <c r="I61" s="40"/>
      <c r="J61" s="41"/>
      <c r="K61" s="41"/>
      <c r="L61" s="41"/>
      <c r="M61" s="41"/>
      <c r="N61" s="41"/>
      <c r="O61" s="41"/>
      <c r="P61" s="41"/>
      <c r="Q61" s="41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customFormat="false" ht="12.75" hidden="true" customHeight="false" outlineLevel="0" collapsed="false">
      <c r="A62" s="27"/>
      <c r="B62" s="42" t="s">
        <v>17</v>
      </c>
      <c r="C62" s="40"/>
      <c r="D62" s="40"/>
      <c r="E62" s="40"/>
      <c r="F62" s="40"/>
      <c r="G62" s="40"/>
      <c r="H62" s="40"/>
      <c r="I62" s="40"/>
      <c r="J62" s="41"/>
      <c r="K62" s="41"/>
      <c r="L62" s="41"/>
      <c r="M62" s="41"/>
      <c r="N62" s="41"/>
      <c r="O62" s="41"/>
      <c r="P62" s="41"/>
      <c r="Q62" s="41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customFormat="false" ht="12.75" hidden="false" customHeight="false" outlineLevel="0" collapsed="false">
      <c r="A63" s="27"/>
      <c r="B63" s="43" t="s">
        <v>58</v>
      </c>
      <c r="C63" s="44" t="s">
        <v>19</v>
      </c>
      <c r="D63" s="44" t="s">
        <v>20</v>
      </c>
      <c r="E63" s="40"/>
      <c r="F63" s="40"/>
      <c r="G63" s="40"/>
      <c r="H63" s="40"/>
      <c r="I63" s="40"/>
      <c r="J63" s="41"/>
      <c r="K63" s="41"/>
      <c r="L63" s="41"/>
      <c r="M63" s="41"/>
      <c r="N63" s="41"/>
      <c r="O63" s="41"/>
      <c r="P63" s="41"/>
      <c r="Q63" s="41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customFormat="false" ht="27" hidden="false" customHeight="true" outlineLevel="0" collapsed="false">
      <c r="A64" s="22"/>
      <c r="B64" s="45"/>
      <c r="C64" s="46" t="s">
        <v>21</v>
      </c>
      <c r="D64" s="46" t="s">
        <v>22</v>
      </c>
      <c r="E64" s="46" t="s">
        <v>23</v>
      </c>
      <c r="F64" s="46" t="s">
        <v>24</v>
      </c>
      <c r="G64" s="46" t="s">
        <v>25</v>
      </c>
      <c r="H64" s="46" t="s">
        <v>26</v>
      </c>
      <c r="I64" s="46" t="s">
        <v>27</v>
      </c>
      <c r="J64" s="23" t="s">
        <v>28</v>
      </c>
      <c r="K64" s="23" t="s">
        <v>29</v>
      </c>
      <c r="L64" s="23" t="s">
        <v>30</v>
      </c>
      <c r="M64" s="23" t="s">
        <v>31</v>
      </c>
      <c r="N64" s="23" t="s">
        <v>32</v>
      </c>
      <c r="O64" s="23" t="s">
        <v>33</v>
      </c>
      <c r="P64" s="23" t="s">
        <v>34</v>
      </c>
      <c r="Q64" s="61" t="s">
        <v>35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</row>
    <row r="65" customFormat="false" ht="12.75" hidden="true" customHeight="true" outlineLevel="0" collapsed="false">
      <c r="A65" s="27"/>
      <c r="B65" s="24"/>
      <c r="C65" s="47" t="s">
        <v>21</v>
      </c>
      <c r="D65" s="48" t="s">
        <v>22</v>
      </c>
      <c r="E65" s="48" t="s">
        <v>23</v>
      </c>
      <c r="F65" s="48" t="s">
        <v>24</v>
      </c>
      <c r="G65" s="47" t="s">
        <v>25</v>
      </c>
      <c r="H65" s="48" t="s">
        <v>26</v>
      </c>
      <c r="I65" s="48" t="s">
        <v>27</v>
      </c>
      <c r="J65" s="49" t="s">
        <v>28</v>
      </c>
      <c r="K65" s="50" t="s">
        <v>29</v>
      </c>
      <c r="L65" s="49" t="s">
        <v>30</v>
      </c>
      <c r="M65" s="49" t="s">
        <v>31</v>
      </c>
      <c r="N65" s="49" t="s">
        <v>32</v>
      </c>
      <c r="O65" s="50" t="s">
        <v>33</v>
      </c>
      <c r="P65" s="50" t="s">
        <v>34</v>
      </c>
      <c r="Q65" s="50" t="s">
        <v>35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</row>
    <row r="66" customFormat="false" ht="12.75" hidden="true" customHeight="true" outlineLevel="1" collapsed="false">
      <c r="A66" s="27"/>
      <c r="B66" s="28" t="s">
        <v>36</v>
      </c>
      <c r="C66" s="51" t="n">
        <v>0</v>
      </c>
      <c r="D66" s="62" t="n">
        <v>0</v>
      </c>
      <c r="E66" s="62" t="n">
        <v>0</v>
      </c>
      <c r="F66" s="62" t="n">
        <v>0</v>
      </c>
      <c r="G66" s="51" t="n">
        <v>0</v>
      </c>
      <c r="H66" s="62" t="n">
        <v>9376.16666666667</v>
      </c>
      <c r="I66" s="62" t="n">
        <v>9376.16666666667</v>
      </c>
      <c r="J66" s="63" t="n">
        <v>9376.16666666667</v>
      </c>
      <c r="K66" s="31" t="n">
        <v>28128.5</v>
      </c>
      <c r="L66" s="63" t="n">
        <v>9376.16666666667</v>
      </c>
      <c r="M66" s="63" t="n">
        <v>9376.16666666667</v>
      </c>
      <c r="N66" s="63" t="n">
        <v>9376.16666666667</v>
      </c>
      <c r="O66" s="31" t="n">
        <v>28128.5</v>
      </c>
      <c r="P66" s="31" t="n">
        <v>56257</v>
      </c>
      <c r="Q66" s="31" t="n">
        <v>0</v>
      </c>
      <c r="R66" s="32"/>
      <c r="S66" s="32"/>
      <c r="T66" s="32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</row>
    <row r="67" customFormat="false" ht="12.75" hidden="false" customHeight="false" outlineLevel="0" collapsed="false">
      <c r="A67" s="33"/>
      <c r="B67" s="34" t="s">
        <v>37</v>
      </c>
      <c r="C67" s="51" t="n">
        <v>0</v>
      </c>
      <c r="D67" s="51" t="n">
        <v>0</v>
      </c>
      <c r="E67" s="51" t="n">
        <v>0</v>
      </c>
      <c r="F67" s="51" t="n">
        <v>0</v>
      </c>
      <c r="G67" s="51" t="n">
        <v>0</v>
      </c>
      <c r="H67" s="51" t="n">
        <v>296101.641666667</v>
      </c>
      <c r="I67" s="51" t="n">
        <v>296101.641666667</v>
      </c>
      <c r="J67" s="31" t="n">
        <v>296101.641666667</v>
      </c>
      <c r="K67" s="31" t="n">
        <v>888304.925</v>
      </c>
      <c r="L67" s="31" t="n">
        <v>315828.441666667</v>
      </c>
      <c r="M67" s="31" t="n">
        <v>315828.441666667</v>
      </c>
      <c r="N67" s="31" t="n">
        <v>315828.441666667</v>
      </c>
      <c r="O67" s="31" t="n">
        <v>947485.325</v>
      </c>
      <c r="P67" s="31" t="n">
        <v>1835790.25</v>
      </c>
      <c r="Q67" s="31" t="n">
        <v>0</v>
      </c>
      <c r="R67" s="32"/>
      <c r="S67" s="32"/>
      <c r="T67" s="32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customFormat="false" ht="12.75" hidden="true" customHeight="true" outlineLevel="1" collapsed="false">
      <c r="A68" s="33"/>
      <c r="B68" s="28" t="s">
        <v>38</v>
      </c>
      <c r="C68" s="51" t="n">
        <v>0</v>
      </c>
      <c r="D68" s="62" t="n">
        <v>0</v>
      </c>
      <c r="E68" s="62" t="n">
        <v>0</v>
      </c>
      <c r="F68" s="62" t="n">
        <v>0</v>
      </c>
      <c r="G68" s="51" t="n">
        <v>0</v>
      </c>
      <c r="H68" s="62" t="n">
        <v>1991</v>
      </c>
      <c r="I68" s="62" t="n">
        <v>1991</v>
      </c>
      <c r="J68" s="63" t="n">
        <v>1991</v>
      </c>
      <c r="K68" s="31" t="n">
        <v>5973</v>
      </c>
      <c r="L68" s="63" t="n">
        <v>1991</v>
      </c>
      <c r="M68" s="63" t="n">
        <v>1991</v>
      </c>
      <c r="N68" s="63" t="n">
        <v>1991</v>
      </c>
      <c r="O68" s="31" t="n">
        <v>5973</v>
      </c>
      <c r="P68" s="31" t="n">
        <v>11946</v>
      </c>
      <c r="Q68" s="31" t="n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customFormat="false" ht="12.75" hidden="true" customHeight="true" outlineLevel="1" collapsed="false">
      <c r="A69" s="33"/>
      <c r="B69" s="28" t="s">
        <v>39</v>
      </c>
      <c r="C69" s="51" t="n">
        <v>0</v>
      </c>
      <c r="D69" s="62" t="n">
        <v>0</v>
      </c>
      <c r="E69" s="62" t="n">
        <v>0</v>
      </c>
      <c r="F69" s="62" t="n">
        <v>0</v>
      </c>
      <c r="G69" s="51" t="n">
        <v>0</v>
      </c>
      <c r="H69" s="62" t="n">
        <v>196774</v>
      </c>
      <c r="I69" s="62" t="n">
        <v>196774</v>
      </c>
      <c r="J69" s="63" t="n">
        <v>196774</v>
      </c>
      <c r="K69" s="31" t="n">
        <v>590322</v>
      </c>
      <c r="L69" s="63" t="n">
        <v>196774</v>
      </c>
      <c r="M69" s="63" t="n">
        <v>196774</v>
      </c>
      <c r="N69" s="63" t="n">
        <v>196774</v>
      </c>
      <c r="O69" s="31" t="n">
        <v>590322</v>
      </c>
      <c r="P69" s="31" t="n">
        <v>1180644</v>
      </c>
      <c r="Q69" s="31" t="n">
        <v>0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customFormat="false" ht="12.75" hidden="true" customHeight="true" outlineLevel="1" collapsed="false">
      <c r="A70" s="33"/>
      <c r="B70" s="28" t="s">
        <v>40</v>
      </c>
      <c r="C70" s="51" t="n">
        <v>0</v>
      </c>
      <c r="D70" s="62" t="n">
        <v>0</v>
      </c>
      <c r="E70" s="62" t="n">
        <v>0</v>
      </c>
      <c r="F70" s="62" t="n">
        <v>0</v>
      </c>
      <c r="G70" s="51" t="n">
        <v>0</v>
      </c>
      <c r="H70" s="62" t="n">
        <v>0</v>
      </c>
      <c r="I70" s="62" t="n">
        <v>0</v>
      </c>
      <c r="J70" s="63" t="n">
        <v>0</v>
      </c>
      <c r="K70" s="31" t="n">
        <v>0</v>
      </c>
      <c r="L70" s="63" t="n">
        <v>0</v>
      </c>
      <c r="M70" s="63" t="n">
        <v>0</v>
      </c>
      <c r="N70" s="63" t="n">
        <v>0</v>
      </c>
      <c r="O70" s="31" t="n">
        <v>0</v>
      </c>
      <c r="P70" s="31" t="n">
        <v>0</v>
      </c>
      <c r="Q70" s="31" t="n">
        <v>0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customFormat="false" ht="12.75" hidden="true" customHeight="true" outlineLevel="1" collapsed="false">
      <c r="A71" s="33"/>
      <c r="B71" s="28" t="s">
        <v>41</v>
      </c>
      <c r="C71" s="51" t="n">
        <v>0</v>
      </c>
      <c r="D71" s="62" t="n">
        <v>0</v>
      </c>
      <c r="E71" s="62" t="n">
        <v>0</v>
      </c>
      <c r="F71" s="62" t="n">
        <v>0</v>
      </c>
      <c r="G71" s="51" t="n">
        <v>0</v>
      </c>
      <c r="H71" s="62" t="n">
        <v>0</v>
      </c>
      <c r="I71" s="62" t="n">
        <v>0</v>
      </c>
      <c r="J71" s="63" t="n">
        <v>0</v>
      </c>
      <c r="K71" s="31" t="n">
        <v>0</v>
      </c>
      <c r="L71" s="63" t="n">
        <v>0</v>
      </c>
      <c r="M71" s="63" t="n">
        <v>0</v>
      </c>
      <c r="N71" s="63" t="n">
        <v>0</v>
      </c>
      <c r="O71" s="31" t="n">
        <v>0</v>
      </c>
      <c r="P71" s="31" t="n">
        <v>0</v>
      </c>
      <c r="Q71" s="31" t="n">
        <v>0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customFormat="false" ht="12.75" hidden="false" customHeight="false" outlineLevel="0" collapsed="false">
      <c r="A72" s="33"/>
      <c r="B72" s="34" t="s">
        <v>42</v>
      </c>
      <c r="C72" s="51" t="n">
        <v>0</v>
      </c>
      <c r="D72" s="51" t="n">
        <v>0</v>
      </c>
      <c r="E72" s="51" t="n">
        <v>0</v>
      </c>
      <c r="F72" s="51" t="n">
        <v>0</v>
      </c>
      <c r="G72" s="51" t="n">
        <v>0</v>
      </c>
      <c r="H72" s="51" t="n">
        <v>198765</v>
      </c>
      <c r="I72" s="51" t="n">
        <v>198765</v>
      </c>
      <c r="J72" s="31" t="n">
        <v>198765</v>
      </c>
      <c r="K72" s="31" t="n">
        <v>596295</v>
      </c>
      <c r="L72" s="31" t="n">
        <v>198765</v>
      </c>
      <c r="M72" s="31" t="n">
        <v>198765</v>
      </c>
      <c r="N72" s="31" t="n">
        <v>198765</v>
      </c>
      <c r="O72" s="31" t="n">
        <v>596295</v>
      </c>
      <c r="P72" s="31" t="n">
        <v>1192590</v>
      </c>
      <c r="Q72" s="31" t="n">
        <v>0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</row>
    <row r="73" customFormat="false" ht="12.75" hidden="true" customHeight="true" outlineLevel="1" collapsed="false">
      <c r="A73" s="33"/>
      <c r="B73" s="28" t="s">
        <v>43</v>
      </c>
      <c r="C73" s="51" t="n">
        <v>0</v>
      </c>
      <c r="D73" s="62" t="n">
        <v>0</v>
      </c>
      <c r="E73" s="62" t="n">
        <v>0</v>
      </c>
      <c r="F73" s="62" t="n">
        <v>0</v>
      </c>
      <c r="G73" s="51" t="n">
        <v>0</v>
      </c>
      <c r="H73" s="62" t="n">
        <v>0</v>
      </c>
      <c r="I73" s="62" t="n">
        <v>0</v>
      </c>
      <c r="J73" s="63" t="n">
        <v>0</v>
      </c>
      <c r="K73" s="31" t="n">
        <v>0</v>
      </c>
      <c r="L73" s="63" t="n">
        <v>0</v>
      </c>
      <c r="M73" s="63" t="n">
        <v>0</v>
      </c>
      <c r="N73" s="63" t="n">
        <v>0</v>
      </c>
      <c r="O73" s="31" t="n">
        <v>0</v>
      </c>
      <c r="P73" s="31" t="n">
        <v>0</v>
      </c>
      <c r="Q73" s="31" t="n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</row>
    <row r="74" customFormat="false" ht="12.75" hidden="true" customHeight="true" outlineLevel="1" collapsed="false">
      <c r="A74" s="33"/>
      <c r="B74" s="28" t="s">
        <v>44</v>
      </c>
      <c r="C74" s="51" t="n">
        <v>0</v>
      </c>
      <c r="D74" s="62" t="n">
        <v>0</v>
      </c>
      <c r="E74" s="62" t="n">
        <v>0</v>
      </c>
      <c r="F74" s="62" t="n">
        <v>0</v>
      </c>
      <c r="G74" s="51" t="n">
        <v>0</v>
      </c>
      <c r="H74" s="62" t="n">
        <v>4996</v>
      </c>
      <c r="I74" s="62" t="n">
        <v>4996</v>
      </c>
      <c r="J74" s="63" t="n">
        <v>4996</v>
      </c>
      <c r="K74" s="31" t="n">
        <v>14988</v>
      </c>
      <c r="L74" s="63" t="n">
        <v>4996</v>
      </c>
      <c r="M74" s="63" t="n">
        <v>4996</v>
      </c>
      <c r="N74" s="63" t="n">
        <v>4996</v>
      </c>
      <c r="O74" s="31" t="n">
        <v>14988</v>
      </c>
      <c r="P74" s="31" t="n">
        <v>29976</v>
      </c>
      <c r="Q74" s="31" t="n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</row>
    <row r="75" customFormat="false" ht="12.75" hidden="false" customHeight="false" outlineLevel="0" collapsed="false">
      <c r="A75" s="33"/>
      <c r="B75" s="34" t="s">
        <v>45</v>
      </c>
      <c r="C75" s="51" t="n">
        <v>0</v>
      </c>
      <c r="D75" s="51" t="n">
        <v>0</v>
      </c>
      <c r="E75" s="51" t="n">
        <v>0</v>
      </c>
      <c r="F75" s="51" t="n">
        <v>0</v>
      </c>
      <c r="G75" s="51" t="n">
        <v>0</v>
      </c>
      <c r="H75" s="51" t="n">
        <v>4996</v>
      </c>
      <c r="I75" s="51" t="n">
        <v>4996</v>
      </c>
      <c r="J75" s="31" t="n">
        <v>4996</v>
      </c>
      <c r="K75" s="31" t="n">
        <v>14988</v>
      </c>
      <c r="L75" s="31" t="n">
        <v>4996</v>
      </c>
      <c r="M75" s="31" t="n">
        <v>4996</v>
      </c>
      <c r="N75" s="31" t="n">
        <v>4996</v>
      </c>
      <c r="O75" s="31" t="n">
        <v>14988</v>
      </c>
      <c r="P75" s="31" t="n">
        <v>29976</v>
      </c>
      <c r="Q75" s="31" t="n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</row>
    <row r="76" customFormat="false" ht="12.75" hidden="true" customHeight="true" outlineLevel="1" collapsed="false">
      <c r="A76" s="33"/>
      <c r="B76" s="28" t="s">
        <v>46</v>
      </c>
      <c r="C76" s="51" t="n">
        <v>0</v>
      </c>
      <c r="D76" s="62" t="n">
        <v>0</v>
      </c>
      <c r="E76" s="62" t="n">
        <v>0</v>
      </c>
      <c r="F76" s="62" t="n">
        <v>0</v>
      </c>
      <c r="G76" s="51" t="n">
        <v>0</v>
      </c>
      <c r="H76" s="62" t="n">
        <v>18242</v>
      </c>
      <c r="I76" s="62" t="n">
        <v>18242</v>
      </c>
      <c r="J76" s="63" t="n">
        <v>18242</v>
      </c>
      <c r="K76" s="31" t="n">
        <v>54726</v>
      </c>
      <c r="L76" s="63" t="n">
        <v>18242</v>
      </c>
      <c r="M76" s="63" t="n">
        <v>18242</v>
      </c>
      <c r="N76" s="63" t="n">
        <v>18242</v>
      </c>
      <c r="O76" s="31" t="n">
        <v>54726</v>
      </c>
      <c r="P76" s="31" t="n">
        <v>109452</v>
      </c>
      <c r="Q76" s="31" t="n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customFormat="false" ht="12.75" hidden="true" customHeight="true" outlineLevel="1" collapsed="false">
      <c r="A77" s="33"/>
      <c r="B77" s="28" t="s">
        <v>47</v>
      </c>
      <c r="C77" s="51" t="n">
        <v>0</v>
      </c>
      <c r="D77" s="62" t="n">
        <v>0</v>
      </c>
      <c r="E77" s="62" t="n">
        <v>0</v>
      </c>
      <c r="F77" s="62" t="n">
        <v>0</v>
      </c>
      <c r="G77" s="51" t="n">
        <v>0</v>
      </c>
      <c r="H77" s="62" t="n">
        <v>107340</v>
      </c>
      <c r="I77" s="62" t="n">
        <v>107340</v>
      </c>
      <c r="J77" s="63" t="n">
        <v>107340</v>
      </c>
      <c r="K77" s="31" t="n">
        <v>322020</v>
      </c>
      <c r="L77" s="63" t="n">
        <v>107340</v>
      </c>
      <c r="M77" s="63" t="n">
        <v>107340</v>
      </c>
      <c r="N77" s="63" t="n">
        <v>107340</v>
      </c>
      <c r="O77" s="31" t="n">
        <v>322020</v>
      </c>
      <c r="P77" s="31" t="n">
        <v>644040</v>
      </c>
      <c r="Q77" s="31" t="n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</row>
    <row r="78" customFormat="false" ht="12.75" hidden="false" customHeight="false" outlineLevel="0" collapsed="false">
      <c r="A78" s="33"/>
      <c r="B78" s="34" t="s">
        <v>48</v>
      </c>
      <c r="C78" s="51" t="n">
        <v>0</v>
      </c>
      <c r="D78" s="51" t="n">
        <v>0</v>
      </c>
      <c r="E78" s="51" t="n">
        <v>0</v>
      </c>
      <c r="F78" s="51" t="n">
        <v>0</v>
      </c>
      <c r="G78" s="51" t="n">
        <v>0</v>
      </c>
      <c r="H78" s="51" t="n">
        <v>125582</v>
      </c>
      <c r="I78" s="51" t="n">
        <v>125582</v>
      </c>
      <c r="J78" s="31" t="n">
        <v>125582</v>
      </c>
      <c r="K78" s="31" t="n">
        <v>376746</v>
      </c>
      <c r="L78" s="31" t="n">
        <v>125582</v>
      </c>
      <c r="M78" s="31" t="n">
        <v>125582</v>
      </c>
      <c r="N78" s="31" t="n">
        <v>125582</v>
      </c>
      <c r="O78" s="31" t="n">
        <v>376746</v>
      </c>
      <c r="P78" s="31" t="n">
        <v>753492</v>
      </c>
      <c r="Q78" s="31" t="n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</row>
    <row r="79" customFormat="false" ht="12.75" hidden="false" customHeight="false" outlineLevel="0" collapsed="false">
      <c r="A79" s="33"/>
      <c r="B79" s="34" t="s">
        <v>49</v>
      </c>
      <c r="C79" s="51" t="n">
        <v>0</v>
      </c>
      <c r="D79" s="51" t="n">
        <v>0</v>
      </c>
      <c r="E79" s="51" t="n">
        <v>0</v>
      </c>
      <c r="F79" s="51" t="n">
        <v>0</v>
      </c>
      <c r="G79" s="51" t="n">
        <v>0</v>
      </c>
      <c r="H79" s="51" t="n">
        <v>615583</v>
      </c>
      <c r="I79" s="51" t="n">
        <v>615583</v>
      </c>
      <c r="J79" s="31" t="n">
        <v>615583</v>
      </c>
      <c r="K79" s="31" t="n">
        <v>1846749</v>
      </c>
      <c r="L79" s="31" t="n">
        <v>615583</v>
      </c>
      <c r="M79" s="31" t="n">
        <v>615583</v>
      </c>
      <c r="N79" s="31" t="n">
        <v>615583</v>
      </c>
      <c r="O79" s="31" t="n">
        <v>1846749</v>
      </c>
      <c r="P79" s="31" t="n">
        <v>3693498</v>
      </c>
      <c r="Q79" s="31" t="n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</row>
    <row r="80" customFormat="false" ht="12.75" hidden="false" customHeight="false" outlineLevel="0" collapsed="false">
      <c r="A80" s="33"/>
      <c r="B80" s="34" t="s">
        <v>50</v>
      </c>
      <c r="C80" s="51" t="n">
        <v>0</v>
      </c>
      <c r="D80" s="51" t="n">
        <v>0</v>
      </c>
      <c r="E80" s="51" t="n">
        <v>0</v>
      </c>
      <c r="F80" s="51" t="n">
        <v>0</v>
      </c>
      <c r="G80" s="51" t="n">
        <v>0</v>
      </c>
      <c r="H80" s="51" t="n">
        <v>5000</v>
      </c>
      <c r="I80" s="51" t="n">
        <v>5000</v>
      </c>
      <c r="J80" s="31" t="n">
        <v>5000</v>
      </c>
      <c r="K80" s="31" t="n">
        <v>15000</v>
      </c>
      <c r="L80" s="31" t="n">
        <v>5000</v>
      </c>
      <c r="M80" s="31" t="n">
        <v>5000</v>
      </c>
      <c r="N80" s="31" t="n">
        <v>5000</v>
      </c>
      <c r="O80" s="31" t="n">
        <v>15000</v>
      </c>
      <c r="P80" s="31" t="n">
        <v>30000</v>
      </c>
      <c r="Q80" s="31" t="n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</row>
    <row r="81" customFormat="false" ht="12.75" hidden="false" customHeight="false" outlineLevel="0" collapsed="false">
      <c r="A81" s="33"/>
      <c r="B81" s="34" t="s">
        <v>51</v>
      </c>
      <c r="C81" s="51" t="n">
        <v>0</v>
      </c>
      <c r="D81" s="51" t="n">
        <v>0</v>
      </c>
      <c r="E81" s="51" t="n">
        <v>0</v>
      </c>
      <c r="F81" s="51" t="n">
        <v>0</v>
      </c>
      <c r="G81" s="51" t="n">
        <v>0</v>
      </c>
      <c r="H81" s="51" t="n">
        <v>16060</v>
      </c>
      <c r="I81" s="51" t="n">
        <v>16060</v>
      </c>
      <c r="J81" s="31" t="n">
        <v>16060</v>
      </c>
      <c r="K81" s="31" t="n">
        <v>48180</v>
      </c>
      <c r="L81" s="31" t="n">
        <v>16060</v>
      </c>
      <c r="M81" s="31" t="n">
        <v>16060</v>
      </c>
      <c r="N81" s="31" t="n">
        <v>16060</v>
      </c>
      <c r="O81" s="31" t="n">
        <v>48180</v>
      </c>
      <c r="P81" s="31" t="n">
        <v>96360</v>
      </c>
      <c r="Q81" s="31" t="n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customFormat="false" ht="12.75" hidden="false" customHeight="false" outlineLevel="0" collapsed="false">
      <c r="A82" s="33"/>
      <c r="B82" s="34" t="s">
        <v>52</v>
      </c>
      <c r="C82" s="51" t="n">
        <v>0</v>
      </c>
      <c r="D82" s="51" t="n">
        <v>0</v>
      </c>
      <c r="E82" s="51" t="n">
        <v>0</v>
      </c>
      <c r="F82" s="51" t="n">
        <v>0</v>
      </c>
      <c r="G82" s="51" t="n">
        <v>0</v>
      </c>
      <c r="H82" s="51" t="n">
        <v>10093</v>
      </c>
      <c r="I82" s="51" t="n">
        <v>10093</v>
      </c>
      <c r="J82" s="31" t="n">
        <v>10093</v>
      </c>
      <c r="K82" s="31" t="n">
        <v>30279</v>
      </c>
      <c r="L82" s="31" t="n">
        <v>10093</v>
      </c>
      <c r="M82" s="31" t="n">
        <v>10093</v>
      </c>
      <c r="N82" s="31" t="n">
        <v>10093</v>
      </c>
      <c r="O82" s="31" t="n">
        <v>30279</v>
      </c>
      <c r="P82" s="31" t="n">
        <v>60558</v>
      </c>
      <c r="Q82" s="31" t="n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customFormat="false" ht="12.75" hidden="false" customHeight="false" outlineLevel="0" collapsed="false">
      <c r="A83" s="33"/>
      <c r="B83" s="28" t="s">
        <v>53</v>
      </c>
      <c r="C83" s="51" t="n">
        <v>0</v>
      </c>
      <c r="D83" s="62" t="n">
        <v>0</v>
      </c>
      <c r="E83" s="62" t="n">
        <v>0</v>
      </c>
      <c r="F83" s="62" t="n">
        <v>0</v>
      </c>
      <c r="G83" s="51" t="n">
        <v>0</v>
      </c>
      <c r="H83" s="62" t="n">
        <v>0</v>
      </c>
      <c r="I83" s="62" t="n">
        <v>0</v>
      </c>
      <c r="J83" s="63" t="n">
        <v>0</v>
      </c>
      <c r="K83" s="31" t="n">
        <v>0</v>
      </c>
      <c r="L83" s="63" t="n">
        <v>0</v>
      </c>
      <c r="M83" s="63" t="n">
        <v>0</v>
      </c>
      <c r="N83" s="63" t="n">
        <v>0</v>
      </c>
      <c r="O83" s="31" t="n">
        <v>0</v>
      </c>
      <c r="P83" s="31" t="n">
        <v>0</v>
      </c>
      <c r="Q83" s="31" t="n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customFormat="false" ht="13.5" hidden="false" customHeight="false" outlineLevel="0" collapsed="false">
      <c r="A84" s="33"/>
      <c r="B84" s="34" t="s">
        <v>54</v>
      </c>
      <c r="C84" s="58" t="n">
        <v>0</v>
      </c>
      <c r="D84" s="58" t="n">
        <v>0</v>
      </c>
      <c r="E84" s="58" t="n">
        <v>0</v>
      </c>
      <c r="F84" s="58" t="n">
        <v>0</v>
      </c>
      <c r="G84" s="58" t="n">
        <v>0</v>
      </c>
      <c r="H84" s="58" t="n">
        <v>1272180.64166667</v>
      </c>
      <c r="I84" s="58" t="n">
        <v>1272180.64166667</v>
      </c>
      <c r="J84" s="39" t="n">
        <v>1272180.64166667</v>
      </c>
      <c r="K84" s="39" t="n">
        <v>3816541.925</v>
      </c>
      <c r="L84" s="39" t="n">
        <v>1291907.44166667</v>
      </c>
      <c r="M84" s="39" t="n">
        <v>1291907.44166667</v>
      </c>
      <c r="N84" s="39" t="n">
        <v>1291907.44166667</v>
      </c>
      <c r="O84" s="39" t="n">
        <v>3875722.325</v>
      </c>
      <c r="P84" s="39" t="n">
        <v>7692264.25</v>
      </c>
      <c r="Q84" s="39" t="n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customFormat="false" ht="13.5" hidden="false" customHeight="false" outlineLevel="0" collapsed="false">
      <c r="A85" s="33"/>
      <c r="B85" s="28" t="s">
        <v>55</v>
      </c>
      <c r="C85" s="51" t="n">
        <v>0</v>
      </c>
      <c r="D85" s="62" t="n">
        <v>0</v>
      </c>
      <c r="E85" s="62" t="n">
        <v>0</v>
      </c>
      <c r="F85" s="62" t="n">
        <v>0</v>
      </c>
      <c r="G85" s="51" t="n">
        <v>0</v>
      </c>
      <c r="H85" s="62" t="n">
        <v>0</v>
      </c>
      <c r="I85" s="62" t="n">
        <v>0</v>
      </c>
      <c r="J85" s="63" t="n">
        <v>0</v>
      </c>
      <c r="K85" s="31" t="n">
        <v>0</v>
      </c>
      <c r="L85" s="63" t="n">
        <v>0</v>
      </c>
      <c r="M85" s="63" t="n">
        <v>0</v>
      </c>
      <c r="N85" s="63" t="n">
        <v>0</v>
      </c>
      <c r="O85" s="31" t="n">
        <v>0</v>
      </c>
      <c r="P85" s="31" t="n">
        <v>0</v>
      </c>
      <c r="Q85" s="31" t="n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customFormat="false" ht="12.75" hidden="false" customHeight="false" outlineLevel="0" collapsed="false">
      <c r="A86" s="33"/>
      <c r="B86" s="28" t="s">
        <v>56</v>
      </c>
      <c r="C86" s="51" t="n">
        <v>0</v>
      </c>
      <c r="D86" s="62" t="n">
        <v>0</v>
      </c>
      <c r="E86" s="62" t="n">
        <v>0</v>
      </c>
      <c r="F86" s="62" t="n">
        <v>0</v>
      </c>
      <c r="G86" s="51" t="n">
        <v>0</v>
      </c>
      <c r="H86" s="62" t="n">
        <v>0</v>
      </c>
      <c r="I86" s="62" t="n">
        <v>0</v>
      </c>
      <c r="J86" s="63" t="n">
        <v>0</v>
      </c>
      <c r="K86" s="31" t="n">
        <v>0</v>
      </c>
      <c r="L86" s="63" t="n">
        <v>0</v>
      </c>
      <c r="M86" s="63" t="n">
        <v>0</v>
      </c>
      <c r="N86" s="63" t="n">
        <v>0</v>
      </c>
      <c r="O86" s="31" t="n">
        <v>0</v>
      </c>
      <c r="P86" s="31" t="n">
        <v>0</v>
      </c>
      <c r="Q86" s="31" t="n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</row>
    <row r="87" customFormat="false" ht="12.75" hidden="false" customHeight="false" outlineLevel="0" collapsed="false">
      <c r="A87" s="24"/>
      <c r="B87" s="24"/>
      <c r="C87" s="40"/>
      <c r="D87" s="40"/>
      <c r="E87" s="40"/>
      <c r="F87" s="40"/>
      <c r="G87" s="40"/>
      <c r="H87" s="40"/>
      <c r="I87" s="40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</row>
    <row r="88" customFormat="false" ht="12.75" hidden="false" customHeight="false" outlineLevel="0" collapsed="false">
      <c r="A88" s="24"/>
      <c r="B88" s="24"/>
      <c r="C88" s="40"/>
      <c r="D88" s="40"/>
      <c r="E88" s="40"/>
      <c r="F88" s="40"/>
      <c r="G88" s="40"/>
      <c r="H88" s="40"/>
      <c r="I88" s="40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</row>
    <row r="89" customFormat="false" ht="12.75" hidden="false" customHeight="false" outlineLevel="0" collapsed="false">
      <c r="A89" s="24"/>
      <c r="B89" s="24"/>
      <c r="C89" s="64"/>
      <c r="D89" s="64"/>
      <c r="E89" s="64"/>
      <c r="F89" s="64"/>
      <c r="G89" s="64"/>
      <c r="H89" s="64"/>
      <c r="I89" s="64"/>
      <c r="J89" s="61"/>
      <c r="K89" s="61"/>
      <c r="L89" s="61"/>
      <c r="M89" s="61"/>
      <c r="N89" s="61"/>
      <c r="O89" s="61"/>
      <c r="P89" s="61"/>
      <c r="Q89" s="61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</row>
    <row r="90" customFormat="false" ht="12.75" hidden="false" customHeight="false" outlineLevel="0" collapsed="false">
      <c r="A90" s="24"/>
      <c r="B90" s="24"/>
      <c r="C90" s="40"/>
      <c r="D90" s="40"/>
      <c r="E90" s="40"/>
      <c r="F90" s="40"/>
      <c r="G90" s="40"/>
      <c r="H90" s="40"/>
      <c r="I90" s="40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</row>
    <row r="91" customFormat="false" ht="12.75" hidden="false" customHeight="false" outlineLevel="0" collapsed="false">
      <c r="A91" s="24"/>
      <c r="B91" s="24"/>
      <c r="C91" s="40"/>
      <c r="D91" s="40"/>
      <c r="E91" s="40"/>
      <c r="F91" s="40"/>
      <c r="G91" s="40"/>
      <c r="H91" s="40"/>
      <c r="I91" s="40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</row>
    <row r="92" customFormat="false" ht="12.75" hidden="false" customHeight="false" outlineLevel="0" collapsed="false">
      <c r="A92" s="24"/>
      <c r="B92" s="24"/>
      <c r="C92" s="40"/>
      <c r="D92" s="40"/>
      <c r="E92" s="40"/>
      <c r="F92" s="40"/>
      <c r="G92" s="40"/>
      <c r="H92" s="40"/>
      <c r="I92" s="40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</row>
    <row r="93" customFormat="false" ht="12.75" hidden="false" customHeight="false" outlineLevel="0" collapsed="false">
      <c r="A93" s="24"/>
      <c r="B93" s="24"/>
      <c r="C93" s="40"/>
      <c r="D93" s="40"/>
      <c r="E93" s="40"/>
      <c r="F93" s="40"/>
      <c r="G93" s="40"/>
      <c r="H93" s="40"/>
      <c r="I93" s="40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</row>
    <row r="94" customFormat="false" ht="12.75" hidden="false" customHeight="false" outlineLevel="0" collapsed="false">
      <c r="A94" s="24"/>
      <c r="B94" s="24"/>
      <c r="C94" s="40"/>
      <c r="D94" s="40"/>
      <c r="E94" s="40"/>
      <c r="F94" s="40"/>
      <c r="G94" s="40"/>
      <c r="H94" s="40"/>
      <c r="I94" s="40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</row>
    <row r="95" customFormat="false" ht="12.75" hidden="false" customHeight="false" outlineLevel="0" collapsed="false">
      <c r="A95" s="24"/>
      <c r="B95" s="24"/>
      <c r="C95" s="40"/>
      <c r="D95" s="40"/>
      <c r="E95" s="40"/>
      <c r="F95" s="40"/>
      <c r="G95" s="40"/>
      <c r="H95" s="40"/>
      <c r="I95" s="40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</row>
    <row r="96" customFormat="false" ht="12.75" hidden="false" customHeight="false" outlineLevel="0" collapsed="false">
      <c r="A96" s="24"/>
      <c r="B96" s="24"/>
      <c r="C96" s="40"/>
      <c r="D96" s="40"/>
      <c r="E96" s="40"/>
      <c r="F96" s="40"/>
      <c r="G96" s="40"/>
      <c r="H96" s="40"/>
      <c r="I96" s="40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</row>
    <row r="97" customFormat="false" ht="12.75" hidden="false" customHeight="false" outlineLevel="0" collapsed="false">
      <c r="A97" s="24"/>
      <c r="B97" s="24"/>
      <c r="C97" s="40"/>
      <c r="D97" s="40"/>
      <c r="E97" s="40"/>
      <c r="F97" s="40"/>
      <c r="G97" s="40"/>
      <c r="H97" s="40"/>
      <c r="I97" s="40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</row>
    <row r="98" customFormat="false" ht="12.75" hidden="false" customHeight="false" outlineLevel="0" collapsed="false">
      <c r="A98" s="24"/>
      <c r="B98" s="24"/>
      <c r="C98" s="40"/>
      <c r="D98" s="40"/>
      <c r="E98" s="40"/>
      <c r="F98" s="40"/>
      <c r="G98" s="40"/>
      <c r="H98" s="40"/>
      <c r="I98" s="40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</row>
    <row r="99" customFormat="false" ht="12.75" hidden="false" customHeight="false" outlineLevel="0" collapsed="false">
      <c r="A99" s="24"/>
      <c r="B99" s="24"/>
      <c r="C99" s="40"/>
      <c r="D99" s="40"/>
      <c r="E99" s="40"/>
      <c r="F99" s="40"/>
      <c r="G99" s="40"/>
      <c r="H99" s="40"/>
      <c r="I99" s="40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</row>
    <row r="100" customFormat="false" ht="12.75" hidden="false" customHeight="false" outlineLevel="0" collapsed="false">
      <c r="A100" s="24"/>
      <c r="B100" s="24"/>
      <c r="C100" s="40"/>
      <c r="D100" s="40"/>
      <c r="E100" s="40"/>
      <c r="F100" s="40"/>
      <c r="G100" s="40"/>
      <c r="H100" s="40"/>
      <c r="I100" s="40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</row>
    <row r="101" customFormat="false" ht="12.75" hidden="false" customHeight="false" outlineLevel="0" collapsed="false">
      <c r="A101" s="24"/>
      <c r="B101" s="24"/>
      <c r="C101" s="40"/>
      <c r="D101" s="40"/>
      <c r="E101" s="40"/>
      <c r="F101" s="40"/>
      <c r="G101" s="40"/>
      <c r="H101" s="40"/>
      <c r="I101" s="40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</row>
    <row r="102" customFormat="false" ht="12.75" hidden="false" customHeight="false" outlineLevel="0" collapsed="false">
      <c r="A102" s="24"/>
      <c r="B102" s="24"/>
      <c r="C102" s="40"/>
      <c r="D102" s="40"/>
      <c r="E102" s="40"/>
      <c r="F102" s="40"/>
      <c r="G102" s="40"/>
      <c r="H102" s="40"/>
      <c r="I102" s="40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</row>
    <row r="103" customFormat="false" ht="12.75" hidden="false" customHeight="false" outlineLevel="0" collapsed="false">
      <c r="A103" s="24"/>
      <c r="B103" s="24"/>
      <c r="C103" s="40"/>
      <c r="D103" s="40"/>
      <c r="E103" s="40"/>
      <c r="F103" s="40"/>
      <c r="G103" s="40"/>
      <c r="H103" s="40"/>
      <c r="I103" s="40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</row>
    <row r="104" customFormat="false" ht="12.75" hidden="false" customHeight="false" outlineLevel="0" collapsed="false">
      <c r="A104" s="24"/>
      <c r="B104" s="24"/>
      <c r="C104" s="40"/>
      <c r="D104" s="40"/>
      <c r="E104" s="40"/>
      <c r="F104" s="40"/>
      <c r="G104" s="40"/>
      <c r="H104" s="40"/>
      <c r="I104" s="40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</row>
    <row r="105" customFormat="false" ht="12.75" hidden="false" customHeight="false" outlineLevel="0" collapsed="false">
      <c r="A105" s="24"/>
      <c r="B105" s="24"/>
      <c r="C105" s="40"/>
      <c r="D105" s="40"/>
      <c r="E105" s="40"/>
      <c r="F105" s="40"/>
      <c r="G105" s="40"/>
      <c r="H105" s="40"/>
      <c r="I105" s="40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</row>
    <row r="106" customFormat="false" ht="12.75" hidden="false" customHeight="false" outlineLevel="0" collapsed="false">
      <c r="A106" s="24"/>
      <c r="B106" s="24"/>
      <c r="C106" s="40"/>
      <c r="D106" s="40"/>
      <c r="E106" s="40"/>
      <c r="F106" s="40"/>
      <c r="G106" s="40"/>
      <c r="H106" s="40"/>
      <c r="I106" s="40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</row>
    <row r="107" customFormat="false" ht="12.75" hidden="false" customHeight="false" outlineLevel="0" collapsed="false">
      <c r="A107" s="24"/>
      <c r="B107" s="24"/>
      <c r="C107" s="40"/>
      <c r="D107" s="40"/>
      <c r="E107" s="40"/>
      <c r="F107" s="40"/>
      <c r="G107" s="40"/>
      <c r="H107" s="40"/>
      <c r="I107" s="40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customFormat="false" ht="12.75" hidden="false" customHeight="false" outlineLevel="0" collapsed="false">
      <c r="A108" s="24"/>
      <c r="B108" s="24"/>
      <c r="C108" s="40"/>
      <c r="D108" s="40"/>
      <c r="E108" s="40"/>
      <c r="F108" s="40"/>
      <c r="G108" s="40"/>
      <c r="H108" s="40"/>
      <c r="I108" s="40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customFormat="false" ht="12.75" hidden="false" customHeight="false" outlineLevel="0" collapsed="false">
      <c r="A109" s="24"/>
      <c r="B109" s="24"/>
      <c r="C109" s="40"/>
      <c r="D109" s="40"/>
      <c r="E109" s="40"/>
      <c r="F109" s="40"/>
      <c r="G109" s="40"/>
      <c r="H109" s="40"/>
      <c r="I109" s="40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customFormat="false" ht="12.75" hidden="false" customHeight="false" outlineLevel="0" collapsed="false">
      <c r="A110" s="24"/>
      <c r="B110" s="24"/>
      <c r="C110" s="40"/>
      <c r="D110" s="40"/>
      <c r="E110" s="40"/>
      <c r="F110" s="40"/>
      <c r="G110" s="40"/>
      <c r="H110" s="40"/>
      <c r="I110" s="40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customFormat="false" ht="12.75" hidden="false" customHeight="false" outlineLevel="0" collapsed="false">
      <c r="A111" s="24"/>
      <c r="B111" s="24"/>
      <c r="C111" s="40"/>
      <c r="D111" s="40"/>
      <c r="E111" s="40"/>
      <c r="F111" s="40"/>
      <c r="G111" s="40"/>
      <c r="H111" s="40"/>
      <c r="I111" s="40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customFormat="false" ht="12.75" hidden="false" customHeight="false" outlineLevel="0" collapsed="false">
      <c r="C112" s="65"/>
      <c r="D112" s="65"/>
      <c r="E112" s="65"/>
      <c r="F112" s="65"/>
      <c r="G112" s="65"/>
      <c r="H112" s="65"/>
      <c r="I112" s="65"/>
    </row>
    <row r="113" customFormat="false" ht="12.75" hidden="false" customHeight="false" outlineLevel="0" collapsed="false">
      <c r="C113" s="65"/>
      <c r="D113" s="65"/>
      <c r="E113" s="65"/>
      <c r="F113" s="65"/>
      <c r="G113" s="65"/>
      <c r="H113" s="65"/>
      <c r="I113" s="65"/>
    </row>
    <row r="114" customFormat="false" ht="12.75" hidden="false" customHeight="false" outlineLevel="0" collapsed="false">
      <c r="C114" s="65"/>
      <c r="D114" s="65"/>
      <c r="E114" s="65"/>
      <c r="F114" s="65"/>
      <c r="G114" s="65"/>
      <c r="H114" s="65"/>
      <c r="I114" s="65"/>
    </row>
    <row r="115" customFormat="false" ht="12.75" hidden="false" customHeight="false" outlineLevel="0" collapsed="false">
      <c r="C115" s="65"/>
      <c r="D115" s="65"/>
      <c r="E115" s="65"/>
      <c r="F115" s="65"/>
      <c r="G115" s="65"/>
      <c r="H115" s="65"/>
      <c r="I115" s="65"/>
    </row>
    <row r="116" customFormat="false" ht="12.75" hidden="false" customHeight="false" outlineLevel="0" collapsed="false">
      <c r="C116" s="65"/>
      <c r="D116" s="65"/>
      <c r="E116" s="65"/>
      <c r="F116" s="65"/>
      <c r="G116" s="65"/>
      <c r="H116" s="65"/>
      <c r="I116" s="65"/>
    </row>
    <row r="117" customFormat="false" ht="12.75" hidden="false" customHeight="false" outlineLevel="0" collapsed="false">
      <c r="C117" s="65"/>
      <c r="D117" s="65"/>
      <c r="E117" s="65"/>
      <c r="F117" s="65"/>
      <c r="G117" s="65"/>
      <c r="H117" s="65"/>
      <c r="I117" s="65"/>
    </row>
    <row r="118" customFormat="false" ht="12.75" hidden="false" customHeight="false" outlineLevel="0" collapsed="false">
      <c r="C118" s="65"/>
      <c r="D118" s="65"/>
      <c r="E118" s="65"/>
      <c r="F118" s="65"/>
      <c r="G118" s="65"/>
      <c r="H118" s="65"/>
      <c r="I118" s="65"/>
    </row>
    <row r="119" customFormat="false" ht="12.75" hidden="false" customHeight="false" outlineLevel="0" collapsed="false">
      <c r="C119" s="65"/>
      <c r="D119" s="65"/>
      <c r="E119" s="65"/>
      <c r="F119" s="65"/>
      <c r="G119" s="65"/>
      <c r="H119" s="65"/>
      <c r="I119" s="65"/>
    </row>
    <row r="120" customFormat="false" ht="12.75" hidden="false" customHeight="false" outlineLevel="0" collapsed="false">
      <c r="C120" s="65"/>
      <c r="D120" s="65"/>
      <c r="E120" s="65"/>
      <c r="F120" s="65"/>
      <c r="G120" s="65"/>
      <c r="H120" s="65"/>
      <c r="I120" s="65"/>
    </row>
    <row r="121" customFormat="false" ht="12.75" hidden="false" customHeight="false" outlineLevel="0" collapsed="false">
      <c r="C121" s="65"/>
      <c r="D121" s="65"/>
      <c r="E121" s="65"/>
      <c r="F121" s="65"/>
      <c r="G121" s="65"/>
      <c r="H121" s="65"/>
      <c r="I121" s="65"/>
    </row>
    <row r="122" customFormat="false" ht="12.75" hidden="false" customHeight="false" outlineLevel="0" collapsed="false">
      <c r="C122" s="65"/>
      <c r="D122" s="65"/>
      <c r="E122" s="65"/>
      <c r="F122" s="65"/>
      <c r="G122" s="65"/>
      <c r="H122" s="65"/>
      <c r="I122" s="65"/>
    </row>
    <row r="123" customFormat="false" ht="12.75" hidden="false" customHeight="false" outlineLevel="0" collapsed="false">
      <c r="C123" s="65"/>
      <c r="D123" s="65"/>
      <c r="E123" s="65"/>
      <c r="F123" s="65"/>
      <c r="G123" s="65"/>
      <c r="H123" s="65"/>
      <c r="I123" s="65"/>
    </row>
    <row r="124" customFormat="false" ht="12.75" hidden="false" customHeight="false" outlineLevel="0" collapsed="false">
      <c r="C124" s="65"/>
      <c r="D124" s="65"/>
      <c r="E124" s="65"/>
      <c r="F124" s="65"/>
      <c r="G124" s="65"/>
      <c r="H124" s="65"/>
      <c r="I124" s="65"/>
    </row>
    <row r="125" customFormat="false" ht="12.75" hidden="false" customHeight="false" outlineLevel="0" collapsed="false">
      <c r="C125" s="65"/>
      <c r="D125" s="65"/>
      <c r="E125" s="65"/>
      <c r="F125" s="65"/>
      <c r="G125" s="65"/>
      <c r="H125" s="65"/>
      <c r="I125" s="65"/>
    </row>
    <row r="126" customFormat="false" ht="12.75" hidden="false" customHeight="false" outlineLevel="0" collapsed="false">
      <c r="C126" s="65"/>
      <c r="D126" s="65"/>
      <c r="E126" s="65"/>
      <c r="F126" s="65"/>
      <c r="G126" s="65"/>
      <c r="H126" s="65"/>
      <c r="I126" s="65"/>
    </row>
    <row r="127" customFormat="false" ht="12.75" hidden="false" customHeight="false" outlineLevel="0" collapsed="false">
      <c r="C127" s="65"/>
      <c r="D127" s="65"/>
      <c r="E127" s="65"/>
      <c r="F127" s="65"/>
      <c r="G127" s="65"/>
      <c r="H127" s="65"/>
      <c r="I127" s="65"/>
    </row>
    <row r="128" customFormat="false" ht="12.75" hidden="false" customHeight="false" outlineLevel="0" collapsed="false">
      <c r="C128" s="65"/>
      <c r="D128" s="65"/>
      <c r="E128" s="65"/>
      <c r="F128" s="65"/>
      <c r="G128" s="65"/>
      <c r="H128" s="65"/>
      <c r="I128" s="65"/>
    </row>
    <row r="129" customFormat="false" ht="12.75" hidden="false" customHeight="false" outlineLevel="0" collapsed="false">
      <c r="C129" s="65"/>
      <c r="D129" s="65"/>
      <c r="E129" s="65"/>
      <c r="F129" s="65"/>
      <c r="G129" s="65"/>
      <c r="H129" s="65"/>
      <c r="I129" s="65"/>
    </row>
    <row r="130" customFormat="false" ht="12.75" hidden="false" customHeight="false" outlineLevel="0" collapsed="false">
      <c r="C130" s="65"/>
      <c r="D130" s="65"/>
      <c r="E130" s="65"/>
      <c r="F130" s="65"/>
      <c r="G130" s="65"/>
      <c r="H130" s="65"/>
      <c r="I130" s="65"/>
    </row>
    <row r="131" customFormat="false" ht="12.75" hidden="false" customHeight="false" outlineLevel="0" collapsed="false">
      <c r="C131" s="65"/>
      <c r="D131" s="65"/>
      <c r="E131" s="65"/>
      <c r="F131" s="65"/>
      <c r="G131" s="65"/>
      <c r="H131" s="65"/>
      <c r="I131" s="65"/>
    </row>
    <row r="132" customFormat="false" ht="12.75" hidden="false" customHeight="false" outlineLevel="0" collapsed="false">
      <c r="C132" s="65"/>
      <c r="D132" s="65"/>
      <c r="E132" s="65"/>
      <c r="F132" s="65"/>
      <c r="G132" s="65"/>
      <c r="H132" s="65"/>
      <c r="I132" s="65"/>
    </row>
    <row r="133" customFormat="false" ht="12.75" hidden="false" customHeight="false" outlineLevel="0" collapsed="false">
      <c r="C133" s="65"/>
      <c r="D133" s="65"/>
      <c r="E133" s="65"/>
      <c r="F133" s="65"/>
      <c r="G133" s="65"/>
      <c r="H133" s="65"/>
      <c r="I133" s="65"/>
    </row>
    <row r="134" customFormat="false" ht="12.75" hidden="false" customHeight="false" outlineLevel="0" collapsed="false">
      <c r="C134" s="65"/>
      <c r="D134" s="65"/>
      <c r="E134" s="65"/>
      <c r="F134" s="65"/>
      <c r="G134" s="65"/>
      <c r="H134" s="65"/>
      <c r="I134" s="65"/>
    </row>
    <row r="135" customFormat="false" ht="12.75" hidden="false" customHeight="false" outlineLevel="0" collapsed="false">
      <c r="C135" s="65"/>
      <c r="D135" s="65"/>
      <c r="E135" s="65"/>
      <c r="F135" s="65"/>
      <c r="G135" s="65"/>
      <c r="H135" s="65"/>
      <c r="I135" s="65"/>
    </row>
    <row r="136" customFormat="false" ht="12.75" hidden="false" customHeight="false" outlineLevel="0" collapsed="false">
      <c r="C136" s="65"/>
      <c r="D136" s="65"/>
      <c r="E136" s="65"/>
      <c r="F136" s="65"/>
      <c r="G136" s="65"/>
      <c r="H136" s="65"/>
      <c r="I136" s="65"/>
    </row>
    <row r="137" customFormat="false" ht="12.75" hidden="false" customHeight="false" outlineLevel="0" collapsed="false">
      <c r="C137" s="65"/>
      <c r="D137" s="65"/>
      <c r="E137" s="65"/>
      <c r="F137" s="65"/>
      <c r="G137" s="65"/>
      <c r="H137" s="65"/>
      <c r="I137" s="65"/>
    </row>
    <row r="138" customFormat="false" ht="12.75" hidden="false" customHeight="false" outlineLevel="0" collapsed="false">
      <c r="C138" s="65"/>
      <c r="D138" s="65"/>
      <c r="E138" s="65"/>
      <c r="F138" s="65"/>
      <c r="G138" s="65"/>
      <c r="H138" s="65"/>
      <c r="I138" s="65"/>
    </row>
    <row r="139" customFormat="false" ht="12.75" hidden="false" customHeight="false" outlineLevel="0" collapsed="false">
      <c r="C139" s="65"/>
      <c r="D139" s="65"/>
      <c r="E139" s="65"/>
      <c r="F139" s="65"/>
      <c r="G139" s="65"/>
      <c r="H139" s="65"/>
      <c r="I139" s="65"/>
    </row>
    <row r="140" customFormat="false" ht="12.75" hidden="false" customHeight="false" outlineLevel="0" collapsed="false">
      <c r="C140" s="65"/>
      <c r="D140" s="65"/>
      <c r="E140" s="65"/>
      <c r="F140" s="65"/>
      <c r="G140" s="65"/>
      <c r="H140" s="65"/>
      <c r="I140" s="65"/>
    </row>
    <row r="141" customFormat="false" ht="12.75" hidden="false" customHeight="false" outlineLevel="0" collapsed="false">
      <c r="C141" s="65"/>
      <c r="D141" s="65"/>
      <c r="E141" s="65"/>
      <c r="F141" s="65"/>
      <c r="G141" s="65"/>
      <c r="H141" s="65"/>
      <c r="I141" s="65"/>
    </row>
    <row r="142" customFormat="false" ht="12.75" hidden="false" customHeight="false" outlineLevel="0" collapsed="false">
      <c r="C142" s="65"/>
      <c r="D142" s="65"/>
      <c r="E142" s="65"/>
      <c r="F142" s="65"/>
      <c r="G142" s="65"/>
      <c r="H142" s="65"/>
      <c r="I142" s="65"/>
    </row>
    <row r="143" customFormat="false" ht="12.75" hidden="false" customHeight="false" outlineLevel="0" collapsed="false">
      <c r="C143" s="65"/>
      <c r="D143" s="65"/>
      <c r="E143" s="65"/>
      <c r="F143" s="65"/>
      <c r="G143" s="65"/>
      <c r="H143" s="65"/>
      <c r="I143" s="65"/>
    </row>
    <row r="144" customFormat="false" ht="12.75" hidden="false" customHeight="false" outlineLevel="0" collapsed="false">
      <c r="C144" s="65"/>
      <c r="D144" s="65"/>
      <c r="E144" s="65"/>
      <c r="F144" s="65"/>
      <c r="G144" s="65"/>
      <c r="H144" s="65"/>
      <c r="I144" s="65"/>
    </row>
    <row r="145" customFormat="false" ht="12.75" hidden="false" customHeight="false" outlineLevel="0" collapsed="false">
      <c r="C145" s="65"/>
      <c r="D145" s="65"/>
      <c r="E145" s="65"/>
      <c r="F145" s="65"/>
      <c r="G145" s="65"/>
      <c r="H145" s="65"/>
      <c r="I145" s="65"/>
    </row>
    <row r="146" customFormat="false" ht="12.75" hidden="false" customHeight="false" outlineLevel="0" collapsed="false">
      <c r="C146" s="65"/>
      <c r="D146" s="65"/>
      <c r="E146" s="65"/>
      <c r="F146" s="65"/>
      <c r="G146" s="65"/>
      <c r="H146" s="65"/>
      <c r="I146" s="65"/>
    </row>
    <row r="147" customFormat="false" ht="12.75" hidden="false" customHeight="false" outlineLevel="0" collapsed="false">
      <c r="C147" s="65"/>
      <c r="D147" s="65"/>
      <c r="E147" s="65"/>
      <c r="F147" s="65"/>
      <c r="G147" s="65"/>
      <c r="H147" s="65"/>
      <c r="I147" s="65"/>
    </row>
    <row r="148" customFormat="false" ht="12.75" hidden="false" customHeight="false" outlineLevel="0" collapsed="false">
      <c r="C148" s="65"/>
      <c r="D148" s="65"/>
      <c r="E148" s="65"/>
      <c r="F148" s="65"/>
      <c r="G148" s="65"/>
      <c r="H148" s="65"/>
      <c r="I148" s="65"/>
    </row>
    <row r="149" customFormat="false" ht="12.75" hidden="false" customHeight="false" outlineLevel="0" collapsed="false">
      <c r="C149" s="65"/>
      <c r="D149" s="65"/>
      <c r="E149" s="65"/>
      <c r="F149" s="65"/>
      <c r="G149" s="65"/>
      <c r="H149" s="65"/>
      <c r="I149" s="65"/>
    </row>
    <row r="150" customFormat="false" ht="12.75" hidden="false" customHeight="false" outlineLevel="0" collapsed="false">
      <c r="C150" s="65"/>
      <c r="D150" s="65"/>
      <c r="E150" s="65"/>
      <c r="F150" s="65"/>
      <c r="G150" s="65"/>
      <c r="H150" s="65"/>
      <c r="I150" s="65"/>
    </row>
  </sheetData>
  <mergeCells count="3">
    <mergeCell ref="A13:A32"/>
    <mergeCell ref="A40:A59"/>
    <mergeCell ref="A67:A86"/>
  </mergeCells>
  <printOptions headings="false" gridLines="false" gridLinesSet="true" horizontalCentered="false" verticalCentered="false"/>
  <pageMargins left="0.747916666666667" right="0.747916666666667" top="0.5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A1139"/>
  <sheetViews>
    <sheetView showFormulas="false" showGridLines="true" showRowColHeaders="true" showZeros="true" rightToLeft="false" tabSelected="false" showOutlineSymbols="true" defaultGridColor="true" view="normal" topLeftCell="A115" colorId="64" zoomScale="100" zoomScaleNormal="100" zoomScalePageLayoutView="100" workbookViewId="0">
      <selection pane="topLeft" activeCell="P67" activeCellId="0" sqref="P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13"/>
    <col collapsed="false" customWidth="true" hidden="false" outlineLevel="0" max="3" min="3" style="0" width="20.99"/>
    <col collapsed="false" customWidth="true" hidden="false" outlineLevel="0" max="6" min="4" style="0" width="19.99"/>
    <col collapsed="false" customWidth="true" hidden="false" outlineLevel="0" max="7" min="7" style="0" width="21.42"/>
    <col collapsed="false" customWidth="true" hidden="false" outlineLevel="0" max="27" min="8" style="0" width="19.99"/>
  </cols>
  <sheetData>
    <row r="5" customFormat="false" ht="12.75" hidden="true" customHeight="false" outlineLevel="0" collapsed="false">
      <c r="B5" s="20" t="s">
        <v>17</v>
      </c>
    </row>
    <row r="6" customFormat="false" ht="12.75" hidden="false" customHeight="false" outlineLevel="0" collapsed="false">
      <c r="B6" s="21" t="s">
        <v>18</v>
      </c>
      <c r="C6" s="66" t="s">
        <v>21</v>
      </c>
      <c r="D6" s="21" t="s">
        <v>20</v>
      </c>
    </row>
    <row r="7" customFormat="false" ht="37.5" hidden="false" customHeight="true" outlineLevel="0" collapsed="false">
      <c r="A7" s="67"/>
      <c r="B7" s="68"/>
      <c r="C7" s="69" t="s">
        <v>19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customFormat="false" ht="12.75" hidden="false" customHeight="false" outlineLevel="0" collapsed="false">
      <c r="A8" s="70"/>
      <c r="B8" s="71" t="s">
        <v>37</v>
      </c>
      <c r="C8" s="35" t="n">
        <v>712292.88</v>
      </c>
      <c r="D8" s="65"/>
      <c r="E8" s="65"/>
      <c r="F8" s="65"/>
      <c r="G8" s="65"/>
    </row>
    <row r="9" customFormat="false" ht="12.75" hidden="false" customHeight="false" outlineLevel="0" collapsed="false">
      <c r="A9" s="70"/>
      <c r="B9" s="71" t="s">
        <v>42</v>
      </c>
      <c r="C9" s="35" t="n">
        <v>82702.53</v>
      </c>
      <c r="D9" s="65"/>
      <c r="E9" s="65"/>
      <c r="F9" s="65"/>
      <c r="G9" s="65"/>
    </row>
    <row r="10" customFormat="false" ht="12.75" hidden="false" customHeight="false" outlineLevel="0" collapsed="false">
      <c r="A10" s="70"/>
      <c r="B10" s="71" t="s">
        <v>45</v>
      </c>
      <c r="C10" s="35" t="n">
        <v>17651.33</v>
      </c>
      <c r="D10" s="65"/>
      <c r="E10" s="65"/>
      <c r="F10" s="65"/>
      <c r="G10" s="65"/>
    </row>
    <row r="11" customFormat="false" ht="12.75" hidden="false" customHeight="false" outlineLevel="0" collapsed="false">
      <c r="A11" s="70"/>
      <c r="B11" s="71" t="s">
        <v>48</v>
      </c>
      <c r="C11" s="35" t="n">
        <v>290346.88</v>
      </c>
      <c r="D11" s="65"/>
      <c r="E11" s="65"/>
      <c r="F11" s="65"/>
      <c r="G11" s="65"/>
    </row>
    <row r="12" customFormat="false" ht="12.75" hidden="false" customHeight="false" outlineLevel="0" collapsed="false">
      <c r="A12" s="70"/>
      <c r="B12" s="71" t="s">
        <v>49</v>
      </c>
      <c r="C12" s="35" t="n">
        <v>215079.33</v>
      </c>
      <c r="D12" s="65"/>
      <c r="E12" s="65"/>
      <c r="F12" s="65"/>
      <c r="G12" s="65"/>
    </row>
    <row r="13" customFormat="false" ht="12.75" hidden="false" customHeight="false" outlineLevel="0" collapsed="false">
      <c r="A13" s="70"/>
      <c r="B13" s="71" t="s">
        <v>50</v>
      </c>
      <c r="C13" s="35" t="n">
        <v>24732.36</v>
      </c>
      <c r="D13" s="65"/>
      <c r="E13" s="65"/>
      <c r="F13" s="65"/>
      <c r="G13" s="65"/>
    </row>
    <row r="14" customFormat="false" ht="12.75" hidden="false" customHeight="false" outlineLevel="0" collapsed="false">
      <c r="A14" s="70"/>
      <c r="B14" s="71" t="s">
        <v>51</v>
      </c>
      <c r="C14" s="35" t="n">
        <v>24973.82</v>
      </c>
      <c r="D14" s="65"/>
      <c r="E14" s="65"/>
      <c r="F14" s="65"/>
      <c r="G14" s="65"/>
    </row>
    <row r="15" customFormat="false" ht="12.75" hidden="false" customHeight="false" outlineLevel="0" collapsed="false">
      <c r="A15" s="70"/>
      <c r="B15" s="71" t="s">
        <v>52</v>
      </c>
      <c r="C15" s="35" t="n">
        <v>7586.28</v>
      </c>
      <c r="D15" s="65"/>
      <c r="E15" s="65"/>
      <c r="F15" s="65"/>
      <c r="G15" s="65"/>
    </row>
    <row r="16" customFormat="false" ht="12.75" hidden="false" customHeight="false" outlineLevel="0" collapsed="false">
      <c r="A16" s="70"/>
      <c r="B16" s="72" t="s">
        <v>53</v>
      </c>
      <c r="C16" s="35" t="n">
        <v>0</v>
      </c>
      <c r="D16" s="65"/>
      <c r="E16" s="65"/>
      <c r="F16" s="65"/>
      <c r="G16" s="65"/>
    </row>
    <row r="17" customFormat="false" ht="13.5" hidden="false" customHeight="false" outlineLevel="0" collapsed="false">
      <c r="A17" s="70"/>
      <c r="B17" s="71" t="s">
        <v>54</v>
      </c>
      <c r="C17" s="37" t="n">
        <v>1375365.41</v>
      </c>
      <c r="D17" s="65"/>
      <c r="E17" s="65"/>
      <c r="F17" s="65"/>
      <c r="G17" s="65"/>
    </row>
    <row r="18" customFormat="false" ht="13.5" hidden="false" customHeight="false" outlineLevel="0" collapsed="false"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customFormat="false" ht="12.75" hidden="false" customHeight="false" outlineLevel="0" collapsed="false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customFormat="false" ht="12.75" hidden="true" customHeight="false" outlineLevel="0" collapsed="false">
      <c r="B20" s="20" t="s">
        <v>17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customFormat="false" ht="12.75" hidden="false" customHeight="true" outlineLevel="0" collapsed="false">
      <c r="B21" s="21" t="s">
        <v>18</v>
      </c>
      <c r="C21" s="73" t="s">
        <v>25</v>
      </c>
      <c r="D21" s="44" t="s">
        <v>20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customFormat="false" ht="36" hidden="false" customHeight="true" outlineLevel="0" collapsed="false">
      <c r="A22" s="67"/>
      <c r="B22" s="68"/>
      <c r="C22" s="69" t="s">
        <v>19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customFormat="false" ht="12.75" hidden="false" customHeight="false" outlineLevel="0" collapsed="false">
      <c r="A23" s="70"/>
      <c r="B23" s="71" t="s">
        <v>37</v>
      </c>
      <c r="C23" s="35" t="n">
        <v>594051.3</v>
      </c>
      <c r="D23" s="65"/>
      <c r="E23" s="65"/>
      <c r="F23" s="65"/>
      <c r="G23" s="65"/>
    </row>
    <row r="24" customFormat="false" ht="12.75" hidden="false" customHeight="false" outlineLevel="0" collapsed="false">
      <c r="A24" s="70"/>
      <c r="B24" s="71" t="s">
        <v>42</v>
      </c>
      <c r="C24" s="35" t="n">
        <v>70168.76</v>
      </c>
      <c r="D24" s="65"/>
      <c r="E24" s="65"/>
      <c r="F24" s="65"/>
      <c r="G24" s="65"/>
    </row>
    <row r="25" customFormat="false" ht="12.75" hidden="false" customHeight="false" outlineLevel="0" collapsed="false">
      <c r="A25" s="70"/>
      <c r="B25" s="71" t="s">
        <v>45</v>
      </c>
      <c r="C25" s="35" t="n">
        <v>2134.89</v>
      </c>
      <c r="D25" s="65"/>
      <c r="E25" s="65"/>
      <c r="F25" s="65"/>
      <c r="G25" s="65"/>
    </row>
    <row r="26" customFormat="false" ht="12.75" hidden="false" customHeight="false" outlineLevel="0" collapsed="false">
      <c r="A26" s="70"/>
      <c r="B26" s="71" t="s">
        <v>48</v>
      </c>
      <c r="C26" s="35" t="n">
        <v>186572.22</v>
      </c>
      <c r="D26" s="65"/>
      <c r="E26" s="65"/>
      <c r="F26" s="65"/>
      <c r="G26" s="65"/>
    </row>
    <row r="27" customFormat="false" ht="12.75" hidden="false" customHeight="false" outlineLevel="0" collapsed="false">
      <c r="A27" s="70"/>
      <c r="B27" s="71" t="s">
        <v>49</v>
      </c>
      <c r="C27" s="35" t="n">
        <v>11612.64</v>
      </c>
      <c r="D27" s="65"/>
      <c r="E27" s="65"/>
      <c r="F27" s="65"/>
      <c r="G27" s="65"/>
    </row>
    <row r="28" customFormat="false" ht="12.75" hidden="false" customHeight="false" outlineLevel="0" collapsed="false">
      <c r="A28" s="70"/>
      <c r="B28" s="71" t="s">
        <v>50</v>
      </c>
      <c r="C28" s="35" t="n">
        <v>34809.21</v>
      </c>
      <c r="D28" s="65"/>
      <c r="E28" s="65"/>
      <c r="F28" s="65"/>
      <c r="G28" s="65"/>
    </row>
    <row r="29" customFormat="false" ht="12.75" hidden="false" customHeight="false" outlineLevel="0" collapsed="false">
      <c r="A29" s="70"/>
      <c r="B29" s="71" t="s">
        <v>51</v>
      </c>
      <c r="C29" s="35" t="n">
        <v>91431.99</v>
      </c>
      <c r="D29" s="65"/>
      <c r="E29" s="65"/>
      <c r="F29" s="65"/>
      <c r="G29" s="65"/>
    </row>
    <row r="30" customFormat="false" ht="12.75" hidden="false" customHeight="false" outlineLevel="0" collapsed="false">
      <c r="A30" s="70"/>
      <c r="B30" s="71" t="s">
        <v>52</v>
      </c>
      <c r="C30" s="35" t="n">
        <v>5298.18</v>
      </c>
      <c r="D30" s="65"/>
      <c r="E30" s="65"/>
      <c r="F30" s="65"/>
      <c r="G30" s="65"/>
    </row>
    <row r="31" customFormat="false" ht="12.75" hidden="false" customHeight="false" outlineLevel="0" collapsed="false">
      <c r="A31" s="70"/>
      <c r="B31" s="72" t="s">
        <v>53</v>
      </c>
      <c r="C31" s="35" t="n">
        <v>0</v>
      </c>
      <c r="D31" s="65"/>
      <c r="E31" s="65"/>
      <c r="F31" s="65"/>
      <c r="G31" s="65"/>
    </row>
    <row r="32" customFormat="false" ht="13.5" hidden="false" customHeight="false" outlineLevel="0" collapsed="false">
      <c r="A32" s="70"/>
      <c r="B32" s="71" t="s">
        <v>54</v>
      </c>
      <c r="C32" s="37" t="n">
        <v>996079.19</v>
      </c>
      <c r="D32" s="65"/>
      <c r="E32" s="65"/>
      <c r="F32" s="65"/>
      <c r="G32" s="65"/>
    </row>
    <row r="33" customFormat="false" ht="13.5" hidden="false" customHeight="false" outlineLevel="0" collapsed="false">
      <c r="B33" s="74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65"/>
      <c r="O33" s="65"/>
      <c r="P33" s="65"/>
      <c r="Q33" s="65"/>
    </row>
    <row r="34" customFormat="false" ht="12.75" hidden="false" customHeight="false" outlineLevel="0" collapsed="false"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customFormat="false" ht="12.75" hidden="true" customHeight="false" outlineLevel="0" collapsed="false">
      <c r="B35" s="20" t="s">
        <v>17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customFormat="false" ht="12.75" hidden="false" customHeight="false" outlineLevel="0" collapsed="false">
      <c r="B36" s="21" t="s">
        <v>57</v>
      </c>
      <c r="C36" s="75" t="s">
        <v>21</v>
      </c>
      <c r="D36" s="76" t="s">
        <v>20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customFormat="false" ht="37.5" hidden="false" customHeight="true" outlineLevel="0" collapsed="false">
      <c r="A37" s="67"/>
      <c r="B37" s="68"/>
      <c r="C37" s="69" t="s">
        <v>19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12.75" hidden="false" customHeight="false" outlineLevel="0" collapsed="false">
      <c r="A38" s="70"/>
      <c r="B38" s="71" t="s">
        <v>37</v>
      </c>
      <c r="C38" s="51" t="n">
        <v>712292.88</v>
      </c>
      <c r="D38" s="65"/>
      <c r="E38" s="65"/>
      <c r="F38" s="65"/>
      <c r="G38" s="65"/>
    </row>
    <row r="39" customFormat="false" ht="12.75" hidden="false" customHeight="false" outlineLevel="0" collapsed="false">
      <c r="A39" s="70"/>
      <c r="B39" s="71" t="s">
        <v>42</v>
      </c>
      <c r="C39" s="51" t="n">
        <v>82702.53</v>
      </c>
      <c r="D39" s="65"/>
      <c r="E39" s="65"/>
      <c r="F39" s="65"/>
      <c r="G39" s="65"/>
    </row>
    <row r="40" customFormat="false" ht="12.75" hidden="false" customHeight="false" outlineLevel="0" collapsed="false">
      <c r="A40" s="70"/>
      <c r="B40" s="71" t="s">
        <v>45</v>
      </c>
      <c r="C40" s="51" t="n">
        <v>17651.33</v>
      </c>
      <c r="D40" s="65"/>
      <c r="E40" s="65"/>
      <c r="F40" s="65"/>
      <c r="G40" s="65"/>
    </row>
    <row r="41" customFormat="false" ht="12.75" hidden="false" customHeight="false" outlineLevel="0" collapsed="false">
      <c r="A41" s="70"/>
      <c r="B41" s="71" t="s">
        <v>48</v>
      </c>
      <c r="C41" s="51" t="n">
        <v>290346.88</v>
      </c>
      <c r="D41" s="65"/>
      <c r="E41" s="65"/>
      <c r="F41" s="65"/>
      <c r="G41" s="65"/>
    </row>
    <row r="42" customFormat="false" ht="12.75" hidden="false" customHeight="false" outlineLevel="0" collapsed="false">
      <c r="A42" s="70"/>
      <c r="B42" s="71" t="s">
        <v>49</v>
      </c>
      <c r="C42" s="51" t="n">
        <v>215079.33</v>
      </c>
      <c r="D42" s="65"/>
      <c r="E42" s="65"/>
      <c r="F42" s="65"/>
      <c r="G42" s="65"/>
    </row>
    <row r="43" customFormat="false" ht="12.75" hidden="false" customHeight="false" outlineLevel="0" collapsed="false">
      <c r="A43" s="70"/>
      <c r="B43" s="71" t="s">
        <v>50</v>
      </c>
      <c r="C43" s="51" t="n">
        <v>24732.36</v>
      </c>
      <c r="D43" s="65"/>
      <c r="E43" s="65"/>
      <c r="F43" s="65"/>
      <c r="G43" s="65"/>
    </row>
    <row r="44" customFormat="false" ht="12.75" hidden="false" customHeight="false" outlineLevel="0" collapsed="false">
      <c r="A44" s="70"/>
      <c r="B44" s="71" t="s">
        <v>51</v>
      </c>
      <c r="C44" s="51" t="n">
        <v>24973.82</v>
      </c>
      <c r="D44" s="65"/>
      <c r="E44" s="65"/>
      <c r="F44" s="65"/>
      <c r="G44" s="65"/>
    </row>
    <row r="45" customFormat="false" ht="12.75" hidden="false" customHeight="false" outlineLevel="0" collapsed="false">
      <c r="A45" s="70"/>
      <c r="B45" s="71" t="s">
        <v>52</v>
      </c>
      <c r="C45" s="51" t="n">
        <v>7586.28</v>
      </c>
      <c r="D45" s="65"/>
      <c r="E45" s="65"/>
      <c r="F45" s="65"/>
      <c r="G45" s="65"/>
    </row>
    <row r="46" customFormat="false" ht="12.75" hidden="false" customHeight="false" outlineLevel="0" collapsed="false">
      <c r="A46" s="70"/>
      <c r="B46" s="72" t="s">
        <v>53</v>
      </c>
      <c r="C46" s="51" t="n">
        <v>0</v>
      </c>
      <c r="D46" s="65"/>
      <c r="E46" s="65"/>
      <c r="F46" s="65"/>
      <c r="G46" s="65"/>
    </row>
    <row r="47" customFormat="false" ht="13.5" hidden="false" customHeight="false" outlineLevel="0" collapsed="false">
      <c r="A47" s="70"/>
      <c r="B47" s="71" t="s">
        <v>54</v>
      </c>
      <c r="C47" s="58" t="n">
        <v>1375365.41</v>
      </c>
      <c r="D47" s="65"/>
      <c r="E47" s="65"/>
      <c r="F47" s="65"/>
      <c r="G47" s="65"/>
    </row>
    <row r="48" customFormat="false" ht="13.5" hidden="false" customHeight="false" outlineLevel="0" collapsed="false">
      <c r="B48" s="74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65"/>
      <c r="O48" s="65"/>
      <c r="P48" s="65"/>
      <c r="Q48" s="65"/>
    </row>
    <row r="49" customFormat="false" ht="12.75" hidden="false" customHeight="false" outlineLevel="0" collapsed="false">
      <c r="B49" s="74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65"/>
      <c r="O49" s="65"/>
      <c r="P49" s="65"/>
      <c r="Q49" s="65"/>
    </row>
    <row r="50" customFormat="false" ht="12.75" hidden="true" customHeight="false" outlineLevel="0" collapsed="false">
      <c r="B50" s="20" t="s">
        <v>17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65"/>
      <c r="O50" s="65"/>
      <c r="P50" s="65"/>
      <c r="Q50" s="65"/>
    </row>
    <row r="51" customFormat="false" ht="12.75" hidden="false" customHeight="false" outlineLevel="0" collapsed="false">
      <c r="B51" s="21" t="s">
        <v>57</v>
      </c>
      <c r="C51" s="75" t="s">
        <v>25</v>
      </c>
      <c r="D51" s="76" t="s">
        <v>20</v>
      </c>
      <c r="E51" s="51"/>
      <c r="F51" s="51"/>
      <c r="G51" s="51"/>
      <c r="H51" s="51"/>
      <c r="I51" s="51"/>
      <c r="J51" s="51"/>
      <c r="K51" s="51"/>
      <c r="L51" s="51"/>
      <c r="M51" s="51"/>
      <c r="N51" s="65"/>
      <c r="O51" s="65"/>
      <c r="P51" s="65"/>
      <c r="Q51" s="65"/>
    </row>
    <row r="52" customFormat="false" ht="12.75" hidden="true" customHeight="false" outlineLevel="0" collapsed="false">
      <c r="B52" s="74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65"/>
      <c r="O52" s="65"/>
      <c r="P52" s="65"/>
      <c r="Q52" s="65"/>
    </row>
    <row r="53" customFormat="false" ht="38.25" hidden="false" customHeight="true" outlineLevel="0" collapsed="false">
      <c r="A53" s="67"/>
      <c r="B53" s="68"/>
      <c r="C53" s="69" t="s">
        <v>19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2.75" hidden="false" customHeight="false" outlineLevel="0" collapsed="false">
      <c r="A54" s="70"/>
      <c r="B54" s="71" t="s">
        <v>37</v>
      </c>
      <c r="C54" s="56" t="n">
        <v>872746.75</v>
      </c>
      <c r="D54" s="65"/>
      <c r="E54" s="65"/>
      <c r="F54" s="65"/>
      <c r="G54" s="65"/>
    </row>
    <row r="55" customFormat="false" ht="12.75" hidden="false" customHeight="false" outlineLevel="0" collapsed="false">
      <c r="A55" s="70"/>
      <c r="B55" s="71" t="s">
        <v>42</v>
      </c>
      <c r="C55" s="56" t="n">
        <v>637110</v>
      </c>
      <c r="D55" s="65"/>
      <c r="E55" s="65"/>
      <c r="F55" s="65"/>
      <c r="G55" s="65"/>
    </row>
    <row r="56" customFormat="false" ht="12.75" hidden="false" customHeight="false" outlineLevel="0" collapsed="false">
      <c r="A56" s="70"/>
      <c r="B56" s="71" t="s">
        <v>45</v>
      </c>
      <c r="C56" s="56" t="n">
        <v>12042</v>
      </c>
      <c r="D56" s="65"/>
      <c r="E56" s="65"/>
      <c r="F56" s="65"/>
      <c r="G56" s="65"/>
    </row>
    <row r="57" customFormat="false" ht="12.75" hidden="false" customHeight="false" outlineLevel="0" collapsed="false">
      <c r="A57" s="70"/>
      <c r="B57" s="71" t="s">
        <v>48</v>
      </c>
      <c r="C57" s="56" t="n">
        <v>352524.0002</v>
      </c>
      <c r="D57" s="65"/>
      <c r="E57" s="65"/>
      <c r="F57" s="65"/>
      <c r="G57" s="65"/>
    </row>
    <row r="58" customFormat="false" ht="12.75" hidden="false" customHeight="false" outlineLevel="0" collapsed="false">
      <c r="A58" s="70"/>
      <c r="B58" s="71" t="s">
        <v>49</v>
      </c>
      <c r="C58" s="56" t="n">
        <v>1389417</v>
      </c>
      <c r="D58" s="65"/>
      <c r="E58" s="65"/>
      <c r="F58" s="65"/>
      <c r="G58" s="65"/>
    </row>
    <row r="59" customFormat="false" ht="12.75" hidden="false" customHeight="false" outlineLevel="0" collapsed="false">
      <c r="A59" s="70"/>
      <c r="B59" s="71" t="s">
        <v>50</v>
      </c>
      <c r="C59" s="56" t="n">
        <v>15000</v>
      </c>
      <c r="D59" s="65"/>
      <c r="E59" s="65"/>
      <c r="F59" s="65"/>
      <c r="G59" s="65"/>
    </row>
    <row r="60" customFormat="false" ht="12.75" hidden="false" customHeight="false" outlineLevel="0" collapsed="false">
      <c r="A60" s="70"/>
      <c r="B60" s="71" t="s">
        <v>51</v>
      </c>
      <c r="C60" s="56" t="n">
        <v>70428</v>
      </c>
      <c r="D60" s="65"/>
      <c r="E60" s="65"/>
      <c r="F60" s="65"/>
      <c r="G60" s="65"/>
    </row>
    <row r="61" customFormat="false" ht="12.75" hidden="false" customHeight="false" outlineLevel="0" collapsed="false">
      <c r="A61" s="70"/>
      <c r="B61" s="71" t="s">
        <v>52</v>
      </c>
      <c r="C61" s="56" t="n">
        <v>33582</v>
      </c>
      <c r="D61" s="65"/>
      <c r="E61" s="65"/>
      <c r="F61" s="65"/>
      <c r="G61" s="65"/>
    </row>
    <row r="62" customFormat="false" ht="12.75" hidden="false" customHeight="false" outlineLevel="0" collapsed="false">
      <c r="A62" s="70"/>
      <c r="B62" s="72" t="s">
        <v>53</v>
      </c>
      <c r="C62" s="53" t="n">
        <v>0</v>
      </c>
      <c r="D62" s="65"/>
      <c r="E62" s="65"/>
      <c r="F62" s="65"/>
      <c r="G62" s="65"/>
    </row>
    <row r="63" customFormat="false" ht="13.5" hidden="false" customHeight="false" outlineLevel="0" collapsed="false">
      <c r="A63" s="70"/>
      <c r="B63" s="71" t="s">
        <v>54</v>
      </c>
      <c r="C63" s="59" t="n">
        <v>3382849.7502</v>
      </c>
      <c r="D63" s="65"/>
      <c r="E63" s="65"/>
      <c r="F63" s="65"/>
      <c r="G63" s="65"/>
    </row>
    <row r="64" customFormat="false" ht="13.5" hidden="false" customHeight="false" outlineLevel="0" collapsed="false">
      <c r="B64" s="74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65"/>
      <c r="O64" s="65"/>
      <c r="P64" s="65"/>
      <c r="Q64" s="65"/>
    </row>
    <row r="65" customFormat="false" ht="12.75" hidden="false" customHeight="false" outlineLevel="0" collapsed="false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customFormat="false" ht="12.75" hidden="true" customHeight="false" outlineLevel="0" collapsed="false">
      <c r="B66" s="20" t="s">
        <v>17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customFormat="false" ht="12.75" hidden="false" customHeight="false" outlineLevel="0" collapsed="false">
      <c r="B67" s="21" t="s">
        <v>57</v>
      </c>
      <c r="C67" s="76" t="s">
        <v>24</v>
      </c>
      <c r="D67" s="76" t="s">
        <v>20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customFormat="false" ht="36" hidden="false" customHeight="true" outlineLevel="0" collapsed="false">
      <c r="A68" s="67"/>
      <c r="B68" s="68"/>
      <c r="C68" s="69" t="s">
        <v>19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customFormat="false" ht="12.75" hidden="false" customHeight="false" outlineLevel="0" collapsed="false">
      <c r="A69" s="70"/>
      <c r="B69" s="71" t="s">
        <v>37</v>
      </c>
      <c r="C69" s="56" t="n">
        <v>293082.25</v>
      </c>
      <c r="D69" s="65"/>
      <c r="E69" s="65"/>
      <c r="F69" s="65"/>
      <c r="G69" s="65"/>
    </row>
    <row r="70" customFormat="false" ht="12.75" hidden="false" customHeight="false" outlineLevel="0" collapsed="false">
      <c r="A70" s="70"/>
      <c r="B70" s="71" t="s">
        <v>42</v>
      </c>
      <c r="C70" s="56" t="n">
        <v>212370</v>
      </c>
      <c r="D70" s="65"/>
      <c r="E70" s="65"/>
      <c r="F70" s="65"/>
      <c r="G70" s="65"/>
    </row>
    <row r="71" customFormat="false" ht="12.75" hidden="false" customHeight="false" outlineLevel="0" collapsed="false">
      <c r="A71" s="70"/>
      <c r="B71" s="71" t="s">
        <v>45</v>
      </c>
      <c r="C71" s="56" t="n">
        <v>4014</v>
      </c>
      <c r="D71" s="65"/>
      <c r="E71" s="65"/>
      <c r="F71" s="65"/>
      <c r="G71" s="65"/>
    </row>
    <row r="72" customFormat="false" ht="12.75" hidden="false" customHeight="false" outlineLevel="0" collapsed="false">
      <c r="A72" s="70"/>
      <c r="B72" s="71" t="s">
        <v>48</v>
      </c>
      <c r="C72" s="56" t="n">
        <v>117508</v>
      </c>
      <c r="D72" s="65"/>
      <c r="E72" s="65"/>
      <c r="F72" s="65"/>
      <c r="G72" s="65"/>
    </row>
    <row r="73" customFormat="false" ht="12.75" hidden="false" customHeight="false" outlineLevel="0" collapsed="false">
      <c r="A73" s="70"/>
      <c r="B73" s="71" t="s">
        <v>49</v>
      </c>
      <c r="C73" s="56" t="n">
        <v>463139</v>
      </c>
      <c r="D73" s="65"/>
      <c r="E73" s="65"/>
      <c r="F73" s="65"/>
      <c r="G73" s="65"/>
    </row>
    <row r="74" customFormat="false" ht="12.75" hidden="false" customHeight="false" outlineLevel="0" collapsed="false">
      <c r="A74" s="70"/>
      <c r="B74" s="71" t="s">
        <v>50</v>
      </c>
      <c r="C74" s="56" t="n">
        <v>5000</v>
      </c>
      <c r="D74" s="65"/>
      <c r="E74" s="65"/>
      <c r="F74" s="65"/>
      <c r="G74" s="65"/>
    </row>
    <row r="75" customFormat="false" ht="12.75" hidden="false" customHeight="false" outlineLevel="0" collapsed="false">
      <c r="A75" s="70"/>
      <c r="B75" s="71" t="s">
        <v>51</v>
      </c>
      <c r="C75" s="56" t="n">
        <v>23476</v>
      </c>
      <c r="D75" s="65"/>
      <c r="E75" s="65"/>
      <c r="F75" s="65"/>
      <c r="G75" s="65"/>
    </row>
    <row r="76" customFormat="false" ht="12.75" hidden="false" customHeight="false" outlineLevel="0" collapsed="false">
      <c r="A76" s="70"/>
      <c r="B76" s="71" t="s">
        <v>52</v>
      </c>
      <c r="C76" s="56" t="n">
        <v>11194</v>
      </c>
      <c r="D76" s="65"/>
      <c r="E76" s="65"/>
      <c r="F76" s="65"/>
      <c r="G76" s="65"/>
    </row>
    <row r="77" customFormat="false" ht="12.75" hidden="false" customHeight="false" outlineLevel="0" collapsed="false">
      <c r="A77" s="70"/>
      <c r="B77" s="72" t="s">
        <v>53</v>
      </c>
      <c r="C77" s="52" t="n">
        <v>0</v>
      </c>
      <c r="D77" s="65"/>
      <c r="E77" s="65"/>
      <c r="F77" s="65"/>
      <c r="G77" s="65"/>
    </row>
    <row r="78" customFormat="false" ht="13.5" hidden="false" customHeight="false" outlineLevel="0" collapsed="false">
      <c r="A78" s="70"/>
      <c r="B78" s="71" t="s">
        <v>54</v>
      </c>
      <c r="C78" s="59" t="n">
        <v>1129783.25</v>
      </c>
      <c r="D78" s="65"/>
      <c r="E78" s="65"/>
      <c r="F78" s="65"/>
      <c r="G78" s="65"/>
    </row>
    <row r="79" customFormat="false" ht="13.5" hidden="false" customHeight="false" outlineLevel="0" collapsed="false">
      <c r="B79" s="74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65"/>
      <c r="O79" s="65"/>
      <c r="P79" s="65"/>
      <c r="Q79" s="65"/>
    </row>
    <row r="80" customFormat="false" ht="12.75" hidden="false" customHeight="false" outlineLevel="0" collapsed="false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customFormat="false" ht="12.75" hidden="true" customHeight="false" outlineLevel="0" collapsed="false">
      <c r="B81" s="20" t="s">
        <v>17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customFormat="false" ht="12.75" hidden="false" customHeight="false" outlineLevel="0" collapsed="false">
      <c r="B82" s="21" t="s">
        <v>57</v>
      </c>
      <c r="C82" s="75" t="s">
        <v>29</v>
      </c>
      <c r="D82" s="76" t="s">
        <v>20</v>
      </c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customFormat="false" ht="36.75" hidden="false" customHeight="true" outlineLevel="0" collapsed="false">
      <c r="A83" s="67"/>
      <c r="B83" s="68"/>
      <c r="C83" s="69" t="s">
        <v>19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customFormat="false" ht="12.75" hidden="false" customHeight="false" outlineLevel="0" collapsed="false">
      <c r="A84" s="70"/>
      <c r="B84" s="71" t="s">
        <v>37</v>
      </c>
      <c r="C84" s="56" t="n">
        <v>888306.75</v>
      </c>
      <c r="D84" s="65" t="n">
        <v>0</v>
      </c>
      <c r="E84" s="65" t="n">
        <v>0</v>
      </c>
      <c r="F84" s="65" t="n">
        <v>0</v>
      </c>
      <c r="G84" s="65" t="n">
        <v>0</v>
      </c>
      <c r="H84" s="65" t="n">
        <v>0</v>
      </c>
    </row>
    <row r="85" customFormat="false" ht="12.75" hidden="false" customHeight="false" outlineLevel="0" collapsed="false">
      <c r="A85" s="70"/>
      <c r="B85" s="71" t="s">
        <v>42</v>
      </c>
      <c r="C85" s="56" t="n">
        <v>637110</v>
      </c>
      <c r="D85" s="65"/>
      <c r="E85" s="65"/>
      <c r="F85" s="65"/>
      <c r="G85" s="65"/>
    </row>
    <row r="86" customFormat="false" ht="12.75" hidden="false" customHeight="false" outlineLevel="0" collapsed="false">
      <c r="A86" s="70"/>
      <c r="B86" s="71" t="s">
        <v>45</v>
      </c>
      <c r="C86" s="56" t="n">
        <v>12042</v>
      </c>
      <c r="D86" s="65"/>
      <c r="E86" s="65"/>
      <c r="F86" s="65"/>
      <c r="G86" s="65"/>
    </row>
    <row r="87" customFormat="false" ht="12.75" hidden="false" customHeight="false" outlineLevel="0" collapsed="false">
      <c r="A87" s="70"/>
      <c r="B87" s="71" t="s">
        <v>48</v>
      </c>
      <c r="C87" s="56" t="n">
        <v>352524</v>
      </c>
      <c r="D87" s="65"/>
      <c r="E87" s="65"/>
      <c r="F87" s="65"/>
      <c r="G87" s="65"/>
    </row>
    <row r="88" customFormat="false" ht="12.75" hidden="false" customHeight="false" outlineLevel="0" collapsed="false">
      <c r="A88" s="70"/>
      <c r="B88" s="71" t="s">
        <v>49</v>
      </c>
      <c r="C88" s="56" t="n">
        <v>1389417</v>
      </c>
      <c r="D88" s="65"/>
      <c r="E88" s="65"/>
      <c r="F88" s="65"/>
      <c r="G88" s="65"/>
    </row>
    <row r="89" customFormat="false" ht="12.75" hidden="false" customHeight="false" outlineLevel="0" collapsed="false">
      <c r="A89" s="70"/>
      <c r="B89" s="71" t="s">
        <v>50</v>
      </c>
      <c r="C89" s="56" t="n">
        <v>15000</v>
      </c>
      <c r="D89" s="65"/>
      <c r="E89" s="65"/>
      <c r="F89" s="65"/>
      <c r="G89" s="65"/>
    </row>
    <row r="90" customFormat="false" ht="12.75" hidden="false" customHeight="false" outlineLevel="0" collapsed="false">
      <c r="A90" s="70"/>
      <c r="B90" s="71" t="s">
        <v>51</v>
      </c>
      <c r="C90" s="56" t="n">
        <v>70428</v>
      </c>
      <c r="D90" s="65"/>
      <c r="E90" s="65"/>
      <c r="F90" s="65"/>
      <c r="G90" s="65"/>
    </row>
    <row r="91" customFormat="false" ht="12.75" hidden="false" customHeight="false" outlineLevel="0" collapsed="false">
      <c r="A91" s="70"/>
      <c r="B91" s="71" t="s">
        <v>52</v>
      </c>
      <c r="C91" s="56" t="n">
        <v>33582</v>
      </c>
      <c r="D91" s="65"/>
      <c r="E91" s="65"/>
      <c r="F91" s="65"/>
      <c r="G91" s="65"/>
    </row>
    <row r="92" customFormat="false" ht="12.75" hidden="false" customHeight="false" outlineLevel="0" collapsed="false">
      <c r="A92" s="70"/>
      <c r="B92" s="72" t="s">
        <v>53</v>
      </c>
      <c r="C92" s="53" t="n">
        <v>0</v>
      </c>
      <c r="D92" s="65"/>
      <c r="E92" s="65"/>
      <c r="F92" s="65"/>
      <c r="G92" s="65"/>
    </row>
    <row r="93" customFormat="false" ht="13.5" hidden="false" customHeight="false" outlineLevel="0" collapsed="false">
      <c r="A93" s="70"/>
      <c r="B93" s="71" t="s">
        <v>54</v>
      </c>
      <c r="C93" s="59" t="n">
        <v>3398409.75</v>
      </c>
      <c r="D93" s="65"/>
      <c r="E93" s="65"/>
      <c r="F93" s="65"/>
      <c r="G93" s="65"/>
    </row>
    <row r="94" customFormat="false" ht="13.5" hidden="false" customHeight="false" outlineLevel="0" collapsed="false">
      <c r="B94" s="74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65"/>
      <c r="O94" s="65"/>
      <c r="P94" s="65"/>
      <c r="Q94" s="65"/>
    </row>
    <row r="95" customFormat="false" ht="12.75" hidden="false" customHeight="false" outlineLevel="0" collapsed="false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customFormat="false" ht="12.75" hidden="true" customHeight="false" outlineLevel="0" collapsed="false">
      <c r="B96" s="20" t="s">
        <v>17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customFormat="false" ht="12.75" hidden="false" customHeight="false" outlineLevel="0" collapsed="false">
      <c r="B97" s="21" t="s">
        <v>57</v>
      </c>
      <c r="C97" s="75" t="s">
        <v>33</v>
      </c>
      <c r="D97" s="76" t="s">
        <v>20</v>
      </c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customFormat="false" ht="12.75" hidden="true" customHeight="false" outlineLevel="0" collapsed="false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customFormat="false" ht="37.5" hidden="false" customHeight="true" outlineLevel="0" collapsed="false">
      <c r="A99" s="67"/>
      <c r="B99" s="68"/>
      <c r="C99" s="69" t="s">
        <v>19</v>
      </c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customFormat="false" ht="12.75" hidden="false" customHeight="false" outlineLevel="0" collapsed="false">
      <c r="A100" s="70"/>
      <c r="B100" s="71" t="s">
        <v>37</v>
      </c>
      <c r="C100" s="56" t="n">
        <v>947484.75</v>
      </c>
      <c r="D100" s="65"/>
      <c r="E100" s="65"/>
      <c r="F100" s="65"/>
      <c r="G100" s="65"/>
    </row>
    <row r="101" customFormat="false" ht="12.75" hidden="false" customHeight="false" outlineLevel="0" collapsed="false">
      <c r="A101" s="70"/>
      <c r="B101" s="71" t="s">
        <v>42</v>
      </c>
      <c r="C101" s="56" t="n">
        <v>637110</v>
      </c>
      <c r="D101" s="65"/>
      <c r="E101" s="65"/>
      <c r="F101" s="65"/>
      <c r="G101" s="65"/>
    </row>
    <row r="102" customFormat="false" ht="12.75" hidden="false" customHeight="false" outlineLevel="0" collapsed="false">
      <c r="A102" s="70"/>
      <c r="B102" s="71" t="s">
        <v>45</v>
      </c>
      <c r="C102" s="56" t="n">
        <v>12042</v>
      </c>
      <c r="D102" s="65"/>
      <c r="E102" s="65"/>
      <c r="F102" s="65"/>
      <c r="G102" s="65"/>
    </row>
    <row r="103" customFormat="false" ht="12.75" hidden="false" customHeight="false" outlineLevel="0" collapsed="false">
      <c r="A103" s="70"/>
      <c r="B103" s="71" t="s">
        <v>48</v>
      </c>
      <c r="C103" s="56" t="n">
        <v>352524</v>
      </c>
      <c r="D103" s="65"/>
      <c r="E103" s="65"/>
      <c r="F103" s="65"/>
      <c r="G103" s="65"/>
    </row>
    <row r="104" customFormat="false" ht="12.75" hidden="false" customHeight="false" outlineLevel="0" collapsed="false">
      <c r="A104" s="70"/>
      <c r="B104" s="71" t="s">
        <v>49</v>
      </c>
      <c r="C104" s="56" t="n">
        <v>1389417</v>
      </c>
      <c r="D104" s="65"/>
      <c r="E104" s="65"/>
      <c r="F104" s="65"/>
      <c r="G104" s="65"/>
    </row>
    <row r="105" customFormat="false" ht="12.75" hidden="false" customHeight="false" outlineLevel="0" collapsed="false">
      <c r="A105" s="70"/>
      <c r="B105" s="71" t="s">
        <v>50</v>
      </c>
      <c r="C105" s="56" t="n">
        <v>15000</v>
      </c>
      <c r="D105" s="65"/>
      <c r="E105" s="65"/>
      <c r="F105" s="65"/>
      <c r="G105" s="65"/>
    </row>
    <row r="106" customFormat="false" ht="12.75" hidden="false" customHeight="false" outlineLevel="0" collapsed="false">
      <c r="A106" s="70"/>
      <c r="B106" s="71" t="s">
        <v>51</v>
      </c>
      <c r="C106" s="56" t="n">
        <v>70428</v>
      </c>
      <c r="D106" s="65"/>
      <c r="E106" s="65"/>
      <c r="F106" s="65"/>
      <c r="G106" s="65"/>
    </row>
    <row r="107" customFormat="false" ht="12.75" hidden="false" customHeight="false" outlineLevel="0" collapsed="false">
      <c r="A107" s="70"/>
      <c r="B107" s="71" t="s">
        <v>52</v>
      </c>
      <c r="C107" s="56" t="n">
        <v>33582</v>
      </c>
      <c r="D107" s="65"/>
      <c r="E107" s="65"/>
      <c r="F107" s="65"/>
      <c r="G107" s="65"/>
    </row>
    <row r="108" customFormat="false" ht="12.75" hidden="false" customHeight="false" outlineLevel="0" collapsed="false">
      <c r="A108" s="70"/>
      <c r="B108" s="72" t="s">
        <v>53</v>
      </c>
      <c r="C108" s="53" t="n">
        <v>0</v>
      </c>
      <c r="D108" s="65"/>
      <c r="E108" s="65"/>
      <c r="F108" s="65"/>
      <c r="G108" s="65"/>
    </row>
    <row r="109" customFormat="false" ht="13.5" hidden="false" customHeight="false" outlineLevel="0" collapsed="false">
      <c r="A109" s="70"/>
      <c r="B109" s="71" t="s">
        <v>54</v>
      </c>
      <c r="C109" s="59" t="n">
        <v>3457587.75</v>
      </c>
      <c r="D109" s="65"/>
      <c r="E109" s="65"/>
      <c r="F109" s="65"/>
      <c r="G109" s="65"/>
    </row>
    <row r="110" customFormat="false" ht="13.5" hidden="false" customHeight="false" outlineLevel="0" collapsed="false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customFormat="false" ht="12.75" hidden="false" customHeight="false" outlineLevel="0" collapsed="false"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customFormat="false" ht="12.75" hidden="true" customHeight="false" outlineLevel="0" collapsed="false">
      <c r="B112" s="20" t="s">
        <v>17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customFormat="false" ht="12.75" hidden="false" customHeight="false" outlineLevel="0" collapsed="false">
      <c r="B113" s="21" t="s">
        <v>58</v>
      </c>
      <c r="C113" s="75" t="s">
        <v>29</v>
      </c>
      <c r="D113" s="76" t="s">
        <v>20</v>
      </c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customFormat="false" ht="39" hidden="false" customHeight="true" outlineLevel="0" collapsed="false">
      <c r="A114" s="67"/>
      <c r="B114" s="68"/>
      <c r="C114" s="69" t="s">
        <v>19</v>
      </c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</row>
    <row r="115" customFormat="false" ht="12.75" hidden="false" customHeight="false" outlineLevel="0" collapsed="false">
      <c r="A115" s="70"/>
      <c r="B115" s="71" t="s">
        <v>37</v>
      </c>
      <c r="C115" s="51" t="n">
        <v>888304.925</v>
      </c>
      <c r="D115" s="65"/>
      <c r="E115" s="65"/>
      <c r="F115" s="65"/>
      <c r="G115" s="65"/>
    </row>
    <row r="116" customFormat="false" ht="12.75" hidden="false" customHeight="false" outlineLevel="0" collapsed="false">
      <c r="A116" s="70"/>
      <c r="B116" s="71" t="s">
        <v>42</v>
      </c>
      <c r="C116" s="51" t="n">
        <v>596295</v>
      </c>
      <c r="D116" s="65"/>
      <c r="E116" s="65"/>
      <c r="F116" s="65"/>
      <c r="G116" s="65"/>
    </row>
    <row r="117" customFormat="false" ht="12.75" hidden="false" customHeight="false" outlineLevel="0" collapsed="false">
      <c r="A117" s="70"/>
      <c r="B117" s="71" t="s">
        <v>45</v>
      </c>
      <c r="C117" s="51" t="n">
        <v>14988</v>
      </c>
      <c r="D117" s="65"/>
      <c r="E117" s="65"/>
      <c r="F117" s="65"/>
      <c r="G117" s="65"/>
    </row>
    <row r="118" customFormat="false" ht="12.75" hidden="false" customHeight="false" outlineLevel="0" collapsed="false">
      <c r="A118" s="70"/>
      <c r="B118" s="71" t="s">
        <v>48</v>
      </c>
      <c r="C118" s="51" t="n">
        <v>376746</v>
      </c>
      <c r="D118" s="65"/>
      <c r="E118" s="65"/>
      <c r="F118" s="65"/>
      <c r="G118" s="65"/>
    </row>
    <row r="119" customFormat="false" ht="12.75" hidden="false" customHeight="false" outlineLevel="0" collapsed="false">
      <c r="A119" s="70"/>
      <c r="B119" s="71" t="s">
        <v>49</v>
      </c>
      <c r="C119" s="51" t="n">
        <v>1846749</v>
      </c>
      <c r="D119" s="65"/>
      <c r="E119" s="65"/>
      <c r="F119" s="65"/>
      <c r="G119" s="65"/>
    </row>
    <row r="120" customFormat="false" ht="12.75" hidden="false" customHeight="false" outlineLevel="0" collapsed="false">
      <c r="A120" s="70"/>
      <c r="B120" s="71" t="s">
        <v>50</v>
      </c>
      <c r="C120" s="51" t="n">
        <v>15000</v>
      </c>
      <c r="D120" s="65"/>
      <c r="E120" s="65"/>
      <c r="F120" s="65"/>
      <c r="G120" s="65"/>
    </row>
    <row r="121" customFormat="false" ht="12.75" hidden="false" customHeight="false" outlineLevel="0" collapsed="false">
      <c r="A121" s="70"/>
      <c r="B121" s="71" t="s">
        <v>51</v>
      </c>
      <c r="C121" s="51" t="n">
        <v>48180</v>
      </c>
      <c r="D121" s="65"/>
      <c r="E121" s="65"/>
      <c r="F121" s="65"/>
      <c r="G121" s="65"/>
    </row>
    <row r="122" customFormat="false" ht="12.75" hidden="false" customHeight="false" outlineLevel="0" collapsed="false">
      <c r="A122" s="70"/>
      <c r="B122" s="71" t="s">
        <v>52</v>
      </c>
      <c r="C122" s="51" t="n">
        <v>30279</v>
      </c>
      <c r="D122" s="65"/>
      <c r="E122" s="65"/>
      <c r="F122" s="65"/>
      <c r="G122" s="65"/>
    </row>
    <row r="123" customFormat="false" ht="12.75" hidden="false" customHeight="false" outlineLevel="0" collapsed="false">
      <c r="A123" s="70"/>
      <c r="B123" s="72" t="s">
        <v>53</v>
      </c>
      <c r="C123" s="51" t="n">
        <v>0</v>
      </c>
      <c r="D123" s="65"/>
      <c r="E123" s="65"/>
      <c r="F123" s="65"/>
      <c r="G123" s="65"/>
    </row>
    <row r="124" customFormat="false" ht="13.5" hidden="false" customHeight="false" outlineLevel="0" collapsed="false">
      <c r="A124" s="70"/>
      <c r="B124" s="71" t="s">
        <v>54</v>
      </c>
      <c r="C124" s="58" t="n">
        <v>3816541.925</v>
      </c>
      <c r="D124" s="65"/>
      <c r="E124" s="65"/>
      <c r="F124" s="65"/>
      <c r="G124" s="65"/>
    </row>
    <row r="125" customFormat="false" ht="13.5" hidden="false" customHeight="false" outlineLevel="0" collapsed="false"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customFormat="false" ht="12.75" hidden="false" customHeight="false" outlineLevel="0" collapsed="false"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customFormat="false" ht="12.75" hidden="true" customHeight="false" outlineLevel="0" collapsed="false">
      <c r="B127" s="20" t="s">
        <v>17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customFormat="false" ht="12.75" hidden="false" customHeight="false" outlineLevel="0" collapsed="false">
      <c r="B128" s="21" t="s">
        <v>58</v>
      </c>
      <c r="C128" s="75" t="s">
        <v>33</v>
      </c>
      <c r="D128" s="76" t="s">
        <v>20</v>
      </c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customFormat="false" ht="38.25" hidden="false" customHeight="true" outlineLevel="0" collapsed="false">
      <c r="A129" s="67"/>
      <c r="B129" s="68"/>
      <c r="C129" s="69" t="s">
        <v>19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</row>
    <row r="130" customFormat="false" ht="12.75" hidden="false" customHeight="false" outlineLevel="0" collapsed="false">
      <c r="A130" s="70"/>
      <c r="B130" s="71" t="s">
        <v>37</v>
      </c>
      <c r="C130" s="51" t="n">
        <v>947485.325</v>
      </c>
      <c r="D130" s="65"/>
      <c r="E130" s="65"/>
      <c r="F130" s="65"/>
      <c r="G130" s="65"/>
    </row>
    <row r="131" customFormat="false" ht="12.75" hidden="false" customHeight="false" outlineLevel="0" collapsed="false">
      <c r="A131" s="70"/>
      <c r="B131" s="71" t="s">
        <v>42</v>
      </c>
      <c r="C131" s="51" t="n">
        <v>596295</v>
      </c>
      <c r="D131" s="65"/>
      <c r="E131" s="65"/>
      <c r="F131" s="65"/>
      <c r="G131" s="65"/>
    </row>
    <row r="132" customFormat="false" ht="12.75" hidden="false" customHeight="false" outlineLevel="0" collapsed="false">
      <c r="A132" s="70"/>
      <c r="B132" s="71" t="s">
        <v>45</v>
      </c>
      <c r="C132" s="51" t="n">
        <v>14988</v>
      </c>
      <c r="D132" s="65"/>
      <c r="E132" s="65"/>
      <c r="F132" s="65"/>
      <c r="G132" s="65"/>
    </row>
    <row r="133" customFormat="false" ht="12.75" hidden="false" customHeight="false" outlineLevel="0" collapsed="false">
      <c r="A133" s="70"/>
      <c r="B133" s="71" t="s">
        <v>48</v>
      </c>
      <c r="C133" s="51" t="n">
        <v>376746</v>
      </c>
      <c r="D133" s="65"/>
      <c r="E133" s="65"/>
      <c r="F133" s="65"/>
      <c r="G133" s="65"/>
    </row>
    <row r="134" customFormat="false" ht="12.75" hidden="false" customHeight="false" outlineLevel="0" collapsed="false">
      <c r="A134" s="70"/>
      <c r="B134" s="71" t="s">
        <v>49</v>
      </c>
      <c r="C134" s="51" t="n">
        <v>1846749</v>
      </c>
      <c r="D134" s="65"/>
      <c r="E134" s="65"/>
      <c r="F134" s="65"/>
      <c r="G134" s="65"/>
    </row>
    <row r="135" customFormat="false" ht="12.75" hidden="false" customHeight="false" outlineLevel="0" collapsed="false">
      <c r="A135" s="70"/>
      <c r="B135" s="71" t="s">
        <v>50</v>
      </c>
      <c r="C135" s="51" t="n">
        <v>15000</v>
      </c>
      <c r="D135" s="65"/>
      <c r="E135" s="65"/>
      <c r="F135" s="65"/>
      <c r="G135" s="65"/>
    </row>
    <row r="136" customFormat="false" ht="12.75" hidden="false" customHeight="false" outlineLevel="0" collapsed="false">
      <c r="A136" s="70"/>
      <c r="B136" s="71" t="s">
        <v>51</v>
      </c>
      <c r="C136" s="51" t="n">
        <v>48180</v>
      </c>
      <c r="D136" s="65"/>
      <c r="E136" s="65"/>
      <c r="F136" s="65"/>
      <c r="G136" s="65"/>
    </row>
    <row r="137" customFormat="false" ht="12.75" hidden="false" customHeight="false" outlineLevel="0" collapsed="false">
      <c r="A137" s="70"/>
      <c r="B137" s="71" t="s">
        <v>52</v>
      </c>
      <c r="C137" s="51" t="n">
        <v>30279</v>
      </c>
      <c r="D137" s="65"/>
      <c r="E137" s="65"/>
      <c r="F137" s="65"/>
      <c r="G137" s="65"/>
    </row>
    <row r="138" customFormat="false" ht="12.75" hidden="false" customHeight="false" outlineLevel="0" collapsed="false">
      <c r="A138" s="70"/>
      <c r="B138" s="72" t="s">
        <v>53</v>
      </c>
      <c r="C138" s="51" t="n">
        <v>0</v>
      </c>
      <c r="D138" s="65"/>
      <c r="E138" s="65"/>
      <c r="F138" s="65"/>
      <c r="G138" s="65"/>
    </row>
    <row r="139" customFormat="false" ht="13.5" hidden="false" customHeight="false" outlineLevel="0" collapsed="false">
      <c r="A139" s="70"/>
      <c r="B139" s="71" t="s">
        <v>54</v>
      </c>
      <c r="C139" s="58" t="n">
        <v>3875722.325</v>
      </c>
      <c r="D139" s="65"/>
      <c r="E139" s="65"/>
      <c r="F139" s="65"/>
      <c r="G139" s="65"/>
    </row>
    <row r="140" customFormat="false" ht="13.5" hidden="false" customHeight="false" outlineLevel="0" collapsed="false"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customFormat="false" ht="12.75" hidden="false" customHeight="false" outlineLevel="0" collapsed="false"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customFormat="false" ht="12.75" hidden="false" customHeight="false" outlineLevel="0" collapsed="false"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customFormat="false" ht="12.75" hidden="false" customHeight="false" outlineLevel="0" collapsed="false"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customFormat="false" ht="12.75" hidden="false" customHeight="false" outlineLevel="0" collapsed="false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customFormat="false" ht="12.75" hidden="false" customHeight="false" outlineLevel="0" collapsed="false"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customFormat="false" ht="12.75" hidden="false" customHeight="false" outlineLevel="0" collapsed="false"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customFormat="false" ht="12.75" hidden="false" customHeight="false" outlineLevel="0" collapsed="false"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customFormat="false" ht="12.75" hidden="false" customHeight="false" outlineLevel="0" collapsed="false"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customFormat="false" ht="12.75" hidden="false" customHeight="false" outlineLevel="0" collapsed="false"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customFormat="false" ht="12.75" hidden="false" customHeight="false" outlineLevel="0" collapsed="false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customFormat="false" ht="12.75" hidden="false" customHeight="false" outlineLevel="0" collapsed="false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customFormat="false" ht="12.75" hidden="false" customHeight="false" outlineLevel="0" collapsed="false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customFormat="false" ht="12.75" hidden="false" customHeight="false" outlineLevel="0" collapsed="false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customFormat="false" ht="12.75" hidden="false" customHeight="false" outlineLevel="0" collapsed="false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customFormat="false" ht="12.75" hidden="false" customHeight="false" outlineLevel="0" collapsed="false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customFormat="false" ht="12.75" hidden="false" customHeight="false" outlineLevel="0" collapsed="false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customFormat="false" ht="12.75" hidden="false" customHeight="false" outlineLevel="0" collapsed="false"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customFormat="false" ht="12.75" hidden="false" customHeight="false" outlineLevel="0" collapsed="false"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customFormat="false" ht="12.75" hidden="false" customHeight="false" outlineLevel="0" collapsed="false"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customFormat="false" ht="12.75" hidden="false" customHeight="false" outlineLevel="0" collapsed="false"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customFormat="false" ht="12.75" hidden="false" customHeight="false" outlineLevel="0" collapsed="false"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customFormat="false" ht="12.75" hidden="false" customHeight="false" outlineLevel="0" collapsed="false"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customFormat="false" ht="12.75" hidden="false" customHeight="false" outlineLevel="0" collapsed="false"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customFormat="false" ht="12.75" hidden="false" customHeight="false" outlineLevel="0" collapsed="false"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customFormat="false" ht="12.75" hidden="false" customHeight="false" outlineLevel="0" collapsed="false"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customFormat="false" ht="12.75" hidden="false" customHeight="false" outlineLevel="0" collapsed="false"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customFormat="false" ht="12.75" hidden="false" customHeight="false" outlineLevel="0" collapsed="false"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customFormat="false" ht="12.75" hidden="false" customHeight="false" outlineLevel="0" collapsed="false"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customFormat="false" ht="12.75" hidden="false" customHeight="false" outlineLevel="0" collapsed="false"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customFormat="false" ht="12.75" hidden="false" customHeight="false" outlineLevel="0" collapsed="false"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customFormat="false" ht="12.75" hidden="false" customHeight="false" outlineLevel="0" collapsed="false"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customFormat="false" ht="12.75" hidden="false" customHeight="false" outlineLevel="0" collapsed="false"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customFormat="false" ht="12.75" hidden="false" customHeight="false" outlineLevel="0" collapsed="false"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customFormat="false" ht="12.75" hidden="false" customHeight="false" outlineLevel="0" collapsed="false"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customFormat="false" ht="12.75" hidden="false" customHeight="false" outlineLevel="0" collapsed="false"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customFormat="false" ht="12.75" hidden="false" customHeight="false" outlineLevel="0" collapsed="false"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customFormat="false" ht="12.75" hidden="false" customHeight="false" outlineLevel="0" collapsed="false"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customFormat="false" ht="12.75" hidden="false" customHeight="false" outlineLevel="0" collapsed="false"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customFormat="false" ht="12.75" hidden="false" customHeight="false" outlineLevel="0" collapsed="false"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customFormat="false" ht="12.75" hidden="false" customHeight="false" outlineLevel="0" collapsed="false"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customFormat="false" ht="12.75" hidden="false" customHeight="false" outlineLevel="0" collapsed="false"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customFormat="false" ht="12.75" hidden="false" customHeight="false" outlineLevel="0" collapsed="false"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customFormat="false" ht="12.75" hidden="false" customHeight="false" outlineLevel="0" collapsed="false"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customFormat="false" ht="12.75" hidden="false" customHeight="false" outlineLevel="0" collapsed="false"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customFormat="false" ht="12.75" hidden="false" customHeight="false" outlineLevel="0" collapsed="false"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customFormat="false" ht="12.75" hidden="false" customHeight="false" outlineLevel="0" collapsed="false"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customFormat="false" ht="12.75" hidden="false" customHeight="false" outlineLevel="0" collapsed="false"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customFormat="false" ht="12.75" hidden="false" customHeight="false" outlineLevel="0" collapsed="false"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customFormat="false" ht="12.75" hidden="false" customHeight="false" outlineLevel="0" collapsed="false"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customFormat="false" ht="12.75" hidden="false" customHeight="false" outlineLevel="0" collapsed="false"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customFormat="false" ht="12.75" hidden="false" customHeight="false" outlineLevel="0" collapsed="false"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customFormat="false" ht="12.75" hidden="false" customHeight="false" outlineLevel="0" collapsed="false"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customFormat="false" ht="12.75" hidden="false" customHeight="false" outlineLevel="0" collapsed="false"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customFormat="false" ht="12.75" hidden="false" customHeight="false" outlineLevel="0" collapsed="false"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customFormat="false" ht="12.75" hidden="false" customHeight="false" outlineLevel="0" collapsed="false"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customFormat="false" ht="12.75" hidden="false" customHeight="false" outlineLevel="0" collapsed="false"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customFormat="false" ht="12.75" hidden="false" customHeight="false" outlineLevel="0" collapsed="false"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customFormat="false" ht="12.75" hidden="false" customHeight="false" outlineLevel="0" collapsed="false"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customFormat="false" ht="12.75" hidden="false" customHeight="false" outlineLevel="0" collapsed="false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customFormat="false" ht="12.75" hidden="false" customHeight="false" outlineLevel="0" collapsed="false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customFormat="false" ht="12.75" hidden="false" customHeight="false" outlineLevel="0" collapsed="false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customFormat="false" ht="12.75" hidden="false" customHeight="false" outlineLevel="0" collapsed="false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customFormat="false" ht="12.75" hidden="false" customHeight="false" outlineLevel="0" collapsed="false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customFormat="false" ht="12.75" hidden="false" customHeight="false" outlineLevel="0" collapsed="false"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customFormat="false" ht="12.75" hidden="false" customHeight="false" outlineLevel="0" collapsed="false"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customFormat="false" ht="12.75" hidden="false" customHeight="false" outlineLevel="0" collapsed="false"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customFormat="false" ht="12.75" hidden="false" customHeight="false" outlineLevel="0" collapsed="false"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customFormat="false" ht="12.75" hidden="false" customHeight="false" outlineLevel="0" collapsed="false"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customFormat="false" ht="12.75" hidden="false" customHeight="false" outlineLevel="0" collapsed="false"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customFormat="false" ht="12.75" hidden="false" customHeight="false" outlineLevel="0" collapsed="false"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customFormat="false" ht="12.75" hidden="false" customHeight="false" outlineLevel="0" collapsed="false"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customFormat="false" ht="12.75" hidden="false" customHeight="false" outlineLevel="0" collapsed="false"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customFormat="false" ht="12.75" hidden="false" customHeight="false" outlineLevel="0" collapsed="false"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customFormat="false" ht="12.75" hidden="false" customHeight="false" outlineLevel="0" collapsed="false"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customFormat="false" ht="12.75" hidden="false" customHeight="false" outlineLevel="0" collapsed="false"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customFormat="false" ht="12.75" hidden="false" customHeight="false" outlineLevel="0" collapsed="false"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customFormat="false" ht="12.75" hidden="false" customHeight="false" outlineLevel="0" collapsed="false"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customFormat="false" ht="12.75" hidden="false" customHeight="false" outlineLevel="0" collapsed="false"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customFormat="false" ht="12.75" hidden="false" customHeight="false" outlineLevel="0" collapsed="false"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customFormat="false" ht="12.75" hidden="false" customHeight="false" outlineLevel="0" collapsed="false"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customFormat="false" ht="12.75" hidden="false" customHeight="false" outlineLevel="0" collapsed="false"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customFormat="false" ht="12.75" hidden="false" customHeight="false" outlineLevel="0" collapsed="false"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customFormat="false" ht="12.75" hidden="false" customHeight="false" outlineLevel="0" collapsed="false"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customFormat="false" ht="12.75" hidden="false" customHeight="false" outlineLevel="0" collapsed="false"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customFormat="false" ht="12.75" hidden="false" customHeight="false" outlineLevel="0" collapsed="false"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customFormat="false" ht="12.75" hidden="false" customHeight="false" outlineLevel="0" collapsed="false"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customFormat="false" ht="12.75" hidden="false" customHeight="false" outlineLevel="0" collapsed="false"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customFormat="false" ht="12.75" hidden="false" customHeight="false" outlineLevel="0" collapsed="false"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customFormat="false" ht="12.75" hidden="false" customHeight="false" outlineLevel="0" collapsed="false"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customFormat="false" ht="12.75" hidden="false" customHeight="false" outlineLevel="0" collapsed="false"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customFormat="false" ht="12.75" hidden="false" customHeight="false" outlineLevel="0" collapsed="false"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customFormat="false" ht="12.75" hidden="false" customHeight="false" outlineLevel="0" collapsed="false"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customFormat="false" ht="12.75" hidden="false" customHeight="false" outlineLevel="0" collapsed="false"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customFormat="false" ht="12.75" hidden="false" customHeight="false" outlineLevel="0" collapsed="false"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customFormat="false" ht="12.75" hidden="false" customHeight="false" outlineLevel="0" collapsed="false"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customFormat="false" ht="12.75" hidden="false" customHeight="false" outlineLevel="0" collapsed="false"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customFormat="false" ht="12.75" hidden="false" customHeight="false" outlineLevel="0" collapsed="false"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customFormat="false" ht="12.75" hidden="false" customHeight="false" outlineLevel="0" collapsed="false"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customFormat="false" ht="12.75" hidden="false" customHeight="false" outlineLevel="0" collapsed="false"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customFormat="false" ht="12.75" hidden="false" customHeight="false" outlineLevel="0" collapsed="false"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customFormat="false" ht="12.75" hidden="false" customHeight="false" outlineLevel="0" collapsed="false"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customFormat="false" ht="12.75" hidden="false" customHeight="false" outlineLevel="0" collapsed="false"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customFormat="false" ht="12.75" hidden="false" customHeight="false" outlineLevel="0" collapsed="false"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customFormat="false" ht="12.75" hidden="false" customHeight="false" outlineLevel="0" collapsed="false"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customFormat="false" ht="12.75" hidden="false" customHeight="false" outlineLevel="0" collapsed="false"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customFormat="false" ht="12.75" hidden="false" customHeight="false" outlineLevel="0" collapsed="false"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customFormat="false" ht="12.75" hidden="false" customHeight="false" outlineLevel="0" collapsed="false"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customFormat="false" ht="12.75" hidden="false" customHeight="false" outlineLevel="0" collapsed="false"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  <row r="249" customFormat="false" ht="12.75" hidden="false" customHeight="false" outlineLevel="0" collapsed="false"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</row>
    <row r="250" customFormat="false" ht="12.75" hidden="false" customHeight="false" outlineLevel="0" collapsed="false"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</row>
    <row r="251" customFormat="false" ht="12.75" hidden="false" customHeight="false" outlineLevel="0" collapsed="false"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</row>
    <row r="252" customFormat="false" ht="12.75" hidden="false" customHeight="false" outlineLevel="0" collapsed="false"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</row>
    <row r="253" customFormat="false" ht="12.75" hidden="false" customHeight="false" outlineLevel="0" collapsed="false"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</row>
    <row r="254" customFormat="false" ht="12.75" hidden="false" customHeight="false" outlineLevel="0" collapsed="false"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</row>
    <row r="255" customFormat="false" ht="12.75" hidden="false" customHeight="false" outlineLevel="0" collapsed="false"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</row>
    <row r="256" customFormat="false" ht="12.75" hidden="false" customHeight="false" outlineLevel="0" collapsed="false"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</row>
    <row r="257" customFormat="false" ht="12.75" hidden="false" customHeight="false" outlineLevel="0" collapsed="false"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</row>
    <row r="258" customFormat="false" ht="12.75" hidden="false" customHeight="false" outlineLevel="0" collapsed="false"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</row>
    <row r="259" customFormat="false" ht="12.75" hidden="false" customHeight="false" outlineLevel="0" collapsed="false"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</row>
    <row r="260" customFormat="false" ht="12.75" hidden="false" customHeight="false" outlineLevel="0" collapsed="false"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</row>
    <row r="261" customFormat="false" ht="12.75" hidden="false" customHeight="false" outlineLevel="0" collapsed="false"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</row>
    <row r="262" customFormat="false" ht="12.75" hidden="false" customHeight="false" outlineLevel="0" collapsed="false"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</row>
    <row r="263" customFormat="false" ht="12.75" hidden="false" customHeight="false" outlineLevel="0" collapsed="false"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</row>
    <row r="264" customFormat="false" ht="12.75" hidden="false" customHeight="false" outlineLevel="0" collapsed="false"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</row>
    <row r="265" customFormat="false" ht="12.75" hidden="false" customHeight="false" outlineLevel="0" collapsed="false"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</row>
    <row r="266" customFormat="false" ht="12.75" hidden="false" customHeight="false" outlineLevel="0" collapsed="false"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</row>
    <row r="267" customFormat="false" ht="12.75" hidden="false" customHeight="false" outlineLevel="0" collapsed="false"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</row>
    <row r="268" customFormat="false" ht="12.75" hidden="false" customHeight="false" outlineLevel="0" collapsed="false"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</row>
    <row r="269" customFormat="false" ht="12.75" hidden="false" customHeight="false" outlineLevel="0" collapsed="false"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</row>
    <row r="270" customFormat="false" ht="12.75" hidden="false" customHeight="false" outlineLevel="0" collapsed="false"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</row>
    <row r="271" customFormat="false" ht="12.75" hidden="false" customHeight="false" outlineLevel="0" collapsed="false"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</row>
    <row r="272" customFormat="false" ht="12.75" hidden="false" customHeight="false" outlineLevel="0" collapsed="false"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</row>
    <row r="273" customFormat="false" ht="12.75" hidden="false" customHeight="false" outlineLevel="0" collapsed="false"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</row>
    <row r="274" customFormat="false" ht="12.75" hidden="false" customHeight="false" outlineLevel="0" collapsed="false"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</row>
    <row r="275" customFormat="false" ht="12.75" hidden="false" customHeight="false" outlineLevel="0" collapsed="false"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</row>
    <row r="276" customFormat="false" ht="12.75" hidden="false" customHeight="false" outlineLevel="0" collapsed="false"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</row>
    <row r="277" customFormat="false" ht="12.75" hidden="false" customHeight="false" outlineLevel="0" collapsed="false"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</row>
    <row r="278" customFormat="false" ht="12.75" hidden="false" customHeight="false" outlineLevel="0" collapsed="false"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</row>
    <row r="279" customFormat="false" ht="12.75" hidden="false" customHeight="false" outlineLevel="0" collapsed="false"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</row>
    <row r="280" customFormat="false" ht="12.75" hidden="false" customHeight="false" outlineLevel="0" collapsed="false"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</row>
    <row r="281" customFormat="false" ht="12.75" hidden="false" customHeight="false" outlineLevel="0" collapsed="false"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</row>
    <row r="282" customFormat="false" ht="12.75" hidden="false" customHeight="false" outlineLevel="0" collapsed="false"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</row>
    <row r="283" customFormat="false" ht="12.75" hidden="false" customHeight="false" outlineLevel="0" collapsed="false"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</row>
    <row r="284" customFormat="false" ht="12.75" hidden="false" customHeight="false" outlineLevel="0" collapsed="false"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</row>
    <row r="285" customFormat="false" ht="12.75" hidden="false" customHeight="false" outlineLevel="0" collapsed="false"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</row>
    <row r="286" customFormat="false" ht="12.75" hidden="false" customHeight="false" outlineLevel="0" collapsed="false"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</row>
    <row r="287" customFormat="false" ht="12.75" hidden="false" customHeight="false" outlineLevel="0" collapsed="false"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</row>
    <row r="288" customFormat="false" ht="12.75" hidden="false" customHeight="false" outlineLevel="0" collapsed="false"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</row>
    <row r="289" customFormat="false" ht="12.75" hidden="false" customHeight="false" outlineLevel="0" collapsed="false"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</row>
    <row r="290" customFormat="false" ht="12.75" hidden="false" customHeight="false" outlineLevel="0" collapsed="false"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</row>
    <row r="291" customFormat="false" ht="12.75" hidden="false" customHeight="false" outlineLevel="0" collapsed="false"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</row>
    <row r="292" customFormat="false" ht="12.75" hidden="false" customHeight="false" outlineLevel="0" collapsed="false"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</row>
    <row r="293" customFormat="false" ht="12.75" hidden="false" customHeight="false" outlineLevel="0" collapsed="false"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</row>
    <row r="294" customFormat="false" ht="12.75" hidden="false" customHeight="false" outlineLevel="0" collapsed="false"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</row>
    <row r="295" customFormat="false" ht="12.75" hidden="false" customHeight="false" outlineLevel="0" collapsed="false"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</row>
    <row r="296" customFormat="false" ht="12.75" hidden="false" customHeight="false" outlineLevel="0" collapsed="false"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</row>
    <row r="297" customFormat="false" ht="12.75" hidden="false" customHeight="false" outlineLevel="0" collapsed="false"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</row>
    <row r="298" customFormat="false" ht="12.75" hidden="false" customHeight="false" outlineLevel="0" collapsed="false"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</row>
    <row r="299" customFormat="false" ht="12.75" hidden="false" customHeight="false" outlineLevel="0" collapsed="false"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</row>
    <row r="300" customFormat="false" ht="12.75" hidden="false" customHeight="false" outlineLevel="0" collapsed="false"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</row>
    <row r="301" customFormat="false" ht="12.75" hidden="false" customHeight="false" outlineLevel="0" collapsed="false"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</row>
    <row r="302" customFormat="false" ht="12.75" hidden="false" customHeight="false" outlineLevel="0" collapsed="false"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</row>
    <row r="303" customFormat="false" ht="12.75" hidden="false" customHeight="false" outlineLevel="0" collapsed="false"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</row>
    <row r="304" customFormat="false" ht="12.75" hidden="false" customHeight="false" outlineLevel="0" collapsed="false"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</row>
    <row r="305" customFormat="false" ht="12.75" hidden="false" customHeight="false" outlineLevel="0" collapsed="false"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</row>
    <row r="306" customFormat="false" ht="12.75" hidden="false" customHeight="false" outlineLevel="0" collapsed="false"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</row>
    <row r="307" customFormat="false" ht="12.75" hidden="false" customHeight="false" outlineLevel="0" collapsed="false"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</row>
    <row r="308" customFormat="false" ht="12.75" hidden="false" customHeight="false" outlineLevel="0" collapsed="false"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</row>
    <row r="309" customFormat="false" ht="12.75" hidden="false" customHeight="false" outlineLevel="0" collapsed="false"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</row>
    <row r="310" customFormat="false" ht="12.75" hidden="false" customHeight="false" outlineLevel="0" collapsed="false"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</row>
    <row r="311" customFormat="false" ht="12.75" hidden="false" customHeight="false" outlineLevel="0" collapsed="false"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</row>
    <row r="312" customFormat="false" ht="12.75" hidden="false" customHeight="false" outlineLevel="0" collapsed="false"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</row>
    <row r="313" customFormat="false" ht="12.75" hidden="false" customHeight="false" outlineLevel="0" collapsed="false"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</row>
    <row r="314" customFormat="false" ht="12.75" hidden="false" customHeight="false" outlineLevel="0" collapsed="false"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</row>
    <row r="315" customFormat="false" ht="12.75" hidden="false" customHeight="false" outlineLevel="0" collapsed="false"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</row>
    <row r="316" customFormat="false" ht="12.75" hidden="false" customHeight="false" outlineLevel="0" collapsed="false"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</row>
    <row r="317" customFormat="false" ht="12.75" hidden="false" customHeight="false" outlineLevel="0" collapsed="false"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</row>
    <row r="318" customFormat="false" ht="12.75" hidden="false" customHeight="false" outlineLevel="0" collapsed="false"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</row>
    <row r="319" customFormat="false" ht="12.75" hidden="false" customHeight="false" outlineLevel="0" collapsed="false"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</row>
    <row r="320" customFormat="false" ht="12.75" hidden="false" customHeight="false" outlineLevel="0" collapsed="false"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</row>
    <row r="321" customFormat="false" ht="12.75" hidden="false" customHeight="false" outlineLevel="0" collapsed="false"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</row>
    <row r="322" customFormat="false" ht="12.75" hidden="false" customHeight="false" outlineLevel="0" collapsed="false"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</row>
    <row r="323" customFormat="false" ht="12.75" hidden="false" customHeight="false" outlineLevel="0" collapsed="false"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</row>
    <row r="324" customFormat="false" ht="12.75" hidden="false" customHeight="false" outlineLevel="0" collapsed="false"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</row>
    <row r="325" customFormat="false" ht="12.75" hidden="false" customHeight="false" outlineLevel="0" collapsed="false"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</row>
    <row r="326" customFormat="false" ht="12.75" hidden="false" customHeight="false" outlineLevel="0" collapsed="false"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</row>
    <row r="327" customFormat="false" ht="12.75" hidden="false" customHeight="false" outlineLevel="0" collapsed="false"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</row>
    <row r="328" customFormat="false" ht="12.75" hidden="false" customHeight="false" outlineLevel="0" collapsed="false"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</row>
    <row r="329" customFormat="false" ht="12.75" hidden="false" customHeight="false" outlineLevel="0" collapsed="false"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</row>
    <row r="330" customFormat="false" ht="12.75" hidden="false" customHeight="false" outlineLevel="0" collapsed="false"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</row>
    <row r="331" customFormat="false" ht="12.75" hidden="false" customHeight="false" outlineLevel="0" collapsed="false"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</row>
    <row r="332" customFormat="false" ht="12.75" hidden="false" customHeight="false" outlineLevel="0" collapsed="false"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</row>
    <row r="333" customFormat="false" ht="12.75" hidden="false" customHeight="false" outlineLevel="0" collapsed="false"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</row>
    <row r="334" customFormat="false" ht="12.75" hidden="false" customHeight="false" outlineLevel="0" collapsed="false"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</row>
    <row r="335" customFormat="false" ht="12.75" hidden="false" customHeight="false" outlineLevel="0" collapsed="false"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</row>
    <row r="336" customFormat="false" ht="12.75" hidden="false" customHeight="false" outlineLevel="0" collapsed="false"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</row>
    <row r="337" customFormat="false" ht="12.75" hidden="false" customHeight="false" outlineLevel="0" collapsed="false"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</row>
    <row r="338" customFormat="false" ht="12.75" hidden="false" customHeight="false" outlineLevel="0" collapsed="false"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</row>
    <row r="339" customFormat="false" ht="12.75" hidden="false" customHeight="false" outlineLevel="0" collapsed="false"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</row>
    <row r="340" customFormat="false" ht="12.75" hidden="false" customHeight="false" outlineLevel="0" collapsed="false"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</row>
    <row r="341" customFormat="false" ht="12.75" hidden="false" customHeight="false" outlineLevel="0" collapsed="false"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</row>
    <row r="342" customFormat="false" ht="12.75" hidden="false" customHeight="false" outlineLevel="0" collapsed="false"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</row>
    <row r="343" customFormat="false" ht="12.75" hidden="false" customHeight="false" outlineLevel="0" collapsed="false"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</row>
    <row r="344" customFormat="false" ht="12.75" hidden="false" customHeight="false" outlineLevel="0" collapsed="false"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</row>
    <row r="345" customFormat="false" ht="12.75" hidden="false" customHeight="false" outlineLevel="0" collapsed="false"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</row>
    <row r="346" customFormat="false" ht="12.75" hidden="false" customHeight="false" outlineLevel="0" collapsed="false"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</row>
    <row r="347" customFormat="false" ht="12.75" hidden="false" customHeight="false" outlineLevel="0" collapsed="false"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</row>
    <row r="348" customFormat="false" ht="12.75" hidden="false" customHeight="false" outlineLevel="0" collapsed="false"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</row>
    <row r="349" customFormat="false" ht="12.75" hidden="false" customHeight="false" outlineLevel="0" collapsed="false"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</row>
    <row r="350" customFormat="false" ht="12.75" hidden="false" customHeight="false" outlineLevel="0" collapsed="false"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</row>
    <row r="351" customFormat="false" ht="12.75" hidden="false" customHeight="false" outlineLevel="0" collapsed="false"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</row>
    <row r="352" customFormat="false" ht="12.75" hidden="false" customHeight="false" outlineLevel="0" collapsed="false"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</row>
    <row r="353" customFormat="false" ht="12.75" hidden="false" customHeight="false" outlineLevel="0" collapsed="false"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</row>
    <row r="354" customFormat="false" ht="12.75" hidden="false" customHeight="false" outlineLevel="0" collapsed="false"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</row>
    <row r="355" customFormat="false" ht="12.75" hidden="false" customHeight="false" outlineLevel="0" collapsed="false"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</row>
    <row r="356" customFormat="false" ht="12.75" hidden="false" customHeight="false" outlineLevel="0" collapsed="false"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</row>
    <row r="357" customFormat="false" ht="12.75" hidden="false" customHeight="false" outlineLevel="0" collapsed="false"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</row>
    <row r="358" customFormat="false" ht="12.75" hidden="false" customHeight="false" outlineLevel="0" collapsed="false"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</row>
    <row r="359" customFormat="false" ht="12.75" hidden="false" customHeight="false" outlineLevel="0" collapsed="false"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</row>
    <row r="360" customFormat="false" ht="12.75" hidden="false" customHeight="false" outlineLevel="0" collapsed="false"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</row>
    <row r="361" customFormat="false" ht="12.75" hidden="false" customHeight="false" outlineLevel="0" collapsed="false"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</row>
    <row r="362" customFormat="false" ht="12.75" hidden="false" customHeight="false" outlineLevel="0" collapsed="false"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</row>
    <row r="363" customFormat="false" ht="12.75" hidden="false" customHeight="false" outlineLevel="0" collapsed="false"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</row>
    <row r="364" customFormat="false" ht="12.75" hidden="false" customHeight="false" outlineLevel="0" collapsed="false"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</row>
    <row r="365" customFormat="false" ht="12.75" hidden="false" customHeight="false" outlineLevel="0" collapsed="false"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</row>
    <row r="366" customFormat="false" ht="12.75" hidden="false" customHeight="false" outlineLevel="0" collapsed="false"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</row>
    <row r="367" customFormat="false" ht="12.75" hidden="false" customHeight="false" outlineLevel="0" collapsed="false"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</row>
    <row r="368" customFormat="false" ht="12.75" hidden="false" customHeight="false" outlineLevel="0" collapsed="false"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</row>
    <row r="369" customFormat="false" ht="12.75" hidden="false" customHeight="false" outlineLevel="0" collapsed="false"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</row>
    <row r="370" customFormat="false" ht="12.75" hidden="false" customHeight="false" outlineLevel="0" collapsed="false"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</row>
    <row r="371" customFormat="false" ht="12.75" hidden="false" customHeight="false" outlineLevel="0" collapsed="false"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</row>
    <row r="372" customFormat="false" ht="12.75" hidden="false" customHeight="false" outlineLevel="0" collapsed="false"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</row>
    <row r="373" customFormat="false" ht="12.75" hidden="false" customHeight="false" outlineLevel="0" collapsed="false"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</row>
    <row r="374" customFormat="false" ht="12.75" hidden="false" customHeight="false" outlineLevel="0" collapsed="false"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</row>
    <row r="375" customFormat="false" ht="12.75" hidden="false" customHeight="false" outlineLevel="0" collapsed="false"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</row>
    <row r="376" customFormat="false" ht="12.75" hidden="false" customHeight="false" outlineLevel="0" collapsed="false"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</row>
    <row r="377" customFormat="false" ht="12.75" hidden="false" customHeight="false" outlineLevel="0" collapsed="false"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</row>
    <row r="378" customFormat="false" ht="12.75" hidden="false" customHeight="false" outlineLevel="0" collapsed="false"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</row>
    <row r="379" customFormat="false" ht="12.75" hidden="false" customHeight="false" outlineLevel="0" collapsed="false"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</row>
    <row r="380" customFormat="false" ht="12.75" hidden="false" customHeight="false" outlineLevel="0" collapsed="false"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</row>
    <row r="381" customFormat="false" ht="12.75" hidden="false" customHeight="false" outlineLevel="0" collapsed="false"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</row>
    <row r="382" customFormat="false" ht="12.75" hidden="false" customHeight="false" outlineLevel="0" collapsed="false"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</row>
    <row r="383" customFormat="false" ht="12.75" hidden="false" customHeight="false" outlineLevel="0" collapsed="false"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</row>
    <row r="384" customFormat="false" ht="12.75" hidden="false" customHeight="false" outlineLevel="0" collapsed="false"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</row>
    <row r="385" customFormat="false" ht="12.75" hidden="false" customHeight="false" outlineLevel="0" collapsed="false"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</row>
    <row r="386" customFormat="false" ht="12.75" hidden="false" customHeight="false" outlineLevel="0" collapsed="false"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</row>
    <row r="387" customFormat="false" ht="12.75" hidden="false" customHeight="false" outlineLevel="0" collapsed="false"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</row>
    <row r="388" customFormat="false" ht="12.75" hidden="false" customHeight="false" outlineLevel="0" collapsed="false"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</row>
    <row r="389" customFormat="false" ht="12.75" hidden="false" customHeight="false" outlineLevel="0" collapsed="false"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</row>
    <row r="390" customFormat="false" ht="12.75" hidden="false" customHeight="false" outlineLevel="0" collapsed="false"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</row>
    <row r="391" customFormat="false" ht="12.75" hidden="false" customHeight="false" outlineLevel="0" collapsed="false"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</row>
    <row r="392" customFormat="false" ht="12.75" hidden="false" customHeight="false" outlineLevel="0" collapsed="false"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</row>
    <row r="393" customFormat="false" ht="12.75" hidden="false" customHeight="false" outlineLevel="0" collapsed="false"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</row>
    <row r="394" customFormat="false" ht="12.75" hidden="false" customHeight="false" outlineLevel="0" collapsed="false"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</row>
    <row r="395" customFormat="false" ht="12.75" hidden="false" customHeight="false" outlineLevel="0" collapsed="false"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</row>
    <row r="396" customFormat="false" ht="12.75" hidden="false" customHeight="false" outlineLevel="0" collapsed="false"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</row>
    <row r="397" customFormat="false" ht="12.75" hidden="false" customHeight="false" outlineLevel="0" collapsed="false"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</row>
    <row r="398" customFormat="false" ht="12.75" hidden="false" customHeight="false" outlineLevel="0" collapsed="false"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</row>
    <row r="399" customFormat="false" ht="12.75" hidden="false" customHeight="false" outlineLevel="0" collapsed="false"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</row>
    <row r="400" customFormat="false" ht="12.75" hidden="false" customHeight="false" outlineLevel="0" collapsed="false"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</row>
    <row r="401" customFormat="false" ht="12.75" hidden="false" customHeight="false" outlineLevel="0" collapsed="false"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</row>
    <row r="402" customFormat="false" ht="12.75" hidden="false" customHeight="false" outlineLevel="0" collapsed="false"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</row>
    <row r="403" customFormat="false" ht="12.75" hidden="false" customHeight="false" outlineLevel="0" collapsed="false"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</row>
    <row r="404" customFormat="false" ht="12.75" hidden="false" customHeight="false" outlineLevel="0" collapsed="false"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</row>
    <row r="405" customFormat="false" ht="12.75" hidden="false" customHeight="false" outlineLevel="0" collapsed="false"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</row>
    <row r="406" customFormat="false" ht="12.75" hidden="false" customHeight="false" outlineLevel="0" collapsed="false"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</row>
    <row r="407" customFormat="false" ht="12.75" hidden="false" customHeight="false" outlineLevel="0" collapsed="false"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</row>
    <row r="408" customFormat="false" ht="12.75" hidden="false" customHeight="false" outlineLevel="0" collapsed="false"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</row>
    <row r="409" customFormat="false" ht="12.75" hidden="false" customHeight="false" outlineLevel="0" collapsed="false"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</row>
    <row r="410" customFormat="false" ht="12.75" hidden="false" customHeight="false" outlineLevel="0" collapsed="false"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</row>
    <row r="411" customFormat="false" ht="12.75" hidden="false" customHeight="false" outlineLevel="0" collapsed="false"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</row>
    <row r="412" customFormat="false" ht="12.75" hidden="false" customHeight="false" outlineLevel="0" collapsed="false"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</row>
    <row r="413" customFormat="false" ht="12.75" hidden="false" customHeight="false" outlineLevel="0" collapsed="false"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</row>
    <row r="414" customFormat="false" ht="12.75" hidden="false" customHeight="false" outlineLevel="0" collapsed="false"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</row>
    <row r="415" customFormat="false" ht="12.75" hidden="false" customHeight="false" outlineLevel="0" collapsed="false"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</row>
    <row r="416" customFormat="false" ht="12.75" hidden="false" customHeight="false" outlineLevel="0" collapsed="false"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</row>
    <row r="417" customFormat="false" ht="12.75" hidden="false" customHeight="false" outlineLevel="0" collapsed="false"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</row>
    <row r="418" customFormat="false" ht="12.75" hidden="false" customHeight="false" outlineLevel="0" collapsed="false"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</row>
    <row r="419" customFormat="false" ht="12.75" hidden="false" customHeight="false" outlineLevel="0" collapsed="false"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</row>
    <row r="420" customFormat="false" ht="12.75" hidden="false" customHeight="false" outlineLevel="0" collapsed="false"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</row>
    <row r="421" customFormat="false" ht="12.75" hidden="false" customHeight="false" outlineLevel="0" collapsed="false"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</row>
    <row r="422" customFormat="false" ht="12.75" hidden="false" customHeight="false" outlineLevel="0" collapsed="false"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</row>
    <row r="423" customFormat="false" ht="12.75" hidden="false" customHeight="false" outlineLevel="0" collapsed="false"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</row>
    <row r="424" customFormat="false" ht="12.75" hidden="false" customHeight="false" outlineLevel="0" collapsed="false"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</row>
    <row r="425" customFormat="false" ht="12.75" hidden="false" customHeight="false" outlineLevel="0" collapsed="false"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</row>
    <row r="426" customFormat="false" ht="12.75" hidden="false" customHeight="false" outlineLevel="0" collapsed="false"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</row>
    <row r="427" customFormat="false" ht="12.75" hidden="false" customHeight="false" outlineLevel="0" collapsed="false"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</row>
    <row r="428" customFormat="false" ht="12.75" hidden="false" customHeight="false" outlineLevel="0" collapsed="false"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</row>
    <row r="429" customFormat="false" ht="12.75" hidden="false" customHeight="false" outlineLevel="0" collapsed="false"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</row>
    <row r="430" customFormat="false" ht="12.75" hidden="false" customHeight="false" outlineLevel="0" collapsed="false"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</row>
    <row r="431" customFormat="false" ht="12.75" hidden="false" customHeight="false" outlineLevel="0" collapsed="false"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</row>
    <row r="432" customFormat="false" ht="12.75" hidden="false" customHeight="false" outlineLevel="0" collapsed="false"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</row>
    <row r="433" customFormat="false" ht="12.75" hidden="false" customHeight="false" outlineLevel="0" collapsed="false"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</row>
    <row r="434" customFormat="false" ht="12.75" hidden="false" customHeight="false" outlineLevel="0" collapsed="false"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</row>
    <row r="435" customFormat="false" ht="12.75" hidden="false" customHeight="false" outlineLevel="0" collapsed="false"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</row>
    <row r="436" customFormat="false" ht="12.75" hidden="false" customHeight="false" outlineLevel="0" collapsed="false"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</row>
    <row r="437" customFormat="false" ht="12.75" hidden="false" customHeight="false" outlineLevel="0" collapsed="false"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</row>
    <row r="438" customFormat="false" ht="12.75" hidden="false" customHeight="false" outlineLevel="0" collapsed="false"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</row>
    <row r="439" customFormat="false" ht="12.75" hidden="false" customHeight="false" outlineLevel="0" collapsed="false"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</row>
    <row r="440" customFormat="false" ht="12.75" hidden="false" customHeight="false" outlineLevel="0" collapsed="false"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</row>
    <row r="441" customFormat="false" ht="12.75" hidden="false" customHeight="false" outlineLevel="0" collapsed="false"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</row>
    <row r="442" customFormat="false" ht="12.75" hidden="false" customHeight="false" outlineLevel="0" collapsed="false"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</row>
    <row r="443" customFormat="false" ht="12.75" hidden="false" customHeight="false" outlineLevel="0" collapsed="false"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</row>
    <row r="444" customFormat="false" ht="12.75" hidden="false" customHeight="false" outlineLevel="0" collapsed="false"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</row>
    <row r="445" customFormat="false" ht="12.75" hidden="false" customHeight="false" outlineLevel="0" collapsed="false"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</row>
    <row r="446" customFormat="false" ht="12.75" hidden="false" customHeight="false" outlineLevel="0" collapsed="false"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</row>
    <row r="447" customFormat="false" ht="12.75" hidden="false" customHeight="false" outlineLevel="0" collapsed="false"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</row>
    <row r="448" customFormat="false" ht="12.75" hidden="false" customHeight="false" outlineLevel="0" collapsed="false"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</row>
    <row r="449" customFormat="false" ht="12.75" hidden="false" customHeight="false" outlineLevel="0" collapsed="false"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</row>
    <row r="450" customFormat="false" ht="12.75" hidden="false" customHeight="false" outlineLevel="0" collapsed="false"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</row>
    <row r="451" customFormat="false" ht="12.75" hidden="false" customHeight="false" outlineLevel="0" collapsed="false"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</row>
    <row r="452" customFormat="false" ht="12.75" hidden="false" customHeight="false" outlineLevel="0" collapsed="false"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</row>
    <row r="453" customFormat="false" ht="12.75" hidden="false" customHeight="false" outlineLevel="0" collapsed="false"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</row>
    <row r="454" customFormat="false" ht="12.75" hidden="false" customHeight="false" outlineLevel="0" collapsed="false"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</row>
    <row r="455" customFormat="false" ht="12.75" hidden="false" customHeight="false" outlineLevel="0" collapsed="false"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</row>
    <row r="456" customFormat="false" ht="12.75" hidden="false" customHeight="false" outlineLevel="0" collapsed="false"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</row>
    <row r="457" customFormat="false" ht="12.75" hidden="false" customHeight="false" outlineLevel="0" collapsed="false"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</row>
    <row r="458" customFormat="false" ht="12.75" hidden="false" customHeight="false" outlineLevel="0" collapsed="false"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</row>
    <row r="459" customFormat="false" ht="12.75" hidden="false" customHeight="false" outlineLevel="0" collapsed="false"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</row>
    <row r="460" customFormat="false" ht="12.75" hidden="false" customHeight="false" outlineLevel="0" collapsed="false"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</row>
    <row r="461" customFormat="false" ht="12.75" hidden="false" customHeight="false" outlineLevel="0" collapsed="false"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</row>
    <row r="462" customFormat="false" ht="12.75" hidden="false" customHeight="false" outlineLevel="0" collapsed="false"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</row>
    <row r="463" customFormat="false" ht="12.75" hidden="false" customHeight="false" outlineLevel="0" collapsed="false"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</row>
    <row r="464" customFormat="false" ht="12.75" hidden="false" customHeight="false" outlineLevel="0" collapsed="false"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</row>
    <row r="465" customFormat="false" ht="12.75" hidden="false" customHeight="false" outlineLevel="0" collapsed="false"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</row>
    <row r="466" customFormat="false" ht="12.75" hidden="false" customHeight="false" outlineLevel="0" collapsed="false"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</row>
    <row r="467" customFormat="false" ht="12.75" hidden="false" customHeight="false" outlineLevel="0" collapsed="false"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</row>
    <row r="468" customFormat="false" ht="12.75" hidden="false" customHeight="false" outlineLevel="0" collapsed="false"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</row>
    <row r="469" customFormat="false" ht="12.75" hidden="false" customHeight="false" outlineLevel="0" collapsed="false"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</row>
    <row r="470" customFormat="false" ht="12.75" hidden="false" customHeight="false" outlineLevel="0" collapsed="false"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</row>
    <row r="471" customFormat="false" ht="12.75" hidden="false" customHeight="false" outlineLevel="0" collapsed="false"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</row>
    <row r="472" customFormat="false" ht="12.75" hidden="false" customHeight="false" outlineLevel="0" collapsed="false"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</row>
    <row r="473" customFormat="false" ht="12.75" hidden="false" customHeight="false" outlineLevel="0" collapsed="false"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</row>
    <row r="474" customFormat="false" ht="12.75" hidden="false" customHeight="false" outlineLevel="0" collapsed="false"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</row>
    <row r="475" customFormat="false" ht="12.75" hidden="false" customHeight="false" outlineLevel="0" collapsed="false"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</row>
    <row r="476" customFormat="false" ht="12.75" hidden="false" customHeight="false" outlineLevel="0" collapsed="false"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</row>
    <row r="477" customFormat="false" ht="12.75" hidden="false" customHeight="false" outlineLevel="0" collapsed="false"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</row>
    <row r="478" customFormat="false" ht="12.75" hidden="false" customHeight="false" outlineLevel="0" collapsed="false"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</row>
    <row r="479" customFormat="false" ht="12.75" hidden="false" customHeight="false" outlineLevel="0" collapsed="false"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</row>
    <row r="480" customFormat="false" ht="12.75" hidden="false" customHeight="false" outlineLevel="0" collapsed="false"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</row>
    <row r="481" customFormat="false" ht="12.75" hidden="false" customHeight="false" outlineLevel="0" collapsed="false"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</row>
    <row r="482" customFormat="false" ht="12.75" hidden="false" customHeight="false" outlineLevel="0" collapsed="false"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</row>
    <row r="483" customFormat="false" ht="12.75" hidden="false" customHeight="false" outlineLevel="0" collapsed="false"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</row>
    <row r="484" customFormat="false" ht="12.75" hidden="false" customHeight="false" outlineLevel="0" collapsed="false"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</row>
    <row r="485" customFormat="false" ht="12.75" hidden="false" customHeight="false" outlineLevel="0" collapsed="false"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</row>
    <row r="486" customFormat="false" ht="12.75" hidden="false" customHeight="false" outlineLevel="0" collapsed="false"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</row>
    <row r="487" customFormat="false" ht="12.75" hidden="false" customHeight="false" outlineLevel="0" collapsed="false"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</row>
    <row r="488" customFormat="false" ht="12.75" hidden="false" customHeight="false" outlineLevel="0" collapsed="false"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</row>
    <row r="489" customFormat="false" ht="12.75" hidden="false" customHeight="false" outlineLevel="0" collapsed="false"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</row>
    <row r="490" customFormat="false" ht="12.75" hidden="false" customHeight="false" outlineLevel="0" collapsed="false"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</row>
    <row r="491" customFormat="false" ht="12.75" hidden="false" customHeight="false" outlineLevel="0" collapsed="false"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</row>
    <row r="492" customFormat="false" ht="12.75" hidden="false" customHeight="false" outlineLevel="0" collapsed="false"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</row>
    <row r="493" customFormat="false" ht="12.75" hidden="false" customHeight="false" outlineLevel="0" collapsed="false"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</row>
    <row r="494" customFormat="false" ht="12.75" hidden="false" customHeight="false" outlineLevel="0" collapsed="false"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</row>
    <row r="495" customFormat="false" ht="12.75" hidden="false" customHeight="false" outlineLevel="0" collapsed="false"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</row>
    <row r="496" customFormat="false" ht="12.75" hidden="false" customHeight="false" outlineLevel="0" collapsed="false"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</row>
    <row r="497" customFormat="false" ht="12.75" hidden="false" customHeight="false" outlineLevel="0" collapsed="false"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</row>
    <row r="498" customFormat="false" ht="12.75" hidden="false" customHeight="false" outlineLevel="0" collapsed="false"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</row>
    <row r="499" customFormat="false" ht="12.75" hidden="false" customHeight="false" outlineLevel="0" collapsed="false"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</row>
    <row r="500" customFormat="false" ht="12.75" hidden="false" customHeight="false" outlineLevel="0" collapsed="false"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</row>
    <row r="501" customFormat="false" ht="12.75" hidden="false" customHeight="false" outlineLevel="0" collapsed="false"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</row>
    <row r="502" customFormat="false" ht="12.75" hidden="false" customHeight="false" outlineLevel="0" collapsed="false"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</row>
    <row r="503" customFormat="false" ht="12.75" hidden="false" customHeight="false" outlineLevel="0" collapsed="false"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</row>
    <row r="504" customFormat="false" ht="12.75" hidden="false" customHeight="false" outlineLevel="0" collapsed="false"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</row>
    <row r="505" customFormat="false" ht="12.75" hidden="false" customHeight="false" outlineLevel="0" collapsed="false"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</row>
    <row r="506" customFormat="false" ht="12.75" hidden="false" customHeight="false" outlineLevel="0" collapsed="false"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</row>
    <row r="507" customFormat="false" ht="12.75" hidden="false" customHeight="false" outlineLevel="0" collapsed="false"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</row>
    <row r="508" customFormat="false" ht="12.75" hidden="false" customHeight="false" outlineLevel="0" collapsed="false"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</row>
    <row r="509" customFormat="false" ht="12.75" hidden="false" customHeight="false" outlineLevel="0" collapsed="false"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</row>
    <row r="510" customFormat="false" ht="12.75" hidden="false" customHeight="false" outlineLevel="0" collapsed="false"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</row>
    <row r="511" customFormat="false" ht="12.75" hidden="false" customHeight="false" outlineLevel="0" collapsed="false"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</row>
    <row r="512" customFormat="false" ht="12.75" hidden="false" customHeight="false" outlineLevel="0" collapsed="false"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</row>
    <row r="513" customFormat="false" ht="12.75" hidden="false" customHeight="false" outlineLevel="0" collapsed="false"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</row>
    <row r="514" customFormat="false" ht="12.75" hidden="false" customHeight="false" outlineLevel="0" collapsed="false"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</row>
    <row r="515" customFormat="false" ht="12.75" hidden="false" customHeight="false" outlineLevel="0" collapsed="false"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</row>
    <row r="516" customFormat="false" ht="12.75" hidden="false" customHeight="false" outlineLevel="0" collapsed="false"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</row>
    <row r="517" customFormat="false" ht="12.75" hidden="false" customHeight="false" outlineLevel="0" collapsed="false"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</row>
    <row r="518" customFormat="false" ht="12.75" hidden="false" customHeight="false" outlineLevel="0" collapsed="false"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</row>
    <row r="519" customFormat="false" ht="12.75" hidden="false" customHeight="false" outlineLevel="0" collapsed="false"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</row>
    <row r="520" customFormat="false" ht="12.75" hidden="false" customHeight="false" outlineLevel="0" collapsed="false"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</row>
    <row r="521" customFormat="false" ht="12.75" hidden="false" customHeight="false" outlineLevel="0" collapsed="false"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</row>
    <row r="522" customFormat="false" ht="12.75" hidden="false" customHeight="false" outlineLevel="0" collapsed="false"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</row>
    <row r="523" customFormat="false" ht="12.75" hidden="false" customHeight="false" outlineLevel="0" collapsed="false"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</row>
    <row r="524" customFormat="false" ht="12.75" hidden="false" customHeight="false" outlineLevel="0" collapsed="false"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</row>
    <row r="525" customFormat="false" ht="12.75" hidden="false" customHeight="false" outlineLevel="0" collapsed="false"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</row>
    <row r="526" customFormat="false" ht="12.75" hidden="false" customHeight="false" outlineLevel="0" collapsed="false"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</row>
    <row r="527" customFormat="false" ht="12.75" hidden="false" customHeight="false" outlineLevel="0" collapsed="false"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</row>
    <row r="528" customFormat="false" ht="12.75" hidden="false" customHeight="false" outlineLevel="0" collapsed="false"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</row>
    <row r="529" customFormat="false" ht="12.75" hidden="false" customHeight="false" outlineLevel="0" collapsed="false"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</row>
    <row r="530" customFormat="false" ht="12.75" hidden="false" customHeight="false" outlineLevel="0" collapsed="false"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</row>
    <row r="531" customFormat="false" ht="12.75" hidden="false" customHeight="false" outlineLevel="0" collapsed="false"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</row>
    <row r="532" customFormat="false" ht="12.75" hidden="false" customHeight="false" outlineLevel="0" collapsed="false"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</row>
    <row r="533" customFormat="false" ht="12.75" hidden="false" customHeight="false" outlineLevel="0" collapsed="false"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</row>
    <row r="534" customFormat="false" ht="12.75" hidden="false" customHeight="false" outlineLevel="0" collapsed="false"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</row>
    <row r="535" customFormat="false" ht="12.75" hidden="false" customHeight="false" outlineLevel="0" collapsed="false"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</row>
    <row r="536" customFormat="false" ht="12.75" hidden="false" customHeight="false" outlineLevel="0" collapsed="false"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</row>
    <row r="537" customFormat="false" ht="12.75" hidden="false" customHeight="false" outlineLevel="0" collapsed="false"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</row>
    <row r="538" customFormat="false" ht="12.75" hidden="false" customHeight="false" outlineLevel="0" collapsed="false"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</row>
    <row r="539" customFormat="false" ht="12.75" hidden="false" customHeight="false" outlineLevel="0" collapsed="false"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</row>
    <row r="540" customFormat="false" ht="12.75" hidden="false" customHeight="false" outlineLevel="0" collapsed="false"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</row>
    <row r="541" customFormat="false" ht="12.75" hidden="false" customHeight="false" outlineLevel="0" collapsed="false"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</row>
    <row r="542" customFormat="false" ht="12.75" hidden="false" customHeight="false" outlineLevel="0" collapsed="false"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</row>
    <row r="543" customFormat="false" ht="12.75" hidden="false" customHeight="false" outlineLevel="0" collapsed="false"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</row>
    <row r="544" customFormat="false" ht="12.75" hidden="false" customHeight="false" outlineLevel="0" collapsed="false"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</row>
    <row r="545" customFormat="false" ht="12.75" hidden="false" customHeight="false" outlineLevel="0" collapsed="false"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</row>
    <row r="546" customFormat="false" ht="12.75" hidden="false" customHeight="false" outlineLevel="0" collapsed="false"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</row>
    <row r="547" customFormat="false" ht="12.75" hidden="false" customHeight="false" outlineLevel="0" collapsed="false"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</row>
    <row r="548" customFormat="false" ht="12.75" hidden="false" customHeight="false" outlineLevel="0" collapsed="false"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</row>
    <row r="549" customFormat="false" ht="12.75" hidden="false" customHeight="false" outlineLevel="0" collapsed="false"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</row>
    <row r="550" customFormat="false" ht="12.75" hidden="false" customHeight="false" outlineLevel="0" collapsed="false"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</row>
    <row r="551" customFormat="false" ht="12.75" hidden="false" customHeight="false" outlineLevel="0" collapsed="false"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</row>
    <row r="552" customFormat="false" ht="12.75" hidden="false" customHeight="false" outlineLevel="0" collapsed="false"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</row>
    <row r="553" customFormat="false" ht="12.75" hidden="false" customHeight="false" outlineLevel="0" collapsed="false"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</row>
    <row r="554" customFormat="false" ht="12.75" hidden="false" customHeight="false" outlineLevel="0" collapsed="false"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</row>
    <row r="555" customFormat="false" ht="12.75" hidden="false" customHeight="false" outlineLevel="0" collapsed="false"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</row>
    <row r="556" customFormat="false" ht="12.75" hidden="false" customHeight="false" outlineLevel="0" collapsed="false"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</row>
    <row r="557" customFormat="false" ht="12.75" hidden="false" customHeight="false" outlineLevel="0" collapsed="false"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</row>
    <row r="558" customFormat="false" ht="12.75" hidden="false" customHeight="false" outlineLevel="0" collapsed="false"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</row>
    <row r="559" customFormat="false" ht="12.75" hidden="false" customHeight="false" outlineLevel="0" collapsed="false"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</row>
    <row r="560" customFormat="false" ht="12.75" hidden="false" customHeight="false" outlineLevel="0" collapsed="false"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</row>
    <row r="561" customFormat="false" ht="12.75" hidden="false" customHeight="false" outlineLevel="0" collapsed="false"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</row>
    <row r="562" customFormat="false" ht="12.75" hidden="false" customHeight="false" outlineLevel="0" collapsed="false"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</row>
    <row r="563" customFormat="false" ht="12.75" hidden="false" customHeight="false" outlineLevel="0" collapsed="false"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</row>
    <row r="564" customFormat="false" ht="12.75" hidden="false" customHeight="false" outlineLevel="0" collapsed="false"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</row>
    <row r="565" customFormat="false" ht="12.75" hidden="false" customHeight="false" outlineLevel="0" collapsed="false"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</row>
    <row r="566" customFormat="false" ht="12.75" hidden="false" customHeight="false" outlineLevel="0" collapsed="false"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</row>
    <row r="567" customFormat="false" ht="12.75" hidden="false" customHeight="false" outlineLevel="0" collapsed="false"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</row>
    <row r="568" customFormat="false" ht="12.75" hidden="false" customHeight="false" outlineLevel="0" collapsed="false"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</row>
    <row r="569" customFormat="false" ht="12.75" hidden="false" customHeight="false" outlineLevel="0" collapsed="false"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</row>
    <row r="570" customFormat="false" ht="12.75" hidden="false" customHeight="false" outlineLevel="0" collapsed="false"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</row>
    <row r="571" customFormat="false" ht="12.75" hidden="false" customHeight="false" outlineLevel="0" collapsed="false"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</row>
    <row r="572" customFormat="false" ht="12.75" hidden="false" customHeight="false" outlineLevel="0" collapsed="false"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</row>
    <row r="573" customFormat="false" ht="12.75" hidden="false" customHeight="false" outlineLevel="0" collapsed="false"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</row>
    <row r="574" customFormat="false" ht="12.75" hidden="false" customHeight="false" outlineLevel="0" collapsed="false"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</row>
    <row r="575" customFormat="false" ht="12.75" hidden="false" customHeight="false" outlineLevel="0" collapsed="false"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</row>
    <row r="576" customFormat="false" ht="12.75" hidden="false" customHeight="false" outlineLevel="0" collapsed="false"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</row>
    <row r="577" customFormat="false" ht="12.75" hidden="false" customHeight="false" outlineLevel="0" collapsed="false"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</row>
    <row r="578" customFormat="false" ht="12.75" hidden="false" customHeight="false" outlineLevel="0" collapsed="false"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</row>
    <row r="579" customFormat="false" ht="12.75" hidden="false" customHeight="false" outlineLevel="0" collapsed="false"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</row>
    <row r="580" customFormat="false" ht="12.75" hidden="false" customHeight="false" outlineLevel="0" collapsed="false"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</row>
    <row r="581" customFormat="false" ht="12.75" hidden="false" customHeight="false" outlineLevel="0" collapsed="false"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</row>
    <row r="582" customFormat="false" ht="12.75" hidden="false" customHeight="false" outlineLevel="0" collapsed="false"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</row>
    <row r="583" customFormat="false" ht="12.75" hidden="false" customHeight="false" outlineLevel="0" collapsed="false"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</row>
    <row r="584" customFormat="false" ht="12.75" hidden="false" customHeight="false" outlineLevel="0" collapsed="false"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</row>
    <row r="585" customFormat="false" ht="12.75" hidden="false" customHeight="false" outlineLevel="0" collapsed="false"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</row>
    <row r="586" customFormat="false" ht="12.75" hidden="false" customHeight="false" outlineLevel="0" collapsed="false"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</row>
    <row r="587" customFormat="false" ht="12.75" hidden="false" customHeight="false" outlineLevel="0" collapsed="false"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</row>
    <row r="588" customFormat="false" ht="12.75" hidden="false" customHeight="false" outlineLevel="0" collapsed="false"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</row>
    <row r="589" customFormat="false" ht="12.75" hidden="false" customHeight="false" outlineLevel="0" collapsed="false"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</row>
    <row r="590" customFormat="false" ht="12.75" hidden="false" customHeight="false" outlineLevel="0" collapsed="false"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</row>
    <row r="591" customFormat="false" ht="12.75" hidden="false" customHeight="false" outlineLevel="0" collapsed="false"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</row>
    <row r="592" customFormat="false" ht="12.75" hidden="false" customHeight="false" outlineLevel="0" collapsed="false"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</row>
    <row r="593" customFormat="false" ht="12.75" hidden="false" customHeight="false" outlineLevel="0" collapsed="false"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</row>
    <row r="594" customFormat="false" ht="12.75" hidden="false" customHeight="false" outlineLevel="0" collapsed="false"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</row>
    <row r="595" customFormat="false" ht="12.75" hidden="false" customHeight="false" outlineLevel="0" collapsed="false"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</row>
    <row r="596" customFormat="false" ht="12.75" hidden="false" customHeight="false" outlineLevel="0" collapsed="false"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</row>
    <row r="597" customFormat="false" ht="12.75" hidden="false" customHeight="false" outlineLevel="0" collapsed="false"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</row>
    <row r="598" customFormat="false" ht="12.75" hidden="false" customHeight="false" outlineLevel="0" collapsed="false"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</row>
    <row r="599" customFormat="false" ht="12.75" hidden="false" customHeight="false" outlineLevel="0" collapsed="false"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</row>
    <row r="600" customFormat="false" ht="12.75" hidden="false" customHeight="false" outlineLevel="0" collapsed="false"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</row>
    <row r="601" customFormat="false" ht="12.75" hidden="false" customHeight="false" outlineLevel="0" collapsed="false"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</row>
    <row r="602" customFormat="false" ht="12.75" hidden="false" customHeight="false" outlineLevel="0" collapsed="false"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</row>
    <row r="603" customFormat="false" ht="12.75" hidden="false" customHeight="false" outlineLevel="0" collapsed="false"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</row>
    <row r="604" customFormat="false" ht="12.75" hidden="false" customHeight="false" outlineLevel="0" collapsed="false"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</row>
    <row r="605" customFormat="false" ht="12.75" hidden="false" customHeight="false" outlineLevel="0" collapsed="false"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</row>
    <row r="606" customFormat="false" ht="12.75" hidden="false" customHeight="false" outlineLevel="0" collapsed="false"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</row>
    <row r="607" customFormat="false" ht="12.75" hidden="false" customHeight="false" outlineLevel="0" collapsed="false"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</row>
    <row r="608" customFormat="false" ht="12.75" hidden="false" customHeight="false" outlineLevel="0" collapsed="false"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</row>
    <row r="609" customFormat="false" ht="12.75" hidden="false" customHeight="false" outlineLevel="0" collapsed="false"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</row>
    <row r="610" customFormat="false" ht="12.75" hidden="false" customHeight="false" outlineLevel="0" collapsed="false"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</row>
    <row r="611" customFormat="false" ht="12.75" hidden="false" customHeight="false" outlineLevel="0" collapsed="false"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</row>
    <row r="612" customFormat="false" ht="12.75" hidden="false" customHeight="false" outlineLevel="0" collapsed="false"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</row>
    <row r="613" customFormat="false" ht="12.75" hidden="false" customHeight="false" outlineLevel="0" collapsed="false"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</row>
    <row r="614" customFormat="false" ht="12.75" hidden="false" customHeight="false" outlineLevel="0" collapsed="false"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</row>
    <row r="615" customFormat="false" ht="12.75" hidden="false" customHeight="false" outlineLevel="0" collapsed="false"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</row>
    <row r="616" customFormat="false" ht="12.75" hidden="false" customHeight="false" outlineLevel="0" collapsed="false"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</row>
    <row r="617" customFormat="false" ht="12.75" hidden="false" customHeight="false" outlineLevel="0" collapsed="false"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</row>
    <row r="618" customFormat="false" ht="12.75" hidden="false" customHeight="false" outlineLevel="0" collapsed="false"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</row>
    <row r="619" customFormat="false" ht="12.75" hidden="false" customHeight="false" outlineLevel="0" collapsed="false"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</row>
    <row r="620" customFormat="false" ht="12.75" hidden="false" customHeight="false" outlineLevel="0" collapsed="false"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</row>
    <row r="621" customFormat="false" ht="12.75" hidden="false" customHeight="false" outlineLevel="0" collapsed="false"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</row>
    <row r="622" customFormat="false" ht="12.75" hidden="false" customHeight="false" outlineLevel="0" collapsed="false"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</row>
    <row r="623" customFormat="false" ht="12.75" hidden="false" customHeight="false" outlineLevel="0" collapsed="false"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</row>
    <row r="624" customFormat="false" ht="12.75" hidden="false" customHeight="false" outlineLevel="0" collapsed="false"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</row>
    <row r="625" customFormat="false" ht="12.75" hidden="false" customHeight="false" outlineLevel="0" collapsed="false"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</row>
    <row r="626" customFormat="false" ht="12.75" hidden="false" customHeight="false" outlineLevel="0" collapsed="false"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</row>
    <row r="627" customFormat="false" ht="12.75" hidden="false" customHeight="false" outlineLevel="0" collapsed="false"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</row>
    <row r="628" customFormat="false" ht="12.75" hidden="false" customHeight="false" outlineLevel="0" collapsed="false"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</row>
    <row r="629" customFormat="false" ht="12.75" hidden="false" customHeight="false" outlineLevel="0" collapsed="false"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</row>
    <row r="630" customFormat="false" ht="12.75" hidden="false" customHeight="false" outlineLevel="0" collapsed="false"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</row>
    <row r="631" customFormat="false" ht="12.75" hidden="false" customHeight="false" outlineLevel="0" collapsed="false"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</row>
    <row r="632" customFormat="false" ht="12.75" hidden="false" customHeight="false" outlineLevel="0" collapsed="false"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</row>
    <row r="633" customFormat="false" ht="12.75" hidden="false" customHeight="false" outlineLevel="0" collapsed="false"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</row>
    <row r="634" customFormat="false" ht="12.75" hidden="false" customHeight="false" outlineLevel="0" collapsed="false"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</row>
    <row r="635" customFormat="false" ht="12.75" hidden="false" customHeight="false" outlineLevel="0" collapsed="false"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</row>
    <row r="636" customFormat="false" ht="12.75" hidden="false" customHeight="false" outlineLevel="0" collapsed="false"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</row>
    <row r="637" customFormat="false" ht="12.75" hidden="false" customHeight="false" outlineLevel="0" collapsed="false"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</row>
    <row r="638" customFormat="false" ht="12.75" hidden="false" customHeight="false" outlineLevel="0" collapsed="false"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</row>
    <row r="639" customFormat="false" ht="12.75" hidden="false" customHeight="false" outlineLevel="0" collapsed="false"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</row>
    <row r="640" customFormat="false" ht="12.75" hidden="false" customHeight="false" outlineLevel="0" collapsed="false"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</row>
    <row r="641" customFormat="false" ht="12.75" hidden="false" customHeight="false" outlineLevel="0" collapsed="false"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</row>
    <row r="642" customFormat="false" ht="12.75" hidden="false" customHeight="false" outlineLevel="0" collapsed="false"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</row>
    <row r="643" customFormat="false" ht="12.75" hidden="false" customHeight="false" outlineLevel="0" collapsed="false"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</row>
    <row r="644" customFormat="false" ht="12.75" hidden="false" customHeight="false" outlineLevel="0" collapsed="false"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</row>
    <row r="645" customFormat="false" ht="12.75" hidden="false" customHeight="false" outlineLevel="0" collapsed="false"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</row>
    <row r="646" customFormat="false" ht="12.75" hidden="false" customHeight="false" outlineLevel="0" collapsed="false"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</row>
    <row r="647" customFormat="false" ht="12.75" hidden="false" customHeight="false" outlineLevel="0" collapsed="false"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</row>
    <row r="648" customFormat="false" ht="12.75" hidden="false" customHeight="false" outlineLevel="0" collapsed="false"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</row>
    <row r="649" customFormat="false" ht="12.75" hidden="false" customHeight="false" outlineLevel="0" collapsed="false"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</row>
    <row r="650" customFormat="false" ht="12.75" hidden="false" customHeight="false" outlineLevel="0" collapsed="false"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</row>
    <row r="651" customFormat="false" ht="12.75" hidden="false" customHeight="false" outlineLevel="0" collapsed="false"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</row>
    <row r="652" customFormat="false" ht="12.75" hidden="false" customHeight="false" outlineLevel="0" collapsed="false"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</row>
    <row r="653" customFormat="false" ht="12.75" hidden="false" customHeight="false" outlineLevel="0" collapsed="false"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</row>
    <row r="654" customFormat="false" ht="12.75" hidden="false" customHeight="false" outlineLevel="0" collapsed="false"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</row>
    <row r="655" customFormat="false" ht="12.75" hidden="false" customHeight="false" outlineLevel="0" collapsed="false"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</row>
    <row r="656" customFormat="false" ht="12.75" hidden="false" customHeight="false" outlineLevel="0" collapsed="false"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</row>
    <row r="657" customFormat="false" ht="12.75" hidden="false" customHeight="false" outlineLevel="0" collapsed="false"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</row>
    <row r="658" customFormat="false" ht="12.75" hidden="false" customHeight="false" outlineLevel="0" collapsed="false"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</row>
    <row r="659" customFormat="false" ht="12.75" hidden="false" customHeight="false" outlineLevel="0" collapsed="false"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</row>
    <row r="660" customFormat="false" ht="12.75" hidden="false" customHeight="false" outlineLevel="0" collapsed="false"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</row>
    <row r="661" customFormat="false" ht="12.75" hidden="false" customHeight="false" outlineLevel="0" collapsed="false"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</row>
    <row r="662" customFormat="false" ht="12.75" hidden="false" customHeight="false" outlineLevel="0" collapsed="false"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</row>
    <row r="663" customFormat="false" ht="12.75" hidden="false" customHeight="false" outlineLevel="0" collapsed="false"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</row>
    <row r="664" customFormat="false" ht="12.75" hidden="false" customHeight="false" outlineLevel="0" collapsed="false"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</row>
    <row r="665" customFormat="false" ht="12.75" hidden="false" customHeight="false" outlineLevel="0" collapsed="false"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</row>
    <row r="666" customFormat="false" ht="12.75" hidden="false" customHeight="false" outlineLevel="0" collapsed="false"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</row>
    <row r="667" customFormat="false" ht="12.75" hidden="false" customHeight="false" outlineLevel="0" collapsed="false"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</row>
    <row r="668" customFormat="false" ht="12.75" hidden="false" customHeight="false" outlineLevel="0" collapsed="false"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</row>
    <row r="669" customFormat="false" ht="12.75" hidden="false" customHeight="false" outlineLevel="0" collapsed="false"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</row>
    <row r="670" customFormat="false" ht="12.75" hidden="false" customHeight="false" outlineLevel="0" collapsed="false"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</row>
    <row r="671" customFormat="false" ht="12.75" hidden="false" customHeight="false" outlineLevel="0" collapsed="false"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</row>
    <row r="672" customFormat="false" ht="12.75" hidden="false" customHeight="false" outlineLevel="0" collapsed="false"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</row>
    <row r="673" customFormat="false" ht="12.75" hidden="false" customHeight="false" outlineLevel="0" collapsed="false"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</row>
    <row r="674" customFormat="false" ht="12.75" hidden="false" customHeight="false" outlineLevel="0" collapsed="false"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</row>
    <row r="675" customFormat="false" ht="12.75" hidden="false" customHeight="false" outlineLevel="0" collapsed="false"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</row>
    <row r="676" customFormat="false" ht="12.75" hidden="false" customHeight="false" outlineLevel="0" collapsed="false"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</row>
    <row r="677" customFormat="false" ht="12.75" hidden="false" customHeight="false" outlineLevel="0" collapsed="false"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</row>
    <row r="678" customFormat="false" ht="12.75" hidden="false" customHeight="false" outlineLevel="0" collapsed="false"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</row>
    <row r="679" customFormat="false" ht="12.75" hidden="false" customHeight="false" outlineLevel="0" collapsed="false"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</row>
    <row r="680" customFormat="false" ht="12.75" hidden="false" customHeight="false" outlineLevel="0" collapsed="false"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</row>
    <row r="681" customFormat="false" ht="12.75" hidden="false" customHeight="false" outlineLevel="0" collapsed="false"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</row>
    <row r="682" customFormat="false" ht="12.75" hidden="false" customHeight="false" outlineLevel="0" collapsed="false"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</row>
    <row r="683" customFormat="false" ht="12.75" hidden="false" customHeight="false" outlineLevel="0" collapsed="false"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</row>
    <row r="684" customFormat="false" ht="12.75" hidden="false" customHeight="false" outlineLevel="0" collapsed="false"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</row>
    <row r="685" customFormat="false" ht="12.75" hidden="false" customHeight="false" outlineLevel="0" collapsed="false"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</row>
    <row r="686" customFormat="false" ht="12.75" hidden="false" customHeight="false" outlineLevel="0" collapsed="false"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</row>
    <row r="687" customFormat="false" ht="12.75" hidden="false" customHeight="false" outlineLevel="0" collapsed="false"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</row>
    <row r="688" customFormat="false" ht="12.75" hidden="false" customHeight="false" outlineLevel="0" collapsed="false"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</row>
    <row r="689" customFormat="false" ht="12.75" hidden="false" customHeight="false" outlineLevel="0" collapsed="false"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</row>
    <row r="690" customFormat="false" ht="12.75" hidden="false" customHeight="false" outlineLevel="0" collapsed="false"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</row>
    <row r="691" customFormat="false" ht="12.75" hidden="false" customHeight="false" outlineLevel="0" collapsed="false"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</row>
    <row r="692" customFormat="false" ht="12.75" hidden="false" customHeight="false" outlineLevel="0" collapsed="false"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</row>
    <row r="693" customFormat="false" ht="12.75" hidden="false" customHeight="false" outlineLevel="0" collapsed="false"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</row>
    <row r="694" customFormat="false" ht="12.75" hidden="false" customHeight="false" outlineLevel="0" collapsed="false"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</row>
    <row r="695" customFormat="false" ht="12.75" hidden="false" customHeight="false" outlineLevel="0" collapsed="false"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</row>
    <row r="696" customFormat="false" ht="12.75" hidden="false" customHeight="false" outlineLevel="0" collapsed="false"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</row>
    <row r="697" customFormat="false" ht="12.75" hidden="false" customHeight="false" outlineLevel="0" collapsed="false"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</row>
    <row r="698" customFormat="false" ht="12.75" hidden="false" customHeight="false" outlineLevel="0" collapsed="false"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</row>
    <row r="699" customFormat="false" ht="12.75" hidden="false" customHeight="false" outlineLevel="0" collapsed="false"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</row>
    <row r="700" customFormat="false" ht="12.75" hidden="false" customHeight="false" outlineLevel="0" collapsed="false"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</row>
    <row r="701" customFormat="false" ht="12.75" hidden="false" customHeight="false" outlineLevel="0" collapsed="false"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</row>
    <row r="702" customFormat="false" ht="12.75" hidden="false" customHeight="false" outlineLevel="0" collapsed="false"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</row>
    <row r="703" customFormat="false" ht="12.75" hidden="false" customHeight="false" outlineLevel="0" collapsed="false"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</row>
    <row r="704" customFormat="false" ht="12.75" hidden="false" customHeight="false" outlineLevel="0" collapsed="false"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</row>
    <row r="705" customFormat="false" ht="12.75" hidden="false" customHeight="false" outlineLevel="0" collapsed="false"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</row>
    <row r="706" customFormat="false" ht="12.75" hidden="false" customHeight="false" outlineLevel="0" collapsed="false"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</row>
    <row r="707" customFormat="false" ht="12.75" hidden="false" customHeight="false" outlineLevel="0" collapsed="false"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</row>
    <row r="708" customFormat="false" ht="12.75" hidden="false" customHeight="false" outlineLevel="0" collapsed="false"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</row>
    <row r="709" customFormat="false" ht="12.75" hidden="false" customHeight="false" outlineLevel="0" collapsed="false"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</row>
    <row r="710" customFormat="false" ht="12.75" hidden="false" customHeight="false" outlineLevel="0" collapsed="false"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</row>
    <row r="711" customFormat="false" ht="12.75" hidden="false" customHeight="false" outlineLevel="0" collapsed="false"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</row>
    <row r="712" customFormat="false" ht="12.75" hidden="false" customHeight="false" outlineLevel="0" collapsed="false"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</row>
    <row r="713" customFormat="false" ht="12.75" hidden="false" customHeight="false" outlineLevel="0" collapsed="false"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</row>
    <row r="714" customFormat="false" ht="12.75" hidden="false" customHeight="false" outlineLevel="0" collapsed="false"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</row>
    <row r="715" customFormat="false" ht="12.75" hidden="false" customHeight="false" outlineLevel="0" collapsed="false"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</row>
    <row r="716" customFormat="false" ht="12.75" hidden="false" customHeight="false" outlineLevel="0" collapsed="false"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</row>
    <row r="717" customFormat="false" ht="12.75" hidden="false" customHeight="false" outlineLevel="0" collapsed="false"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</row>
    <row r="718" customFormat="false" ht="12.75" hidden="false" customHeight="false" outlineLevel="0" collapsed="false"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</row>
    <row r="719" customFormat="false" ht="12.75" hidden="false" customHeight="false" outlineLevel="0" collapsed="false"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</row>
    <row r="720" customFormat="false" ht="12.75" hidden="false" customHeight="false" outlineLevel="0" collapsed="false"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</row>
    <row r="721" customFormat="false" ht="12.75" hidden="false" customHeight="false" outlineLevel="0" collapsed="false"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</row>
    <row r="722" customFormat="false" ht="12.75" hidden="false" customHeight="false" outlineLevel="0" collapsed="false"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</row>
    <row r="723" customFormat="false" ht="12.75" hidden="false" customHeight="false" outlineLevel="0" collapsed="false"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</row>
    <row r="724" customFormat="false" ht="12.75" hidden="false" customHeight="false" outlineLevel="0" collapsed="false"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</row>
    <row r="725" customFormat="false" ht="12.75" hidden="false" customHeight="false" outlineLevel="0" collapsed="false"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</row>
    <row r="726" customFormat="false" ht="12.75" hidden="false" customHeight="false" outlineLevel="0" collapsed="false"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</row>
    <row r="727" customFormat="false" ht="12.75" hidden="false" customHeight="false" outlineLevel="0" collapsed="false"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</row>
    <row r="728" customFormat="false" ht="12.75" hidden="false" customHeight="false" outlineLevel="0" collapsed="false"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</row>
    <row r="729" customFormat="false" ht="12.75" hidden="false" customHeight="false" outlineLevel="0" collapsed="false"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</row>
    <row r="730" customFormat="false" ht="12.75" hidden="false" customHeight="false" outlineLevel="0" collapsed="false"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</row>
    <row r="731" customFormat="false" ht="12.75" hidden="false" customHeight="false" outlineLevel="0" collapsed="false"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</row>
    <row r="732" customFormat="false" ht="12.75" hidden="false" customHeight="false" outlineLevel="0" collapsed="false"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</row>
    <row r="733" customFormat="false" ht="12.75" hidden="false" customHeight="false" outlineLevel="0" collapsed="false"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</row>
    <row r="734" customFormat="false" ht="12.75" hidden="false" customHeight="false" outlineLevel="0" collapsed="false"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</row>
    <row r="735" customFormat="false" ht="12.75" hidden="false" customHeight="false" outlineLevel="0" collapsed="false"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</row>
    <row r="736" customFormat="false" ht="12.75" hidden="false" customHeight="false" outlineLevel="0" collapsed="false"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</row>
    <row r="737" customFormat="false" ht="12.75" hidden="false" customHeight="false" outlineLevel="0" collapsed="false"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</row>
    <row r="738" customFormat="false" ht="12.75" hidden="false" customHeight="false" outlineLevel="0" collapsed="false"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</row>
    <row r="739" customFormat="false" ht="12.75" hidden="false" customHeight="false" outlineLevel="0" collapsed="false"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</row>
    <row r="740" customFormat="false" ht="12.75" hidden="false" customHeight="false" outlineLevel="0" collapsed="false"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</row>
    <row r="741" customFormat="false" ht="12.75" hidden="false" customHeight="false" outlineLevel="0" collapsed="false"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</row>
    <row r="742" customFormat="false" ht="12.75" hidden="false" customHeight="false" outlineLevel="0" collapsed="false"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</row>
    <row r="743" customFormat="false" ht="12.75" hidden="false" customHeight="false" outlineLevel="0" collapsed="false"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</row>
    <row r="744" customFormat="false" ht="12.75" hidden="false" customHeight="false" outlineLevel="0" collapsed="false"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</row>
    <row r="745" customFormat="false" ht="12.75" hidden="false" customHeight="false" outlineLevel="0" collapsed="false"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</row>
    <row r="746" customFormat="false" ht="12.75" hidden="false" customHeight="false" outlineLevel="0" collapsed="false"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</row>
    <row r="747" customFormat="false" ht="12.75" hidden="false" customHeight="false" outlineLevel="0" collapsed="false"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</row>
    <row r="748" customFormat="false" ht="12.75" hidden="false" customHeight="false" outlineLevel="0" collapsed="false"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</row>
    <row r="749" customFormat="false" ht="12.75" hidden="false" customHeight="false" outlineLevel="0" collapsed="false"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</row>
    <row r="750" customFormat="false" ht="12.75" hidden="false" customHeight="false" outlineLevel="0" collapsed="false"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</row>
    <row r="751" customFormat="false" ht="12.75" hidden="false" customHeight="false" outlineLevel="0" collapsed="false"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</row>
    <row r="752" customFormat="false" ht="12.75" hidden="false" customHeight="false" outlineLevel="0" collapsed="false"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</row>
    <row r="753" customFormat="false" ht="12.75" hidden="false" customHeight="false" outlineLevel="0" collapsed="false"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</row>
    <row r="754" customFormat="false" ht="12.75" hidden="false" customHeight="false" outlineLevel="0" collapsed="false"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</row>
    <row r="755" customFormat="false" ht="12.75" hidden="false" customHeight="false" outlineLevel="0" collapsed="false"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</row>
    <row r="756" customFormat="false" ht="12.75" hidden="false" customHeight="false" outlineLevel="0" collapsed="false"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</row>
    <row r="757" customFormat="false" ht="12.75" hidden="false" customHeight="false" outlineLevel="0" collapsed="false"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</row>
    <row r="758" customFormat="false" ht="12.75" hidden="false" customHeight="false" outlineLevel="0" collapsed="false"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</row>
    <row r="759" customFormat="false" ht="12.75" hidden="false" customHeight="false" outlineLevel="0" collapsed="false"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</row>
    <row r="760" customFormat="false" ht="12.75" hidden="false" customHeight="false" outlineLevel="0" collapsed="false"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</row>
    <row r="761" customFormat="false" ht="12.75" hidden="false" customHeight="false" outlineLevel="0" collapsed="false"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</row>
    <row r="762" customFormat="false" ht="12.75" hidden="false" customHeight="false" outlineLevel="0" collapsed="false"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</row>
    <row r="763" customFormat="false" ht="12.75" hidden="false" customHeight="false" outlineLevel="0" collapsed="false"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</row>
    <row r="764" customFormat="false" ht="12.75" hidden="false" customHeight="false" outlineLevel="0" collapsed="false"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</row>
    <row r="765" customFormat="false" ht="12.75" hidden="false" customHeight="false" outlineLevel="0" collapsed="false"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</row>
    <row r="766" customFormat="false" ht="12.75" hidden="false" customHeight="false" outlineLevel="0" collapsed="false"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</row>
    <row r="767" customFormat="false" ht="12.75" hidden="false" customHeight="false" outlineLevel="0" collapsed="false"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</row>
    <row r="768" customFormat="false" ht="12.75" hidden="false" customHeight="false" outlineLevel="0" collapsed="false"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</row>
    <row r="769" customFormat="false" ht="12.75" hidden="false" customHeight="false" outlineLevel="0" collapsed="false"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</row>
    <row r="770" customFormat="false" ht="12.75" hidden="false" customHeight="false" outlineLevel="0" collapsed="false"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</row>
    <row r="771" customFormat="false" ht="12.75" hidden="false" customHeight="false" outlineLevel="0" collapsed="false"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</row>
    <row r="772" customFormat="false" ht="12.75" hidden="false" customHeight="false" outlineLevel="0" collapsed="false"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</row>
    <row r="773" customFormat="false" ht="12.75" hidden="false" customHeight="false" outlineLevel="0" collapsed="false"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</row>
    <row r="774" customFormat="false" ht="12.75" hidden="false" customHeight="false" outlineLevel="0" collapsed="false"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</row>
    <row r="775" customFormat="false" ht="12.75" hidden="false" customHeight="false" outlineLevel="0" collapsed="false"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</row>
    <row r="776" customFormat="false" ht="12.75" hidden="false" customHeight="false" outlineLevel="0" collapsed="false"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</row>
    <row r="777" customFormat="false" ht="12.75" hidden="false" customHeight="false" outlineLevel="0" collapsed="false"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</row>
    <row r="778" customFormat="false" ht="12.75" hidden="false" customHeight="false" outlineLevel="0" collapsed="false"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</row>
    <row r="779" customFormat="false" ht="12.75" hidden="false" customHeight="false" outlineLevel="0" collapsed="false"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</row>
    <row r="780" customFormat="false" ht="12.75" hidden="false" customHeight="false" outlineLevel="0" collapsed="false"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</row>
    <row r="781" customFormat="false" ht="12.75" hidden="false" customHeight="false" outlineLevel="0" collapsed="false"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</row>
    <row r="782" customFormat="false" ht="12.75" hidden="false" customHeight="false" outlineLevel="0" collapsed="false"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</row>
    <row r="783" customFormat="false" ht="12.75" hidden="false" customHeight="false" outlineLevel="0" collapsed="false"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</row>
    <row r="784" customFormat="false" ht="12.75" hidden="false" customHeight="false" outlineLevel="0" collapsed="false"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</row>
    <row r="785" customFormat="false" ht="12.75" hidden="false" customHeight="false" outlineLevel="0" collapsed="false"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</row>
    <row r="786" customFormat="false" ht="12.75" hidden="false" customHeight="false" outlineLevel="0" collapsed="false"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</row>
    <row r="787" customFormat="false" ht="12.75" hidden="false" customHeight="false" outlineLevel="0" collapsed="false"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</row>
    <row r="788" customFormat="false" ht="12.75" hidden="false" customHeight="false" outlineLevel="0" collapsed="false"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</row>
    <row r="789" customFormat="false" ht="12.75" hidden="false" customHeight="false" outlineLevel="0" collapsed="false"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</row>
    <row r="790" customFormat="false" ht="12.75" hidden="false" customHeight="false" outlineLevel="0" collapsed="false"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</row>
    <row r="791" customFormat="false" ht="12.75" hidden="false" customHeight="false" outlineLevel="0" collapsed="false"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</row>
    <row r="792" customFormat="false" ht="12.75" hidden="false" customHeight="false" outlineLevel="0" collapsed="false"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</row>
    <row r="793" customFormat="false" ht="12.75" hidden="false" customHeight="false" outlineLevel="0" collapsed="false"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</row>
    <row r="794" customFormat="false" ht="12.75" hidden="false" customHeight="false" outlineLevel="0" collapsed="false"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</row>
    <row r="795" customFormat="false" ht="12.75" hidden="false" customHeight="false" outlineLevel="0" collapsed="false"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</row>
    <row r="796" customFormat="false" ht="12.75" hidden="false" customHeight="false" outlineLevel="0" collapsed="false"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</row>
    <row r="797" customFormat="false" ht="12.75" hidden="false" customHeight="false" outlineLevel="0" collapsed="false"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</row>
    <row r="798" customFormat="false" ht="12.75" hidden="false" customHeight="false" outlineLevel="0" collapsed="false"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</row>
    <row r="799" customFormat="false" ht="12.75" hidden="false" customHeight="false" outlineLevel="0" collapsed="false"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</row>
    <row r="800" customFormat="false" ht="12.75" hidden="false" customHeight="false" outlineLevel="0" collapsed="false"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</row>
    <row r="801" customFormat="false" ht="12.75" hidden="false" customHeight="false" outlineLevel="0" collapsed="false"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</row>
    <row r="802" customFormat="false" ht="12.75" hidden="false" customHeight="false" outlineLevel="0" collapsed="false"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</row>
    <row r="803" customFormat="false" ht="12.75" hidden="false" customHeight="false" outlineLevel="0" collapsed="false"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</row>
    <row r="804" customFormat="false" ht="12.75" hidden="false" customHeight="false" outlineLevel="0" collapsed="false"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</row>
    <row r="805" customFormat="false" ht="12.75" hidden="false" customHeight="false" outlineLevel="0" collapsed="false"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</row>
    <row r="806" customFormat="false" ht="12.75" hidden="false" customHeight="false" outlineLevel="0" collapsed="false"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</row>
    <row r="807" customFormat="false" ht="12.75" hidden="false" customHeight="false" outlineLevel="0" collapsed="false"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</row>
    <row r="808" customFormat="false" ht="12.75" hidden="false" customHeight="false" outlineLevel="0" collapsed="false"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</row>
    <row r="809" customFormat="false" ht="12.75" hidden="false" customHeight="false" outlineLevel="0" collapsed="false"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</row>
    <row r="810" customFormat="false" ht="12.75" hidden="false" customHeight="false" outlineLevel="0" collapsed="false"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</row>
    <row r="811" customFormat="false" ht="12.75" hidden="false" customHeight="false" outlineLevel="0" collapsed="false"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</row>
    <row r="812" customFormat="false" ht="12.75" hidden="false" customHeight="false" outlineLevel="0" collapsed="false"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</row>
    <row r="813" customFormat="false" ht="12.75" hidden="false" customHeight="false" outlineLevel="0" collapsed="false"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</row>
    <row r="814" customFormat="false" ht="12.75" hidden="false" customHeight="false" outlineLevel="0" collapsed="false"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</row>
    <row r="815" customFormat="false" ht="12.75" hidden="false" customHeight="false" outlineLevel="0" collapsed="false"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</row>
    <row r="816" customFormat="false" ht="12.75" hidden="false" customHeight="false" outlineLevel="0" collapsed="false"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</row>
    <row r="817" customFormat="false" ht="12.75" hidden="false" customHeight="false" outlineLevel="0" collapsed="false"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</row>
    <row r="818" customFormat="false" ht="12.75" hidden="false" customHeight="false" outlineLevel="0" collapsed="false"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</row>
    <row r="819" customFormat="false" ht="12.75" hidden="false" customHeight="false" outlineLevel="0" collapsed="false"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</row>
    <row r="820" customFormat="false" ht="12.75" hidden="false" customHeight="false" outlineLevel="0" collapsed="false"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</row>
    <row r="821" customFormat="false" ht="12.75" hidden="false" customHeight="false" outlineLevel="0" collapsed="false"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</row>
    <row r="822" customFormat="false" ht="12.75" hidden="false" customHeight="false" outlineLevel="0" collapsed="false"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</row>
    <row r="823" customFormat="false" ht="12.75" hidden="false" customHeight="false" outlineLevel="0" collapsed="false"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</row>
    <row r="824" customFormat="false" ht="12.75" hidden="false" customHeight="false" outlineLevel="0" collapsed="false"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</row>
    <row r="825" customFormat="false" ht="12.75" hidden="false" customHeight="false" outlineLevel="0" collapsed="false"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</row>
    <row r="826" customFormat="false" ht="12.75" hidden="false" customHeight="false" outlineLevel="0" collapsed="false"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</row>
    <row r="827" customFormat="false" ht="12.75" hidden="false" customHeight="false" outlineLevel="0" collapsed="false"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</row>
    <row r="828" customFormat="false" ht="12.75" hidden="false" customHeight="false" outlineLevel="0" collapsed="false"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</row>
    <row r="829" customFormat="false" ht="12.75" hidden="false" customHeight="false" outlineLevel="0" collapsed="false"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</row>
    <row r="830" customFormat="false" ht="12.75" hidden="false" customHeight="false" outlineLevel="0" collapsed="false"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</row>
    <row r="831" customFormat="false" ht="12.75" hidden="false" customHeight="false" outlineLevel="0" collapsed="false"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</row>
    <row r="832" customFormat="false" ht="12.75" hidden="false" customHeight="false" outlineLevel="0" collapsed="false"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</row>
    <row r="833" customFormat="false" ht="12.75" hidden="false" customHeight="false" outlineLevel="0" collapsed="false"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</row>
    <row r="834" customFormat="false" ht="12.75" hidden="false" customHeight="false" outlineLevel="0" collapsed="false"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</row>
    <row r="835" customFormat="false" ht="12.75" hidden="false" customHeight="false" outlineLevel="0" collapsed="false"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</row>
    <row r="836" customFormat="false" ht="12.75" hidden="false" customHeight="false" outlineLevel="0" collapsed="false"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</row>
    <row r="837" customFormat="false" ht="12.75" hidden="false" customHeight="false" outlineLevel="0" collapsed="false"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</row>
    <row r="838" customFormat="false" ht="12.75" hidden="false" customHeight="false" outlineLevel="0" collapsed="false"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</row>
    <row r="839" customFormat="false" ht="12.75" hidden="false" customHeight="false" outlineLevel="0" collapsed="false"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</row>
    <row r="840" customFormat="false" ht="12.75" hidden="false" customHeight="false" outlineLevel="0" collapsed="false"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</row>
    <row r="841" customFormat="false" ht="12.75" hidden="false" customHeight="false" outlineLevel="0" collapsed="false"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</row>
    <row r="842" customFormat="false" ht="12.75" hidden="false" customHeight="false" outlineLevel="0" collapsed="false"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</row>
    <row r="843" customFormat="false" ht="12.75" hidden="false" customHeight="false" outlineLevel="0" collapsed="false"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</row>
    <row r="844" customFormat="false" ht="12.75" hidden="false" customHeight="false" outlineLevel="0" collapsed="false"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</row>
    <row r="845" customFormat="false" ht="12.75" hidden="false" customHeight="false" outlineLevel="0" collapsed="false"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</row>
    <row r="846" customFormat="false" ht="12.75" hidden="false" customHeight="false" outlineLevel="0" collapsed="false"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</row>
    <row r="847" customFormat="false" ht="12.75" hidden="false" customHeight="false" outlineLevel="0" collapsed="false"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</row>
    <row r="848" customFormat="false" ht="12.75" hidden="false" customHeight="false" outlineLevel="0" collapsed="false"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</row>
    <row r="849" customFormat="false" ht="12.75" hidden="false" customHeight="false" outlineLevel="0" collapsed="false"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</row>
    <row r="850" customFormat="false" ht="12.75" hidden="false" customHeight="false" outlineLevel="0" collapsed="false"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</row>
    <row r="851" customFormat="false" ht="12.75" hidden="false" customHeight="false" outlineLevel="0" collapsed="false"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</row>
    <row r="852" customFormat="false" ht="12.75" hidden="false" customHeight="false" outlineLevel="0" collapsed="false"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</row>
    <row r="853" customFormat="false" ht="12.75" hidden="false" customHeight="false" outlineLevel="0" collapsed="false"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</row>
    <row r="854" customFormat="false" ht="12.75" hidden="false" customHeight="false" outlineLevel="0" collapsed="false"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</row>
    <row r="855" customFormat="false" ht="12.75" hidden="false" customHeight="false" outlineLevel="0" collapsed="false"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</row>
    <row r="856" customFormat="false" ht="12.75" hidden="false" customHeight="false" outlineLevel="0" collapsed="false"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</row>
    <row r="857" customFormat="false" ht="12.75" hidden="false" customHeight="false" outlineLevel="0" collapsed="false"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</row>
    <row r="858" customFormat="false" ht="12.75" hidden="false" customHeight="false" outlineLevel="0" collapsed="false"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</row>
    <row r="859" customFormat="false" ht="12.75" hidden="false" customHeight="false" outlineLevel="0" collapsed="false"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</row>
    <row r="860" customFormat="false" ht="12.75" hidden="false" customHeight="false" outlineLevel="0" collapsed="false"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</row>
    <row r="861" customFormat="false" ht="12.75" hidden="false" customHeight="false" outlineLevel="0" collapsed="false"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</row>
    <row r="862" customFormat="false" ht="12.75" hidden="false" customHeight="false" outlineLevel="0" collapsed="false"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</row>
    <row r="863" customFormat="false" ht="12.75" hidden="false" customHeight="false" outlineLevel="0" collapsed="false"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</row>
    <row r="864" customFormat="false" ht="12.75" hidden="false" customHeight="false" outlineLevel="0" collapsed="false"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</row>
    <row r="865" customFormat="false" ht="12.75" hidden="false" customHeight="false" outlineLevel="0" collapsed="false"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</row>
    <row r="866" customFormat="false" ht="12.75" hidden="false" customHeight="false" outlineLevel="0" collapsed="false"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</row>
    <row r="867" customFormat="false" ht="12.75" hidden="false" customHeight="false" outlineLevel="0" collapsed="false"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</row>
    <row r="868" customFormat="false" ht="12.75" hidden="false" customHeight="false" outlineLevel="0" collapsed="false"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</row>
    <row r="869" customFormat="false" ht="12.75" hidden="false" customHeight="false" outlineLevel="0" collapsed="false"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</row>
    <row r="870" customFormat="false" ht="12.75" hidden="false" customHeight="false" outlineLevel="0" collapsed="false"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</row>
    <row r="871" customFormat="false" ht="12.75" hidden="false" customHeight="false" outlineLevel="0" collapsed="false"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</row>
    <row r="872" customFormat="false" ht="12.75" hidden="false" customHeight="false" outlineLevel="0" collapsed="false"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</row>
    <row r="873" customFormat="false" ht="12.75" hidden="false" customHeight="false" outlineLevel="0" collapsed="false"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</row>
    <row r="874" customFormat="false" ht="12.75" hidden="false" customHeight="false" outlineLevel="0" collapsed="false"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</row>
    <row r="875" customFormat="false" ht="12.75" hidden="false" customHeight="false" outlineLevel="0" collapsed="false"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</row>
    <row r="876" customFormat="false" ht="12.75" hidden="false" customHeight="false" outlineLevel="0" collapsed="false"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</row>
    <row r="877" customFormat="false" ht="12.75" hidden="false" customHeight="false" outlineLevel="0" collapsed="false"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</row>
    <row r="878" customFormat="false" ht="12.75" hidden="false" customHeight="false" outlineLevel="0" collapsed="false"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</row>
    <row r="879" customFormat="false" ht="12.75" hidden="false" customHeight="false" outlineLevel="0" collapsed="false"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</row>
    <row r="880" customFormat="false" ht="12.75" hidden="false" customHeight="false" outlineLevel="0" collapsed="false"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</row>
    <row r="881" customFormat="false" ht="12.75" hidden="false" customHeight="false" outlineLevel="0" collapsed="false"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</row>
    <row r="882" customFormat="false" ht="12.75" hidden="false" customHeight="false" outlineLevel="0" collapsed="false"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</row>
    <row r="883" customFormat="false" ht="12.75" hidden="false" customHeight="false" outlineLevel="0" collapsed="false"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</row>
    <row r="884" customFormat="false" ht="12.75" hidden="false" customHeight="false" outlineLevel="0" collapsed="false"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</row>
    <row r="885" customFormat="false" ht="12.75" hidden="false" customHeight="false" outlineLevel="0" collapsed="false"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</row>
    <row r="886" customFormat="false" ht="12.75" hidden="false" customHeight="false" outlineLevel="0" collapsed="false"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</row>
    <row r="887" customFormat="false" ht="12.75" hidden="false" customHeight="false" outlineLevel="0" collapsed="false"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</row>
    <row r="888" customFormat="false" ht="12.75" hidden="false" customHeight="false" outlineLevel="0" collapsed="false"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</row>
    <row r="889" customFormat="false" ht="12.75" hidden="false" customHeight="false" outlineLevel="0" collapsed="false"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</row>
    <row r="890" customFormat="false" ht="12.75" hidden="false" customHeight="false" outlineLevel="0" collapsed="false"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</row>
    <row r="891" customFormat="false" ht="12.75" hidden="false" customHeight="false" outlineLevel="0" collapsed="false"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</row>
    <row r="892" customFormat="false" ht="12.75" hidden="false" customHeight="false" outlineLevel="0" collapsed="false"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</row>
    <row r="893" customFormat="false" ht="12.75" hidden="false" customHeight="false" outlineLevel="0" collapsed="false"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</row>
    <row r="894" customFormat="false" ht="12.75" hidden="false" customHeight="false" outlineLevel="0" collapsed="false"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</row>
    <row r="895" customFormat="false" ht="12.75" hidden="false" customHeight="false" outlineLevel="0" collapsed="false"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</row>
    <row r="896" customFormat="false" ht="12.75" hidden="false" customHeight="false" outlineLevel="0" collapsed="false"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</row>
    <row r="897" customFormat="false" ht="12.75" hidden="false" customHeight="false" outlineLevel="0" collapsed="false"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</row>
    <row r="898" customFormat="false" ht="12.75" hidden="false" customHeight="false" outlineLevel="0" collapsed="false"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</row>
    <row r="899" customFormat="false" ht="12.75" hidden="false" customHeight="false" outlineLevel="0" collapsed="false"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</row>
    <row r="900" customFormat="false" ht="12.75" hidden="false" customHeight="false" outlineLevel="0" collapsed="false"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</row>
    <row r="901" customFormat="false" ht="12.75" hidden="false" customHeight="false" outlineLevel="0" collapsed="false"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</row>
    <row r="902" customFormat="false" ht="12.75" hidden="false" customHeight="false" outlineLevel="0" collapsed="false"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</row>
    <row r="903" customFormat="false" ht="12.75" hidden="false" customHeight="false" outlineLevel="0" collapsed="false"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</row>
    <row r="904" customFormat="false" ht="12.75" hidden="false" customHeight="false" outlineLevel="0" collapsed="false"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</row>
    <row r="905" customFormat="false" ht="12.75" hidden="false" customHeight="false" outlineLevel="0" collapsed="false"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</row>
    <row r="906" customFormat="false" ht="12.75" hidden="false" customHeight="false" outlineLevel="0" collapsed="false"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</row>
    <row r="907" customFormat="false" ht="12.75" hidden="false" customHeight="false" outlineLevel="0" collapsed="false"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</row>
    <row r="908" customFormat="false" ht="12.75" hidden="false" customHeight="false" outlineLevel="0" collapsed="false"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</row>
    <row r="909" customFormat="false" ht="12.75" hidden="false" customHeight="false" outlineLevel="0" collapsed="false"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</row>
    <row r="910" customFormat="false" ht="12.75" hidden="false" customHeight="false" outlineLevel="0" collapsed="false"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</row>
    <row r="911" customFormat="false" ht="12.75" hidden="false" customHeight="false" outlineLevel="0" collapsed="false"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</row>
    <row r="912" customFormat="false" ht="12.75" hidden="false" customHeight="false" outlineLevel="0" collapsed="false"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</row>
    <row r="913" customFormat="false" ht="12.75" hidden="false" customHeight="false" outlineLevel="0" collapsed="false"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</row>
    <row r="914" customFormat="false" ht="12.75" hidden="false" customHeight="false" outlineLevel="0" collapsed="false"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</row>
    <row r="915" customFormat="false" ht="12.75" hidden="false" customHeight="false" outlineLevel="0" collapsed="false"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</row>
    <row r="916" customFormat="false" ht="12.75" hidden="false" customHeight="false" outlineLevel="0" collapsed="false"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</row>
    <row r="917" customFormat="false" ht="12.75" hidden="false" customHeight="false" outlineLevel="0" collapsed="false"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</row>
    <row r="918" customFormat="false" ht="12.75" hidden="false" customHeight="false" outlineLevel="0" collapsed="false"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</row>
    <row r="919" customFormat="false" ht="12.75" hidden="false" customHeight="false" outlineLevel="0" collapsed="false"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</row>
    <row r="920" customFormat="false" ht="12.75" hidden="false" customHeight="false" outlineLevel="0" collapsed="false"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</row>
    <row r="921" customFormat="false" ht="12.75" hidden="false" customHeight="false" outlineLevel="0" collapsed="false"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</row>
    <row r="922" customFormat="false" ht="12.75" hidden="false" customHeight="false" outlineLevel="0" collapsed="false"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</row>
    <row r="923" customFormat="false" ht="12.75" hidden="false" customHeight="false" outlineLevel="0" collapsed="false"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</row>
    <row r="924" customFormat="false" ht="12.75" hidden="false" customHeight="false" outlineLevel="0" collapsed="false"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</row>
    <row r="925" customFormat="false" ht="12.75" hidden="false" customHeight="false" outlineLevel="0" collapsed="false"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</row>
    <row r="926" customFormat="false" ht="12.75" hidden="false" customHeight="false" outlineLevel="0" collapsed="false"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</row>
    <row r="927" customFormat="false" ht="12.75" hidden="false" customHeight="false" outlineLevel="0" collapsed="false"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</row>
    <row r="928" customFormat="false" ht="12.75" hidden="false" customHeight="false" outlineLevel="0" collapsed="false"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</row>
    <row r="929" customFormat="false" ht="12.75" hidden="false" customHeight="false" outlineLevel="0" collapsed="false"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</row>
    <row r="930" customFormat="false" ht="12.75" hidden="false" customHeight="false" outlineLevel="0" collapsed="false"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</row>
    <row r="931" customFormat="false" ht="12.75" hidden="false" customHeight="false" outlineLevel="0" collapsed="false"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</row>
    <row r="932" customFormat="false" ht="12.75" hidden="false" customHeight="false" outlineLevel="0" collapsed="false"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</row>
    <row r="933" customFormat="false" ht="12.75" hidden="false" customHeight="false" outlineLevel="0" collapsed="false"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</row>
    <row r="934" customFormat="false" ht="12.75" hidden="false" customHeight="false" outlineLevel="0" collapsed="false"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</row>
    <row r="935" customFormat="false" ht="12.75" hidden="false" customHeight="false" outlineLevel="0" collapsed="false"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</row>
    <row r="936" customFormat="false" ht="12.75" hidden="false" customHeight="false" outlineLevel="0" collapsed="false"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</row>
    <row r="937" customFormat="false" ht="12.75" hidden="false" customHeight="false" outlineLevel="0" collapsed="false"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</row>
    <row r="938" customFormat="false" ht="12.75" hidden="false" customHeight="false" outlineLevel="0" collapsed="false"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</row>
    <row r="939" customFormat="false" ht="12.75" hidden="false" customHeight="false" outlineLevel="0" collapsed="false"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</row>
    <row r="940" customFormat="false" ht="12.75" hidden="false" customHeight="false" outlineLevel="0" collapsed="false"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</row>
    <row r="941" customFormat="false" ht="12.75" hidden="false" customHeight="false" outlineLevel="0" collapsed="false"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</row>
    <row r="942" customFormat="false" ht="12.75" hidden="false" customHeight="false" outlineLevel="0" collapsed="false"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</row>
    <row r="943" customFormat="false" ht="12.75" hidden="false" customHeight="false" outlineLevel="0" collapsed="false"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</row>
    <row r="944" customFormat="false" ht="12.75" hidden="false" customHeight="false" outlineLevel="0" collapsed="false"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</row>
    <row r="945" customFormat="false" ht="12.75" hidden="false" customHeight="false" outlineLevel="0" collapsed="false"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</row>
    <row r="946" customFormat="false" ht="12.75" hidden="false" customHeight="false" outlineLevel="0" collapsed="false"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</row>
    <row r="947" customFormat="false" ht="12.75" hidden="false" customHeight="false" outlineLevel="0" collapsed="false"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</row>
    <row r="948" customFormat="false" ht="12.75" hidden="false" customHeight="false" outlineLevel="0" collapsed="false"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</row>
    <row r="949" customFormat="false" ht="12.75" hidden="false" customHeight="false" outlineLevel="0" collapsed="false"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</row>
    <row r="950" customFormat="false" ht="12.75" hidden="false" customHeight="false" outlineLevel="0" collapsed="false"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</row>
    <row r="951" customFormat="false" ht="12.75" hidden="false" customHeight="false" outlineLevel="0" collapsed="false"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</row>
    <row r="952" customFormat="false" ht="12.75" hidden="false" customHeight="false" outlineLevel="0" collapsed="false"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</row>
    <row r="953" customFormat="false" ht="12.75" hidden="false" customHeight="false" outlineLevel="0" collapsed="false"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</row>
    <row r="954" customFormat="false" ht="12.75" hidden="false" customHeight="false" outlineLevel="0" collapsed="false"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</row>
    <row r="955" customFormat="false" ht="12.75" hidden="false" customHeight="false" outlineLevel="0" collapsed="false"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</row>
    <row r="956" customFormat="false" ht="12.75" hidden="false" customHeight="false" outlineLevel="0" collapsed="false"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</row>
    <row r="957" customFormat="false" ht="12.75" hidden="false" customHeight="false" outlineLevel="0" collapsed="false"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</row>
    <row r="958" customFormat="false" ht="12.75" hidden="false" customHeight="false" outlineLevel="0" collapsed="false"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</row>
    <row r="959" customFormat="false" ht="12.75" hidden="false" customHeight="false" outlineLevel="0" collapsed="false"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</row>
    <row r="960" customFormat="false" ht="12.75" hidden="false" customHeight="false" outlineLevel="0" collapsed="false"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</row>
    <row r="961" customFormat="false" ht="12.75" hidden="false" customHeight="false" outlineLevel="0" collapsed="false"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</row>
    <row r="962" customFormat="false" ht="12.75" hidden="false" customHeight="false" outlineLevel="0" collapsed="false"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</row>
    <row r="963" customFormat="false" ht="12.75" hidden="false" customHeight="false" outlineLevel="0" collapsed="false"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</row>
    <row r="964" customFormat="false" ht="12.75" hidden="false" customHeight="false" outlineLevel="0" collapsed="false"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</row>
    <row r="965" customFormat="false" ht="12.75" hidden="false" customHeight="false" outlineLevel="0" collapsed="false"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</row>
    <row r="966" customFormat="false" ht="12.75" hidden="false" customHeight="false" outlineLevel="0" collapsed="false"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</row>
    <row r="967" customFormat="false" ht="12.75" hidden="false" customHeight="false" outlineLevel="0" collapsed="false"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</row>
    <row r="968" customFormat="false" ht="12.75" hidden="false" customHeight="false" outlineLevel="0" collapsed="false"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</row>
    <row r="969" customFormat="false" ht="12.75" hidden="false" customHeight="false" outlineLevel="0" collapsed="false"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</row>
    <row r="970" customFormat="false" ht="12.75" hidden="false" customHeight="false" outlineLevel="0" collapsed="false"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</row>
    <row r="971" customFormat="false" ht="12.75" hidden="false" customHeight="false" outlineLevel="0" collapsed="false"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</row>
    <row r="972" customFormat="false" ht="12.75" hidden="false" customHeight="false" outlineLevel="0" collapsed="false"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</row>
    <row r="973" customFormat="false" ht="12.75" hidden="false" customHeight="false" outlineLevel="0" collapsed="false"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</row>
    <row r="974" customFormat="false" ht="12.75" hidden="false" customHeight="false" outlineLevel="0" collapsed="false"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</row>
    <row r="975" customFormat="false" ht="12.75" hidden="false" customHeight="false" outlineLevel="0" collapsed="false"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</row>
    <row r="976" customFormat="false" ht="12.75" hidden="false" customHeight="false" outlineLevel="0" collapsed="false"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</row>
    <row r="977" customFormat="false" ht="12.75" hidden="false" customHeight="false" outlineLevel="0" collapsed="false"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</row>
    <row r="978" customFormat="false" ht="12.75" hidden="false" customHeight="false" outlineLevel="0" collapsed="false"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</row>
    <row r="979" customFormat="false" ht="12.75" hidden="false" customHeight="false" outlineLevel="0" collapsed="false"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</row>
    <row r="980" customFormat="false" ht="12.75" hidden="false" customHeight="false" outlineLevel="0" collapsed="false"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</row>
    <row r="981" customFormat="false" ht="12.75" hidden="false" customHeight="false" outlineLevel="0" collapsed="false"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</row>
    <row r="982" customFormat="false" ht="12.75" hidden="false" customHeight="false" outlineLevel="0" collapsed="false"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</row>
    <row r="983" customFormat="false" ht="12.75" hidden="false" customHeight="false" outlineLevel="0" collapsed="false"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</row>
    <row r="984" customFormat="false" ht="12.75" hidden="false" customHeight="false" outlineLevel="0" collapsed="false"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</row>
    <row r="985" customFormat="false" ht="12.75" hidden="false" customHeight="false" outlineLevel="0" collapsed="false"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</row>
    <row r="986" customFormat="false" ht="12.75" hidden="false" customHeight="false" outlineLevel="0" collapsed="false"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</row>
    <row r="987" customFormat="false" ht="12.75" hidden="false" customHeight="false" outlineLevel="0" collapsed="false"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</row>
    <row r="988" customFormat="false" ht="12.75" hidden="false" customHeight="false" outlineLevel="0" collapsed="false"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</row>
    <row r="989" customFormat="false" ht="12.75" hidden="false" customHeight="false" outlineLevel="0" collapsed="false"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</row>
    <row r="990" customFormat="false" ht="12.75" hidden="false" customHeight="false" outlineLevel="0" collapsed="false"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</row>
    <row r="991" customFormat="false" ht="12.75" hidden="false" customHeight="false" outlineLevel="0" collapsed="false"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</row>
    <row r="992" customFormat="false" ht="12.75" hidden="false" customHeight="false" outlineLevel="0" collapsed="false"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</row>
    <row r="993" customFormat="false" ht="12.75" hidden="false" customHeight="false" outlineLevel="0" collapsed="false"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</row>
    <row r="994" customFormat="false" ht="12.75" hidden="false" customHeight="false" outlineLevel="0" collapsed="false"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</row>
    <row r="995" customFormat="false" ht="12.75" hidden="false" customHeight="false" outlineLevel="0" collapsed="false"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</row>
    <row r="996" customFormat="false" ht="12.75" hidden="false" customHeight="false" outlineLevel="0" collapsed="false"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</row>
    <row r="997" customFormat="false" ht="12.75" hidden="false" customHeight="false" outlineLevel="0" collapsed="false"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</row>
    <row r="998" customFormat="false" ht="12.75" hidden="false" customHeight="false" outlineLevel="0" collapsed="false"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</row>
    <row r="999" customFormat="false" ht="12.75" hidden="false" customHeight="false" outlineLevel="0" collapsed="false"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</row>
    <row r="1000" customFormat="false" ht="12.75" hidden="false" customHeight="false" outlineLevel="0" collapsed="false"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</row>
    <row r="1001" customFormat="false" ht="12.75" hidden="false" customHeight="false" outlineLevel="0" collapsed="false"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</row>
    <row r="1002" customFormat="false" ht="12.75" hidden="false" customHeight="false" outlineLevel="0" collapsed="false"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</row>
    <row r="1003" customFormat="false" ht="12.75" hidden="false" customHeight="false" outlineLevel="0" collapsed="false"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</row>
    <row r="1004" customFormat="false" ht="12.75" hidden="false" customHeight="false" outlineLevel="0" collapsed="false"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</row>
    <row r="1005" customFormat="false" ht="12.75" hidden="false" customHeight="false" outlineLevel="0" collapsed="false"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</row>
    <row r="1006" customFormat="false" ht="12.75" hidden="false" customHeight="false" outlineLevel="0" collapsed="false"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</row>
    <row r="1007" customFormat="false" ht="12.75" hidden="false" customHeight="false" outlineLevel="0" collapsed="false"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</row>
    <row r="1008" customFormat="false" ht="12.75" hidden="false" customHeight="false" outlineLevel="0" collapsed="false"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</row>
    <row r="1009" customFormat="false" ht="12.75" hidden="false" customHeight="false" outlineLevel="0" collapsed="false">
      <c r="G1009" s="65"/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</row>
    <row r="1010" customFormat="false" ht="12.75" hidden="false" customHeight="false" outlineLevel="0" collapsed="false">
      <c r="G1010" s="65"/>
      <c r="H1010" s="65"/>
      <c r="I1010" s="65"/>
      <c r="J1010" s="65"/>
      <c r="K1010" s="65"/>
      <c r="L1010" s="65"/>
      <c r="M1010" s="65"/>
      <c r="N1010" s="65"/>
      <c r="O1010" s="65"/>
      <c r="P1010" s="65"/>
      <c r="Q1010" s="65"/>
    </row>
    <row r="1011" customFormat="false" ht="12.75" hidden="false" customHeight="false" outlineLevel="0" collapsed="false"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</row>
    <row r="1012" customFormat="false" ht="12.75" hidden="false" customHeight="false" outlineLevel="0" collapsed="false"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</row>
    <row r="1013" customFormat="false" ht="12.75" hidden="false" customHeight="false" outlineLevel="0" collapsed="false"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</row>
    <row r="1014" customFormat="false" ht="12.75" hidden="false" customHeight="false" outlineLevel="0" collapsed="false"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</row>
    <row r="1015" customFormat="false" ht="12.75" hidden="false" customHeight="false" outlineLevel="0" collapsed="false">
      <c r="G1015" s="65"/>
      <c r="H1015" s="65"/>
      <c r="I1015" s="65"/>
      <c r="J1015" s="65"/>
      <c r="K1015" s="65"/>
      <c r="L1015" s="65"/>
      <c r="M1015" s="65"/>
      <c r="N1015" s="65"/>
      <c r="O1015" s="65"/>
      <c r="P1015" s="65"/>
      <c r="Q1015" s="65"/>
    </row>
    <row r="1016" customFormat="false" ht="12.75" hidden="false" customHeight="false" outlineLevel="0" collapsed="false">
      <c r="G1016" s="65"/>
      <c r="H1016" s="65"/>
      <c r="I1016" s="65"/>
      <c r="J1016" s="65"/>
      <c r="K1016" s="65"/>
      <c r="L1016" s="65"/>
      <c r="M1016" s="65"/>
      <c r="N1016" s="65"/>
      <c r="O1016" s="65"/>
      <c r="P1016" s="65"/>
      <c r="Q1016" s="65"/>
    </row>
    <row r="1017" customFormat="false" ht="12.75" hidden="false" customHeight="false" outlineLevel="0" collapsed="false">
      <c r="G1017" s="65"/>
      <c r="H1017" s="65"/>
      <c r="I1017" s="65"/>
      <c r="J1017" s="65"/>
      <c r="K1017" s="65"/>
      <c r="L1017" s="65"/>
      <c r="M1017" s="65"/>
      <c r="N1017" s="65"/>
      <c r="O1017" s="65"/>
      <c r="P1017" s="65"/>
      <c r="Q1017" s="65"/>
    </row>
    <row r="1018" customFormat="false" ht="12.75" hidden="false" customHeight="false" outlineLevel="0" collapsed="false">
      <c r="G1018" s="65"/>
      <c r="H1018" s="65"/>
      <c r="I1018" s="65"/>
      <c r="J1018" s="65"/>
      <c r="K1018" s="65"/>
      <c r="L1018" s="65"/>
      <c r="M1018" s="65"/>
      <c r="N1018" s="65"/>
      <c r="O1018" s="65"/>
      <c r="P1018" s="65"/>
      <c r="Q1018" s="65"/>
    </row>
    <row r="1019" customFormat="false" ht="12.75" hidden="false" customHeight="false" outlineLevel="0" collapsed="false"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</row>
    <row r="1020" customFormat="false" ht="12.75" hidden="false" customHeight="false" outlineLevel="0" collapsed="false">
      <c r="G1020" s="65"/>
      <c r="H1020" s="65"/>
      <c r="I1020" s="65"/>
      <c r="J1020" s="65"/>
      <c r="K1020" s="65"/>
      <c r="L1020" s="65"/>
      <c r="M1020" s="65"/>
      <c r="N1020" s="65"/>
      <c r="O1020" s="65"/>
      <c r="P1020" s="65"/>
      <c r="Q1020" s="65"/>
    </row>
    <row r="1021" customFormat="false" ht="12.75" hidden="false" customHeight="false" outlineLevel="0" collapsed="false"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</row>
    <row r="1022" customFormat="false" ht="12.75" hidden="false" customHeight="false" outlineLevel="0" collapsed="false"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</row>
    <row r="1023" customFormat="false" ht="12.75" hidden="false" customHeight="false" outlineLevel="0" collapsed="false">
      <c r="G1023" s="65"/>
      <c r="H1023" s="65"/>
      <c r="I1023" s="65"/>
      <c r="J1023" s="65"/>
      <c r="K1023" s="65"/>
      <c r="L1023" s="65"/>
      <c r="M1023" s="65"/>
      <c r="N1023" s="65"/>
      <c r="O1023" s="65"/>
      <c r="P1023" s="65"/>
      <c r="Q1023" s="65"/>
    </row>
    <row r="1024" customFormat="false" ht="12.75" hidden="false" customHeight="false" outlineLevel="0" collapsed="false"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</row>
    <row r="1025" customFormat="false" ht="12.75" hidden="false" customHeight="false" outlineLevel="0" collapsed="false">
      <c r="G1025" s="65"/>
      <c r="H1025" s="65"/>
      <c r="I1025" s="65"/>
      <c r="J1025" s="65"/>
      <c r="K1025" s="65"/>
      <c r="L1025" s="65"/>
      <c r="M1025" s="65"/>
      <c r="N1025" s="65"/>
      <c r="O1025" s="65"/>
      <c r="P1025" s="65"/>
      <c r="Q1025" s="65"/>
    </row>
    <row r="1026" customFormat="false" ht="12.75" hidden="false" customHeight="false" outlineLevel="0" collapsed="false">
      <c r="G1026" s="65"/>
      <c r="H1026" s="65"/>
      <c r="I1026" s="65"/>
      <c r="J1026" s="65"/>
      <c r="K1026" s="65"/>
      <c r="L1026" s="65"/>
      <c r="M1026" s="65"/>
      <c r="N1026" s="65"/>
      <c r="O1026" s="65"/>
      <c r="P1026" s="65"/>
      <c r="Q1026" s="65"/>
    </row>
    <row r="1027" customFormat="false" ht="12.75" hidden="false" customHeight="false" outlineLevel="0" collapsed="false">
      <c r="G1027" s="65"/>
      <c r="H1027" s="65"/>
      <c r="I1027" s="65"/>
      <c r="J1027" s="65"/>
      <c r="K1027" s="65"/>
      <c r="L1027" s="65"/>
      <c r="M1027" s="65"/>
      <c r="N1027" s="65"/>
      <c r="O1027" s="65"/>
      <c r="P1027" s="65"/>
      <c r="Q1027" s="65"/>
    </row>
    <row r="1028" customFormat="false" ht="12.75" hidden="false" customHeight="false" outlineLevel="0" collapsed="false">
      <c r="G1028" s="65"/>
      <c r="H1028" s="65"/>
      <c r="I1028" s="65"/>
      <c r="J1028" s="65"/>
      <c r="K1028" s="65"/>
      <c r="L1028" s="65"/>
      <c r="M1028" s="65"/>
      <c r="N1028" s="65"/>
      <c r="O1028" s="65"/>
      <c r="P1028" s="65"/>
      <c r="Q1028" s="65"/>
    </row>
    <row r="1029" customFormat="false" ht="12.75" hidden="false" customHeight="false" outlineLevel="0" collapsed="false">
      <c r="G1029" s="65"/>
      <c r="H1029" s="65"/>
      <c r="I1029" s="65"/>
      <c r="J1029" s="65"/>
      <c r="K1029" s="65"/>
      <c r="L1029" s="65"/>
      <c r="M1029" s="65"/>
      <c r="N1029" s="65"/>
      <c r="O1029" s="65"/>
      <c r="P1029" s="65"/>
      <c r="Q1029" s="65"/>
    </row>
    <row r="1030" customFormat="false" ht="12.75" hidden="false" customHeight="false" outlineLevel="0" collapsed="false"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</row>
    <row r="1031" customFormat="false" ht="12.75" hidden="false" customHeight="false" outlineLevel="0" collapsed="false"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</row>
    <row r="1032" customFormat="false" ht="12.75" hidden="false" customHeight="false" outlineLevel="0" collapsed="false"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</row>
    <row r="1033" customFormat="false" ht="12.75" hidden="false" customHeight="false" outlineLevel="0" collapsed="false">
      <c r="G1033" s="65"/>
      <c r="H1033" s="65"/>
      <c r="I1033" s="65"/>
      <c r="J1033" s="65"/>
      <c r="K1033" s="65"/>
      <c r="L1033" s="65"/>
      <c r="M1033" s="65"/>
      <c r="N1033" s="65"/>
      <c r="O1033" s="65"/>
      <c r="P1033" s="65"/>
      <c r="Q1033" s="65"/>
    </row>
    <row r="1034" customFormat="false" ht="12.75" hidden="false" customHeight="false" outlineLevel="0" collapsed="false">
      <c r="G1034" s="65"/>
      <c r="H1034" s="65"/>
      <c r="I1034" s="65"/>
      <c r="J1034" s="65"/>
      <c r="K1034" s="65"/>
      <c r="L1034" s="65"/>
      <c r="M1034" s="65"/>
      <c r="N1034" s="65"/>
      <c r="O1034" s="65"/>
      <c r="P1034" s="65"/>
      <c r="Q1034" s="65"/>
    </row>
    <row r="1035" customFormat="false" ht="12.75" hidden="false" customHeight="false" outlineLevel="0" collapsed="false">
      <c r="G1035" s="65"/>
      <c r="H1035" s="65"/>
      <c r="I1035" s="65"/>
      <c r="J1035" s="65"/>
      <c r="K1035" s="65"/>
      <c r="L1035" s="65"/>
      <c r="M1035" s="65"/>
      <c r="N1035" s="65"/>
      <c r="O1035" s="65"/>
      <c r="P1035" s="65"/>
      <c r="Q1035" s="65"/>
    </row>
    <row r="1036" customFormat="false" ht="12.75" hidden="false" customHeight="false" outlineLevel="0" collapsed="false">
      <c r="G1036" s="65"/>
      <c r="H1036" s="65"/>
      <c r="I1036" s="65"/>
      <c r="J1036" s="65"/>
      <c r="K1036" s="65"/>
      <c r="L1036" s="65"/>
      <c r="M1036" s="65"/>
      <c r="N1036" s="65"/>
      <c r="O1036" s="65"/>
      <c r="P1036" s="65"/>
      <c r="Q1036" s="65"/>
    </row>
    <row r="1037" customFormat="false" ht="12.75" hidden="false" customHeight="false" outlineLevel="0" collapsed="false">
      <c r="G1037" s="65"/>
      <c r="H1037" s="65"/>
      <c r="I1037" s="65"/>
      <c r="J1037" s="65"/>
      <c r="K1037" s="65"/>
      <c r="L1037" s="65"/>
      <c r="M1037" s="65"/>
      <c r="N1037" s="65"/>
      <c r="O1037" s="65"/>
      <c r="P1037" s="65"/>
      <c r="Q1037" s="65"/>
    </row>
    <row r="1038" customFormat="false" ht="12.75" hidden="false" customHeight="false" outlineLevel="0" collapsed="false">
      <c r="G1038" s="65"/>
      <c r="H1038" s="65"/>
      <c r="I1038" s="65"/>
      <c r="J1038" s="65"/>
      <c r="K1038" s="65"/>
      <c r="L1038" s="65"/>
      <c r="M1038" s="65"/>
      <c r="N1038" s="65"/>
      <c r="O1038" s="65"/>
      <c r="P1038" s="65"/>
      <c r="Q1038" s="65"/>
    </row>
    <row r="1039" customFormat="false" ht="12.75" hidden="false" customHeight="false" outlineLevel="0" collapsed="false">
      <c r="G1039" s="65"/>
      <c r="H1039" s="65"/>
      <c r="I1039" s="65"/>
      <c r="J1039" s="65"/>
      <c r="K1039" s="65"/>
      <c r="L1039" s="65"/>
      <c r="M1039" s="65"/>
      <c r="N1039" s="65"/>
      <c r="O1039" s="65"/>
      <c r="P1039" s="65"/>
      <c r="Q1039" s="65"/>
    </row>
    <row r="1040" customFormat="false" ht="12.75" hidden="false" customHeight="false" outlineLevel="0" collapsed="false">
      <c r="G1040" s="65"/>
      <c r="H1040" s="65"/>
      <c r="I1040" s="65"/>
      <c r="J1040" s="65"/>
      <c r="K1040" s="65"/>
      <c r="L1040" s="65"/>
      <c r="M1040" s="65"/>
      <c r="N1040" s="65"/>
      <c r="O1040" s="65"/>
      <c r="P1040" s="65"/>
      <c r="Q1040" s="65"/>
    </row>
    <row r="1041" customFormat="false" ht="12.75" hidden="false" customHeight="false" outlineLevel="0" collapsed="false">
      <c r="G1041" s="65"/>
      <c r="H1041" s="65"/>
      <c r="I1041" s="65"/>
      <c r="J1041" s="65"/>
      <c r="K1041" s="65"/>
      <c r="L1041" s="65"/>
      <c r="M1041" s="65"/>
      <c r="N1041" s="65"/>
      <c r="O1041" s="65"/>
      <c r="P1041" s="65"/>
      <c r="Q1041" s="65"/>
    </row>
    <row r="1042" customFormat="false" ht="12.75" hidden="false" customHeight="false" outlineLevel="0" collapsed="false">
      <c r="G1042" s="65"/>
      <c r="H1042" s="65"/>
      <c r="I1042" s="65"/>
      <c r="J1042" s="65"/>
      <c r="K1042" s="65"/>
      <c r="L1042" s="65"/>
      <c r="M1042" s="65"/>
      <c r="N1042" s="65"/>
      <c r="O1042" s="65"/>
      <c r="P1042" s="65"/>
      <c r="Q1042" s="65"/>
    </row>
    <row r="1043" customFormat="false" ht="12.75" hidden="false" customHeight="false" outlineLevel="0" collapsed="false">
      <c r="G1043" s="65"/>
      <c r="H1043" s="65"/>
      <c r="I1043" s="65"/>
      <c r="J1043" s="65"/>
      <c r="K1043" s="65"/>
      <c r="L1043" s="65"/>
      <c r="M1043" s="65"/>
      <c r="N1043" s="65"/>
      <c r="O1043" s="65"/>
      <c r="P1043" s="65"/>
      <c r="Q1043" s="65"/>
    </row>
    <row r="1044" customFormat="false" ht="12.75" hidden="false" customHeight="false" outlineLevel="0" collapsed="false">
      <c r="G1044" s="65"/>
      <c r="H1044" s="65"/>
      <c r="I1044" s="65"/>
      <c r="J1044" s="65"/>
      <c r="K1044" s="65"/>
      <c r="L1044" s="65"/>
      <c r="M1044" s="65"/>
      <c r="N1044" s="65"/>
      <c r="O1044" s="65"/>
      <c r="P1044" s="65"/>
      <c r="Q1044" s="65"/>
    </row>
    <row r="1045" customFormat="false" ht="12.75" hidden="false" customHeight="false" outlineLevel="0" collapsed="false">
      <c r="G1045" s="65"/>
      <c r="H1045" s="65"/>
      <c r="I1045" s="65"/>
      <c r="J1045" s="65"/>
      <c r="K1045" s="65"/>
      <c r="L1045" s="65"/>
      <c r="M1045" s="65"/>
      <c r="N1045" s="65"/>
      <c r="O1045" s="65"/>
      <c r="P1045" s="65"/>
      <c r="Q1045" s="65"/>
    </row>
    <row r="1046" customFormat="false" ht="12.75" hidden="false" customHeight="false" outlineLevel="0" collapsed="false">
      <c r="G1046" s="65"/>
      <c r="H1046" s="65"/>
      <c r="I1046" s="65"/>
      <c r="J1046" s="65"/>
      <c r="K1046" s="65"/>
      <c r="L1046" s="65"/>
      <c r="M1046" s="65"/>
      <c r="N1046" s="65"/>
      <c r="O1046" s="65"/>
      <c r="P1046" s="65"/>
      <c r="Q1046" s="65"/>
    </row>
    <row r="1047" customFormat="false" ht="12.75" hidden="false" customHeight="false" outlineLevel="0" collapsed="false">
      <c r="G1047" s="65"/>
      <c r="H1047" s="65"/>
      <c r="I1047" s="65"/>
      <c r="J1047" s="65"/>
      <c r="K1047" s="65"/>
      <c r="L1047" s="65"/>
      <c r="M1047" s="65"/>
      <c r="N1047" s="65"/>
      <c r="O1047" s="65"/>
      <c r="P1047" s="65"/>
      <c r="Q1047" s="65"/>
    </row>
    <row r="1048" customFormat="false" ht="12.75" hidden="false" customHeight="false" outlineLevel="0" collapsed="false">
      <c r="G1048" s="65"/>
      <c r="H1048" s="65"/>
      <c r="I1048" s="65"/>
      <c r="J1048" s="65"/>
      <c r="K1048" s="65"/>
      <c r="L1048" s="65"/>
      <c r="M1048" s="65"/>
      <c r="N1048" s="65"/>
      <c r="O1048" s="65"/>
      <c r="P1048" s="65"/>
      <c r="Q1048" s="65"/>
    </row>
    <row r="1049" customFormat="false" ht="12.75" hidden="false" customHeight="false" outlineLevel="0" collapsed="false">
      <c r="G1049" s="65"/>
      <c r="H1049" s="65"/>
      <c r="I1049" s="65"/>
      <c r="J1049" s="65"/>
      <c r="K1049" s="65"/>
      <c r="L1049" s="65"/>
      <c r="M1049" s="65"/>
      <c r="N1049" s="65"/>
      <c r="O1049" s="65"/>
      <c r="P1049" s="65"/>
      <c r="Q1049" s="65"/>
    </row>
    <row r="1050" customFormat="false" ht="12.75" hidden="false" customHeight="false" outlineLevel="0" collapsed="false">
      <c r="G1050" s="65"/>
      <c r="H1050" s="65"/>
      <c r="I1050" s="65"/>
      <c r="J1050" s="65"/>
      <c r="K1050" s="65"/>
      <c r="L1050" s="65"/>
      <c r="M1050" s="65"/>
      <c r="N1050" s="65"/>
      <c r="O1050" s="65"/>
      <c r="P1050" s="65"/>
      <c r="Q1050" s="65"/>
    </row>
    <row r="1051" customFormat="false" ht="12.75" hidden="false" customHeight="false" outlineLevel="0" collapsed="false">
      <c r="G1051" s="65"/>
      <c r="H1051" s="65"/>
      <c r="I1051" s="65"/>
      <c r="J1051" s="65"/>
      <c r="K1051" s="65"/>
      <c r="L1051" s="65"/>
      <c r="M1051" s="65"/>
      <c r="N1051" s="65"/>
      <c r="O1051" s="65"/>
      <c r="P1051" s="65"/>
      <c r="Q1051" s="65"/>
    </row>
    <row r="1052" customFormat="false" ht="12.75" hidden="false" customHeight="false" outlineLevel="0" collapsed="false">
      <c r="G1052" s="65"/>
      <c r="H1052" s="65"/>
      <c r="I1052" s="65"/>
      <c r="J1052" s="65"/>
      <c r="K1052" s="65"/>
      <c r="L1052" s="65"/>
      <c r="M1052" s="65"/>
      <c r="N1052" s="65"/>
      <c r="O1052" s="65"/>
      <c r="P1052" s="65"/>
      <c r="Q1052" s="65"/>
    </row>
    <row r="1053" customFormat="false" ht="12.75" hidden="false" customHeight="false" outlineLevel="0" collapsed="false">
      <c r="G1053" s="65"/>
      <c r="H1053" s="65"/>
      <c r="I1053" s="65"/>
      <c r="J1053" s="65"/>
      <c r="K1053" s="65"/>
      <c r="L1053" s="65"/>
      <c r="M1053" s="65"/>
      <c r="N1053" s="65"/>
      <c r="O1053" s="65"/>
      <c r="P1053" s="65"/>
      <c r="Q1053" s="65"/>
    </row>
    <row r="1054" customFormat="false" ht="12.75" hidden="false" customHeight="false" outlineLevel="0" collapsed="false">
      <c r="G1054" s="65"/>
      <c r="H1054" s="65"/>
      <c r="I1054" s="65"/>
      <c r="J1054" s="65"/>
      <c r="K1054" s="65"/>
      <c r="L1054" s="65"/>
      <c r="M1054" s="65"/>
      <c r="N1054" s="65"/>
      <c r="O1054" s="65"/>
      <c r="P1054" s="65"/>
      <c r="Q1054" s="65"/>
    </row>
    <row r="1055" customFormat="false" ht="12.75" hidden="false" customHeight="false" outlineLevel="0" collapsed="false">
      <c r="G1055" s="65"/>
      <c r="H1055" s="65"/>
      <c r="I1055" s="65"/>
      <c r="J1055" s="65"/>
      <c r="K1055" s="65"/>
      <c r="L1055" s="65"/>
      <c r="M1055" s="65"/>
      <c r="N1055" s="65"/>
      <c r="O1055" s="65"/>
      <c r="P1055" s="65"/>
      <c r="Q1055" s="65"/>
    </row>
    <row r="1056" customFormat="false" ht="12.75" hidden="false" customHeight="false" outlineLevel="0" collapsed="false">
      <c r="G1056" s="65"/>
      <c r="H1056" s="65"/>
      <c r="I1056" s="65"/>
      <c r="J1056" s="65"/>
      <c r="K1056" s="65"/>
      <c r="L1056" s="65"/>
      <c r="M1056" s="65"/>
      <c r="N1056" s="65"/>
      <c r="O1056" s="65"/>
      <c r="P1056" s="65"/>
      <c r="Q1056" s="65"/>
    </row>
    <row r="1057" customFormat="false" ht="12.75" hidden="false" customHeight="false" outlineLevel="0" collapsed="false"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</row>
    <row r="1058" customFormat="false" ht="12.75" hidden="false" customHeight="false" outlineLevel="0" collapsed="false">
      <c r="G1058" s="65"/>
      <c r="H1058" s="65"/>
      <c r="I1058" s="65"/>
      <c r="J1058" s="65"/>
      <c r="K1058" s="65"/>
      <c r="L1058" s="65"/>
      <c r="M1058" s="65"/>
      <c r="N1058" s="65"/>
      <c r="O1058" s="65"/>
      <c r="P1058" s="65"/>
      <c r="Q1058" s="65"/>
    </row>
    <row r="1059" customFormat="false" ht="12.75" hidden="false" customHeight="false" outlineLevel="0" collapsed="false">
      <c r="G1059" s="65"/>
      <c r="H1059" s="65"/>
      <c r="I1059" s="65"/>
      <c r="J1059" s="65"/>
      <c r="K1059" s="65"/>
      <c r="L1059" s="65"/>
      <c r="M1059" s="65"/>
      <c r="N1059" s="65"/>
      <c r="O1059" s="65"/>
      <c r="P1059" s="65"/>
      <c r="Q1059" s="65"/>
    </row>
    <row r="1060" customFormat="false" ht="12.75" hidden="false" customHeight="false" outlineLevel="0" collapsed="false">
      <c r="G1060" s="65"/>
      <c r="H1060" s="65"/>
      <c r="I1060" s="65"/>
      <c r="J1060" s="65"/>
      <c r="K1060" s="65"/>
      <c r="L1060" s="65"/>
      <c r="M1060" s="65"/>
      <c r="N1060" s="65"/>
      <c r="O1060" s="65"/>
      <c r="P1060" s="65"/>
      <c r="Q1060" s="65"/>
    </row>
    <row r="1061" customFormat="false" ht="12.75" hidden="false" customHeight="false" outlineLevel="0" collapsed="false">
      <c r="G1061" s="65"/>
      <c r="H1061" s="65"/>
      <c r="I1061" s="65"/>
      <c r="J1061" s="65"/>
      <c r="K1061" s="65"/>
      <c r="L1061" s="65"/>
      <c r="M1061" s="65"/>
      <c r="N1061" s="65"/>
      <c r="O1061" s="65"/>
      <c r="P1061" s="65"/>
      <c r="Q1061" s="65"/>
    </row>
    <row r="1062" customFormat="false" ht="12.75" hidden="false" customHeight="false" outlineLevel="0" collapsed="false">
      <c r="G1062" s="65"/>
      <c r="H1062" s="65"/>
      <c r="I1062" s="65"/>
      <c r="J1062" s="65"/>
      <c r="K1062" s="65"/>
      <c r="L1062" s="65"/>
      <c r="M1062" s="65"/>
      <c r="N1062" s="65"/>
      <c r="O1062" s="65"/>
      <c r="P1062" s="65"/>
      <c r="Q1062" s="65"/>
    </row>
    <row r="1063" customFormat="false" ht="12.75" hidden="false" customHeight="false" outlineLevel="0" collapsed="false">
      <c r="G1063" s="65"/>
      <c r="H1063" s="65"/>
      <c r="I1063" s="65"/>
      <c r="J1063" s="65"/>
      <c r="K1063" s="65"/>
      <c r="L1063" s="65"/>
      <c r="M1063" s="65"/>
      <c r="N1063" s="65"/>
      <c r="O1063" s="65"/>
      <c r="P1063" s="65"/>
      <c r="Q1063" s="65"/>
    </row>
    <row r="1064" customFormat="false" ht="12.75" hidden="false" customHeight="false" outlineLevel="0" collapsed="false">
      <c r="G1064" s="65"/>
      <c r="H1064" s="65"/>
      <c r="I1064" s="65"/>
      <c r="J1064" s="65"/>
      <c r="K1064" s="65"/>
      <c r="L1064" s="65"/>
      <c r="M1064" s="65"/>
      <c r="N1064" s="65"/>
      <c r="O1064" s="65"/>
      <c r="P1064" s="65"/>
      <c r="Q1064" s="65"/>
    </row>
    <row r="1065" customFormat="false" ht="12.75" hidden="false" customHeight="false" outlineLevel="0" collapsed="false">
      <c r="G1065" s="65"/>
      <c r="H1065" s="65"/>
      <c r="I1065" s="65"/>
      <c r="J1065" s="65"/>
      <c r="K1065" s="65"/>
      <c r="L1065" s="65"/>
      <c r="M1065" s="65"/>
      <c r="N1065" s="65"/>
      <c r="O1065" s="65"/>
      <c r="P1065" s="65"/>
      <c r="Q1065" s="65"/>
    </row>
    <row r="1066" customFormat="false" ht="12.75" hidden="false" customHeight="false" outlineLevel="0" collapsed="false">
      <c r="G1066" s="65"/>
      <c r="H1066" s="65"/>
      <c r="I1066" s="65"/>
      <c r="J1066" s="65"/>
      <c r="K1066" s="65"/>
      <c r="L1066" s="65"/>
      <c r="M1066" s="65"/>
      <c r="N1066" s="65"/>
      <c r="O1066" s="65"/>
      <c r="P1066" s="65"/>
      <c r="Q1066" s="65"/>
    </row>
    <row r="1067" customFormat="false" ht="12.75" hidden="false" customHeight="false" outlineLevel="0" collapsed="false">
      <c r="G1067" s="65"/>
      <c r="H1067" s="65"/>
      <c r="I1067" s="65"/>
      <c r="J1067" s="65"/>
      <c r="K1067" s="65"/>
      <c r="L1067" s="65"/>
      <c r="M1067" s="65"/>
      <c r="N1067" s="65"/>
      <c r="O1067" s="65"/>
      <c r="P1067" s="65"/>
      <c r="Q1067" s="65"/>
    </row>
    <row r="1068" customFormat="false" ht="12.75" hidden="false" customHeight="false" outlineLevel="0" collapsed="false">
      <c r="G1068" s="65"/>
      <c r="H1068" s="65"/>
      <c r="I1068" s="65"/>
      <c r="J1068" s="65"/>
      <c r="K1068" s="65"/>
      <c r="L1068" s="65"/>
      <c r="M1068" s="65"/>
      <c r="N1068" s="65"/>
      <c r="O1068" s="65"/>
      <c r="P1068" s="65"/>
      <c r="Q1068" s="65"/>
    </row>
    <row r="1069" customFormat="false" ht="12.75" hidden="false" customHeight="false" outlineLevel="0" collapsed="false">
      <c r="G1069" s="65"/>
      <c r="H1069" s="65"/>
      <c r="I1069" s="65"/>
      <c r="J1069" s="65"/>
      <c r="K1069" s="65"/>
      <c r="L1069" s="65"/>
      <c r="M1069" s="65"/>
      <c r="N1069" s="65"/>
      <c r="O1069" s="65"/>
      <c r="P1069" s="65"/>
      <c r="Q1069" s="65"/>
    </row>
    <row r="1070" customFormat="false" ht="12.75" hidden="false" customHeight="false" outlineLevel="0" collapsed="false">
      <c r="G1070" s="65"/>
      <c r="H1070" s="65"/>
      <c r="I1070" s="65"/>
      <c r="J1070" s="65"/>
      <c r="K1070" s="65"/>
      <c r="L1070" s="65"/>
      <c r="M1070" s="65"/>
      <c r="N1070" s="65"/>
      <c r="O1070" s="65"/>
      <c r="P1070" s="65"/>
      <c r="Q1070" s="65"/>
    </row>
    <row r="1071" customFormat="false" ht="12.75" hidden="false" customHeight="false" outlineLevel="0" collapsed="false">
      <c r="G1071" s="65"/>
      <c r="H1071" s="65"/>
      <c r="I1071" s="65"/>
      <c r="J1071" s="65"/>
      <c r="K1071" s="65"/>
      <c r="L1071" s="65"/>
      <c r="M1071" s="65"/>
      <c r="N1071" s="65"/>
      <c r="O1071" s="65"/>
      <c r="P1071" s="65"/>
      <c r="Q1071" s="65"/>
    </row>
    <row r="1072" customFormat="false" ht="12.75" hidden="false" customHeight="false" outlineLevel="0" collapsed="false">
      <c r="G1072" s="65"/>
      <c r="H1072" s="65"/>
      <c r="I1072" s="65"/>
      <c r="J1072" s="65"/>
      <c r="K1072" s="65"/>
      <c r="L1072" s="65"/>
      <c r="M1072" s="65"/>
      <c r="N1072" s="65"/>
      <c r="O1072" s="65"/>
      <c r="P1072" s="65"/>
      <c r="Q1072" s="65"/>
    </row>
    <row r="1073" customFormat="false" ht="12.75" hidden="false" customHeight="false" outlineLevel="0" collapsed="false">
      <c r="G1073" s="65"/>
      <c r="H1073" s="65"/>
      <c r="I1073" s="65"/>
      <c r="J1073" s="65"/>
      <c r="K1073" s="65"/>
      <c r="L1073" s="65"/>
      <c r="M1073" s="65"/>
      <c r="N1073" s="65"/>
      <c r="O1073" s="65"/>
      <c r="P1073" s="65"/>
      <c r="Q1073" s="65"/>
    </row>
    <row r="1074" customFormat="false" ht="12.75" hidden="false" customHeight="false" outlineLevel="0" collapsed="false">
      <c r="G1074" s="65"/>
      <c r="H1074" s="65"/>
      <c r="I1074" s="65"/>
      <c r="J1074" s="65"/>
      <c r="K1074" s="65"/>
      <c r="L1074" s="65"/>
      <c r="M1074" s="65"/>
      <c r="N1074" s="65"/>
      <c r="O1074" s="65"/>
      <c r="P1074" s="65"/>
      <c r="Q1074" s="65"/>
    </row>
    <row r="1075" customFormat="false" ht="12.75" hidden="false" customHeight="false" outlineLevel="0" collapsed="false">
      <c r="G1075" s="65"/>
      <c r="H1075" s="65"/>
      <c r="I1075" s="65"/>
      <c r="J1075" s="65"/>
      <c r="K1075" s="65"/>
      <c r="L1075" s="65"/>
      <c r="M1075" s="65"/>
      <c r="N1075" s="65"/>
      <c r="O1075" s="65"/>
      <c r="P1075" s="65"/>
      <c r="Q1075" s="65"/>
    </row>
    <row r="1076" customFormat="false" ht="12.75" hidden="false" customHeight="false" outlineLevel="0" collapsed="false">
      <c r="G1076" s="65"/>
      <c r="H1076" s="65"/>
      <c r="I1076" s="65"/>
      <c r="J1076" s="65"/>
      <c r="K1076" s="65"/>
      <c r="L1076" s="65"/>
      <c r="M1076" s="65"/>
      <c r="N1076" s="65"/>
      <c r="O1076" s="65"/>
      <c r="P1076" s="65"/>
      <c r="Q1076" s="65"/>
    </row>
    <row r="1077" customFormat="false" ht="12.75" hidden="false" customHeight="false" outlineLevel="0" collapsed="false">
      <c r="G1077" s="65"/>
      <c r="H1077" s="65"/>
      <c r="I1077" s="65"/>
      <c r="J1077" s="65"/>
      <c r="K1077" s="65"/>
      <c r="L1077" s="65"/>
      <c r="M1077" s="65"/>
      <c r="N1077" s="65"/>
      <c r="O1077" s="65"/>
      <c r="P1077" s="65"/>
      <c r="Q1077" s="65"/>
    </row>
    <row r="1078" customFormat="false" ht="12.75" hidden="false" customHeight="false" outlineLevel="0" collapsed="false">
      <c r="G1078" s="65"/>
      <c r="H1078" s="65"/>
      <c r="I1078" s="65"/>
      <c r="J1078" s="65"/>
      <c r="K1078" s="65"/>
      <c r="L1078" s="65"/>
      <c r="M1078" s="65"/>
      <c r="N1078" s="65"/>
      <c r="O1078" s="65"/>
      <c r="P1078" s="65"/>
      <c r="Q1078" s="65"/>
    </row>
    <row r="1079" customFormat="false" ht="12.75" hidden="false" customHeight="false" outlineLevel="0" collapsed="false">
      <c r="G1079" s="65"/>
      <c r="H1079" s="65"/>
      <c r="I1079" s="65"/>
      <c r="J1079" s="65"/>
      <c r="K1079" s="65"/>
      <c r="L1079" s="65"/>
      <c r="M1079" s="65"/>
      <c r="N1079" s="65"/>
      <c r="O1079" s="65"/>
      <c r="P1079" s="65"/>
      <c r="Q1079" s="65"/>
    </row>
    <row r="1080" customFormat="false" ht="12.75" hidden="false" customHeight="false" outlineLevel="0" collapsed="false">
      <c r="G1080" s="65"/>
      <c r="H1080" s="65"/>
      <c r="I1080" s="65"/>
      <c r="J1080" s="65"/>
      <c r="K1080" s="65"/>
      <c r="L1080" s="65"/>
      <c r="M1080" s="65"/>
      <c r="N1080" s="65"/>
      <c r="O1080" s="65"/>
      <c r="P1080" s="65"/>
      <c r="Q1080" s="65"/>
    </row>
    <row r="1081" customFormat="false" ht="12.75" hidden="false" customHeight="false" outlineLevel="0" collapsed="false">
      <c r="G1081" s="65"/>
      <c r="H1081" s="65"/>
      <c r="I1081" s="65"/>
      <c r="J1081" s="65"/>
      <c r="K1081" s="65"/>
      <c r="L1081" s="65"/>
      <c r="M1081" s="65"/>
      <c r="N1081" s="65"/>
      <c r="O1081" s="65"/>
      <c r="P1081" s="65"/>
      <c r="Q1081" s="65"/>
    </row>
    <row r="1082" customFormat="false" ht="12.75" hidden="false" customHeight="false" outlineLevel="0" collapsed="false">
      <c r="G1082" s="65"/>
      <c r="H1082" s="65"/>
      <c r="I1082" s="65"/>
      <c r="J1082" s="65"/>
      <c r="K1082" s="65"/>
      <c r="L1082" s="65"/>
      <c r="M1082" s="65"/>
      <c r="N1082" s="65"/>
      <c r="O1082" s="65"/>
      <c r="P1082" s="65"/>
      <c r="Q1082" s="65"/>
    </row>
    <row r="1083" customFormat="false" ht="12.75" hidden="false" customHeight="false" outlineLevel="0" collapsed="false">
      <c r="G1083" s="65"/>
      <c r="H1083" s="65"/>
      <c r="I1083" s="65"/>
      <c r="J1083" s="65"/>
      <c r="K1083" s="65"/>
      <c r="L1083" s="65"/>
      <c r="M1083" s="65"/>
      <c r="N1083" s="65"/>
      <c r="O1083" s="65"/>
      <c r="P1083" s="65"/>
      <c r="Q1083" s="65"/>
    </row>
    <row r="1084" customFormat="false" ht="12.75" hidden="false" customHeight="false" outlineLevel="0" collapsed="false">
      <c r="G1084" s="65"/>
      <c r="H1084" s="65"/>
      <c r="I1084" s="65"/>
      <c r="J1084" s="65"/>
      <c r="K1084" s="65"/>
      <c r="L1084" s="65"/>
      <c r="M1084" s="65"/>
      <c r="N1084" s="65"/>
      <c r="O1084" s="65"/>
      <c r="P1084" s="65"/>
      <c r="Q1084" s="65"/>
    </row>
    <row r="1085" customFormat="false" ht="12.75" hidden="false" customHeight="false" outlineLevel="0" collapsed="false">
      <c r="G1085" s="65"/>
      <c r="H1085" s="65"/>
      <c r="I1085" s="65"/>
      <c r="J1085" s="65"/>
      <c r="K1085" s="65"/>
      <c r="L1085" s="65"/>
      <c r="M1085" s="65"/>
      <c r="N1085" s="65"/>
      <c r="O1085" s="65"/>
      <c r="P1085" s="65"/>
      <c r="Q1085" s="65"/>
    </row>
    <row r="1086" customFormat="false" ht="12.75" hidden="false" customHeight="false" outlineLevel="0" collapsed="false">
      <c r="G1086" s="65"/>
      <c r="H1086" s="65"/>
      <c r="I1086" s="65"/>
      <c r="J1086" s="65"/>
      <c r="K1086" s="65"/>
      <c r="L1086" s="65"/>
      <c r="M1086" s="65"/>
      <c r="N1086" s="65"/>
      <c r="O1086" s="65"/>
      <c r="P1086" s="65"/>
      <c r="Q1086" s="65"/>
    </row>
    <row r="1087" customFormat="false" ht="12.75" hidden="false" customHeight="false" outlineLevel="0" collapsed="false">
      <c r="G1087" s="65"/>
      <c r="H1087" s="65"/>
      <c r="I1087" s="65"/>
      <c r="J1087" s="65"/>
      <c r="K1087" s="65"/>
      <c r="L1087" s="65"/>
      <c r="M1087" s="65"/>
      <c r="N1087" s="65"/>
      <c r="O1087" s="65"/>
      <c r="P1087" s="65"/>
      <c r="Q1087" s="65"/>
    </row>
    <row r="1088" customFormat="false" ht="12.75" hidden="false" customHeight="false" outlineLevel="0" collapsed="false">
      <c r="G1088" s="65"/>
      <c r="H1088" s="65"/>
      <c r="I1088" s="65"/>
      <c r="J1088" s="65"/>
      <c r="K1088" s="65"/>
      <c r="L1088" s="65"/>
      <c r="M1088" s="65"/>
      <c r="N1088" s="65"/>
      <c r="O1088" s="65"/>
      <c r="P1088" s="65"/>
      <c r="Q1088" s="65"/>
    </row>
    <row r="1089" customFormat="false" ht="12.75" hidden="false" customHeight="false" outlineLevel="0" collapsed="false">
      <c r="G1089" s="65"/>
      <c r="H1089" s="65"/>
      <c r="I1089" s="65"/>
      <c r="J1089" s="65"/>
      <c r="K1089" s="65"/>
      <c r="L1089" s="65"/>
      <c r="M1089" s="65"/>
      <c r="N1089" s="65"/>
      <c r="O1089" s="65"/>
      <c r="P1089" s="65"/>
      <c r="Q1089" s="65"/>
    </row>
    <row r="1090" customFormat="false" ht="12.75" hidden="false" customHeight="false" outlineLevel="0" collapsed="false">
      <c r="G1090" s="65"/>
      <c r="H1090" s="65"/>
      <c r="I1090" s="65"/>
      <c r="J1090" s="65"/>
      <c r="K1090" s="65"/>
      <c r="L1090" s="65"/>
      <c r="M1090" s="65"/>
      <c r="N1090" s="65"/>
      <c r="O1090" s="65"/>
      <c r="P1090" s="65"/>
      <c r="Q1090" s="65"/>
    </row>
    <row r="1091" customFormat="false" ht="12.75" hidden="false" customHeight="false" outlineLevel="0" collapsed="false">
      <c r="G1091" s="65"/>
      <c r="H1091" s="65"/>
      <c r="I1091" s="65"/>
      <c r="J1091" s="65"/>
      <c r="K1091" s="65"/>
      <c r="L1091" s="65"/>
      <c r="M1091" s="65"/>
      <c r="N1091" s="65"/>
      <c r="O1091" s="65"/>
      <c r="P1091" s="65"/>
      <c r="Q1091" s="65"/>
    </row>
    <row r="1092" customFormat="false" ht="12.75" hidden="false" customHeight="false" outlineLevel="0" collapsed="false">
      <c r="G1092" s="65"/>
      <c r="H1092" s="65"/>
      <c r="I1092" s="65"/>
      <c r="J1092" s="65"/>
      <c r="K1092" s="65"/>
      <c r="L1092" s="65"/>
      <c r="M1092" s="65"/>
      <c r="N1092" s="65"/>
      <c r="O1092" s="65"/>
      <c r="P1092" s="65"/>
      <c r="Q1092" s="65"/>
    </row>
    <row r="1093" customFormat="false" ht="12.75" hidden="false" customHeight="false" outlineLevel="0" collapsed="false">
      <c r="G1093" s="65"/>
      <c r="H1093" s="65"/>
      <c r="I1093" s="65"/>
      <c r="J1093" s="65"/>
      <c r="K1093" s="65"/>
      <c r="L1093" s="65"/>
      <c r="M1093" s="65"/>
      <c r="N1093" s="65"/>
      <c r="O1093" s="65"/>
      <c r="P1093" s="65"/>
      <c r="Q1093" s="65"/>
    </row>
    <row r="1094" customFormat="false" ht="12.75" hidden="false" customHeight="false" outlineLevel="0" collapsed="false">
      <c r="G1094" s="65"/>
      <c r="H1094" s="65"/>
      <c r="I1094" s="65"/>
      <c r="J1094" s="65"/>
      <c r="K1094" s="65"/>
      <c r="L1094" s="65"/>
      <c r="M1094" s="65"/>
      <c r="N1094" s="65"/>
      <c r="O1094" s="65"/>
      <c r="P1094" s="65"/>
      <c r="Q1094" s="65"/>
    </row>
    <row r="1095" customFormat="false" ht="12.75" hidden="false" customHeight="false" outlineLevel="0" collapsed="false">
      <c r="G1095" s="65"/>
      <c r="H1095" s="65"/>
      <c r="I1095" s="65"/>
      <c r="J1095" s="65"/>
      <c r="K1095" s="65"/>
      <c r="L1095" s="65"/>
      <c r="M1095" s="65"/>
      <c r="N1095" s="65"/>
      <c r="O1095" s="65"/>
      <c r="P1095" s="65"/>
      <c r="Q1095" s="65"/>
    </row>
    <row r="1096" customFormat="false" ht="12.75" hidden="false" customHeight="false" outlineLevel="0" collapsed="false">
      <c r="G1096" s="65"/>
      <c r="H1096" s="65"/>
      <c r="I1096" s="65"/>
      <c r="J1096" s="65"/>
      <c r="K1096" s="65"/>
      <c r="L1096" s="65"/>
      <c r="M1096" s="65"/>
      <c r="N1096" s="65"/>
      <c r="O1096" s="65"/>
      <c r="P1096" s="65"/>
      <c r="Q1096" s="65"/>
    </row>
    <row r="1097" customFormat="false" ht="12.75" hidden="false" customHeight="false" outlineLevel="0" collapsed="false">
      <c r="G1097" s="65"/>
      <c r="H1097" s="65"/>
      <c r="I1097" s="65"/>
      <c r="J1097" s="65"/>
      <c r="K1097" s="65"/>
      <c r="L1097" s="65"/>
      <c r="M1097" s="65"/>
      <c r="N1097" s="65"/>
      <c r="O1097" s="65"/>
      <c r="P1097" s="65"/>
      <c r="Q1097" s="65"/>
    </row>
    <row r="1098" customFormat="false" ht="12.75" hidden="false" customHeight="false" outlineLevel="0" collapsed="false">
      <c r="G1098" s="65"/>
      <c r="H1098" s="65"/>
      <c r="I1098" s="65"/>
      <c r="J1098" s="65"/>
      <c r="K1098" s="65"/>
      <c r="L1098" s="65"/>
      <c r="M1098" s="65"/>
      <c r="N1098" s="65"/>
      <c r="O1098" s="65"/>
      <c r="P1098" s="65"/>
      <c r="Q1098" s="65"/>
    </row>
    <row r="1099" customFormat="false" ht="12.75" hidden="false" customHeight="false" outlineLevel="0" collapsed="false">
      <c r="G1099" s="65"/>
      <c r="H1099" s="65"/>
      <c r="I1099" s="65"/>
      <c r="J1099" s="65"/>
      <c r="K1099" s="65"/>
      <c r="L1099" s="65"/>
      <c r="M1099" s="65"/>
      <c r="N1099" s="65"/>
      <c r="O1099" s="65"/>
      <c r="P1099" s="65"/>
      <c r="Q1099" s="65"/>
    </row>
    <row r="1100" customFormat="false" ht="12.75" hidden="false" customHeight="false" outlineLevel="0" collapsed="false">
      <c r="G1100" s="65"/>
      <c r="H1100" s="65"/>
      <c r="I1100" s="65"/>
      <c r="J1100" s="65"/>
      <c r="K1100" s="65"/>
      <c r="L1100" s="65"/>
      <c r="M1100" s="65"/>
      <c r="N1100" s="65"/>
      <c r="O1100" s="65"/>
      <c r="P1100" s="65"/>
      <c r="Q1100" s="65"/>
    </row>
    <row r="1101" customFormat="false" ht="12.75" hidden="false" customHeight="false" outlineLevel="0" collapsed="false">
      <c r="G1101" s="65"/>
      <c r="H1101" s="65"/>
      <c r="I1101" s="65"/>
      <c r="J1101" s="65"/>
      <c r="K1101" s="65"/>
      <c r="L1101" s="65"/>
      <c r="M1101" s="65"/>
      <c r="N1101" s="65"/>
      <c r="O1101" s="65"/>
      <c r="P1101" s="65"/>
      <c r="Q1101" s="65"/>
    </row>
    <row r="1102" customFormat="false" ht="12.75" hidden="false" customHeight="false" outlineLevel="0" collapsed="false">
      <c r="G1102" s="65"/>
      <c r="H1102" s="65"/>
      <c r="I1102" s="65"/>
      <c r="J1102" s="65"/>
      <c r="K1102" s="65"/>
      <c r="L1102" s="65"/>
      <c r="M1102" s="65"/>
      <c r="N1102" s="65"/>
      <c r="O1102" s="65"/>
      <c r="P1102" s="65"/>
      <c r="Q1102" s="65"/>
    </row>
    <row r="1103" customFormat="false" ht="12.75" hidden="false" customHeight="false" outlineLevel="0" collapsed="false">
      <c r="G1103" s="65"/>
      <c r="H1103" s="65"/>
      <c r="I1103" s="65"/>
      <c r="J1103" s="65"/>
      <c r="K1103" s="65"/>
      <c r="L1103" s="65"/>
      <c r="M1103" s="65"/>
      <c r="N1103" s="65"/>
      <c r="O1103" s="65"/>
      <c r="P1103" s="65"/>
      <c r="Q1103" s="65"/>
    </row>
    <row r="1104" customFormat="false" ht="12.75" hidden="false" customHeight="false" outlineLevel="0" collapsed="false">
      <c r="G1104" s="65"/>
      <c r="H1104" s="65"/>
      <c r="I1104" s="65"/>
      <c r="J1104" s="65"/>
      <c r="K1104" s="65"/>
      <c r="L1104" s="65"/>
      <c r="M1104" s="65"/>
      <c r="N1104" s="65"/>
      <c r="O1104" s="65"/>
      <c r="P1104" s="65"/>
      <c r="Q1104" s="65"/>
    </row>
    <row r="1105" customFormat="false" ht="12.75" hidden="false" customHeight="false" outlineLevel="0" collapsed="false">
      <c r="G1105" s="65"/>
      <c r="H1105" s="65"/>
      <c r="I1105" s="65"/>
      <c r="J1105" s="65"/>
      <c r="K1105" s="65"/>
      <c r="L1105" s="65"/>
      <c r="M1105" s="65"/>
      <c r="N1105" s="65"/>
      <c r="O1105" s="65"/>
      <c r="P1105" s="65"/>
      <c r="Q1105" s="65"/>
    </row>
    <row r="1106" customFormat="false" ht="12.75" hidden="false" customHeight="false" outlineLevel="0" collapsed="false">
      <c r="G1106" s="65"/>
      <c r="H1106" s="65"/>
      <c r="I1106" s="65"/>
      <c r="J1106" s="65"/>
      <c r="K1106" s="65"/>
      <c r="L1106" s="65"/>
      <c r="M1106" s="65"/>
      <c r="N1106" s="65"/>
      <c r="O1106" s="65"/>
      <c r="P1106" s="65"/>
      <c r="Q1106" s="65"/>
    </row>
    <row r="1107" customFormat="false" ht="12.75" hidden="false" customHeight="false" outlineLevel="0" collapsed="false">
      <c r="G1107" s="65"/>
      <c r="H1107" s="65"/>
      <c r="I1107" s="65"/>
      <c r="J1107" s="65"/>
      <c r="K1107" s="65"/>
      <c r="L1107" s="65"/>
      <c r="M1107" s="65"/>
      <c r="N1107" s="65"/>
      <c r="O1107" s="65"/>
      <c r="P1107" s="65"/>
      <c r="Q1107" s="65"/>
    </row>
    <row r="1108" customFormat="false" ht="12.75" hidden="false" customHeight="false" outlineLevel="0" collapsed="false">
      <c r="G1108" s="65"/>
      <c r="H1108" s="65"/>
      <c r="I1108" s="65"/>
      <c r="J1108" s="65"/>
      <c r="K1108" s="65"/>
      <c r="L1108" s="65"/>
      <c r="M1108" s="65"/>
      <c r="N1108" s="65"/>
      <c r="O1108" s="65"/>
      <c r="P1108" s="65"/>
      <c r="Q1108" s="65"/>
    </row>
    <row r="1109" customFormat="false" ht="12.75" hidden="false" customHeight="false" outlineLevel="0" collapsed="false">
      <c r="G1109" s="65"/>
      <c r="H1109" s="65"/>
      <c r="I1109" s="65"/>
      <c r="J1109" s="65"/>
      <c r="K1109" s="65"/>
      <c r="L1109" s="65"/>
      <c r="M1109" s="65"/>
      <c r="N1109" s="65"/>
      <c r="O1109" s="65"/>
      <c r="P1109" s="65"/>
      <c r="Q1109" s="65"/>
    </row>
    <row r="1110" customFormat="false" ht="12.75" hidden="false" customHeight="false" outlineLevel="0" collapsed="false">
      <c r="G1110" s="65"/>
      <c r="H1110" s="65"/>
      <c r="I1110" s="65"/>
      <c r="J1110" s="65"/>
      <c r="K1110" s="65"/>
      <c r="L1110" s="65"/>
      <c r="M1110" s="65"/>
      <c r="N1110" s="65"/>
      <c r="O1110" s="65"/>
      <c r="P1110" s="65"/>
      <c r="Q1110" s="65"/>
    </row>
    <row r="1111" customFormat="false" ht="12.75" hidden="false" customHeight="false" outlineLevel="0" collapsed="false">
      <c r="G1111" s="65"/>
      <c r="H1111" s="65"/>
      <c r="I1111" s="65"/>
      <c r="J1111" s="65"/>
      <c r="K1111" s="65"/>
      <c r="L1111" s="65"/>
      <c r="M1111" s="65"/>
      <c r="N1111" s="65"/>
      <c r="O1111" s="65"/>
      <c r="P1111" s="65"/>
      <c r="Q1111" s="65"/>
    </row>
    <row r="1112" customFormat="false" ht="12.75" hidden="false" customHeight="false" outlineLevel="0" collapsed="false">
      <c r="G1112" s="65"/>
      <c r="H1112" s="65"/>
      <c r="I1112" s="65"/>
      <c r="J1112" s="65"/>
      <c r="K1112" s="65"/>
      <c r="L1112" s="65"/>
      <c r="M1112" s="65"/>
      <c r="N1112" s="65"/>
      <c r="O1112" s="65"/>
      <c r="P1112" s="65"/>
      <c r="Q1112" s="65"/>
    </row>
    <row r="1113" customFormat="false" ht="12.75" hidden="false" customHeight="false" outlineLevel="0" collapsed="false">
      <c r="G1113" s="65"/>
      <c r="H1113" s="65"/>
      <c r="I1113" s="65"/>
      <c r="J1113" s="65"/>
      <c r="K1113" s="65"/>
      <c r="L1113" s="65"/>
      <c r="M1113" s="65"/>
      <c r="N1113" s="65"/>
      <c r="O1113" s="65"/>
      <c r="P1113" s="65"/>
      <c r="Q1113" s="65"/>
    </row>
    <row r="1114" customFormat="false" ht="12.75" hidden="false" customHeight="false" outlineLevel="0" collapsed="false">
      <c r="G1114" s="65"/>
      <c r="H1114" s="65"/>
      <c r="I1114" s="65"/>
      <c r="J1114" s="65"/>
      <c r="K1114" s="65"/>
      <c r="L1114" s="65"/>
      <c r="M1114" s="65"/>
      <c r="N1114" s="65"/>
      <c r="O1114" s="65"/>
      <c r="P1114" s="65"/>
      <c r="Q1114" s="65"/>
    </row>
    <row r="1115" customFormat="false" ht="12.75" hidden="false" customHeight="false" outlineLevel="0" collapsed="false">
      <c r="G1115" s="65"/>
      <c r="H1115" s="65"/>
      <c r="I1115" s="65"/>
      <c r="J1115" s="65"/>
      <c r="K1115" s="65"/>
      <c r="L1115" s="65"/>
      <c r="M1115" s="65"/>
      <c r="N1115" s="65"/>
      <c r="O1115" s="65"/>
      <c r="P1115" s="65"/>
      <c r="Q1115" s="65"/>
    </row>
    <row r="1116" customFormat="false" ht="12.75" hidden="false" customHeight="false" outlineLevel="0" collapsed="false">
      <c r="G1116" s="65"/>
      <c r="H1116" s="65"/>
      <c r="I1116" s="65"/>
      <c r="J1116" s="65"/>
      <c r="K1116" s="65"/>
      <c r="L1116" s="65"/>
      <c r="M1116" s="65"/>
      <c r="N1116" s="65"/>
      <c r="O1116" s="65"/>
      <c r="P1116" s="65"/>
      <c r="Q1116" s="65"/>
    </row>
    <row r="1117" customFormat="false" ht="12.75" hidden="false" customHeight="false" outlineLevel="0" collapsed="false">
      <c r="G1117" s="65"/>
      <c r="H1117" s="65"/>
      <c r="I1117" s="65"/>
      <c r="J1117" s="65"/>
      <c r="K1117" s="65"/>
      <c r="L1117" s="65"/>
      <c r="M1117" s="65"/>
      <c r="N1117" s="65"/>
      <c r="O1117" s="65"/>
      <c r="P1117" s="65"/>
      <c r="Q1117" s="65"/>
    </row>
    <row r="1118" customFormat="false" ht="12.75" hidden="false" customHeight="false" outlineLevel="0" collapsed="false">
      <c r="G1118" s="65"/>
      <c r="H1118" s="65"/>
      <c r="I1118" s="65"/>
      <c r="J1118" s="65"/>
      <c r="K1118" s="65"/>
      <c r="L1118" s="65"/>
      <c r="M1118" s="65"/>
      <c r="N1118" s="65"/>
      <c r="O1118" s="65"/>
      <c r="P1118" s="65"/>
      <c r="Q1118" s="65"/>
    </row>
    <row r="1119" customFormat="false" ht="12.75" hidden="false" customHeight="false" outlineLevel="0" collapsed="false">
      <c r="G1119" s="65"/>
      <c r="H1119" s="65"/>
      <c r="I1119" s="65"/>
      <c r="J1119" s="65"/>
      <c r="K1119" s="65"/>
      <c r="L1119" s="65"/>
      <c r="M1119" s="65"/>
      <c r="N1119" s="65"/>
      <c r="O1119" s="65"/>
      <c r="P1119" s="65"/>
      <c r="Q1119" s="65"/>
    </row>
    <row r="1120" customFormat="false" ht="12.75" hidden="false" customHeight="false" outlineLevel="0" collapsed="false">
      <c r="G1120" s="65"/>
      <c r="H1120" s="65"/>
      <c r="I1120" s="65"/>
      <c r="J1120" s="65"/>
      <c r="K1120" s="65"/>
      <c r="L1120" s="65"/>
      <c r="M1120" s="65"/>
      <c r="N1120" s="65"/>
      <c r="O1120" s="65"/>
      <c r="P1120" s="65"/>
      <c r="Q1120" s="65"/>
    </row>
    <row r="1121" customFormat="false" ht="12.75" hidden="false" customHeight="false" outlineLevel="0" collapsed="false">
      <c r="G1121" s="65"/>
      <c r="H1121" s="65"/>
      <c r="I1121" s="65"/>
      <c r="J1121" s="65"/>
      <c r="K1121" s="65"/>
      <c r="L1121" s="65"/>
      <c r="M1121" s="65"/>
      <c r="N1121" s="65"/>
      <c r="O1121" s="65"/>
      <c r="P1121" s="65"/>
      <c r="Q1121" s="65"/>
    </row>
    <row r="1122" customFormat="false" ht="12.75" hidden="false" customHeight="false" outlineLevel="0" collapsed="false">
      <c r="G1122" s="65"/>
      <c r="H1122" s="65"/>
      <c r="I1122" s="65"/>
      <c r="J1122" s="65"/>
      <c r="K1122" s="65"/>
      <c r="L1122" s="65"/>
      <c r="M1122" s="65"/>
      <c r="N1122" s="65"/>
      <c r="O1122" s="65"/>
      <c r="P1122" s="65"/>
      <c r="Q1122" s="65"/>
    </row>
    <row r="1123" customFormat="false" ht="12.75" hidden="false" customHeight="false" outlineLevel="0" collapsed="false">
      <c r="G1123" s="65"/>
      <c r="H1123" s="65"/>
      <c r="I1123" s="65"/>
      <c r="J1123" s="65"/>
      <c r="K1123" s="65"/>
      <c r="L1123" s="65"/>
      <c r="M1123" s="65"/>
      <c r="N1123" s="65"/>
      <c r="O1123" s="65"/>
      <c r="P1123" s="65"/>
      <c r="Q1123" s="65"/>
    </row>
    <row r="1124" customFormat="false" ht="12.75" hidden="false" customHeight="false" outlineLevel="0" collapsed="false">
      <c r="G1124" s="65"/>
      <c r="H1124" s="65"/>
      <c r="I1124" s="65"/>
      <c r="J1124" s="65"/>
      <c r="K1124" s="65"/>
      <c r="L1124" s="65"/>
      <c r="M1124" s="65"/>
      <c r="N1124" s="65"/>
      <c r="O1124" s="65"/>
      <c r="P1124" s="65"/>
      <c r="Q1124" s="65"/>
    </row>
    <row r="1125" customFormat="false" ht="12.75" hidden="false" customHeight="false" outlineLevel="0" collapsed="false">
      <c r="G1125" s="65"/>
      <c r="H1125" s="65"/>
      <c r="I1125" s="65"/>
      <c r="J1125" s="65"/>
      <c r="K1125" s="65"/>
      <c r="L1125" s="65"/>
      <c r="M1125" s="65"/>
      <c r="N1125" s="65"/>
      <c r="O1125" s="65"/>
      <c r="P1125" s="65"/>
      <c r="Q1125" s="65"/>
    </row>
    <row r="1126" customFormat="false" ht="12.75" hidden="false" customHeight="false" outlineLevel="0" collapsed="false">
      <c r="G1126" s="65"/>
      <c r="H1126" s="65"/>
      <c r="I1126" s="65"/>
      <c r="J1126" s="65"/>
      <c r="K1126" s="65"/>
      <c r="L1126" s="65"/>
      <c r="M1126" s="65"/>
      <c r="N1126" s="65"/>
      <c r="O1126" s="65"/>
      <c r="P1126" s="65"/>
      <c r="Q1126" s="65"/>
    </row>
    <row r="1127" customFormat="false" ht="12.75" hidden="false" customHeight="false" outlineLevel="0" collapsed="false">
      <c r="G1127" s="65"/>
      <c r="H1127" s="65"/>
      <c r="I1127" s="65"/>
      <c r="J1127" s="65"/>
      <c r="K1127" s="65"/>
      <c r="L1127" s="65"/>
      <c r="M1127" s="65"/>
      <c r="N1127" s="65"/>
      <c r="O1127" s="65"/>
      <c r="P1127" s="65"/>
      <c r="Q1127" s="65"/>
    </row>
    <row r="1128" customFormat="false" ht="12.75" hidden="false" customHeight="false" outlineLevel="0" collapsed="false">
      <c r="G1128" s="65"/>
      <c r="H1128" s="65"/>
      <c r="I1128" s="65"/>
      <c r="J1128" s="65"/>
      <c r="K1128" s="65"/>
      <c r="L1128" s="65"/>
      <c r="M1128" s="65"/>
      <c r="N1128" s="65"/>
      <c r="O1128" s="65"/>
      <c r="P1128" s="65"/>
      <c r="Q1128" s="65"/>
    </row>
    <row r="1129" customFormat="false" ht="12.75" hidden="false" customHeight="false" outlineLevel="0" collapsed="false">
      <c r="G1129" s="65"/>
      <c r="H1129" s="65"/>
      <c r="I1129" s="65"/>
      <c r="J1129" s="65"/>
      <c r="K1129" s="65"/>
      <c r="L1129" s="65"/>
      <c r="M1129" s="65"/>
      <c r="N1129" s="65"/>
      <c r="O1129" s="65"/>
      <c r="P1129" s="65"/>
      <c r="Q1129" s="65"/>
    </row>
    <row r="1130" customFormat="false" ht="12.75" hidden="false" customHeight="false" outlineLevel="0" collapsed="false">
      <c r="G1130" s="65"/>
      <c r="H1130" s="65"/>
      <c r="I1130" s="65"/>
      <c r="J1130" s="65"/>
      <c r="K1130" s="65"/>
      <c r="L1130" s="65"/>
      <c r="M1130" s="65"/>
      <c r="N1130" s="65"/>
      <c r="O1130" s="65"/>
      <c r="P1130" s="65"/>
      <c r="Q1130" s="65"/>
    </row>
    <row r="1131" customFormat="false" ht="12.75" hidden="false" customHeight="false" outlineLevel="0" collapsed="false">
      <c r="G1131" s="65"/>
      <c r="H1131" s="65"/>
      <c r="I1131" s="65"/>
      <c r="J1131" s="65"/>
      <c r="K1131" s="65"/>
      <c r="L1131" s="65"/>
      <c r="M1131" s="65"/>
      <c r="N1131" s="65"/>
      <c r="O1131" s="65"/>
      <c r="P1131" s="65"/>
      <c r="Q1131" s="65"/>
    </row>
    <row r="1132" customFormat="false" ht="12.75" hidden="false" customHeight="false" outlineLevel="0" collapsed="false">
      <c r="G1132" s="65"/>
      <c r="H1132" s="65"/>
      <c r="I1132" s="65"/>
      <c r="J1132" s="65"/>
      <c r="K1132" s="65"/>
      <c r="L1132" s="65"/>
      <c r="M1132" s="65"/>
      <c r="N1132" s="65"/>
      <c r="O1132" s="65"/>
      <c r="P1132" s="65"/>
      <c r="Q1132" s="65"/>
    </row>
    <row r="1133" customFormat="false" ht="12.75" hidden="false" customHeight="false" outlineLevel="0" collapsed="false">
      <c r="G1133" s="65"/>
      <c r="H1133" s="65"/>
      <c r="I1133" s="65"/>
      <c r="J1133" s="65"/>
      <c r="K1133" s="65"/>
      <c r="L1133" s="65"/>
      <c r="M1133" s="65"/>
      <c r="N1133" s="65"/>
      <c r="O1133" s="65"/>
      <c r="P1133" s="65"/>
      <c r="Q1133" s="65"/>
    </row>
    <row r="1134" customFormat="false" ht="12.75" hidden="false" customHeight="false" outlineLevel="0" collapsed="false">
      <c r="G1134" s="65"/>
      <c r="H1134" s="65"/>
      <c r="I1134" s="65"/>
      <c r="J1134" s="65"/>
      <c r="K1134" s="65"/>
      <c r="L1134" s="65"/>
      <c r="M1134" s="65"/>
      <c r="N1134" s="65"/>
      <c r="O1134" s="65"/>
      <c r="P1134" s="65"/>
      <c r="Q1134" s="65"/>
    </row>
    <row r="1135" customFormat="false" ht="12.75" hidden="false" customHeight="false" outlineLevel="0" collapsed="false">
      <c r="G1135" s="65"/>
      <c r="H1135" s="65"/>
      <c r="I1135" s="65"/>
      <c r="J1135" s="65"/>
      <c r="K1135" s="65"/>
      <c r="L1135" s="65"/>
      <c r="M1135" s="65"/>
      <c r="N1135" s="65"/>
      <c r="O1135" s="65"/>
      <c r="P1135" s="65"/>
      <c r="Q1135" s="65"/>
    </row>
    <row r="1136" customFormat="false" ht="12.75" hidden="false" customHeight="false" outlineLevel="0" collapsed="false">
      <c r="G1136" s="65"/>
      <c r="H1136" s="65"/>
      <c r="I1136" s="65"/>
      <c r="J1136" s="65"/>
      <c r="K1136" s="65"/>
      <c r="L1136" s="65"/>
      <c r="M1136" s="65"/>
      <c r="N1136" s="65"/>
      <c r="O1136" s="65"/>
      <c r="P1136" s="65"/>
      <c r="Q1136" s="65"/>
    </row>
    <row r="1137" customFormat="false" ht="12.75" hidden="false" customHeight="false" outlineLevel="0" collapsed="false">
      <c r="G1137" s="65"/>
      <c r="H1137" s="65"/>
      <c r="I1137" s="65"/>
      <c r="J1137" s="65"/>
      <c r="K1137" s="65"/>
      <c r="L1137" s="65"/>
      <c r="M1137" s="65"/>
      <c r="N1137" s="65"/>
      <c r="O1137" s="65"/>
      <c r="P1137" s="65"/>
      <c r="Q1137" s="65"/>
    </row>
    <row r="1138" customFormat="false" ht="12.75" hidden="false" customHeight="false" outlineLevel="0" collapsed="false">
      <c r="G1138" s="65"/>
      <c r="H1138" s="65"/>
      <c r="I1138" s="65"/>
      <c r="J1138" s="65"/>
      <c r="K1138" s="65"/>
      <c r="L1138" s="65"/>
      <c r="M1138" s="65"/>
      <c r="N1138" s="65"/>
      <c r="O1138" s="65"/>
      <c r="P1138" s="65"/>
      <c r="Q1138" s="65"/>
    </row>
    <row r="1139" customFormat="false" ht="12.75" hidden="false" customHeight="false" outlineLevel="0" collapsed="false">
      <c r="G1139" s="65"/>
      <c r="H1139" s="65"/>
      <c r="I1139" s="65"/>
      <c r="J1139" s="65"/>
      <c r="K1139" s="65"/>
      <c r="L1139" s="65"/>
      <c r="M1139" s="65"/>
      <c r="N1139" s="65"/>
      <c r="O1139" s="65"/>
      <c r="P1139" s="65"/>
      <c r="Q1139" s="65"/>
    </row>
  </sheetData>
  <mergeCells count="9">
    <mergeCell ref="A8:A17"/>
    <mergeCell ref="A23:A32"/>
    <mergeCell ref="A38:A47"/>
    <mergeCell ref="A54:A63"/>
    <mergeCell ref="A69:A78"/>
    <mergeCell ref="A84:A93"/>
    <mergeCell ref="A100:A109"/>
    <mergeCell ref="A115:A124"/>
    <mergeCell ref="A130:A1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67" activeCellId="0" sqref="P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6" min="3" style="0" width="18.28"/>
    <col collapsed="false" customWidth="true" hidden="false" outlineLevel="0" max="7" min="7" style="0" width="21.56"/>
    <col collapsed="false" customWidth="true" hidden="false" outlineLevel="0" max="13" min="8" style="0" width="18.28"/>
  </cols>
  <sheetData>
    <row r="1" customFormat="false" ht="12.75" hidden="false" customHeight="false" outlineLevel="0" collapsed="false">
      <c r="B1" s="77" t="s">
        <v>14</v>
      </c>
    </row>
    <row r="6" customFormat="false" ht="12.75" hidden="false" customHeight="false" outlineLevel="0" collapsed="false">
      <c r="B6" s="77"/>
    </row>
    <row r="7" customFormat="false" ht="12.75" hidden="false" customHeight="false" outlineLevel="0" collapsed="false">
      <c r="B7" s="20" t="s">
        <v>17</v>
      </c>
    </row>
    <row r="8" customFormat="false" ht="12.75" hidden="false" customHeight="true" outlineLevel="0" collapsed="false">
      <c r="B8" s="78" t="s">
        <v>59</v>
      </c>
    </row>
    <row r="9" customFormat="false" ht="39.75" hidden="false" customHeight="true" outlineLevel="0" collapsed="false">
      <c r="A9" s="68"/>
      <c r="B9" s="68"/>
      <c r="C9" s="69" t="s">
        <v>19</v>
      </c>
      <c r="D9" s="77"/>
      <c r="E9" s="77"/>
      <c r="F9" s="77"/>
      <c r="G9" s="77"/>
      <c r="H9" s="77"/>
      <c r="I9" s="77"/>
      <c r="J9" s="77"/>
      <c r="K9" s="77"/>
      <c r="L9" s="77"/>
      <c r="M9" s="77"/>
    </row>
    <row r="10" customFormat="false" ht="12.75" hidden="false" customHeight="false" outlineLevel="0" collapsed="false">
      <c r="A10" s="68"/>
      <c r="B10" s="79" t="s">
        <v>60</v>
      </c>
      <c r="C10" s="28" t="n">
        <v>19</v>
      </c>
    </row>
    <row r="11" customFormat="false" ht="12.75" hidden="false" customHeight="false" outlineLevel="0" collapsed="false">
      <c r="A11" s="68"/>
      <c r="B11" s="79" t="s">
        <v>23</v>
      </c>
      <c r="C11" s="28" t="n">
        <v>19</v>
      </c>
    </row>
    <row r="12" customFormat="false" ht="12.75" hidden="false" customHeight="false" outlineLevel="0" collapsed="false">
      <c r="A12" s="80"/>
    </row>
    <row r="13" customFormat="false" ht="12.75" hidden="false" customHeight="false" outlineLevel="0" collapsed="false">
      <c r="B13" s="20" t="s">
        <v>17</v>
      </c>
    </row>
    <row r="14" customFormat="false" ht="12.75" hidden="false" customHeight="false" outlineLevel="0" collapsed="false">
      <c r="B14" s="78" t="s">
        <v>61</v>
      </c>
    </row>
    <row r="15" customFormat="false" ht="25.5" hidden="false" customHeight="false" outlineLevel="0" collapsed="false">
      <c r="A15" s="68"/>
      <c r="B15" s="68"/>
      <c r="C15" s="69" t="s">
        <v>19</v>
      </c>
    </row>
    <row r="16" customFormat="false" ht="12.75" hidden="false" customHeight="false" outlineLevel="0" collapsed="false">
      <c r="A16" s="68"/>
      <c r="B16" s="79" t="s">
        <v>60</v>
      </c>
      <c r="C16" s="28" t="n">
        <v>18</v>
      </c>
      <c r="D16" s="0" t="s">
        <v>62</v>
      </c>
    </row>
    <row r="17" customFormat="false" ht="12.75" hidden="false" customHeight="false" outlineLevel="0" collapsed="false">
      <c r="A17" s="68"/>
      <c r="B17" s="79" t="s">
        <v>24</v>
      </c>
      <c r="C17" s="28" t="n">
        <v>19</v>
      </c>
      <c r="D17" s="0" t="s">
        <v>62</v>
      </c>
    </row>
    <row r="18" customFormat="false" ht="12.75" hidden="false" customHeight="false" outlineLevel="0" collapsed="false">
      <c r="A18" s="68"/>
      <c r="B18" s="79" t="s">
        <v>28</v>
      </c>
      <c r="C18" s="28" t="n">
        <v>23</v>
      </c>
      <c r="D18" s="0" t="s">
        <v>62</v>
      </c>
    </row>
    <row r="19" customFormat="false" ht="12.75" hidden="false" customHeight="false" outlineLevel="0" collapsed="false">
      <c r="A19" s="68"/>
      <c r="B19" s="79" t="s">
        <v>32</v>
      </c>
      <c r="C19" s="28" t="n">
        <v>25</v>
      </c>
      <c r="D19" s="0" t="s">
        <v>62</v>
      </c>
    </row>
    <row r="21" customFormat="false" ht="12.75" hidden="false" customHeight="false" outlineLevel="0" collapsed="false">
      <c r="B21" s="20" t="s">
        <v>17</v>
      </c>
    </row>
    <row r="22" customFormat="false" ht="12.75" hidden="false" customHeight="false" outlineLevel="0" collapsed="false">
      <c r="B22" s="78" t="s">
        <v>63</v>
      </c>
    </row>
    <row r="23" customFormat="false" ht="25.5" hidden="false" customHeight="false" outlineLevel="0" collapsed="false">
      <c r="A23" s="68"/>
      <c r="B23" s="68"/>
      <c r="C23" s="69" t="s">
        <v>19</v>
      </c>
    </row>
    <row r="24" customFormat="false" ht="12.75" hidden="false" customHeight="false" outlineLevel="0" collapsed="false">
      <c r="A24" s="68"/>
      <c r="B24" s="79" t="s">
        <v>60</v>
      </c>
      <c r="C24" s="28" t="n">
        <v>18</v>
      </c>
      <c r="D24" s="0" t="s">
        <v>62</v>
      </c>
    </row>
    <row r="25" customFormat="false" ht="12.75" hidden="false" customHeight="false" outlineLevel="0" collapsed="false">
      <c r="A25" s="68"/>
      <c r="B25" s="79" t="s">
        <v>24</v>
      </c>
      <c r="C25" s="28" t="n">
        <v>19</v>
      </c>
      <c r="D25" s="0" t="s">
        <v>62</v>
      </c>
    </row>
    <row r="26" customFormat="false" ht="12.75" hidden="false" customHeight="false" outlineLevel="0" collapsed="false">
      <c r="A26" s="68"/>
      <c r="B26" s="79" t="s">
        <v>28</v>
      </c>
      <c r="C26" s="28" t="n">
        <v>23</v>
      </c>
      <c r="D26" s="0" t="s">
        <v>62</v>
      </c>
    </row>
    <row r="27" customFormat="false" ht="12.75" hidden="false" customHeight="false" outlineLevel="0" collapsed="false">
      <c r="A27" s="68"/>
      <c r="B27" s="79" t="s">
        <v>32</v>
      </c>
      <c r="C27" s="28" t="n">
        <v>25</v>
      </c>
      <c r="D27" s="0" t="s">
        <v>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1" width="9.14"/>
  </cols>
  <sheetData>
    <row r="13" customFormat="false" ht="12.75" hidden="false" customHeight="false" outlineLevel="0" collapsed="false">
      <c r="E13" s="81" t="s">
        <v>64</v>
      </c>
    </row>
  </sheetData>
  <printOptions headings="false" gridLines="false" gridLinesSet="true" horizontalCentered="false" verticalCentered="false"/>
  <pageMargins left="0.747916666666667" right="0.747916666666667" top="0.509722222222222" bottom="0.47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9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1" width="9.14"/>
  </cols>
  <sheetData>
    <row r="9" customFormat="false" ht="18.75" hidden="false" customHeight="false" outlineLevel="0" collapsed="false">
      <c r="C9" s="82" t="s">
        <v>65</v>
      </c>
      <c r="D9" s="82"/>
    </row>
    <row r="10" customFormat="false" ht="18.75" hidden="false" customHeight="false" outlineLevel="0" collapsed="false">
      <c r="C10" s="82"/>
      <c r="D10" s="82"/>
    </row>
    <row r="11" customFormat="false" ht="18.75" hidden="false" customHeight="false" outlineLevel="0" collapsed="false">
      <c r="C11" s="83" t="n">
        <v>3</v>
      </c>
      <c r="D11" s="82" t="s">
        <v>66</v>
      </c>
    </row>
    <row r="12" customFormat="false" ht="18.75" hidden="false" customHeight="false" outlineLevel="0" collapsed="false">
      <c r="C12" s="83"/>
      <c r="D12" s="82"/>
    </row>
    <row r="13" customFormat="false" ht="18.75" hidden="false" customHeight="false" outlineLevel="0" collapsed="false">
      <c r="C13" s="83" t="n">
        <v>4</v>
      </c>
      <c r="D13" s="82" t="s">
        <v>67</v>
      </c>
    </row>
    <row r="14" customFormat="false" ht="18.75" hidden="false" customHeight="false" outlineLevel="0" collapsed="false">
      <c r="C14" s="83"/>
      <c r="D14" s="82"/>
    </row>
    <row r="15" customFormat="false" ht="18.75" hidden="false" customHeight="false" outlineLevel="0" collapsed="false">
      <c r="C15" s="83" t="s">
        <v>68</v>
      </c>
      <c r="D15" s="82" t="s">
        <v>69</v>
      </c>
    </row>
    <row r="16" customFormat="false" ht="18.75" hidden="false" customHeight="false" outlineLevel="0" collapsed="false">
      <c r="C16" s="83"/>
      <c r="D16" s="82"/>
    </row>
    <row r="17" customFormat="false" ht="18.75" hidden="false" customHeight="false" outlineLevel="0" collapsed="false">
      <c r="C17" s="83" t="s">
        <v>70</v>
      </c>
      <c r="D17" s="82" t="s">
        <v>71</v>
      </c>
    </row>
    <row r="18" customFormat="false" ht="18.75" hidden="false" customHeight="false" outlineLevel="0" collapsed="false">
      <c r="C18" s="83"/>
      <c r="D18" s="82"/>
    </row>
    <row r="19" customFormat="false" ht="18.75" hidden="false" customHeight="false" outlineLevel="0" collapsed="false">
      <c r="C19" s="83" t="s">
        <v>72</v>
      </c>
      <c r="D19" s="82" t="s">
        <v>73</v>
      </c>
    </row>
    <row r="20" customFormat="false" ht="18.75" hidden="false" customHeight="false" outlineLevel="0" collapsed="false">
      <c r="C20" s="83"/>
      <c r="D20" s="82"/>
    </row>
    <row r="21" customFormat="false" ht="18.75" hidden="false" customHeight="false" outlineLevel="0" collapsed="false">
      <c r="C21" s="83" t="s">
        <v>74</v>
      </c>
      <c r="D21" s="82"/>
    </row>
    <row r="22" customFormat="false" ht="18.75" hidden="false" customHeight="false" outlineLevel="0" collapsed="false">
      <c r="C22" s="83"/>
      <c r="D22" s="82"/>
    </row>
    <row r="23" customFormat="false" ht="18.75" hidden="false" customHeight="false" outlineLevel="0" collapsed="false">
      <c r="C23" s="83" t="s">
        <v>75</v>
      </c>
      <c r="D23" s="82"/>
    </row>
    <row r="24" customFormat="false" ht="18.75" hidden="false" customHeight="false" outlineLevel="0" collapsed="false">
      <c r="C24" s="83"/>
      <c r="D24" s="82"/>
    </row>
    <row r="25" customFormat="false" ht="18.75" hidden="false" customHeight="false" outlineLevel="0" collapsed="false">
      <c r="C25" s="83" t="s">
        <v>76</v>
      </c>
      <c r="D25" s="82"/>
    </row>
    <row r="26" customFormat="false" ht="18.75" hidden="false" customHeight="false" outlineLevel="0" collapsed="false">
      <c r="C26" s="83"/>
      <c r="D26" s="82"/>
    </row>
    <row r="27" customFormat="false" ht="18.75" hidden="false" customHeight="false" outlineLevel="0" collapsed="false">
      <c r="C27" s="83" t="s">
        <v>77</v>
      </c>
      <c r="D27" s="82"/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M52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28"/>
    <col collapsed="false" customWidth="true" hidden="false" outlineLevel="0" max="5" min="3" style="0" width="11.28"/>
    <col collapsed="false" customWidth="true" hidden="false" outlineLevel="0" max="6" min="6" style="0" width="4.28"/>
    <col collapsed="false" customWidth="true" hidden="false" outlineLevel="0" max="8" min="7" style="0" width="11.28"/>
    <col collapsed="false" customWidth="true" hidden="false" outlineLevel="0" max="9" min="9" style="0" width="11.13"/>
    <col collapsed="false" customWidth="true" hidden="false" outlineLevel="0" max="10" min="10" style="0" width="4.14"/>
    <col collapsed="false" customWidth="true" hidden="false" outlineLevel="0" max="11" min="11" style="0" width="11.28"/>
    <col collapsed="false" customWidth="true" hidden="false" outlineLevel="0" max="12" min="12" style="0" width="11.99"/>
    <col collapsed="false" customWidth="true" hidden="false" outlineLevel="0" max="13" min="13" style="0" width="11.28"/>
  </cols>
  <sheetData>
    <row r="7" customFormat="false" ht="20.25" hidden="false" customHeight="false" outlineLevel="0" collapsed="false">
      <c r="B7" s="84"/>
      <c r="C7" s="85" t="s">
        <v>35</v>
      </c>
      <c r="D7" s="85" t="s">
        <v>35</v>
      </c>
      <c r="E7" s="85"/>
      <c r="F7" s="86"/>
      <c r="G7" s="85" t="s">
        <v>78</v>
      </c>
      <c r="H7" s="85"/>
      <c r="I7" s="85"/>
      <c r="J7" s="86"/>
      <c r="K7" s="85" t="s">
        <v>79</v>
      </c>
      <c r="L7" s="85"/>
      <c r="M7" s="85"/>
    </row>
    <row r="8" customFormat="false" ht="9.75" hidden="false" customHeight="true" outlineLevel="0" collapsed="false">
      <c r="B8" s="84"/>
      <c r="C8" s="84"/>
      <c r="D8" s="87"/>
      <c r="E8" s="84"/>
      <c r="F8" s="84"/>
      <c r="G8" s="88"/>
      <c r="H8" s="84"/>
      <c r="I8" s="84"/>
      <c r="J8" s="84"/>
      <c r="K8" s="88"/>
      <c r="L8" s="84"/>
      <c r="M8" s="84"/>
    </row>
    <row r="9" customFormat="false" ht="12.75" hidden="false" customHeight="false" outlineLevel="0" collapsed="false">
      <c r="C9" s="89" t="s">
        <v>35</v>
      </c>
      <c r="D9" s="90" t="s">
        <v>35</v>
      </c>
      <c r="E9" s="91" t="s">
        <v>35</v>
      </c>
      <c r="F9" s="92"/>
      <c r="G9" s="93" t="s">
        <v>80</v>
      </c>
      <c r="H9" s="94" t="s">
        <v>81</v>
      </c>
      <c r="I9" s="95" t="s">
        <v>82</v>
      </c>
      <c r="J9" s="96"/>
      <c r="K9" s="97" t="s">
        <v>80</v>
      </c>
      <c r="L9" s="98" t="s">
        <v>81</v>
      </c>
      <c r="M9" s="99" t="s">
        <v>82</v>
      </c>
    </row>
    <row r="10" customFormat="false" ht="25.5" hidden="false" customHeight="false" outlineLevel="0" collapsed="false">
      <c r="B10" s="100"/>
      <c r="C10" s="101" t="s">
        <v>83</v>
      </c>
      <c r="D10" s="102" t="s">
        <v>61</v>
      </c>
      <c r="E10" s="103" t="s">
        <v>82</v>
      </c>
      <c r="F10" s="104"/>
      <c r="G10" s="105" t="s">
        <v>84</v>
      </c>
      <c r="H10" s="106" t="s">
        <v>85</v>
      </c>
      <c r="I10" s="107" t="s">
        <v>86</v>
      </c>
      <c r="J10" s="100"/>
      <c r="K10" s="108" t="s">
        <v>87</v>
      </c>
      <c r="L10" s="109" t="s">
        <v>88</v>
      </c>
      <c r="M10" s="110" t="s">
        <v>89</v>
      </c>
    </row>
    <row r="11" customFormat="false" ht="12.75" hidden="false" customHeight="false" outlineLevel="0" collapsed="false">
      <c r="A11" s="24"/>
      <c r="B11" s="111" t="s">
        <v>90</v>
      </c>
      <c r="C11" s="112"/>
      <c r="D11" s="112"/>
      <c r="E11" s="112"/>
      <c r="F11" s="104"/>
      <c r="G11" s="112"/>
      <c r="H11" s="112"/>
      <c r="I11" s="112"/>
      <c r="J11" s="113"/>
      <c r="K11" s="114"/>
      <c r="L11" s="112"/>
      <c r="M11" s="114"/>
    </row>
    <row r="12" customFormat="false" ht="12.75" hidden="false" customHeight="false" outlineLevel="0" collapsed="false">
      <c r="B12" s="111" t="s">
        <v>91</v>
      </c>
      <c r="C12" s="115" t="n">
        <f aca="false">-'Adayt Summary '!C30-'Adayt Summary '!G30-'Adayt Summary '!F57</f>
        <v>-3501227.85</v>
      </c>
      <c r="D12" s="116" t="n">
        <f aca="false">-'Adayt Summary '!C57-'Adayt Summary '!G57</f>
        <v>-4758215.1602</v>
      </c>
      <c r="E12" s="116" t="n">
        <f aca="false">-D12+C12</f>
        <v>1256987.3102</v>
      </c>
      <c r="F12" s="117"/>
      <c r="G12" s="115" t="n">
        <f aca="false">-'Adayt Summary '!K84-'Adayt Summary '!O84</f>
        <v>-7692264.25</v>
      </c>
      <c r="H12" s="115" t="n">
        <f aca="false">-'Adayt Summary '!K57-'Adayt Summary '!O57</f>
        <v>-6855997.5</v>
      </c>
      <c r="I12" s="115" t="n">
        <f aca="false">-H12+G12</f>
        <v>-836266.75</v>
      </c>
      <c r="J12" s="118"/>
      <c r="K12" s="115" t="n">
        <f aca="false">-'Adayt Summary '!C30-'Adayt Summary '!G30-'Adayt Summary '!F57-'Adayt Summary '!K84-'Adayt Summary '!O84</f>
        <v>-11193492.1</v>
      </c>
      <c r="L12" s="115" t="n">
        <f aca="false">-'Adayt Summary '!C30-'Adayt Summary '!G57-'Adayt Summary '!K57-'Adayt Summary '!O57</f>
        <v>-11614212.6602</v>
      </c>
      <c r="M12" s="115" t="n">
        <f aca="false">-L12+K12</f>
        <v>420720.5602</v>
      </c>
    </row>
    <row r="13" customFormat="false" ht="12.75" hidden="false" customHeight="false" outlineLevel="0" collapsed="false">
      <c r="B13" s="111" t="s">
        <v>92</v>
      </c>
      <c r="C13" s="119" t="n">
        <f aca="false">-C12</f>
        <v>3501227.85</v>
      </c>
      <c r="D13" s="120" t="n">
        <f aca="false">-D12</f>
        <v>4758215.1602</v>
      </c>
      <c r="E13" s="119" t="n">
        <f aca="false">-E12</f>
        <v>-1256987.3102</v>
      </c>
      <c r="F13" s="121"/>
      <c r="G13" s="119" t="n">
        <f aca="false">-G12</f>
        <v>7692264.25</v>
      </c>
      <c r="H13" s="119" t="n">
        <f aca="false">-H12</f>
        <v>6855997.5</v>
      </c>
      <c r="I13" s="119" t="n">
        <f aca="false">G13-H13</f>
        <v>836266.75</v>
      </c>
      <c r="J13" s="118"/>
      <c r="K13" s="119" t="n">
        <f aca="false">-K12</f>
        <v>11193492.1</v>
      </c>
      <c r="L13" s="119" t="n">
        <f aca="false">-L12</f>
        <v>11614212.6602</v>
      </c>
      <c r="M13" s="119" t="n">
        <f aca="false">-M12</f>
        <v>-420720.5602</v>
      </c>
    </row>
    <row r="14" customFormat="false" ht="12.75" hidden="false" customHeight="false" outlineLevel="0" collapsed="false">
      <c r="B14" s="111"/>
      <c r="C14" s="122"/>
      <c r="D14" s="123"/>
      <c r="E14" s="122" t="n">
        <v>0</v>
      </c>
      <c r="F14" s="121"/>
      <c r="G14" s="122" t="n">
        <v>0</v>
      </c>
      <c r="H14" s="122" t="n">
        <v>0</v>
      </c>
      <c r="I14" s="122" t="n">
        <f aca="false">G14-H14</f>
        <v>0</v>
      </c>
      <c r="J14" s="118"/>
      <c r="K14" s="122" t="n">
        <v>0</v>
      </c>
      <c r="L14" s="122" t="n">
        <v>0</v>
      </c>
      <c r="M14" s="122" t="n">
        <f aca="false">K14-L14</f>
        <v>0</v>
      </c>
    </row>
    <row r="15" customFormat="false" ht="13.5" hidden="false" customHeight="false" outlineLevel="0" collapsed="false">
      <c r="B15" s="124" t="s">
        <v>93</v>
      </c>
      <c r="C15" s="125" t="n">
        <v>0</v>
      </c>
      <c r="D15" s="126" t="n">
        <v>0</v>
      </c>
      <c r="E15" s="127" t="n">
        <v>0</v>
      </c>
      <c r="G15" s="128" t="n">
        <v>0</v>
      </c>
      <c r="H15" s="129" t="n">
        <v>0</v>
      </c>
      <c r="I15" s="130" t="n">
        <v>0</v>
      </c>
      <c r="K15" s="131" t="n">
        <v>0</v>
      </c>
      <c r="L15" s="132" t="n">
        <v>0</v>
      </c>
      <c r="M15" s="133" t="n">
        <v>0</v>
      </c>
    </row>
    <row r="17" customFormat="false" ht="12.75" hidden="false" customHeight="false" outlineLevel="0" collapsed="false">
      <c r="B17" s="77" t="s">
        <v>14</v>
      </c>
      <c r="C17" s="134" t="n">
        <v>19</v>
      </c>
      <c r="D17" s="134" t="n">
        <v>19</v>
      </c>
      <c r="E17" s="134" t="n">
        <f aca="false">+D17-C17</f>
        <v>0</v>
      </c>
      <c r="G17" s="134" t="n">
        <v>25</v>
      </c>
      <c r="H17" s="134" t="n">
        <v>25</v>
      </c>
      <c r="I17" s="134" t="n">
        <f aca="false">+H17-G17</f>
        <v>0</v>
      </c>
      <c r="K17" s="134" t="n">
        <v>25</v>
      </c>
      <c r="L17" s="134" t="n">
        <v>25</v>
      </c>
      <c r="M17" s="134" t="n">
        <f aca="false">+L17-K17</f>
        <v>0</v>
      </c>
    </row>
    <row r="18" customFormat="false" ht="12.75" hidden="false" customHeight="false" outlineLevel="0" collapsed="false">
      <c r="B18" s="77"/>
      <c r="G18" s="135"/>
      <c r="H18" s="135"/>
    </row>
    <row r="19" customFormat="false" ht="12.75" hidden="false" customHeight="false" outlineLevel="0" collapsed="false">
      <c r="B19" s="136" t="s">
        <v>94</v>
      </c>
    </row>
    <row r="22" customFormat="false" ht="16.5" hidden="false" customHeight="false" outlineLevel="0" collapsed="false">
      <c r="A22" s="137" t="s">
        <v>95</v>
      </c>
      <c r="B22" s="138"/>
      <c r="C22" s="139"/>
    </row>
    <row r="23" customFormat="false" ht="16.5" hidden="false" customHeight="false" outlineLevel="0" collapsed="false">
      <c r="A23" s="137" t="s">
        <v>35</v>
      </c>
      <c r="B23" s="138"/>
      <c r="C23" s="139"/>
    </row>
    <row r="24" customFormat="false" ht="15" hidden="false" customHeight="false" outlineLevel="0" collapsed="false">
      <c r="A24" s="140" t="s">
        <v>96</v>
      </c>
      <c r="B24" s="140"/>
      <c r="C24" s="141"/>
      <c r="D24" s="141"/>
      <c r="E24" s="141"/>
      <c r="F24" s="141"/>
      <c r="G24" s="141"/>
      <c r="H24" s="141"/>
      <c r="I24" s="141"/>
      <c r="J24" s="141"/>
      <c r="K24" s="141"/>
    </row>
    <row r="25" customFormat="false" ht="15" hidden="false" customHeight="false" outlineLevel="0" collapsed="false">
      <c r="A25" s="140" t="s">
        <v>97</v>
      </c>
      <c r="B25" s="140"/>
      <c r="C25" s="141"/>
      <c r="D25" s="141"/>
      <c r="E25" s="141"/>
      <c r="F25" s="141"/>
      <c r="G25" s="141"/>
      <c r="H25" s="141"/>
      <c r="I25" s="141"/>
      <c r="J25" s="141"/>
      <c r="K25" s="141"/>
    </row>
    <row r="26" customFormat="false" ht="15" hidden="false" customHeight="false" outlineLevel="0" collapsed="false">
      <c r="A26" s="140" t="s">
        <v>98</v>
      </c>
      <c r="B26" s="140"/>
      <c r="C26" s="141"/>
      <c r="D26" s="141"/>
      <c r="E26" s="141"/>
      <c r="F26" s="141"/>
      <c r="G26" s="141"/>
      <c r="H26" s="141"/>
      <c r="I26" s="141"/>
      <c r="J26" s="141"/>
      <c r="K26" s="141"/>
    </row>
    <row r="27" customFormat="false" ht="15" hidden="false" customHeight="false" outlineLevel="0" collapsed="false">
      <c r="A27" s="140" t="s">
        <v>99</v>
      </c>
      <c r="B27" s="140"/>
      <c r="C27" s="141"/>
      <c r="D27" s="141"/>
      <c r="E27" s="141"/>
      <c r="F27" s="141"/>
      <c r="G27" s="141"/>
      <c r="H27" s="141"/>
      <c r="I27" s="141"/>
      <c r="J27" s="141"/>
      <c r="K27" s="141"/>
    </row>
    <row r="28" customFormat="false" ht="15" hidden="false" customHeight="false" outlineLevel="0" collapsed="false">
      <c r="A28" s="140" t="s">
        <v>100</v>
      </c>
      <c r="B28" s="140"/>
      <c r="C28" s="141"/>
      <c r="D28" s="141"/>
      <c r="E28" s="141"/>
      <c r="F28" s="141"/>
      <c r="G28" s="141"/>
      <c r="H28" s="141"/>
      <c r="I28" s="141"/>
      <c r="J28" s="141"/>
      <c r="K28" s="141"/>
    </row>
    <row r="29" customFormat="false" ht="15" hidden="false" customHeight="false" outlineLevel="0" collapsed="false">
      <c r="A29" s="140" t="s">
        <v>101</v>
      </c>
      <c r="B29" s="140"/>
      <c r="C29" s="141"/>
      <c r="D29" s="141"/>
      <c r="E29" s="141"/>
      <c r="F29" s="141"/>
      <c r="G29" s="141"/>
      <c r="H29" s="141"/>
      <c r="I29" s="141"/>
      <c r="J29" s="141"/>
      <c r="K29" s="141"/>
    </row>
    <row r="30" customFormat="false" ht="15" hidden="false" customHeight="false" outlineLevel="0" collapsed="false">
      <c r="A30" s="140" t="s">
        <v>102</v>
      </c>
      <c r="B30" s="140"/>
      <c r="C30" s="141"/>
      <c r="D30" s="141"/>
      <c r="E30" s="141"/>
      <c r="F30" s="141"/>
      <c r="G30" s="141"/>
      <c r="H30" s="141"/>
      <c r="I30" s="141"/>
      <c r="J30" s="141"/>
      <c r="K30" s="141"/>
    </row>
    <row r="31" customFormat="false" ht="15" hidden="false" customHeight="false" outlineLevel="0" collapsed="false">
      <c r="A31" s="140" t="s">
        <v>103</v>
      </c>
      <c r="B31" s="140"/>
      <c r="C31" s="141"/>
      <c r="D31" s="141"/>
      <c r="E31" s="141"/>
      <c r="F31" s="141"/>
      <c r="G31" s="141"/>
      <c r="H31" s="141"/>
      <c r="I31" s="141"/>
      <c r="J31" s="141"/>
      <c r="K31" s="141"/>
    </row>
    <row r="32" customFormat="false" ht="15" hidden="false" customHeight="false" outlineLevel="0" collapsed="false">
      <c r="A32" s="140" t="s">
        <v>104</v>
      </c>
      <c r="B32" s="140"/>
      <c r="C32" s="141"/>
      <c r="D32" s="141"/>
      <c r="E32" s="141"/>
      <c r="F32" s="141"/>
      <c r="G32" s="141"/>
      <c r="H32" s="141"/>
      <c r="I32" s="141"/>
      <c r="J32" s="141"/>
      <c r="K32" s="141"/>
    </row>
    <row r="33" customFormat="false" ht="15" hidden="false" customHeight="false" outlineLevel="0" collapsed="false">
      <c r="A33" s="140"/>
      <c r="B33" s="140"/>
      <c r="C33" s="141"/>
      <c r="D33" s="141"/>
      <c r="E33" s="141"/>
      <c r="F33" s="141"/>
      <c r="G33" s="141"/>
      <c r="H33" s="141"/>
      <c r="I33" s="141"/>
      <c r="J33" s="141"/>
      <c r="K33" s="141"/>
    </row>
    <row r="34" customFormat="false" ht="16.5" hidden="false" customHeight="false" outlineLevel="0" collapsed="false">
      <c r="A34" s="137" t="s">
        <v>105</v>
      </c>
      <c r="B34" s="138"/>
      <c r="C34" s="139"/>
    </row>
    <row r="35" customFormat="false" ht="15" hidden="false" customHeight="false" outlineLevel="0" collapsed="false">
      <c r="A35" s="140" t="s">
        <v>106</v>
      </c>
      <c r="B35" s="140"/>
      <c r="C35" s="141"/>
      <c r="D35" s="141"/>
      <c r="E35" s="141"/>
      <c r="F35" s="141"/>
      <c r="G35" s="141"/>
      <c r="H35" s="141"/>
      <c r="I35" s="141"/>
      <c r="J35" s="140"/>
      <c r="K35" s="140"/>
      <c r="L35" s="140"/>
    </row>
    <row r="36" customFormat="false" ht="15" hidden="false" customHeight="false" outlineLevel="0" collapsed="false">
      <c r="A36" s="140" t="s">
        <v>107</v>
      </c>
      <c r="B36" s="140"/>
      <c r="C36" s="141"/>
      <c r="D36" s="141"/>
      <c r="E36" s="141"/>
      <c r="F36" s="141"/>
      <c r="G36" s="141"/>
      <c r="H36" s="141"/>
      <c r="I36" s="141"/>
      <c r="J36" s="140"/>
      <c r="K36" s="140"/>
      <c r="L36" s="140"/>
    </row>
    <row r="37" customFormat="false" ht="15" hidden="false" customHeight="false" outlineLevel="0" collapsed="false">
      <c r="A37" s="140" t="s">
        <v>108</v>
      </c>
      <c r="B37" s="140"/>
      <c r="C37" s="141"/>
      <c r="D37" s="141"/>
      <c r="E37" s="141"/>
      <c r="F37" s="141"/>
      <c r="G37" s="141"/>
      <c r="H37" s="141"/>
      <c r="I37" s="141"/>
      <c r="J37" s="140"/>
      <c r="K37" s="140"/>
      <c r="L37" s="140"/>
    </row>
    <row r="38" customFormat="false" ht="15" hidden="false" customHeight="false" outlineLevel="0" collapsed="false">
      <c r="A38" s="140" t="s">
        <v>109</v>
      </c>
      <c r="B38" s="140"/>
      <c r="C38" s="141"/>
      <c r="D38" s="141"/>
      <c r="E38" s="141"/>
      <c r="F38" s="141"/>
      <c r="G38" s="141"/>
      <c r="H38" s="141"/>
      <c r="I38" s="141"/>
      <c r="J38" s="140"/>
      <c r="K38" s="140"/>
      <c r="L38" s="140"/>
    </row>
    <row r="39" customFormat="false" ht="15" hidden="false" customHeight="false" outlineLevel="0" collapsed="false">
      <c r="A39" s="140"/>
      <c r="B39" s="140"/>
      <c r="C39" s="141"/>
      <c r="D39" s="141"/>
      <c r="E39" s="141"/>
      <c r="F39" s="141"/>
      <c r="G39" s="141"/>
      <c r="H39" s="141"/>
      <c r="I39" s="141"/>
      <c r="J39" s="140"/>
      <c r="K39" s="140"/>
      <c r="L39" s="140"/>
    </row>
    <row r="40" customFormat="false" ht="16.5" hidden="false" customHeight="false" outlineLevel="0" collapsed="false">
      <c r="A40" s="137" t="s">
        <v>110</v>
      </c>
      <c r="B40" s="138"/>
      <c r="C40" s="139"/>
    </row>
    <row r="41" customFormat="false" ht="16.5" hidden="false" customHeight="false" outlineLevel="0" collapsed="false">
      <c r="A41" s="140" t="s">
        <v>111</v>
      </c>
      <c r="B41" s="138"/>
      <c r="C41" s="139"/>
    </row>
    <row r="42" customFormat="false" ht="15" hidden="false" customHeight="false" outlineLevel="0" collapsed="false">
      <c r="A42" s="140" t="s">
        <v>112</v>
      </c>
      <c r="B42" s="140"/>
      <c r="C42" s="141"/>
      <c r="D42" s="141"/>
      <c r="E42" s="141"/>
      <c r="F42" s="141"/>
      <c r="G42" s="141"/>
      <c r="H42" s="141"/>
      <c r="I42" s="141"/>
      <c r="J42" s="140"/>
      <c r="K42" s="140"/>
      <c r="L42" s="140"/>
    </row>
    <row r="43" customFormat="false" ht="15" hidden="false" customHeight="false" outlineLevel="0" collapsed="false">
      <c r="A43" s="140"/>
      <c r="B43" s="140"/>
      <c r="C43" s="141"/>
      <c r="D43" s="141"/>
      <c r="E43" s="141"/>
      <c r="F43" s="141"/>
      <c r="G43" s="141"/>
      <c r="H43" s="141"/>
      <c r="I43" s="141"/>
      <c r="J43" s="140"/>
      <c r="K43" s="140"/>
      <c r="L43" s="140"/>
    </row>
    <row r="44" customFormat="false" ht="16.5" hidden="false" customHeight="false" outlineLevel="0" collapsed="false">
      <c r="A44" s="137" t="s">
        <v>113</v>
      </c>
      <c r="B44" s="138"/>
      <c r="C44" s="139"/>
    </row>
    <row r="45" customFormat="false" ht="15" hidden="false" customHeight="false" outlineLevel="0" collapsed="false">
      <c r="A45" s="140" t="s">
        <v>114</v>
      </c>
      <c r="B45" s="140"/>
      <c r="C45" s="141"/>
      <c r="D45" s="141"/>
      <c r="E45" s="141"/>
      <c r="F45" s="141"/>
      <c r="G45" s="141"/>
      <c r="H45" s="141"/>
      <c r="I45" s="141"/>
      <c r="J45" s="140"/>
      <c r="K45" s="140"/>
    </row>
    <row r="46" customFormat="false" ht="15" hidden="false" customHeight="false" outlineLevel="0" collapsed="false">
      <c r="A46" s="140" t="s">
        <v>115</v>
      </c>
      <c r="B46" s="140"/>
      <c r="C46" s="141"/>
      <c r="D46" s="141"/>
      <c r="E46" s="141"/>
      <c r="F46" s="141"/>
      <c r="G46" s="141"/>
      <c r="H46" s="141"/>
      <c r="I46" s="141"/>
      <c r="J46" s="140"/>
      <c r="K46" s="140"/>
    </row>
    <row r="47" customFormat="false" ht="15" hidden="false" customHeight="false" outlineLevel="0" collapsed="false">
      <c r="A47" s="140"/>
      <c r="B47" s="140"/>
      <c r="C47" s="141"/>
      <c r="D47" s="141"/>
      <c r="E47" s="141"/>
      <c r="F47" s="141"/>
      <c r="G47" s="141"/>
      <c r="H47" s="141"/>
      <c r="I47" s="141"/>
      <c r="J47" s="140"/>
      <c r="K47" s="140"/>
    </row>
    <row r="48" customFormat="false" ht="15" hidden="false" customHeight="false" outlineLevel="0" collapsed="false">
      <c r="A48" s="140" t="s">
        <v>116</v>
      </c>
      <c r="B48" s="140"/>
      <c r="C48" s="141"/>
      <c r="D48" s="141"/>
      <c r="E48" s="141"/>
      <c r="F48" s="141"/>
      <c r="G48" s="141"/>
      <c r="H48" s="141"/>
      <c r="I48" s="141"/>
      <c r="J48" s="140"/>
      <c r="K48" s="140"/>
    </row>
    <row r="49" customFormat="false" ht="15" hidden="false" customHeight="false" outlineLevel="0" collapsed="false">
      <c r="A49" s="140"/>
      <c r="B49" s="140"/>
      <c r="C49" s="141"/>
      <c r="D49" s="141"/>
      <c r="E49" s="141"/>
      <c r="F49" s="141"/>
      <c r="G49" s="141"/>
      <c r="H49" s="141"/>
      <c r="I49" s="141"/>
      <c r="J49" s="140"/>
      <c r="K49" s="140"/>
    </row>
    <row r="50" customFormat="false" ht="18.75" hidden="false" customHeight="false" outlineLevel="0" collapsed="false">
      <c r="A50" s="137" t="s">
        <v>117</v>
      </c>
      <c r="B50" s="142"/>
    </row>
    <row r="51" customFormat="false" ht="15" hidden="false" customHeight="false" outlineLevel="0" collapsed="false">
      <c r="A51" s="140" t="s">
        <v>118</v>
      </c>
      <c r="B51" s="140"/>
      <c r="C51" s="140"/>
      <c r="D51" s="140"/>
      <c r="E51" s="140"/>
      <c r="F51" s="140"/>
      <c r="G51" s="140"/>
      <c r="H51" s="140"/>
      <c r="I51" s="140"/>
    </row>
    <row r="52" customFormat="false" ht="18.75" hidden="false" customHeight="false" outlineLevel="0" collapsed="false">
      <c r="A52" s="142"/>
      <c r="B52" s="142"/>
    </row>
  </sheetData>
  <mergeCells count="3">
    <mergeCell ref="C7:E7"/>
    <mergeCell ref="G7:I7"/>
    <mergeCell ref="K7:M7"/>
  </mergeCells>
  <printOptions headings="false" gridLines="false" gridLinesSet="true" horizontalCentered="false" verticalCentered="false"/>
  <pageMargins left="0.747916666666667" right="0.747916666666667" top="0.559722222222222" bottom="0.559722222222222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3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7"/>
  <sheetViews>
    <sheetView showFormulas="false" showGridLines="true" showRowColHeaders="true" showZeros="true" rightToLeft="false" tabSelected="false" showOutlineSymbols="true" defaultGridColor="true" view="normal" topLeftCell="A29" colorId="64" zoomScale="75" zoomScaleNormal="75" zoomScalePageLayoutView="100" workbookViewId="0">
      <selection pane="topLeft" activeCell="L59" activeCellId="1" sqref="B59 L59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81" width="4.41"/>
    <col collapsed="false" customWidth="true" hidden="false" outlineLevel="0" max="2" min="2" style="81" width="14.7"/>
    <col collapsed="false" customWidth="true" hidden="true" outlineLevel="0" max="3" min="3" style="81" width="12.28"/>
    <col collapsed="false" customWidth="true" hidden="true" outlineLevel="0" max="6" min="4" style="81" width="9.99"/>
    <col collapsed="false" customWidth="true" hidden="false" outlineLevel="0" max="7" min="7" style="81" width="2.56"/>
    <col collapsed="false" customWidth="true" hidden="false" outlineLevel="0" max="8" min="8" style="81" width="40.28"/>
    <col collapsed="false" customWidth="true" hidden="false" outlineLevel="0" max="9" min="9" style="143" width="13.99"/>
    <col collapsed="false" customWidth="true" hidden="false" outlineLevel="0" max="10" min="10" style="143" width="5.41"/>
    <col collapsed="false" customWidth="true" hidden="true" outlineLevel="1" max="11" min="11" style="81" width="9.99"/>
    <col collapsed="false" customWidth="true" hidden="false" outlineLevel="0" max="14" min="12" style="81" width="14.56"/>
    <col collapsed="false" customWidth="true" hidden="false" outlineLevel="0" max="15" min="15" style="81" width="3.56"/>
    <col collapsed="false" customWidth="true" hidden="true" outlineLevel="0" max="18" min="16" style="81" width="11.42"/>
    <col collapsed="false" customWidth="true" hidden="false" outlineLevel="0" max="19" min="19" style="81" width="3.28"/>
    <col collapsed="false" customWidth="true" hidden="false" outlineLevel="0" max="22" min="20" style="81" width="14.56"/>
    <col collapsed="false" customWidth="true" hidden="false" outlineLevel="0" max="23" min="23" style="81" width="4.14"/>
    <col collapsed="false" customWidth="true" hidden="false" outlineLevel="0" max="24" min="24" style="81" width="13.99"/>
    <col collapsed="false" customWidth="true" hidden="false" outlineLevel="0" max="25" min="25" style="81" width="13.56"/>
    <col collapsed="false" customWidth="true" hidden="false" outlineLevel="0" max="26" min="26" style="81" width="14.56"/>
    <col collapsed="false" customWidth="false" hidden="false" outlineLevel="0" max="36" min="27" style="81" width="9.14"/>
    <col collapsed="false" customWidth="true" hidden="false" outlineLevel="0" max="37" min="37" style="81" width="22.28"/>
    <col collapsed="false" customWidth="true" hidden="false" outlineLevel="0" max="38" min="38" style="81" width="13.28"/>
    <col collapsed="false" customWidth="true" hidden="false" outlineLevel="0" max="39" min="39" style="81" width="15.13"/>
    <col collapsed="false" customWidth="false" hidden="false" outlineLevel="0" max="40" min="40" style="81" width="9.14"/>
    <col collapsed="false" customWidth="true" hidden="false" outlineLevel="0" max="41" min="41" style="81" width="28.56"/>
    <col collapsed="false" customWidth="true" hidden="false" outlineLevel="0" max="42" min="42" style="81" width="12.7"/>
    <col collapsed="false" customWidth="false" hidden="false" outlineLevel="0" max="257" min="43" style="81" width="9.14"/>
  </cols>
  <sheetData>
    <row r="3" customFormat="false" ht="21.75" hidden="false" customHeight="true" outlineLevel="0" collapsed="false"/>
    <row r="4" customFormat="false" ht="21" hidden="false" customHeight="true" outlineLevel="0" collapsed="false"/>
    <row r="5" customFormat="false" ht="12.75" hidden="false" customHeight="true" outlineLevel="0" collapsed="false"/>
    <row r="6" customFormat="false" ht="6" hidden="false" customHeight="true" outlineLevel="0" collapsed="false"/>
    <row r="7" customFormat="false" ht="21" hidden="false" customHeight="false" outlineLevel="0" collapsed="false">
      <c r="A7" s="144"/>
      <c r="B7" s="145" t="s">
        <v>119</v>
      </c>
      <c r="C7" s="144"/>
      <c r="D7" s="144"/>
      <c r="E7" s="144"/>
      <c r="F7" s="144"/>
      <c r="G7" s="144"/>
      <c r="H7" s="144"/>
      <c r="I7" s="146"/>
      <c r="J7" s="146"/>
      <c r="K7" s="144"/>
      <c r="L7" s="144"/>
      <c r="M7" s="147" t="s">
        <v>25</v>
      </c>
      <c r="N7" s="144"/>
      <c r="O7" s="144"/>
      <c r="P7" s="144"/>
      <c r="Q7" s="147" t="s">
        <v>35</v>
      </c>
      <c r="R7" s="144"/>
      <c r="S7" s="144"/>
      <c r="T7" s="148" t="s">
        <v>78</v>
      </c>
      <c r="U7" s="148"/>
      <c r="V7" s="148"/>
      <c r="W7" s="144"/>
      <c r="X7" s="148" t="s">
        <v>79</v>
      </c>
      <c r="Y7" s="148"/>
      <c r="Z7" s="148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5" t="s">
        <v>120</v>
      </c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12.75" hidden="false" customHeight="false" outlineLevel="0" collapsed="false">
      <c r="B8" s="149" t="s">
        <v>121</v>
      </c>
      <c r="C8" s="150" t="s">
        <v>122</v>
      </c>
      <c r="D8" s="151" t="s">
        <v>82</v>
      </c>
      <c r="E8" s="152"/>
      <c r="F8" s="152"/>
      <c r="G8" s="152"/>
      <c r="H8" s="152"/>
      <c r="I8" s="152"/>
      <c r="J8" s="152"/>
      <c r="K8" s="152"/>
      <c r="L8" s="153" t="s">
        <v>25</v>
      </c>
      <c r="M8" s="154" t="s">
        <v>25</v>
      </c>
      <c r="N8" s="155" t="s">
        <v>82</v>
      </c>
      <c r="P8" s="156" t="s">
        <v>35</v>
      </c>
      <c r="Q8" s="150" t="s">
        <v>35</v>
      </c>
      <c r="R8" s="151" t="s">
        <v>35</v>
      </c>
      <c r="S8" s="152"/>
      <c r="T8" s="157" t="s">
        <v>80</v>
      </c>
      <c r="U8" s="158" t="s">
        <v>61</v>
      </c>
      <c r="V8" s="159" t="s">
        <v>82</v>
      </c>
      <c r="X8" s="160" t="s">
        <v>80</v>
      </c>
      <c r="Y8" s="161" t="s">
        <v>61</v>
      </c>
      <c r="Z8" s="162" t="s">
        <v>82</v>
      </c>
      <c r="AK8" s="156" t="s">
        <v>80</v>
      </c>
      <c r="AL8" s="150" t="s">
        <v>122</v>
      </c>
      <c r="AM8" s="151" t="s">
        <v>82</v>
      </c>
    </row>
    <row r="9" customFormat="false" ht="29.25" hidden="false" customHeight="true" outlineLevel="0" collapsed="false">
      <c r="A9" s="163"/>
      <c r="B9" s="164" t="s">
        <v>21</v>
      </c>
      <c r="C9" s="165" t="s">
        <v>21</v>
      </c>
      <c r="D9" s="166" t="s">
        <v>21</v>
      </c>
      <c r="E9" s="152"/>
      <c r="F9" s="152"/>
      <c r="G9" s="152"/>
      <c r="H9" s="152"/>
      <c r="I9" s="152"/>
      <c r="J9" s="152"/>
      <c r="K9" s="152"/>
      <c r="L9" s="167" t="s">
        <v>123</v>
      </c>
      <c r="M9" s="168" t="s">
        <v>61</v>
      </c>
      <c r="N9" s="169" t="s">
        <v>25</v>
      </c>
      <c r="O9" s="163"/>
      <c r="P9" s="170" t="s">
        <v>18</v>
      </c>
      <c r="Q9" s="165" t="s">
        <v>81</v>
      </c>
      <c r="R9" s="166" t="s">
        <v>82</v>
      </c>
      <c r="S9" s="152"/>
      <c r="T9" s="171" t="str">
        <f aca="false">+'Summary PL'!G10</f>
        <v>(CE2) July - Dec</v>
      </c>
      <c r="U9" s="172" t="s">
        <v>124</v>
      </c>
      <c r="V9" s="173" t="s">
        <v>124</v>
      </c>
      <c r="W9" s="163"/>
      <c r="X9" s="174" t="str">
        <f aca="false">+'Summary PL'!K10</f>
        <v>CE2 Full Year</v>
      </c>
      <c r="Y9" s="175" t="s">
        <v>89</v>
      </c>
      <c r="Z9" s="176" t="s">
        <v>89</v>
      </c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77" t="s">
        <v>125</v>
      </c>
      <c r="AL9" s="165" t="s">
        <v>125</v>
      </c>
      <c r="AM9" s="166" t="s">
        <v>125</v>
      </c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43"/>
      <c r="B10" s="178"/>
      <c r="C10" s="179"/>
      <c r="D10" s="180"/>
      <c r="E10" s="181"/>
      <c r="F10" s="181"/>
      <c r="G10" s="181"/>
      <c r="H10" s="181"/>
      <c r="I10" s="181"/>
      <c r="J10" s="181"/>
      <c r="K10" s="181"/>
      <c r="L10" s="182"/>
      <c r="M10" s="182"/>
      <c r="N10" s="182"/>
      <c r="O10" s="143"/>
      <c r="P10" s="182"/>
      <c r="Q10" s="182"/>
      <c r="R10" s="182"/>
      <c r="S10" s="181"/>
      <c r="T10" s="183"/>
      <c r="U10" s="183"/>
      <c r="V10" s="182"/>
      <c r="W10" s="143"/>
      <c r="X10" s="179"/>
      <c r="Y10" s="184"/>
      <c r="Z10" s="185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79"/>
      <c r="AL10" s="179"/>
      <c r="AM10" s="185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</row>
    <row r="11" customFormat="false" ht="12.75" hidden="false" customHeight="false" outlineLevel="0" collapsed="false">
      <c r="A11" s="143"/>
      <c r="B11" s="186" t="n">
        <v>0</v>
      </c>
      <c r="C11" s="187"/>
      <c r="D11" s="188" t="n">
        <v>0</v>
      </c>
      <c r="E11" s="189"/>
      <c r="F11" s="189"/>
      <c r="G11" s="189"/>
      <c r="H11" s="190" t="s">
        <v>126</v>
      </c>
      <c r="I11" s="163"/>
      <c r="J11" s="163"/>
      <c r="K11" s="189"/>
      <c r="L11" s="191"/>
      <c r="M11" s="191"/>
      <c r="N11" s="191"/>
      <c r="O11" s="143"/>
      <c r="P11" s="191"/>
      <c r="Q11" s="191"/>
      <c r="R11" s="191"/>
      <c r="S11" s="189"/>
      <c r="T11" s="192"/>
      <c r="U11" s="187"/>
      <c r="V11" s="191"/>
      <c r="W11" s="143"/>
      <c r="X11" s="187"/>
      <c r="Y11" s="187" t="n">
        <v>0</v>
      </c>
      <c r="Z11" s="193" t="n">
        <f aca="false">X11-Y11</f>
        <v>0</v>
      </c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92"/>
      <c r="AL11" s="187"/>
      <c r="AM11" s="191" t="n">
        <f aca="false">AK11-AL11</f>
        <v>0</v>
      </c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</row>
    <row r="12" customFormat="false" ht="12.75" hidden="false" customHeight="false" outlineLevel="0" collapsed="false">
      <c r="A12" s="143"/>
      <c r="B12" s="186"/>
      <c r="C12" s="194"/>
      <c r="D12" s="195"/>
      <c r="E12" s="189"/>
      <c r="F12" s="189"/>
      <c r="G12" s="189"/>
      <c r="H12" s="190"/>
      <c r="I12" s="196"/>
      <c r="J12" s="196"/>
      <c r="K12" s="189"/>
      <c r="L12" s="197"/>
      <c r="M12" s="197"/>
      <c r="N12" s="197"/>
      <c r="O12" s="143"/>
      <c r="P12" s="197"/>
      <c r="Q12" s="197"/>
      <c r="R12" s="197"/>
      <c r="S12" s="189"/>
      <c r="T12" s="198"/>
      <c r="U12" s="194"/>
      <c r="V12" s="197"/>
      <c r="W12" s="143"/>
      <c r="X12" s="194"/>
      <c r="Y12" s="199"/>
      <c r="Z12" s="200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98"/>
      <c r="AL12" s="194"/>
      <c r="AM12" s="197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</row>
    <row r="13" customFormat="false" ht="38.25" hidden="false" customHeight="false" outlineLevel="0" collapsed="false">
      <c r="A13" s="143"/>
      <c r="B13" s="201"/>
      <c r="C13" s="179"/>
      <c r="D13" s="180"/>
      <c r="E13" s="181" t="s">
        <v>64</v>
      </c>
      <c r="F13" s="181"/>
      <c r="G13" s="181"/>
      <c r="H13" s="143"/>
      <c r="I13" s="196" t="s">
        <v>127</v>
      </c>
      <c r="J13" s="196"/>
      <c r="K13" s="181"/>
      <c r="L13" s="185"/>
      <c r="M13" s="185"/>
      <c r="N13" s="185"/>
      <c r="O13" s="143"/>
      <c r="P13" s="185"/>
      <c r="Q13" s="185"/>
      <c r="R13" s="185"/>
      <c r="S13" s="181"/>
      <c r="T13" s="202"/>
      <c r="U13" s="179"/>
      <c r="V13" s="185"/>
      <c r="W13" s="143"/>
      <c r="X13" s="179"/>
      <c r="Y13" s="184"/>
      <c r="Z13" s="185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202"/>
      <c r="AL13" s="179"/>
      <c r="AM13" s="185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</row>
    <row r="14" customFormat="false" ht="12.75" hidden="false" customHeight="false" outlineLevel="0" collapsed="false">
      <c r="A14" s="203"/>
      <c r="B14" s="204" t="n">
        <f aca="false">-'Adayt Summary '!C13</f>
        <v>-712292.88</v>
      </c>
      <c r="C14" s="202" t="n">
        <v>-1827353</v>
      </c>
      <c r="D14" s="205" t="n">
        <f aca="false">B14-C14</f>
        <v>1115060.12</v>
      </c>
      <c r="E14" s="206"/>
      <c r="F14" s="206"/>
      <c r="G14" s="206"/>
      <c r="H14" s="207" t="s">
        <v>37</v>
      </c>
      <c r="I14" s="208"/>
      <c r="J14" s="208"/>
      <c r="K14" s="206"/>
      <c r="L14" s="209" t="n">
        <f aca="false">-'Adayt Summary '!G13-'Adayt Summary '!F40</f>
        <v>-887133.55</v>
      </c>
      <c r="M14" s="209" t="n">
        <f aca="false">-'Adayt Summary '!G40</f>
        <v>-872746.75</v>
      </c>
      <c r="N14" s="209" t="n">
        <f aca="false">-M14+L14</f>
        <v>-14386.8</v>
      </c>
      <c r="O14" s="210"/>
      <c r="P14" s="209"/>
      <c r="Q14" s="209"/>
      <c r="R14" s="209"/>
      <c r="S14" s="206"/>
      <c r="T14" s="202" t="n">
        <f aca="false">-'Adayt Summary '!K67-'Adayt Summary '!O67</f>
        <v>-1835790.25</v>
      </c>
      <c r="U14" s="202" t="n">
        <f aca="false">-'Adayt Summary '!K40-'Adayt Summary '!O40</f>
        <v>-1835791.5</v>
      </c>
      <c r="V14" s="209" t="n">
        <f aca="false">-U14+T14</f>
        <v>1.24999999976717</v>
      </c>
      <c r="W14" s="203"/>
      <c r="X14" s="202" t="n">
        <f aca="false">B14+L14+T14</f>
        <v>-3435216.68</v>
      </c>
      <c r="Y14" s="211" t="n">
        <f aca="false">+B14-'Adayt Summary '!G40-'Adayt Summary '!K40-'Adayt Summary '!O40</f>
        <v>-3420831.13</v>
      </c>
      <c r="Z14" s="209" t="n">
        <f aca="false">X14-Y14</f>
        <v>-14385.5500000007</v>
      </c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2"/>
      <c r="AL14" s="202"/>
      <c r="AM14" s="209" t="n">
        <f aca="false">AK14-AL14</f>
        <v>0</v>
      </c>
      <c r="AN14" s="210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  <c r="IW14" s="203"/>
    </row>
    <row r="15" customFormat="false" ht="12.75" hidden="false" customHeight="false" outlineLevel="0" collapsed="false">
      <c r="A15" s="203"/>
      <c r="B15" s="204"/>
      <c r="C15" s="202"/>
      <c r="D15" s="205"/>
      <c r="E15" s="206"/>
      <c r="F15" s="206"/>
      <c r="G15" s="206"/>
      <c r="H15" s="212" t="s">
        <v>128</v>
      </c>
      <c r="I15" s="213" t="s">
        <v>129</v>
      </c>
      <c r="J15" s="213"/>
      <c r="K15" s="206"/>
      <c r="L15" s="209"/>
      <c r="M15" s="209"/>
      <c r="N15" s="209"/>
      <c r="O15" s="210"/>
      <c r="P15" s="209"/>
      <c r="Q15" s="209"/>
      <c r="R15" s="209"/>
      <c r="S15" s="206"/>
      <c r="T15" s="202"/>
      <c r="U15" s="202"/>
      <c r="V15" s="209"/>
      <c r="W15" s="203"/>
      <c r="X15" s="202"/>
      <c r="Y15" s="211"/>
      <c r="Z15" s="209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2"/>
      <c r="AL15" s="202"/>
      <c r="AM15" s="209"/>
      <c r="AN15" s="210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  <c r="IW15" s="203"/>
    </row>
    <row r="16" customFormat="false" ht="12.75" hidden="false" customHeight="false" outlineLevel="0" collapsed="false">
      <c r="A16" s="203"/>
      <c r="B16" s="204"/>
      <c r="C16" s="202"/>
      <c r="D16" s="205"/>
      <c r="E16" s="206"/>
      <c r="F16" s="206"/>
      <c r="G16" s="206"/>
      <c r="H16" s="212" t="s">
        <v>130</v>
      </c>
      <c r="I16" s="213" t="s">
        <v>131</v>
      </c>
      <c r="J16" s="213"/>
      <c r="K16" s="206"/>
      <c r="L16" s="209"/>
      <c r="M16" s="209"/>
      <c r="N16" s="209"/>
      <c r="O16" s="210"/>
      <c r="P16" s="209"/>
      <c r="Q16" s="209"/>
      <c r="R16" s="209"/>
      <c r="S16" s="206"/>
      <c r="T16" s="202"/>
      <c r="U16" s="202"/>
      <c r="V16" s="209"/>
      <c r="W16" s="203"/>
      <c r="X16" s="202"/>
      <c r="Y16" s="211"/>
      <c r="Z16" s="209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2"/>
      <c r="AL16" s="202"/>
      <c r="AM16" s="209"/>
      <c r="AN16" s="210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  <c r="IW16" s="203"/>
    </row>
    <row r="17" customFormat="false" ht="12.75" hidden="false" customHeight="false" outlineLevel="0" collapsed="false">
      <c r="A17" s="203"/>
      <c r="B17" s="204"/>
      <c r="C17" s="202"/>
      <c r="D17" s="205"/>
      <c r="E17" s="206"/>
      <c r="F17" s="206"/>
      <c r="G17" s="206"/>
      <c r="H17" s="212" t="s">
        <v>132</v>
      </c>
      <c r="I17" s="213" t="s">
        <v>133</v>
      </c>
      <c r="J17" s="213"/>
      <c r="K17" s="206" t="n">
        <f aca="false">16937+1096+4932+6327</f>
        <v>29292</v>
      </c>
      <c r="L17" s="209"/>
      <c r="M17" s="209"/>
      <c r="N17" s="209"/>
      <c r="O17" s="210"/>
      <c r="P17" s="209"/>
      <c r="Q17" s="209"/>
      <c r="R17" s="209"/>
      <c r="S17" s="206"/>
      <c r="T17" s="202"/>
      <c r="U17" s="202"/>
      <c r="V17" s="209"/>
      <c r="W17" s="203"/>
      <c r="X17" s="202"/>
      <c r="Y17" s="211"/>
      <c r="Z17" s="209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2"/>
      <c r="AL17" s="202"/>
      <c r="AM17" s="209"/>
      <c r="AN17" s="210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  <c r="IW17" s="203"/>
    </row>
    <row r="18" customFormat="false" ht="12.75" hidden="false" customHeight="false" outlineLevel="0" collapsed="false">
      <c r="A18" s="203"/>
      <c r="B18" s="204"/>
      <c r="C18" s="202"/>
      <c r="D18" s="205"/>
      <c r="E18" s="206"/>
      <c r="F18" s="206"/>
      <c r="G18" s="206"/>
      <c r="H18" s="212" t="s">
        <v>134</v>
      </c>
      <c r="I18" s="214" t="s">
        <v>135</v>
      </c>
      <c r="J18" s="184"/>
      <c r="K18" s="206"/>
      <c r="L18" s="209"/>
      <c r="M18" s="209"/>
      <c r="N18" s="209"/>
      <c r="O18" s="210"/>
      <c r="P18" s="209"/>
      <c r="Q18" s="209"/>
      <c r="R18" s="209"/>
      <c r="S18" s="206"/>
      <c r="T18" s="202"/>
      <c r="U18" s="202"/>
      <c r="V18" s="209"/>
      <c r="W18" s="203"/>
      <c r="X18" s="202"/>
      <c r="Y18" s="211"/>
      <c r="Z18" s="209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2"/>
      <c r="AL18" s="202"/>
      <c r="AM18" s="209"/>
      <c r="AN18" s="210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  <c r="IW18" s="203"/>
    </row>
    <row r="19" customFormat="false" ht="12.75" hidden="false" customHeight="false" outlineLevel="0" collapsed="false">
      <c r="A19" s="203"/>
      <c r="B19" s="204"/>
      <c r="C19" s="202"/>
      <c r="D19" s="205"/>
      <c r="E19" s="206"/>
      <c r="F19" s="206"/>
      <c r="G19" s="206"/>
      <c r="H19" s="215" t="s">
        <v>136</v>
      </c>
      <c r="I19" s="213" t="s">
        <v>137</v>
      </c>
      <c r="J19" s="213"/>
      <c r="K19" s="206" t="n">
        <f aca="false">393755+200297</f>
        <v>594052</v>
      </c>
      <c r="L19" s="209"/>
      <c r="M19" s="209"/>
      <c r="N19" s="209"/>
      <c r="O19" s="210"/>
      <c r="P19" s="209"/>
      <c r="Q19" s="209"/>
      <c r="R19" s="209"/>
      <c r="S19" s="206"/>
      <c r="T19" s="202"/>
      <c r="U19" s="202"/>
      <c r="V19" s="209"/>
      <c r="W19" s="203"/>
      <c r="X19" s="202"/>
      <c r="Y19" s="211"/>
      <c r="Z19" s="209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2"/>
      <c r="AL19" s="202"/>
      <c r="AM19" s="209"/>
      <c r="AN19" s="210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  <c r="IW19" s="203"/>
    </row>
    <row r="20" customFormat="false" ht="12.75" hidden="false" customHeight="false" outlineLevel="0" collapsed="false">
      <c r="A20" s="203"/>
      <c r="B20" s="204"/>
      <c r="C20" s="202"/>
      <c r="D20" s="205"/>
      <c r="E20" s="206"/>
      <c r="F20" s="206"/>
      <c r="G20" s="206"/>
      <c r="H20" s="215"/>
      <c r="I20" s="213"/>
      <c r="J20" s="213"/>
      <c r="K20" s="206"/>
      <c r="L20" s="209"/>
      <c r="M20" s="209"/>
      <c r="N20" s="209"/>
      <c r="O20" s="210"/>
      <c r="P20" s="209"/>
      <c r="Q20" s="209"/>
      <c r="R20" s="209"/>
      <c r="S20" s="206"/>
      <c r="T20" s="202"/>
      <c r="U20" s="202"/>
      <c r="V20" s="209"/>
      <c r="W20" s="203"/>
      <c r="X20" s="202"/>
      <c r="Y20" s="211"/>
      <c r="Z20" s="209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2"/>
      <c r="AL20" s="202"/>
      <c r="AM20" s="209"/>
      <c r="AN20" s="210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  <c r="IW20" s="203"/>
    </row>
    <row r="21" customFormat="false" ht="12.75" hidden="false" customHeight="false" outlineLevel="0" collapsed="false">
      <c r="A21" s="203"/>
      <c r="B21" s="204" t="n">
        <f aca="false">-'Adayt Summary '!C18</f>
        <v>-82702.53</v>
      </c>
      <c r="C21" s="202" t="n">
        <v>-136758</v>
      </c>
      <c r="D21" s="205" t="n">
        <f aca="false">B21-C21</f>
        <v>54055.47</v>
      </c>
      <c r="E21" s="206"/>
      <c r="F21" s="206"/>
      <c r="G21" s="206"/>
      <c r="H21" s="207" t="s">
        <v>42</v>
      </c>
      <c r="I21" s="208"/>
      <c r="J21" s="208"/>
      <c r="K21" s="206"/>
      <c r="L21" s="209" t="n">
        <f aca="false">-'Adayt Summary '!G18-'Adayt Summary '!F45</f>
        <v>-282538.76</v>
      </c>
      <c r="M21" s="209" t="n">
        <f aca="false">-'Adayt Summary '!G45</f>
        <v>-637110</v>
      </c>
      <c r="N21" s="209" t="n">
        <f aca="false">-M21+L21</f>
        <v>354571.24</v>
      </c>
      <c r="O21" s="210"/>
      <c r="P21" s="209"/>
      <c r="Q21" s="209"/>
      <c r="R21" s="209"/>
      <c r="S21" s="206"/>
      <c r="T21" s="202" t="n">
        <f aca="false">-'Adayt Summary '!K72-'Adayt Summary '!O72</f>
        <v>-1192590</v>
      </c>
      <c r="U21" s="202" t="n">
        <f aca="false">-'Adayt Summary '!K45-'Adayt Summary '!O45</f>
        <v>-1274220</v>
      </c>
      <c r="V21" s="209" t="n">
        <f aca="false">-U21+T21</f>
        <v>81630</v>
      </c>
      <c r="W21" s="203"/>
      <c r="X21" s="202" t="n">
        <f aca="false">B21+L21+T21</f>
        <v>-1557831.29</v>
      </c>
      <c r="Y21" s="211" t="n">
        <f aca="false">+B21-'Adayt Summary '!G45-'Adayt Summary '!K45-'Adayt Summary '!O45</f>
        <v>-1994032.53</v>
      </c>
      <c r="Z21" s="209" t="n">
        <f aca="false">X21-Y21</f>
        <v>436201.24</v>
      </c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2"/>
      <c r="AL21" s="202"/>
      <c r="AM21" s="209" t="n">
        <f aca="false">AK21-AL21</f>
        <v>0</v>
      </c>
      <c r="AN21" s="210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  <c r="IW21" s="203"/>
    </row>
    <row r="22" customFormat="false" ht="12.75" hidden="false" customHeight="false" outlineLevel="0" collapsed="false">
      <c r="A22" s="203"/>
      <c r="B22" s="216"/>
      <c r="C22" s="202"/>
      <c r="D22" s="205"/>
      <c r="E22" s="206"/>
      <c r="F22" s="206"/>
      <c r="G22" s="206"/>
      <c r="H22" s="212" t="s">
        <v>138</v>
      </c>
      <c r="I22" s="213" t="s">
        <v>139</v>
      </c>
      <c r="J22" s="213"/>
      <c r="K22" s="206" t="n">
        <f aca="false">20237+41604</f>
        <v>61841</v>
      </c>
      <c r="L22" s="209"/>
      <c r="M22" s="209"/>
      <c r="N22" s="209"/>
      <c r="O22" s="210"/>
      <c r="P22" s="209"/>
      <c r="Q22" s="209"/>
      <c r="R22" s="209"/>
      <c r="S22" s="206"/>
      <c r="T22" s="202"/>
      <c r="U22" s="202"/>
      <c r="V22" s="209"/>
      <c r="W22" s="203"/>
      <c r="X22" s="202"/>
      <c r="Y22" s="211"/>
      <c r="Z22" s="209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2"/>
      <c r="AL22" s="202"/>
      <c r="AM22" s="209"/>
      <c r="AN22" s="210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  <c r="IW22" s="203"/>
    </row>
    <row r="23" customFormat="false" ht="12.75" hidden="false" customHeight="false" outlineLevel="0" collapsed="false">
      <c r="A23" s="203"/>
      <c r="B23" s="216"/>
      <c r="C23" s="202"/>
      <c r="D23" s="205"/>
      <c r="E23" s="206"/>
      <c r="F23" s="206"/>
      <c r="G23" s="206"/>
      <c r="H23" s="212" t="s">
        <v>140</v>
      </c>
      <c r="I23" s="213" t="s">
        <v>141</v>
      </c>
      <c r="J23" s="213"/>
      <c r="K23" s="206" t="n">
        <f aca="false">3460+561</f>
        <v>4021</v>
      </c>
      <c r="L23" s="209"/>
      <c r="M23" s="209"/>
      <c r="N23" s="209"/>
      <c r="O23" s="210"/>
      <c r="P23" s="209"/>
      <c r="Q23" s="209"/>
      <c r="R23" s="209"/>
      <c r="S23" s="206"/>
      <c r="T23" s="202"/>
      <c r="U23" s="202"/>
      <c r="V23" s="209"/>
      <c r="W23" s="203"/>
      <c r="X23" s="202"/>
      <c r="Y23" s="211"/>
      <c r="Z23" s="209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2"/>
      <c r="AL23" s="202"/>
      <c r="AM23" s="209"/>
      <c r="AN23" s="210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  <c r="IW23" s="203"/>
    </row>
    <row r="24" customFormat="false" ht="12.75" hidden="false" customHeight="false" outlineLevel="0" collapsed="false">
      <c r="A24" s="203"/>
      <c r="B24" s="216"/>
      <c r="C24" s="202"/>
      <c r="D24" s="205"/>
      <c r="E24" s="206"/>
      <c r="F24" s="206"/>
      <c r="G24" s="206"/>
      <c r="H24" s="212" t="s">
        <v>142</v>
      </c>
      <c r="I24" s="213" t="s">
        <v>143</v>
      </c>
      <c r="J24" s="213"/>
      <c r="K24" s="206" t="n">
        <f aca="false">637+1374</f>
        <v>2011</v>
      </c>
      <c r="L24" s="209"/>
      <c r="M24" s="209"/>
      <c r="N24" s="209"/>
      <c r="O24" s="210"/>
      <c r="P24" s="209"/>
      <c r="Q24" s="209"/>
      <c r="R24" s="209"/>
      <c r="S24" s="206"/>
      <c r="T24" s="202"/>
      <c r="U24" s="202"/>
      <c r="V24" s="209"/>
      <c r="W24" s="203"/>
      <c r="X24" s="202"/>
      <c r="Y24" s="211"/>
      <c r="Z24" s="209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2"/>
      <c r="AL24" s="202"/>
      <c r="AM24" s="209"/>
      <c r="AN24" s="210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  <c r="IW24" s="203"/>
    </row>
    <row r="25" customFormat="false" ht="12.75" hidden="false" customHeight="false" outlineLevel="0" collapsed="false">
      <c r="A25" s="203"/>
      <c r="B25" s="216"/>
      <c r="C25" s="202"/>
      <c r="D25" s="205"/>
      <c r="E25" s="206"/>
      <c r="F25" s="206"/>
      <c r="G25" s="206"/>
      <c r="H25" s="212" t="s">
        <v>144</v>
      </c>
      <c r="I25" s="214" t="s">
        <v>143</v>
      </c>
      <c r="J25" s="184"/>
      <c r="K25" s="206"/>
      <c r="L25" s="209"/>
      <c r="M25" s="209"/>
      <c r="N25" s="209"/>
      <c r="O25" s="210"/>
      <c r="P25" s="209"/>
      <c r="Q25" s="209"/>
      <c r="R25" s="209"/>
      <c r="S25" s="206"/>
      <c r="T25" s="202"/>
      <c r="U25" s="202"/>
      <c r="V25" s="209"/>
      <c r="W25" s="203"/>
      <c r="X25" s="202"/>
      <c r="Y25" s="211"/>
      <c r="Z25" s="209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2"/>
      <c r="AL25" s="202"/>
      <c r="AM25" s="209"/>
      <c r="AN25" s="210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  <c r="IW25" s="203"/>
    </row>
    <row r="26" customFormat="false" ht="12.75" hidden="false" customHeight="false" outlineLevel="0" collapsed="false">
      <c r="A26" s="203"/>
      <c r="B26" s="217"/>
      <c r="C26" s="202"/>
      <c r="D26" s="205"/>
      <c r="E26" s="206"/>
      <c r="F26" s="206"/>
      <c r="G26" s="206"/>
      <c r="H26" s="215" t="s">
        <v>136</v>
      </c>
      <c r="I26" s="213" t="s">
        <v>145</v>
      </c>
      <c r="J26" s="213"/>
      <c r="K26" s="206" t="n">
        <v>70149</v>
      </c>
      <c r="L26" s="209"/>
      <c r="M26" s="209"/>
      <c r="N26" s="209"/>
      <c r="O26" s="210"/>
      <c r="P26" s="209"/>
      <c r="Q26" s="209"/>
      <c r="R26" s="209"/>
      <c r="S26" s="206"/>
      <c r="T26" s="202"/>
      <c r="U26" s="202"/>
      <c r="V26" s="209"/>
      <c r="W26" s="203"/>
      <c r="X26" s="202"/>
      <c r="Y26" s="211"/>
      <c r="Z26" s="209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2"/>
      <c r="AL26" s="202"/>
      <c r="AM26" s="209"/>
      <c r="AN26" s="210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  <c r="IW26" s="203"/>
    </row>
    <row r="27" customFormat="false" ht="12.75" hidden="false" customHeight="false" outlineLevel="0" collapsed="false">
      <c r="A27" s="203"/>
      <c r="B27" s="217"/>
      <c r="C27" s="202"/>
      <c r="D27" s="205"/>
      <c r="E27" s="206"/>
      <c r="F27" s="206"/>
      <c r="G27" s="206"/>
      <c r="H27" s="212"/>
      <c r="I27" s="213"/>
      <c r="J27" s="213"/>
      <c r="K27" s="206"/>
      <c r="L27" s="209"/>
      <c r="M27" s="209"/>
      <c r="N27" s="209"/>
      <c r="O27" s="210"/>
      <c r="P27" s="209"/>
      <c r="Q27" s="209"/>
      <c r="R27" s="209"/>
      <c r="S27" s="206"/>
      <c r="T27" s="202"/>
      <c r="U27" s="202"/>
      <c r="V27" s="209"/>
      <c r="W27" s="203"/>
      <c r="X27" s="202"/>
      <c r="Y27" s="211"/>
      <c r="Z27" s="209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2"/>
      <c r="AL27" s="202"/>
      <c r="AM27" s="209"/>
      <c r="AN27" s="210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  <c r="IW27" s="203"/>
    </row>
    <row r="28" customFormat="false" ht="12.75" hidden="false" customHeight="false" outlineLevel="0" collapsed="false">
      <c r="A28" s="203"/>
      <c r="B28" s="204" t="n">
        <f aca="false">-'Adayt Summary '!C21</f>
        <v>-17651.33</v>
      </c>
      <c r="C28" s="202" t="n">
        <v>-100833</v>
      </c>
      <c r="D28" s="205" t="n">
        <f aca="false">B28-C28</f>
        <v>83181.67</v>
      </c>
      <c r="E28" s="206"/>
      <c r="F28" s="206"/>
      <c r="G28" s="206"/>
      <c r="H28" s="207" t="s">
        <v>45</v>
      </c>
      <c r="I28" s="208"/>
      <c r="J28" s="208"/>
      <c r="K28" s="206"/>
      <c r="L28" s="209" t="n">
        <f aca="false">-'Adayt Summary '!G21-'Adayt Summary '!F48</f>
        <v>-6148.89</v>
      </c>
      <c r="M28" s="209" t="n">
        <f aca="false">-'Adayt Summary '!G48</f>
        <v>-12042</v>
      </c>
      <c r="N28" s="209" t="n">
        <f aca="false">-M28+L28</f>
        <v>5893.11</v>
      </c>
      <c r="O28" s="210"/>
      <c r="P28" s="209"/>
      <c r="Q28" s="209"/>
      <c r="R28" s="209"/>
      <c r="S28" s="206"/>
      <c r="T28" s="202" t="n">
        <f aca="false">-'Adayt Summary '!K75-'Adayt Summary '!O75</f>
        <v>-29976</v>
      </c>
      <c r="U28" s="202" t="n">
        <f aca="false">-'Adayt Summary '!K48-'Adayt Summary '!O48</f>
        <v>-24084</v>
      </c>
      <c r="V28" s="209" t="n">
        <f aca="false">-U28+T28</f>
        <v>-5892</v>
      </c>
      <c r="W28" s="203"/>
      <c r="X28" s="202" t="n">
        <f aca="false">B28+L28+T28</f>
        <v>-53776.22</v>
      </c>
      <c r="Y28" s="211" t="n">
        <f aca="false">+B28-'Adayt Summary '!G48-'Adayt Summary '!K48-'Adayt Summary '!O48</f>
        <v>-53777.33</v>
      </c>
      <c r="Z28" s="209" t="n">
        <f aca="false">X28-Y28</f>
        <v>1.11000000000058</v>
      </c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2"/>
      <c r="AL28" s="202"/>
      <c r="AM28" s="209" t="n">
        <f aca="false">AK28-AL28</f>
        <v>0</v>
      </c>
      <c r="AN28" s="210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  <c r="IW28" s="203"/>
    </row>
    <row r="29" customFormat="false" ht="12.75" hidden="false" customHeight="false" outlineLevel="0" collapsed="false">
      <c r="A29" s="203"/>
      <c r="B29" s="204"/>
      <c r="C29" s="202"/>
      <c r="D29" s="205"/>
      <c r="E29" s="206"/>
      <c r="F29" s="206"/>
      <c r="G29" s="206"/>
      <c r="H29" s="212" t="s">
        <v>146</v>
      </c>
      <c r="I29" s="213"/>
      <c r="J29" s="213"/>
      <c r="K29" s="206"/>
      <c r="L29" s="209"/>
      <c r="M29" s="209"/>
      <c r="N29" s="209"/>
      <c r="O29" s="210"/>
      <c r="P29" s="209"/>
      <c r="Q29" s="209"/>
      <c r="R29" s="209"/>
      <c r="S29" s="206"/>
      <c r="T29" s="202"/>
      <c r="U29" s="202"/>
      <c r="V29" s="209"/>
      <c r="W29" s="203"/>
      <c r="X29" s="202"/>
      <c r="Y29" s="211"/>
      <c r="Z29" s="209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2"/>
      <c r="AL29" s="202"/>
      <c r="AM29" s="209"/>
      <c r="AN29" s="210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  <c r="IW29" s="203"/>
    </row>
    <row r="30" customFormat="false" ht="12.75" hidden="false" customHeight="false" outlineLevel="0" collapsed="false">
      <c r="A30" s="203"/>
      <c r="B30" s="204"/>
      <c r="C30" s="202"/>
      <c r="D30" s="205"/>
      <c r="E30" s="206"/>
      <c r="F30" s="206"/>
      <c r="G30" s="206"/>
      <c r="H30" s="212" t="s">
        <v>147</v>
      </c>
      <c r="I30" s="213" t="s">
        <v>143</v>
      </c>
      <c r="J30" s="213"/>
      <c r="K30" s="206" t="n">
        <f aca="false">1302+833</f>
        <v>2135</v>
      </c>
      <c r="L30" s="209"/>
      <c r="M30" s="209"/>
      <c r="N30" s="209"/>
      <c r="O30" s="210"/>
      <c r="P30" s="209"/>
      <c r="Q30" s="209"/>
      <c r="R30" s="209"/>
      <c r="S30" s="206"/>
      <c r="T30" s="202"/>
      <c r="U30" s="202"/>
      <c r="V30" s="209"/>
      <c r="W30" s="203"/>
      <c r="X30" s="202"/>
      <c r="Y30" s="211"/>
      <c r="Z30" s="209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2"/>
      <c r="AL30" s="202"/>
      <c r="AM30" s="209"/>
      <c r="AN30" s="210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  <c r="IW30" s="203"/>
    </row>
    <row r="31" customFormat="false" ht="12.75" hidden="false" customHeight="false" outlineLevel="0" collapsed="false">
      <c r="A31" s="203"/>
      <c r="B31" s="204"/>
      <c r="C31" s="202"/>
      <c r="D31" s="205"/>
      <c r="E31" s="206"/>
      <c r="F31" s="206"/>
      <c r="G31" s="206"/>
      <c r="H31" s="212"/>
      <c r="I31" s="213"/>
      <c r="J31" s="213"/>
      <c r="K31" s="206"/>
      <c r="L31" s="209"/>
      <c r="M31" s="209"/>
      <c r="N31" s="209"/>
      <c r="O31" s="210"/>
      <c r="P31" s="209"/>
      <c r="Q31" s="209"/>
      <c r="R31" s="209"/>
      <c r="S31" s="206"/>
      <c r="T31" s="202"/>
      <c r="U31" s="202"/>
      <c r="V31" s="209"/>
      <c r="W31" s="203"/>
      <c r="X31" s="202"/>
      <c r="Y31" s="211"/>
      <c r="Z31" s="209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2"/>
      <c r="AL31" s="202"/>
      <c r="AM31" s="209"/>
      <c r="AN31" s="210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  <c r="IW31" s="203"/>
    </row>
    <row r="32" customFormat="false" ht="12.75" hidden="false" customHeight="false" outlineLevel="0" collapsed="false">
      <c r="A32" s="203"/>
      <c r="B32" s="204" t="n">
        <f aca="false">-'Adayt Summary '!C24</f>
        <v>-290346.88</v>
      </c>
      <c r="C32" s="202" t="n">
        <v>-213227</v>
      </c>
      <c r="D32" s="205" t="n">
        <f aca="false">B32-C32</f>
        <v>-77119.88</v>
      </c>
      <c r="E32" s="206"/>
      <c r="F32" s="206"/>
      <c r="G32" s="206"/>
      <c r="H32" s="207" t="s">
        <v>48</v>
      </c>
      <c r="I32" s="208"/>
      <c r="J32" s="208"/>
      <c r="K32" s="206"/>
      <c r="L32" s="209" t="n">
        <f aca="false">-'Adayt Summary '!G24-'Adayt Summary '!F51</f>
        <v>-304080.22</v>
      </c>
      <c r="M32" s="209" t="n">
        <f aca="false">-'Adayt Summary '!G51</f>
        <v>-352524.0002</v>
      </c>
      <c r="N32" s="209" t="n">
        <f aca="false">-M32+L32</f>
        <v>48443.7802</v>
      </c>
      <c r="O32" s="210"/>
      <c r="P32" s="209"/>
      <c r="Q32" s="209"/>
      <c r="R32" s="209"/>
      <c r="S32" s="206"/>
      <c r="T32" s="202" t="n">
        <f aca="false">-'Adayt Summary '!K78-'Adayt Summary '!O78</f>
        <v>-753492</v>
      </c>
      <c r="U32" s="202" t="n">
        <f aca="false">-'Adayt Summary '!K51-'Adayt Summary '!O51</f>
        <v>-705048</v>
      </c>
      <c r="V32" s="209" t="n">
        <f aca="false">-U32+T32</f>
        <v>-48444</v>
      </c>
      <c r="W32" s="203"/>
      <c r="X32" s="202" t="n">
        <f aca="false">B32+L32+T32</f>
        <v>-1347919.1</v>
      </c>
      <c r="Y32" s="211" t="n">
        <f aca="false">+B32-'Adayt Summary '!G51-'Adayt Summary '!K51-'Adayt Summary '!O51</f>
        <v>-1347918.8802</v>
      </c>
      <c r="Z32" s="209" t="n">
        <f aca="false">X32-Y32</f>
        <v>-0.219800000078976</v>
      </c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2"/>
      <c r="AL32" s="202"/>
      <c r="AM32" s="209" t="n">
        <f aca="false">AK32-AL32</f>
        <v>0</v>
      </c>
      <c r="AN32" s="210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  <c r="IW32" s="203"/>
    </row>
    <row r="33" customFormat="false" ht="12.75" hidden="false" customHeight="false" outlineLevel="0" collapsed="false">
      <c r="B33" s="218"/>
      <c r="C33" s="194"/>
      <c r="D33" s="195"/>
      <c r="E33" s="189"/>
      <c r="F33" s="189"/>
      <c r="G33" s="189"/>
      <c r="H33" s="212" t="s">
        <v>148</v>
      </c>
      <c r="I33" s="213" t="s">
        <v>149</v>
      </c>
      <c r="J33" s="213"/>
      <c r="K33" s="189" t="n">
        <f aca="false">-24261+14271+14271-9990+68779+17211</f>
        <v>80281</v>
      </c>
      <c r="L33" s="219"/>
      <c r="M33" s="219"/>
      <c r="N33" s="219"/>
      <c r="O33" s="220"/>
      <c r="P33" s="219"/>
      <c r="Q33" s="219"/>
      <c r="R33" s="219"/>
      <c r="S33" s="189"/>
      <c r="T33" s="194"/>
      <c r="U33" s="194"/>
      <c r="V33" s="219"/>
      <c r="X33" s="194"/>
      <c r="Y33" s="199" t="n">
        <v>0</v>
      </c>
      <c r="Z33" s="219" t="n">
        <f aca="false">X33-Y33</f>
        <v>0</v>
      </c>
      <c r="AK33" s="194"/>
      <c r="AL33" s="194"/>
      <c r="AM33" s="219" t="n">
        <f aca="false">AK33-AL33</f>
        <v>0</v>
      </c>
      <c r="AN33" s="220"/>
    </row>
    <row r="34" customFormat="false" ht="12.75" hidden="false" customHeight="false" outlineLevel="0" collapsed="false">
      <c r="B34" s="218"/>
      <c r="C34" s="194"/>
      <c r="D34" s="195"/>
      <c r="E34" s="189"/>
      <c r="F34" s="189"/>
      <c r="G34" s="189"/>
      <c r="H34" s="212" t="s">
        <v>150</v>
      </c>
      <c r="I34" s="213" t="s">
        <v>151</v>
      </c>
      <c r="J34" s="213"/>
      <c r="K34" s="189" t="n">
        <f aca="false">2165+130+339</f>
        <v>2634</v>
      </c>
      <c r="L34" s="197"/>
      <c r="M34" s="197"/>
      <c r="N34" s="197"/>
      <c r="O34" s="220"/>
      <c r="P34" s="197"/>
      <c r="Q34" s="197"/>
      <c r="R34" s="197"/>
      <c r="S34" s="189"/>
      <c r="T34" s="194"/>
      <c r="U34" s="194"/>
      <c r="V34" s="197"/>
      <c r="X34" s="194"/>
      <c r="Y34" s="199"/>
      <c r="Z34" s="197"/>
      <c r="AK34" s="194"/>
      <c r="AL34" s="194"/>
      <c r="AM34" s="197"/>
      <c r="AN34" s="220"/>
    </row>
    <row r="35" customFormat="false" ht="12.75" hidden="false" customHeight="false" outlineLevel="0" collapsed="false">
      <c r="B35" s="218"/>
      <c r="C35" s="194"/>
      <c r="D35" s="195"/>
      <c r="E35" s="189"/>
      <c r="F35" s="189"/>
      <c r="G35" s="189"/>
      <c r="H35" s="212" t="s">
        <v>152</v>
      </c>
      <c r="I35" s="213"/>
      <c r="J35" s="213"/>
      <c r="K35" s="189"/>
      <c r="L35" s="197"/>
      <c r="M35" s="197"/>
      <c r="N35" s="197"/>
      <c r="O35" s="220"/>
      <c r="P35" s="197"/>
      <c r="Q35" s="197"/>
      <c r="R35" s="197"/>
      <c r="S35" s="189"/>
      <c r="T35" s="194"/>
      <c r="U35" s="194"/>
      <c r="V35" s="197"/>
      <c r="X35" s="194"/>
      <c r="Y35" s="199"/>
      <c r="Z35" s="197"/>
      <c r="AK35" s="194"/>
      <c r="AL35" s="194"/>
      <c r="AM35" s="197"/>
      <c r="AN35" s="220"/>
    </row>
    <row r="36" customFormat="false" ht="12.75" hidden="false" customHeight="false" outlineLevel="0" collapsed="false">
      <c r="B36" s="218"/>
      <c r="C36" s="194"/>
      <c r="D36" s="195"/>
      <c r="E36" s="189"/>
      <c r="F36" s="189"/>
      <c r="G36" s="189"/>
      <c r="H36" s="212" t="s">
        <v>153</v>
      </c>
      <c r="I36" s="213"/>
      <c r="J36" s="213"/>
      <c r="K36" s="189"/>
      <c r="L36" s="197"/>
      <c r="M36" s="197"/>
      <c r="N36" s="197"/>
      <c r="O36" s="220"/>
      <c r="P36" s="197"/>
      <c r="Q36" s="197"/>
      <c r="R36" s="197"/>
      <c r="S36" s="189"/>
      <c r="T36" s="194"/>
      <c r="U36" s="194"/>
      <c r="V36" s="197"/>
      <c r="X36" s="194"/>
      <c r="Y36" s="199"/>
      <c r="Z36" s="197"/>
      <c r="AK36" s="194"/>
      <c r="AL36" s="194"/>
      <c r="AM36" s="197"/>
      <c r="AN36" s="220"/>
    </row>
    <row r="37" customFormat="false" ht="12.75" hidden="false" customHeight="false" outlineLevel="0" collapsed="false">
      <c r="B37" s="218"/>
      <c r="C37" s="194"/>
      <c r="D37" s="195"/>
      <c r="E37" s="189"/>
      <c r="F37" s="189"/>
      <c r="G37" s="189"/>
      <c r="H37" s="212" t="s">
        <v>154</v>
      </c>
      <c r="I37" s="213"/>
      <c r="J37" s="213"/>
      <c r="K37" s="189"/>
      <c r="L37" s="197"/>
      <c r="M37" s="197"/>
      <c r="N37" s="197"/>
      <c r="O37" s="220"/>
      <c r="P37" s="197"/>
      <c r="Q37" s="197"/>
      <c r="R37" s="197"/>
      <c r="S37" s="189"/>
      <c r="T37" s="194"/>
      <c r="U37" s="194"/>
      <c r="V37" s="197"/>
      <c r="X37" s="194"/>
      <c r="Y37" s="199"/>
      <c r="Z37" s="197"/>
      <c r="AK37" s="194"/>
      <c r="AL37" s="194"/>
      <c r="AM37" s="197"/>
      <c r="AN37" s="220"/>
    </row>
    <row r="38" customFormat="false" ht="12.75" hidden="false" customHeight="false" outlineLevel="0" collapsed="false">
      <c r="B38" s="218"/>
      <c r="C38" s="194"/>
      <c r="D38" s="195"/>
      <c r="E38" s="189"/>
      <c r="F38" s="189"/>
      <c r="G38" s="189"/>
      <c r="H38" s="212" t="s">
        <v>155</v>
      </c>
      <c r="I38" s="214" t="s">
        <v>156</v>
      </c>
      <c r="J38" s="184"/>
      <c r="K38" s="189" t="n">
        <f aca="false">187000-83000</f>
        <v>104000</v>
      </c>
      <c r="L38" s="197"/>
      <c r="M38" s="197"/>
      <c r="N38" s="197"/>
      <c r="O38" s="220"/>
      <c r="P38" s="197"/>
      <c r="Q38" s="197"/>
      <c r="R38" s="197"/>
      <c r="S38" s="189"/>
      <c r="T38" s="194"/>
      <c r="U38" s="194"/>
      <c r="V38" s="197"/>
      <c r="X38" s="194"/>
      <c r="Y38" s="199"/>
      <c r="Z38" s="197"/>
      <c r="AK38" s="194"/>
      <c r="AL38" s="194"/>
      <c r="AM38" s="197"/>
      <c r="AN38" s="220"/>
    </row>
    <row r="39" customFormat="false" ht="12.75" hidden="false" customHeight="false" outlineLevel="0" collapsed="false">
      <c r="B39" s="217"/>
      <c r="C39" s="194"/>
      <c r="D39" s="195"/>
      <c r="E39" s="189"/>
      <c r="F39" s="189"/>
      <c r="G39" s="189"/>
      <c r="H39" s="215" t="s">
        <v>157</v>
      </c>
      <c r="I39" s="213" t="s">
        <v>158</v>
      </c>
      <c r="J39" s="213"/>
      <c r="K39" s="189" t="n">
        <f aca="false">34053+152519</f>
        <v>186572</v>
      </c>
      <c r="L39" s="197"/>
      <c r="M39" s="197"/>
      <c r="N39" s="197"/>
      <c r="O39" s="220"/>
      <c r="P39" s="197"/>
      <c r="Q39" s="197"/>
      <c r="R39" s="197"/>
      <c r="S39" s="189"/>
      <c r="T39" s="194"/>
      <c r="U39" s="194"/>
      <c r="V39" s="197"/>
      <c r="X39" s="194"/>
      <c r="Y39" s="199"/>
      <c r="Z39" s="197"/>
      <c r="AK39" s="194"/>
      <c r="AL39" s="194"/>
      <c r="AM39" s="197"/>
      <c r="AN39" s="220"/>
    </row>
    <row r="40" customFormat="false" ht="12.75" hidden="false" customHeight="false" outlineLevel="0" collapsed="false">
      <c r="B40" s="217"/>
      <c r="C40" s="194"/>
      <c r="D40" s="195"/>
      <c r="E40" s="189"/>
      <c r="F40" s="189"/>
      <c r="G40" s="189"/>
      <c r="H40" s="215"/>
      <c r="I40" s="213"/>
      <c r="J40" s="213"/>
      <c r="K40" s="189"/>
      <c r="L40" s="197"/>
      <c r="M40" s="197"/>
      <c r="N40" s="197"/>
      <c r="O40" s="220"/>
      <c r="P40" s="197"/>
      <c r="Q40" s="197"/>
      <c r="R40" s="197"/>
      <c r="S40" s="189"/>
      <c r="T40" s="194"/>
      <c r="U40" s="194"/>
      <c r="V40" s="197"/>
      <c r="X40" s="194"/>
      <c r="Y40" s="199"/>
      <c r="Z40" s="197"/>
      <c r="AK40" s="194"/>
      <c r="AL40" s="194"/>
      <c r="AM40" s="197"/>
      <c r="AN40" s="220"/>
    </row>
    <row r="41" customFormat="false" ht="12.75" hidden="false" customHeight="false" outlineLevel="0" collapsed="false">
      <c r="A41" s="203"/>
      <c r="B41" s="204" t="n">
        <f aca="false">-'Adayt Summary '!C25</f>
        <v>-215079.33</v>
      </c>
      <c r="C41" s="202" t="n">
        <v>-222497</v>
      </c>
      <c r="D41" s="205" t="n">
        <f aca="false">B41-C41</f>
        <v>7417.67000000001</v>
      </c>
      <c r="E41" s="206"/>
      <c r="F41" s="206"/>
      <c r="G41" s="206"/>
      <c r="H41" s="207" t="s">
        <v>159</v>
      </c>
      <c r="I41" s="213" t="s">
        <v>160</v>
      </c>
      <c r="J41" s="213"/>
      <c r="K41" s="206" t="n">
        <f aca="false">3700+7913</f>
        <v>11613</v>
      </c>
      <c r="L41" s="209" t="n">
        <f aca="false">-'Adayt Summary '!G25-'Adayt Summary '!F52</f>
        <v>-474751.64</v>
      </c>
      <c r="M41" s="209" t="n">
        <f aca="false">-'Adayt Summary '!G52</f>
        <v>-1389417</v>
      </c>
      <c r="N41" s="209" t="n">
        <f aca="false">-M41+L41</f>
        <v>914665.36</v>
      </c>
      <c r="O41" s="210"/>
      <c r="P41" s="209"/>
      <c r="Q41" s="209"/>
      <c r="R41" s="209"/>
      <c r="S41" s="206"/>
      <c r="T41" s="202" t="n">
        <f aca="false">-'Adayt Summary '!K79-'Adayt Summary '!O79</f>
        <v>-3693498</v>
      </c>
      <c r="U41" s="202" t="n">
        <f aca="false">-'Adayt Summary '!K52-'Adayt Summary '!O52</f>
        <v>-2778834</v>
      </c>
      <c r="V41" s="209" t="n">
        <f aca="false">-U41+T41</f>
        <v>-914664</v>
      </c>
      <c r="W41" s="203"/>
      <c r="X41" s="202" t="n">
        <f aca="false">B41+L41+T41</f>
        <v>-4383328.97</v>
      </c>
      <c r="Y41" s="211" t="n">
        <f aca="false">+B41-'Adayt Summary '!G52-'Adayt Summary '!K52-'Adayt Summary '!O52</f>
        <v>-4383330.33</v>
      </c>
      <c r="Z41" s="209" t="n">
        <f aca="false">X41-Y41</f>
        <v>1.36000000033528</v>
      </c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2"/>
      <c r="AL41" s="202"/>
      <c r="AM41" s="209" t="n">
        <f aca="false">AK41-AL41</f>
        <v>0</v>
      </c>
      <c r="AN41" s="210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  <c r="DN41" s="203"/>
      <c r="DO41" s="203"/>
      <c r="DP41" s="203"/>
      <c r="DQ41" s="203"/>
      <c r="DR41" s="203"/>
      <c r="DS41" s="203"/>
      <c r="DT41" s="203"/>
      <c r="DU41" s="203"/>
      <c r="DV41" s="203"/>
      <c r="DW41" s="203"/>
      <c r="DX41" s="203"/>
      <c r="DY41" s="203"/>
      <c r="DZ41" s="203"/>
      <c r="EA41" s="203"/>
      <c r="EB41" s="203"/>
      <c r="EC41" s="203"/>
      <c r="ED41" s="203"/>
      <c r="EE41" s="203"/>
      <c r="EF41" s="203"/>
      <c r="EG41" s="203"/>
      <c r="EH41" s="203"/>
      <c r="EI41" s="203"/>
      <c r="EJ41" s="203"/>
      <c r="EK41" s="203"/>
      <c r="EL41" s="203"/>
      <c r="EM41" s="203"/>
      <c r="EN41" s="203"/>
      <c r="EO41" s="203"/>
      <c r="EP41" s="203"/>
      <c r="EQ41" s="203"/>
      <c r="ER41" s="203"/>
      <c r="ES41" s="203"/>
      <c r="ET41" s="203"/>
      <c r="EU41" s="203"/>
      <c r="EV41" s="203"/>
      <c r="EW41" s="203"/>
      <c r="EX41" s="203"/>
      <c r="EY41" s="203"/>
      <c r="EZ41" s="203"/>
      <c r="FA41" s="203"/>
      <c r="FB41" s="203"/>
      <c r="FC41" s="203"/>
      <c r="FD41" s="203"/>
      <c r="FE41" s="203"/>
      <c r="FF41" s="203"/>
      <c r="FG41" s="203"/>
      <c r="FH41" s="203"/>
      <c r="FI41" s="203"/>
      <c r="FJ41" s="203"/>
      <c r="FK41" s="203"/>
      <c r="FL41" s="203"/>
      <c r="FM41" s="203"/>
      <c r="FN41" s="203"/>
      <c r="FO41" s="203"/>
      <c r="FP41" s="203"/>
      <c r="FQ41" s="203"/>
      <c r="FR41" s="203"/>
      <c r="FS41" s="203"/>
      <c r="FT41" s="203"/>
      <c r="FU41" s="203"/>
      <c r="FV41" s="203"/>
      <c r="FW41" s="203"/>
      <c r="FX41" s="203"/>
      <c r="FY41" s="203"/>
      <c r="FZ41" s="203"/>
      <c r="GA41" s="203"/>
      <c r="GB41" s="203"/>
      <c r="GC41" s="203"/>
      <c r="GD41" s="203"/>
      <c r="GE41" s="203"/>
      <c r="GF41" s="203"/>
      <c r="GG41" s="203"/>
      <c r="GH41" s="203"/>
      <c r="GI41" s="203"/>
      <c r="GJ41" s="203"/>
      <c r="GK41" s="203"/>
      <c r="GL41" s="203"/>
      <c r="GM41" s="203"/>
      <c r="GN41" s="203"/>
      <c r="GO41" s="203"/>
      <c r="GP41" s="203"/>
      <c r="GQ41" s="203"/>
      <c r="GR41" s="203"/>
      <c r="GS41" s="203"/>
      <c r="GT41" s="203"/>
      <c r="GU41" s="203"/>
      <c r="GV41" s="203"/>
      <c r="GW41" s="203"/>
      <c r="GX41" s="203"/>
      <c r="GY41" s="203"/>
      <c r="GZ41" s="203"/>
      <c r="HA41" s="203"/>
      <c r="HB41" s="203"/>
      <c r="HC41" s="203"/>
      <c r="HD41" s="203"/>
      <c r="HE41" s="203"/>
      <c r="HF41" s="203"/>
      <c r="HG41" s="203"/>
      <c r="HH41" s="203"/>
      <c r="HI41" s="203"/>
      <c r="HJ41" s="203"/>
      <c r="HK41" s="203"/>
      <c r="HL41" s="203"/>
      <c r="HM41" s="203"/>
      <c r="HN41" s="203"/>
      <c r="HO41" s="203"/>
      <c r="HP41" s="203"/>
      <c r="HQ41" s="203"/>
      <c r="HR41" s="203"/>
      <c r="HS41" s="203"/>
      <c r="HT41" s="203"/>
      <c r="HU41" s="203"/>
      <c r="HV41" s="203"/>
      <c r="HW41" s="203"/>
      <c r="HX41" s="203"/>
      <c r="HY41" s="203"/>
      <c r="HZ41" s="203"/>
      <c r="IA41" s="203"/>
      <c r="IB41" s="203"/>
      <c r="IC41" s="203"/>
      <c r="ID41" s="203"/>
      <c r="IE41" s="203"/>
      <c r="IF41" s="203"/>
      <c r="IG41" s="203"/>
      <c r="IH41" s="203"/>
      <c r="II41" s="203"/>
      <c r="IJ41" s="203"/>
      <c r="IK41" s="203"/>
      <c r="IL41" s="203"/>
      <c r="IM41" s="203"/>
      <c r="IN41" s="203"/>
      <c r="IO41" s="203"/>
      <c r="IP41" s="203"/>
      <c r="IQ41" s="203"/>
      <c r="IR41" s="203"/>
      <c r="IS41" s="203"/>
      <c r="IT41" s="203"/>
      <c r="IU41" s="203"/>
      <c r="IV41" s="203"/>
      <c r="IW41" s="203"/>
    </row>
    <row r="42" customFormat="false" ht="12.75" hidden="false" customHeight="false" outlineLevel="0" collapsed="false">
      <c r="A42" s="203"/>
      <c r="B42" s="204"/>
      <c r="C42" s="202"/>
      <c r="D42" s="205"/>
      <c r="E42" s="206"/>
      <c r="F42" s="206"/>
      <c r="G42" s="206"/>
      <c r="H42" s="207"/>
      <c r="I42" s="208"/>
      <c r="J42" s="208"/>
      <c r="K42" s="206"/>
      <c r="L42" s="209"/>
      <c r="M42" s="209"/>
      <c r="N42" s="209"/>
      <c r="O42" s="210"/>
      <c r="P42" s="209"/>
      <c r="Q42" s="209"/>
      <c r="R42" s="209"/>
      <c r="S42" s="206"/>
      <c r="T42" s="202"/>
      <c r="U42" s="202"/>
      <c r="V42" s="209"/>
      <c r="W42" s="203"/>
      <c r="X42" s="202"/>
      <c r="Y42" s="211"/>
      <c r="Z42" s="209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2"/>
      <c r="AL42" s="202"/>
      <c r="AM42" s="209"/>
      <c r="AN42" s="210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203"/>
      <c r="CP42" s="203"/>
      <c r="CQ42" s="203"/>
      <c r="CR42" s="203"/>
      <c r="CS42" s="203"/>
      <c r="CT42" s="203"/>
      <c r="CU42" s="203"/>
      <c r="CV42" s="203"/>
      <c r="CW42" s="203"/>
      <c r="CX42" s="203"/>
      <c r="CY42" s="203"/>
      <c r="CZ42" s="203"/>
      <c r="DA42" s="203"/>
      <c r="DB42" s="203"/>
      <c r="DC42" s="203"/>
      <c r="DD42" s="203"/>
      <c r="DE42" s="203"/>
      <c r="DF42" s="203"/>
      <c r="DG42" s="203"/>
      <c r="DH42" s="203"/>
      <c r="DI42" s="203"/>
      <c r="DJ42" s="203"/>
      <c r="DK42" s="203"/>
      <c r="DL42" s="203"/>
      <c r="DM42" s="203"/>
      <c r="DN42" s="203"/>
      <c r="DO42" s="203"/>
      <c r="DP42" s="203"/>
      <c r="DQ42" s="203"/>
      <c r="DR42" s="203"/>
      <c r="DS42" s="203"/>
      <c r="DT42" s="203"/>
      <c r="DU42" s="203"/>
      <c r="DV42" s="203"/>
      <c r="DW42" s="203"/>
      <c r="DX42" s="203"/>
      <c r="DY42" s="203"/>
      <c r="DZ42" s="203"/>
      <c r="EA42" s="203"/>
      <c r="EB42" s="203"/>
      <c r="EC42" s="203"/>
      <c r="ED42" s="203"/>
      <c r="EE42" s="203"/>
      <c r="EF42" s="203"/>
      <c r="EG42" s="203"/>
      <c r="EH42" s="203"/>
      <c r="EI42" s="203"/>
      <c r="EJ42" s="203"/>
      <c r="EK42" s="203"/>
      <c r="EL42" s="203"/>
      <c r="EM42" s="203"/>
      <c r="EN42" s="203"/>
      <c r="EO42" s="203"/>
      <c r="EP42" s="203"/>
      <c r="EQ42" s="203"/>
      <c r="ER42" s="203"/>
      <c r="ES42" s="203"/>
      <c r="ET42" s="203"/>
      <c r="EU42" s="203"/>
      <c r="EV42" s="203"/>
      <c r="EW42" s="203"/>
      <c r="EX42" s="203"/>
      <c r="EY42" s="203"/>
      <c r="EZ42" s="203"/>
      <c r="FA42" s="203"/>
      <c r="FB42" s="203"/>
      <c r="FC42" s="203"/>
      <c r="FD42" s="203"/>
      <c r="FE42" s="203"/>
      <c r="FF42" s="203"/>
      <c r="FG42" s="203"/>
      <c r="FH42" s="203"/>
      <c r="FI42" s="203"/>
      <c r="FJ42" s="203"/>
      <c r="FK42" s="203"/>
      <c r="FL42" s="203"/>
      <c r="FM42" s="203"/>
      <c r="FN42" s="203"/>
      <c r="FO42" s="203"/>
      <c r="FP42" s="203"/>
      <c r="FQ42" s="203"/>
      <c r="FR42" s="203"/>
      <c r="FS42" s="203"/>
      <c r="FT42" s="203"/>
      <c r="FU42" s="203"/>
      <c r="FV42" s="203"/>
      <c r="FW42" s="203"/>
      <c r="FX42" s="203"/>
      <c r="FY42" s="203"/>
      <c r="FZ42" s="203"/>
      <c r="GA42" s="203"/>
      <c r="GB42" s="203"/>
      <c r="GC42" s="203"/>
      <c r="GD42" s="203"/>
      <c r="GE42" s="203"/>
      <c r="GF42" s="203"/>
      <c r="GG42" s="203"/>
      <c r="GH42" s="203"/>
      <c r="GI42" s="203"/>
      <c r="GJ42" s="203"/>
      <c r="GK42" s="203"/>
      <c r="GL42" s="203"/>
      <c r="GM42" s="203"/>
      <c r="GN42" s="203"/>
      <c r="GO42" s="203"/>
      <c r="GP42" s="203"/>
      <c r="GQ42" s="203"/>
      <c r="GR42" s="203"/>
      <c r="GS42" s="203"/>
      <c r="GT42" s="203"/>
      <c r="GU42" s="203"/>
      <c r="GV42" s="203"/>
      <c r="GW42" s="203"/>
      <c r="GX42" s="203"/>
      <c r="GY42" s="203"/>
      <c r="GZ42" s="203"/>
      <c r="HA42" s="203"/>
      <c r="HB42" s="203"/>
      <c r="HC42" s="203"/>
      <c r="HD42" s="203"/>
      <c r="HE42" s="203"/>
      <c r="HF42" s="203"/>
      <c r="HG42" s="203"/>
      <c r="HH42" s="203"/>
      <c r="HI42" s="203"/>
      <c r="HJ42" s="203"/>
      <c r="HK42" s="203"/>
      <c r="HL42" s="203"/>
      <c r="HM42" s="203"/>
      <c r="HN42" s="203"/>
      <c r="HO42" s="203"/>
      <c r="HP42" s="203"/>
      <c r="HQ42" s="203"/>
      <c r="HR42" s="203"/>
      <c r="HS42" s="203"/>
      <c r="HT42" s="203"/>
      <c r="HU42" s="203"/>
      <c r="HV42" s="203"/>
      <c r="HW42" s="203"/>
      <c r="HX42" s="203"/>
      <c r="HY42" s="203"/>
      <c r="HZ42" s="203"/>
      <c r="IA42" s="203"/>
      <c r="IB42" s="203"/>
      <c r="IC42" s="203"/>
      <c r="ID42" s="203"/>
      <c r="IE42" s="203"/>
      <c r="IF42" s="203"/>
      <c r="IG42" s="203"/>
      <c r="IH42" s="203"/>
      <c r="II42" s="203"/>
      <c r="IJ42" s="203"/>
      <c r="IK42" s="203"/>
      <c r="IL42" s="203"/>
      <c r="IM42" s="203"/>
      <c r="IN42" s="203"/>
      <c r="IO42" s="203"/>
      <c r="IP42" s="203"/>
      <c r="IQ42" s="203"/>
      <c r="IR42" s="203"/>
      <c r="IS42" s="203"/>
      <c r="IT42" s="203"/>
      <c r="IU42" s="203"/>
      <c r="IV42" s="203"/>
      <c r="IW42" s="203"/>
    </row>
    <row r="43" customFormat="false" ht="12.75" hidden="false" customHeight="false" outlineLevel="0" collapsed="false">
      <c r="A43" s="203"/>
      <c r="B43" s="204" t="n">
        <f aca="false">-'Adayt Summary '!C26</f>
        <v>-24732.36</v>
      </c>
      <c r="C43" s="202" t="n">
        <v>-526868</v>
      </c>
      <c r="D43" s="205" t="n">
        <f aca="false">B43-C43</f>
        <v>502135.64</v>
      </c>
      <c r="E43" s="206"/>
      <c r="F43" s="206"/>
      <c r="G43" s="206"/>
      <c r="H43" s="221" t="s">
        <v>161</v>
      </c>
      <c r="I43" s="213" t="s">
        <v>162</v>
      </c>
      <c r="J43" s="213"/>
      <c r="K43" s="206" t="n">
        <f aca="false">23129+11680</f>
        <v>34809</v>
      </c>
      <c r="L43" s="209" t="n">
        <f aca="false">-'Adayt Summary '!G26-'Adayt Summary '!F53</f>
        <v>-39809.21</v>
      </c>
      <c r="M43" s="209" t="n">
        <f aca="false">-'Adayt Summary '!G53</f>
        <v>-15000</v>
      </c>
      <c r="N43" s="209" t="n">
        <f aca="false">-M43+L43</f>
        <v>-24809.21</v>
      </c>
      <c r="O43" s="210"/>
      <c r="P43" s="209"/>
      <c r="Q43" s="209"/>
      <c r="R43" s="209"/>
      <c r="S43" s="206"/>
      <c r="T43" s="202" t="n">
        <f aca="false">-'Adayt Summary '!K80-'Adayt Summary '!O80</f>
        <v>-30000</v>
      </c>
      <c r="U43" s="202" t="n">
        <f aca="false">-'Adayt Summary '!K53-'Adayt Summary '!O53</f>
        <v>-30000</v>
      </c>
      <c r="V43" s="209" t="n">
        <f aca="false">-U43+T43</f>
        <v>0</v>
      </c>
      <c r="W43" s="203"/>
      <c r="X43" s="202" t="n">
        <f aca="false">B43+L43+T43</f>
        <v>-94541.57</v>
      </c>
      <c r="Y43" s="211" t="n">
        <f aca="false">+B43-'Adayt Summary '!G53-'Adayt Summary '!K53-'Adayt Summary '!O53</f>
        <v>-69732.36</v>
      </c>
      <c r="Z43" s="209" t="n">
        <f aca="false">X43-Y43</f>
        <v>-24809.21</v>
      </c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2"/>
      <c r="AL43" s="202"/>
      <c r="AM43" s="209" t="n">
        <f aca="false">AK43-AL43</f>
        <v>0</v>
      </c>
      <c r="AN43" s="210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03"/>
      <c r="DD43" s="203"/>
      <c r="DE43" s="203"/>
      <c r="DF43" s="203"/>
      <c r="DG43" s="203"/>
      <c r="DH43" s="203"/>
      <c r="DI43" s="203"/>
      <c r="DJ43" s="203"/>
      <c r="DK43" s="203"/>
      <c r="DL43" s="203"/>
      <c r="DM43" s="203"/>
      <c r="DN43" s="203"/>
      <c r="DO43" s="203"/>
      <c r="DP43" s="203"/>
      <c r="DQ43" s="203"/>
      <c r="DR43" s="203"/>
      <c r="DS43" s="203"/>
      <c r="DT43" s="203"/>
      <c r="DU43" s="203"/>
      <c r="DV43" s="203"/>
      <c r="DW43" s="203"/>
      <c r="DX43" s="203"/>
      <c r="DY43" s="203"/>
      <c r="DZ43" s="203"/>
      <c r="EA43" s="203"/>
      <c r="EB43" s="203"/>
      <c r="EC43" s="203"/>
      <c r="ED43" s="203"/>
      <c r="EE43" s="203"/>
      <c r="EF43" s="203"/>
      <c r="EG43" s="203"/>
      <c r="EH43" s="203"/>
      <c r="EI43" s="203"/>
      <c r="EJ43" s="203"/>
      <c r="EK43" s="203"/>
      <c r="EL43" s="203"/>
      <c r="EM43" s="203"/>
      <c r="EN43" s="203"/>
      <c r="EO43" s="203"/>
      <c r="EP43" s="203"/>
      <c r="EQ43" s="203"/>
      <c r="ER43" s="203"/>
      <c r="ES43" s="203"/>
      <c r="ET43" s="203"/>
      <c r="EU43" s="203"/>
      <c r="EV43" s="203"/>
      <c r="EW43" s="203"/>
      <c r="EX43" s="203"/>
      <c r="EY43" s="203"/>
      <c r="EZ43" s="203"/>
      <c r="FA43" s="203"/>
      <c r="FB43" s="203"/>
      <c r="FC43" s="203"/>
      <c r="FD43" s="203"/>
      <c r="FE43" s="203"/>
      <c r="FF43" s="203"/>
      <c r="FG43" s="203"/>
      <c r="FH43" s="203"/>
      <c r="FI43" s="203"/>
      <c r="FJ43" s="203"/>
      <c r="FK43" s="203"/>
      <c r="FL43" s="203"/>
      <c r="FM43" s="203"/>
      <c r="FN43" s="203"/>
      <c r="FO43" s="203"/>
      <c r="FP43" s="203"/>
      <c r="FQ43" s="203"/>
      <c r="FR43" s="203"/>
      <c r="FS43" s="203"/>
      <c r="FT43" s="203"/>
      <c r="FU43" s="203"/>
      <c r="FV43" s="203"/>
      <c r="FW43" s="203"/>
      <c r="FX43" s="203"/>
      <c r="FY43" s="203"/>
      <c r="FZ43" s="203"/>
      <c r="GA43" s="203"/>
      <c r="GB43" s="203"/>
      <c r="GC43" s="203"/>
      <c r="GD43" s="203"/>
      <c r="GE43" s="203"/>
      <c r="GF43" s="203"/>
      <c r="GG43" s="203"/>
      <c r="GH43" s="203"/>
      <c r="GI43" s="203"/>
      <c r="GJ43" s="203"/>
      <c r="GK43" s="203"/>
      <c r="GL43" s="203"/>
      <c r="GM43" s="203"/>
      <c r="GN43" s="203"/>
      <c r="GO43" s="203"/>
      <c r="GP43" s="203"/>
      <c r="GQ43" s="203"/>
      <c r="GR43" s="203"/>
      <c r="GS43" s="203"/>
      <c r="GT43" s="203"/>
      <c r="GU43" s="203"/>
      <c r="GV43" s="203"/>
      <c r="GW43" s="203"/>
      <c r="GX43" s="203"/>
      <c r="GY43" s="203"/>
      <c r="GZ43" s="203"/>
      <c r="HA43" s="203"/>
      <c r="HB43" s="203"/>
      <c r="HC43" s="203"/>
      <c r="HD43" s="203"/>
      <c r="HE43" s="203"/>
      <c r="HF43" s="203"/>
      <c r="HG43" s="203"/>
      <c r="HH43" s="203"/>
      <c r="HI43" s="203"/>
      <c r="HJ43" s="203"/>
      <c r="HK43" s="203"/>
      <c r="HL43" s="203"/>
      <c r="HM43" s="203"/>
      <c r="HN43" s="203"/>
      <c r="HO43" s="203"/>
      <c r="HP43" s="203"/>
      <c r="HQ43" s="203"/>
      <c r="HR43" s="203"/>
      <c r="HS43" s="203"/>
      <c r="HT43" s="203"/>
      <c r="HU43" s="203"/>
      <c r="HV43" s="203"/>
      <c r="HW43" s="203"/>
      <c r="HX43" s="203"/>
      <c r="HY43" s="203"/>
      <c r="HZ43" s="203"/>
      <c r="IA43" s="203"/>
      <c r="IB43" s="203"/>
      <c r="IC43" s="203"/>
      <c r="ID43" s="203"/>
      <c r="IE43" s="203"/>
      <c r="IF43" s="203"/>
      <c r="IG43" s="203"/>
      <c r="IH43" s="203"/>
      <c r="II43" s="203"/>
      <c r="IJ43" s="203"/>
      <c r="IK43" s="203"/>
      <c r="IL43" s="203"/>
      <c r="IM43" s="203"/>
      <c r="IN43" s="203"/>
      <c r="IO43" s="203"/>
      <c r="IP43" s="203"/>
      <c r="IQ43" s="203"/>
      <c r="IR43" s="203"/>
      <c r="IS43" s="203"/>
      <c r="IT43" s="203"/>
      <c r="IU43" s="203"/>
      <c r="IV43" s="203"/>
      <c r="IW43" s="203"/>
    </row>
    <row r="44" customFormat="false" ht="12.75" hidden="false" customHeight="false" outlineLevel="0" collapsed="false">
      <c r="B44" s="222"/>
      <c r="C44" s="223"/>
      <c r="D44" s="224"/>
      <c r="E44" s="225"/>
      <c r="F44" s="225"/>
      <c r="G44" s="225"/>
      <c r="H44" s="226"/>
      <c r="I44" s="213"/>
      <c r="J44" s="213"/>
      <c r="K44" s="225"/>
      <c r="L44" s="197"/>
      <c r="M44" s="197"/>
      <c r="N44" s="197"/>
      <c r="O44" s="220"/>
      <c r="P44" s="197"/>
      <c r="Q44" s="197"/>
      <c r="R44" s="197"/>
      <c r="S44" s="225"/>
      <c r="T44" s="194"/>
      <c r="U44" s="194"/>
      <c r="V44" s="197"/>
      <c r="X44" s="194"/>
      <c r="Y44" s="199"/>
      <c r="Z44" s="197"/>
      <c r="AK44" s="194"/>
      <c r="AL44" s="194"/>
      <c r="AM44" s="197"/>
      <c r="AN44" s="220"/>
    </row>
    <row r="45" customFormat="false" ht="12.75" hidden="false" customHeight="false" outlineLevel="0" collapsed="false">
      <c r="A45" s="203"/>
      <c r="B45" s="204" t="n">
        <f aca="false">-'Adayt Summary '!C27</f>
        <v>-24973.82</v>
      </c>
      <c r="C45" s="202" t="n">
        <v>-46224</v>
      </c>
      <c r="D45" s="205" t="n">
        <f aca="false">B45-C45</f>
        <v>21250.18</v>
      </c>
      <c r="E45" s="206"/>
      <c r="F45" s="206"/>
      <c r="G45" s="206"/>
      <c r="H45" s="207" t="s">
        <v>51</v>
      </c>
      <c r="I45" s="208"/>
      <c r="J45" s="208"/>
      <c r="K45" s="206"/>
      <c r="L45" s="209" t="n">
        <f aca="false">-'Adayt Summary '!G27-'Adayt Summary '!F54</f>
        <v>-114907.99</v>
      </c>
      <c r="M45" s="209" t="n">
        <f aca="false">-'Adayt Summary '!G54</f>
        <v>-70428</v>
      </c>
      <c r="N45" s="209" t="n">
        <f aca="false">-M45+L45</f>
        <v>-44479.99</v>
      </c>
      <c r="O45" s="210"/>
      <c r="P45" s="209"/>
      <c r="Q45" s="209"/>
      <c r="R45" s="209"/>
      <c r="S45" s="206"/>
      <c r="T45" s="202" t="n">
        <f aca="false">-'Adayt Summary '!K81-'Adayt Summary '!O81</f>
        <v>-96360</v>
      </c>
      <c r="U45" s="202" t="n">
        <f aca="false">-'Adayt Summary '!K54-'Adayt Summary '!O54</f>
        <v>-140856</v>
      </c>
      <c r="V45" s="209" t="n">
        <f aca="false">-U45+T45</f>
        <v>44496</v>
      </c>
      <c r="W45" s="203"/>
      <c r="X45" s="202" t="n">
        <f aca="false">B45+L45+T45</f>
        <v>-236241.81</v>
      </c>
      <c r="Y45" s="211" t="n">
        <f aca="false">+B45-'Adayt Summary '!G54-'Adayt Summary '!K54-'Adayt Summary '!O54</f>
        <v>-236257.82</v>
      </c>
      <c r="Z45" s="209" t="n">
        <f aca="false">X45-Y45</f>
        <v>16.0100000000093</v>
      </c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2"/>
      <c r="AL45" s="202"/>
      <c r="AM45" s="209" t="n">
        <f aca="false">AK45-AL45</f>
        <v>0</v>
      </c>
      <c r="AN45" s="210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203"/>
      <c r="CP45" s="203"/>
      <c r="CQ45" s="203"/>
      <c r="CR45" s="203"/>
      <c r="CS45" s="203"/>
      <c r="CT45" s="203"/>
      <c r="CU45" s="203"/>
      <c r="CV45" s="203"/>
      <c r="CW45" s="203"/>
      <c r="CX45" s="203"/>
      <c r="CY45" s="203"/>
      <c r="CZ45" s="203"/>
      <c r="DA45" s="203"/>
      <c r="DB45" s="203"/>
      <c r="DC45" s="203"/>
      <c r="DD45" s="203"/>
      <c r="DE45" s="203"/>
      <c r="DF45" s="203"/>
      <c r="DG45" s="203"/>
      <c r="DH45" s="203"/>
      <c r="DI45" s="203"/>
      <c r="DJ45" s="203"/>
      <c r="DK45" s="203"/>
      <c r="DL45" s="203"/>
      <c r="DM45" s="203"/>
      <c r="DN45" s="203"/>
      <c r="DO45" s="203"/>
      <c r="DP45" s="203"/>
      <c r="DQ45" s="203"/>
      <c r="DR45" s="203"/>
      <c r="DS45" s="203"/>
      <c r="DT45" s="203"/>
      <c r="DU45" s="203"/>
      <c r="DV45" s="203"/>
      <c r="DW45" s="203"/>
      <c r="DX45" s="203"/>
      <c r="DY45" s="203"/>
      <c r="DZ45" s="203"/>
      <c r="EA45" s="203"/>
      <c r="EB45" s="203"/>
      <c r="EC45" s="203"/>
      <c r="ED45" s="203"/>
      <c r="EE45" s="203"/>
      <c r="EF45" s="203"/>
      <c r="EG45" s="203"/>
      <c r="EH45" s="203"/>
      <c r="EI45" s="203"/>
      <c r="EJ45" s="203"/>
      <c r="EK45" s="203"/>
      <c r="EL45" s="203"/>
      <c r="EM45" s="203"/>
      <c r="EN45" s="203"/>
      <c r="EO45" s="203"/>
      <c r="EP45" s="203"/>
      <c r="EQ45" s="203"/>
      <c r="ER45" s="203"/>
      <c r="ES45" s="203"/>
      <c r="ET45" s="203"/>
      <c r="EU45" s="203"/>
      <c r="EV45" s="203"/>
      <c r="EW45" s="203"/>
      <c r="EX45" s="203"/>
      <c r="EY45" s="203"/>
      <c r="EZ45" s="203"/>
      <c r="FA45" s="203"/>
      <c r="FB45" s="203"/>
      <c r="FC45" s="203"/>
      <c r="FD45" s="203"/>
      <c r="FE45" s="203"/>
      <c r="FF45" s="203"/>
      <c r="FG45" s="203"/>
      <c r="FH45" s="203"/>
      <c r="FI45" s="203"/>
      <c r="FJ45" s="203"/>
      <c r="FK45" s="203"/>
      <c r="FL45" s="203"/>
      <c r="FM45" s="203"/>
      <c r="FN45" s="203"/>
      <c r="FO45" s="203"/>
      <c r="FP45" s="203"/>
      <c r="FQ45" s="203"/>
      <c r="FR45" s="203"/>
      <c r="FS45" s="203"/>
      <c r="FT45" s="203"/>
      <c r="FU45" s="203"/>
      <c r="FV45" s="203"/>
      <c r="FW45" s="203"/>
      <c r="FX45" s="203"/>
      <c r="FY45" s="203"/>
      <c r="FZ45" s="203"/>
      <c r="GA45" s="203"/>
      <c r="GB45" s="203"/>
      <c r="GC45" s="203"/>
      <c r="GD45" s="203"/>
      <c r="GE45" s="203"/>
      <c r="GF45" s="203"/>
      <c r="GG45" s="203"/>
      <c r="GH45" s="203"/>
      <c r="GI45" s="203"/>
      <c r="GJ45" s="203"/>
      <c r="GK45" s="203"/>
      <c r="GL45" s="203"/>
      <c r="GM45" s="203"/>
      <c r="GN45" s="203"/>
      <c r="GO45" s="203"/>
      <c r="GP45" s="203"/>
      <c r="GQ45" s="203"/>
      <c r="GR45" s="203"/>
      <c r="GS45" s="203"/>
      <c r="GT45" s="203"/>
      <c r="GU45" s="203"/>
      <c r="GV45" s="203"/>
      <c r="GW45" s="203"/>
      <c r="GX45" s="203"/>
      <c r="GY45" s="203"/>
      <c r="GZ45" s="203"/>
      <c r="HA45" s="203"/>
      <c r="HB45" s="203"/>
      <c r="HC45" s="203"/>
      <c r="HD45" s="203"/>
      <c r="HE45" s="203"/>
      <c r="HF45" s="203"/>
      <c r="HG45" s="203"/>
      <c r="HH45" s="203"/>
      <c r="HI45" s="203"/>
      <c r="HJ45" s="203"/>
      <c r="HK45" s="203"/>
      <c r="HL45" s="203"/>
      <c r="HM45" s="203"/>
      <c r="HN45" s="203"/>
      <c r="HO45" s="203"/>
      <c r="HP45" s="203"/>
      <c r="HQ45" s="203"/>
      <c r="HR45" s="203"/>
      <c r="HS45" s="203"/>
      <c r="HT45" s="203"/>
      <c r="HU45" s="203"/>
      <c r="HV45" s="203"/>
      <c r="HW45" s="203"/>
      <c r="HX45" s="203"/>
      <c r="HY45" s="203"/>
      <c r="HZ45" s="203"/>
      <c r="IA45" s="203"/>
      <c r="IB45" s="203"/>
      <c r="IC45" s="203"/>
      <c r="ID45" s="203"/>
      <c r="IE45" s="203"/>
      <c r="IF45" s="203"/>
      <c r="IG45" s="203"/>
      <c r="IH45" s="203"/>
      <c r="II45" s="203"/>
      <c r="IJ45" s="203"/>
      <c r="IK45" s="203"/>
      <c r="IL45" s="203"/>
      <c r="IM45" s="203"/>
      <c r="IN45" s="203"/>
      <c r="IO45" s="203"/>
      <c r="IP45" s="203"/>
      <c r="IQ45" s="203"/>
      <c r="IR45" s="203"/>
      <c r="IS45" s="203"/>
      <c r="IT45" s="203"/>
      <c r="IU45" s="203"/>
      <c r="IV45" s="203"/>
      <c r="IW45" s="203"/>
    </row>
    <row r="46" customFormat="false" ht="12.75" hidden="false" customHeight="false" outlineLevel="0" collapsed="false">
      <c r="A46" s="203"/>
      <c r="B46" s="204"/>
      <c r="C46" s="202"/>
      <c r="D46" s="205"/>
      <c r="E46" s="206"/>
      <c r="F46" s="206"/>
      <c r="G46" s="206"/>
      <c r="H46" s="212" t="s">
        <v>163</v>
      </c>
      <c r="I46" s="213" t="s">
        <v>164</v>
      </c>
      <c r="J46" s="213"/>
      <c r="K46" s="206" t="n">
        <f aca="false">4896+7658</f>
        <v>12554</v>
      </c>
      <c r="L46" s="209"/>
      <c r="M46" s="209"/>
      <c r="N46" s="209"/>
      <c r="O46" s="210"/>
      <c r="P46" s="209"/>
      <c r="Q46" s="209"/>
      <c r="R46" s="209"/>
      <c r="S46" s="206"/>
      <c r="T46" s="202"/>
      <c r="U46" s="202"/>
      <c r="V46" s="209"/>
      <c r="W46" s="203"/>
      <c r="X46" s="202"/>
      <c r="Y46" s="211"/>
      <c r="Z46" s="209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2"/>
      <c r="AL46" s="202"/>
      <c r="AM46" s="209"/>
      <c r="AN46" s="210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  <c r="CX46" s="203"/>
      <c r="CY46" s="203"/>
      <c r="CZ46" s="203"/>
      <c r="DA46" s="203"/>
      <c r="DB46" s="203"/>
      <c r="DC46" s="203"/>
      <c r="DD46" s="203"/>
      <c r="DE46" s="203"/>
      <c r="DF46" s="203"/>
      <c r="DG46" s="203"/>
      <c r="DH46" s="203"/>
      <c r="DI46" s="203"/>
      <c r="DJ46" s="203"/>
      <c r="DK46" s="203"/>
      <c r="DL46" s="203"/>
      <c r="DM46" s="203"/>
      <c r="DN46" s="203"/>
      <c r="DO46" s="203"/>
      <c r="DP46" s="203"/>
      <c r="DQ46" s="203"/>
      <c r="DR46" s="203"/>
      <c r="DS46" s="203"/>
      <c r="DT46" s="203"/>
      <c r="DU46" s="203"/>
      <c r="DV46" s="203"/>
      <c r="DW46" s="203"/>
      <c r="DX46" s="203"/>
      <c r="DY46" s="203"/>
      <c r="DZ46" s="203"/>
      <c r="EA46" s="203"/>
      <c r="EB46" s="203"/>
      <c r="EC46" s="203"/>
      <c r="ED46" s="203"/>
      <c r="EE46" s="203"/>
      <c r="EF46" s="203"/>
      <c r="EG46" s="203"/>
      <c r="EH46" s="203"/>
      <c r="EI46" s="203"/>
      <c r="EJ46" s="203"/>
      <c r="EK46" s="203"/>
      <c r="EL46" s="203"/>
      <c r="EM46" s="203"/>
      <c r="EN46" s="203"/>
      <c r="EO46" s="203"/>
      <c r="EP46" s="203"/>
      <c r="EQ46" s="203"/>
      <c r="ER46" s="203"/>
      <c r="ES46" s="203"/>
      <c r="ET46" s="203"/>
      <c r="EU46" s="203"/>
      <c r="EV46" s="203"/>
      <c r="EW46" s="203"/>
      <c r="EX46" s="203"/>
      <c r="EY46" s="203"/>
      <c r="EZ46" s="203"/>
      <c r="FA46" s="203"/>
      <c r="FB46" s="203"/>
      <c r="FC46" s="203"/>
      <c r="FD46" s="203"/>
      <c r="FE46" s="203"/>
      <c r="FF46" s="203"/>
      <c r="FG46" s="203"/>
      <c r="FH46" s="203"/>
      <c r="FI46" s="203"/>
      <c r="FJ46" s="203"/>
      <c r="FK46" s="203"/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3"/>
      <c r="GK46" s="203"/>
      <c r="GL46" s="203"/>
      <c r="GM46" s="203"/>
      <c r="GN46" s="203"/>
      <c r="GO46" s="203"/>
      <c r="GP46" s="203"/>
      <c r="GQ46" s="203"/>
      <c r="GR46" s="203"/>
      <c r="GS46" s="203"/>
      <c r="GT46" s="203"/>
      <c r="GU46" s="203"/>
      <c r="GV46" s="203"/>
      <c r="GW46" s="203"/>
      <c r="GX46" s="203"/>
      <c r="GY46" s="203"/>
      <c r="GZ46" s="203"/>
      <c r="HA46" s="203"/>
      <c r="HB46" s="203"/>
      <c r="HC46" s="203"/>
      <c r="HD46" s="203"/>
      <c r="HE46" s="203"/>
      <c r="HF46" s="203"/>
      <c r="HG46" s="203"/>
      <c r="HH46" s="203"/>
      <c r="HI46" s="203"/>
      <c r="HJ46" s="203"/>
      <c r="HK46" s="203"/>
      <c r="HL46" s="203"/>
      <c r="HM46" s="203"/>
      <c r="HN46" s="203"/>
      <c r="HO46" s="203"/>
      <c r="HP46" s="203"/>
      <c r="HQ46" s="203"/>
      <c r="HR46" s="203"/>
      <c r="HS46" s="203"/>
      <c r="HT46" s="203"/>
      <c r="HU46" s="203"/>
      <c r="HV46" s="203"/>
      <c r="HW46" s="203"/>
      <c r="HX46" s="203"/>
      <c r="HY46" s="203"/>
      <c r="HZ46" s="203"/>
      <c r="IA46" s="203"/>
      <c r="IB46" s="203"/>
      <c r="IC46" s="203"/>
      <c r="ID46" s="203"/>
      <c r="IE46" s="203"/>
      <c r="IF46" s="203"/>
      <c r="IG46" s="203"/>
      <c r="IH46" s="203"/>
      <c r="II46" s="203"/>
      <c r="IJ46" s="203"/>
      <c r="IK46" s="203"/>
      <c r="IL46" s="203"/>
      <c r="IM46" s="203"/>
      <c r="IN46" s="203"/>
      <c r="IO46" s="203"/>
      <c r="IP46" s="203"/>
      <c r="IQ46" s="203"/>
      <c r="IR46" s="203"/>
      <c r="IS46" s="203"/>
      <c r="IT46" s="203"/>
      <c r="IU46" s="203"/>
      <c r="IV46" s="203"/>
      <c r="IW46" s="203"/>
    </row>
    <row r="47" customFormat="false" ht="12.75" hidden="false" customHeight="false" outlineLevel="0" collapsed="false">
      <c r="A47" s="203"/>
      <c r="B47" s="216"/>
      <c r="C47" s="202"/>
      <c r="D47" s="205"/>
      <c r="E47" s="206"/>
      <c r="F47" s="206"/>
      <c r="G47" s="206"/>
      <c r="H47" s="212" t="s">
        <v>165</v>
      </c>
      <c r="I47" s="213" t="s">
        <v>166</v>
      </c>
      <c r="J47" s="213"/>
      <c r="K47" s="206" t="n">
        <f aca="false">1427+66560</f>
        <v>67987</v>
      </c>
      <c r="L47" s="209"/>
      <c r="M47" s="209"/>
      <c r="N47" s="209"/>
      <c r="O47" s="210"/>
      <c r="P47" s="209"/>
      <c r="Q47" s="209"/>
      <c r="R47" s="209"/>
      <c r="S47" s="206"/>
      <c r="T47" s="202"/>
      <c r="U47" s="202"/>
      <c r="V47" s="209"/>
      <c r="W47" s="203"/>
      <c r="X47" s="202"/>
      <c r="Y47" s="211"/>
      <c r="Z47" s="209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2"/>
      <c r="AL47" s="202"/>
      <c r="AM47" s="209"/>
      <c r="AN47" s="210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203"/>
      <c r="CP47" s="203"/>
      <c r="CQ47" s="203"/>
      <c r="CR47" s="203"/>
      <c r="CS47" s="203"/>
      <c r="CT47" s="203"/>
      <c r="CU47" s="203"/>
      <c r="CV47" s="203"/>
      <c r="CW47" s="203"/>
      <c r="CX47" s="203"/>
      <c r="CY47" s="203"/>
      <c r="CZ47" s="203"/>
      <c r="DA47" s="203"/>
      <c r="DB47" s="203"/>
      <c r="DC47" s="203"/>
      <c r="DD47" s="203"/>
      <c r="DE47" s="203"/>
      <c r="DF47" s="203"/>
      <c r="DG47" s="203"/>
      <c r="DH47" s="203"/>
      <c r="DI47" s="203"/>
      <c r="DJ47" s="203"/>
      <c r="DK47" s="203"/>
      <c r="DL47" s="203"/>
      <c r="DM47" s="203"/>
      <c r="DN47" s="203"/>
      <c r="DO47" s="203"/>
      <c r="DP47" s="203"/>
      <c r="DQ47" s="203"/>
      <c r="DR47" s="203"/>
      <c r="DS47" s="203"/>
      <c r="DT47" s="203"/>
      <c r="DU47" s="203"/>
      <c r="DV47" s="203"/>
      <c r="DW47" s="203"/>
      <c r="DX47" s="203"/>
      <c r="DY47" s="203"/>
      <c r="DZ47" s="203"/>
      <c r="EA47" s="203"/>
      <c r="EB47" s="203"/>
      <c r="EC47" s="203"/>
      <c r="ED47" s="203"/>
      <c r="EE47" s="203"/>
      <c r="EF47" s="203"/>
      <c r="EG47" s="203"/>
      <c r="EH47" s="203"/>
      <c r="EI47" s="203"/>
      <c r="EJ47" s="203"/>
      <c r="EK47" s="203"/>
      <c r="EL47" s="203"/>
      <c r="EM47" s="203"/>
      <c r="EN47" s="203"/>
      <c r="EO47" s="203"/>
      <c r="EP47" s="203"/>
      <c r="EQ47" s="203"/>
      <c r="ER47" s="203"/>
      <c r="ES47" s="203"/>
      <c r="ET47" s="203"/>
      <c r="EU47" s="203"/>
      <c r="EV47" s="203"/>
      <c r="EW47" s="203"/>
      <c r="EX47" s="203"/>
      <c r="EY47" s="203"/>
      <c r="EZ47" s="203"/>
      <c r="FA47" s="203"/>
      <c r="FB47" s="203"/>
      <c r="FC47" s="203"/>
      <c r="FD47" s="203"/>
      <c r="FE47" s="203"/>
      <c r="FF47" s="203"/>
      <c r="FG47" s="203"/>
      <c r="FH47" s="203"/>
      <c r="FI47" s="203"/>
      <c r="FJ47" s="203"/>
      <c r="FK47" s="203"/>
      <c r="FL47" s="203"/>
      <c r="FM47" s="203"/>
      <c r="FN47" s="203"/>
      <c r="FO47" s="203"/>
      <c r="FP47" s="203"/>
      <c r="FQ47" s="203"/>
      <c r="FR47" s="203"/>
      <c r="FS47" s="203"/>
      <c r="FT47" s="203"/>
      <c r="FU47" s="203"/>
      <c r="FV47" s="203"/>
      <c r="FW47" s="203"/>
      <c r="FX47" s="203"/>
      <c r="FY47" s="203"/>
      <c r="FZ47" s="203"/>
      <c r="GA47" s="203"/>
      <c r="GB47" s="203"/>
      <c r="GC47" s="203"/>
      <c r="GD47" s="203"/>
      <c r="GE47" s="203"/>
      <c r="GF47" s="203"/>
      <c r="GG47" s="203"/>
      <c r="GH47" s="203"/>
      <c r="GI47" s="203"/>
      <c r="GJ47" s="203"/>
      <c r="GK47" s="203"/>
      <c r="GL47" s="203"/>
      <c r="GM47" s="203"/>
      <c r="GN47" s="203"/>
      <c r="GO47" s="203"/>
      <c r="GP47" s="203"/>
      <c r="GQ47" s="203"/>
      <c r="GR47" s="203"/>
      <c r="GS47" s="203"/>
      <c r="GT47" s="203"/>
      <c r="GU47" s="203"/>
      <c r="GV47" s="203"/>
      <c r="GW47" s="203"/>
      <c r="GX47" s="203"/>
      <c r="GY47" s="203"/>
      <c r="GZ47" s="203"/>
      <c r="HA47" s="203"/>
      <c r="HB47" s="203"/>
      <c r="HC47" s="203"/>
      <c r="HD47" s="203"/>
      <c r="HE47" s="203"/>
      <c r="HF47" s="203"/>
      <c r="HG47" s="203"/>
      <c r="HH47" s="203"/>
      <c r="HI47" s="203"/>
      <c r="HJ47" s="203"/>
      <c r="HK47" s="203"/>
      <c r="HL47" s="203"/>
      <c r="HM47" s="203"/>
      <c r="HN47" s="203"/>
      <c r="HO47" s="203"/>
      <c r="HP47" s="203"/>
      <c r="HQ47" s="203"/>
      <c r="HR47" s="203"/>
      <c r="HS47" s="203"/>
      <c r="HT47" s="203"/>
      <c r="HU47" s="203"/>
      <c r="HV47" s="203"/>
      <c r="HW47" s="203"/>
      <c r="HX47" s="203"/>
      <c r="HY47" s="203"/>
      <c r="HZ47" s="203"/>
      <c r="IA47" s="203"/>
      <c r="IB47" s="203"/>
      <c r="IC47" s="203"/>
      <c r="ID47" s="203"/>
      <c r="IE47" s="203"/>
      <c r="IF47" s="203"/>
      <c r="IG47" s="203"/>
      <c r="IH47" s="203"/>
      <c r="II47" s="203"/>
      <c r="IJ47" s="203"/>
      <c r="IK47" s="203"/>
      <c r="IL47" s="203"/>
      <c r="IM47" s="203"/>
      <c r="IN47" s="203"/>
      <c r="IO47" s="203"/>
      <c r="IP47" s="203"/>
      <c r="IQ47" s="203"/>
      <c r="IR47" s="203"/>
      <c r="IS47" s="203"/>
      <c r="IT47" s="203"/>
      <c r="IU47" s="203"/>
      <c r="IV47" s="203"/>
      <c r="IW47" s="203"/>
    </row>
    <row r="48" customFormat="false" ht="12.75" hidden="false" customHeight="false" outlineLevel="0" collapsed="false">
      <c r="A48" s="203"/>
      <c r="B48" s="216"/>
      <c r="C48" s="202"/>
      <c r="D48" s="205"/>
      <c r="E48" s="206"/>
      <c r="F48" s="206"/>
      <c r="G48" s="206"/>
      <c r="H48" s="212" t="s">
        <v>167</v>
      </c>
      <c r="I48" s="214" t="s">
        <v>168</v>
      </c>
      <c r="J48" s="184"/>
      <c r="K48" s="206" t="n">
        <f aca="false">+K49-K47-K46</f>
        <v>10891</v>
      </c>
      <c r="L48" s="209"/>
      <c r="M48" s="209"/>
      <c r="N48" s="209"/>
      <c r="O48" s="210"/>
      <c r="P48" s="209"/>
      <c r="Q48" s="209"/>
      <c r="R48" s="209"/>
      <c r="S48" s="206"/>
      <c r="T48" s="202"/>
      <c r="U48" s="202"/>
      <c r="V48" s="209"/>
      <c r="W48" s="203"/>
      <c r="X48" s="202"/>
      <c r="Y48" s="211"/>
      <c r="Z48" s="209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2"/>
      <c r="AL48" s="202"/>
      <c r="AM48" s="209"/>
      <c r="AN48" s="210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  <c r="CX48" s="203"/>
      <c r="CY48" s="203"/>
      <c r="CZ48" s="203"/>
      <c r="DA48" s="203"/>
      <c r="DB48" s="203"/>
      <c r="DC48" s="203"/>
      <c r="DD48" s="203"/>
      <c r="DE48" s="203"/>
      <c r="DF48" s="203"/>
      <c r="DG48" s="203"/>
      <c r="DH48" s="203"/>
      <c r="DI48" s="203"/>
      <c r="DJ48" s="203"/>
      <c r="DK48" s="203"/>
      <c r="DL48" s="203"/>
      <c r="DM48" s="203"/>
      <c r="DN48" s="203"/>
      <c r="DO48" s="203"/>
      <c r="DP48" s="203"/>
      <c r="DQ48" s="203"/>
      <c r="DR48" s="203"/>
      <c r="DS48" s="203"/>
      <c r="DT48" s="203"/>
      <c r="DU48" s="203"/>
      <c r="DV48" s="203"/>
      <c r="DW48" s="203"/>
      <c r="DX48" s="203"/>
      <c r="DY48" s="203"/>
      <c r="DZ48" s="203"/>
      <c r="EA48" s="203"/>
      <c r="EB48" s="203"/>
      <c r="EC48" s="203"/>
      <c r="ED48" s="203"/>
      <c r="EE48" s="203"/>
      <c r="EF48" s="203"/>
      <c r="EG48" s="203"/>
      <c r="EH48" s="203"/>
      <c r="EI48" s="203"/>
      <c r="EJ48" s="203"/>
      <c r="EK48" s="203"/>
      <c r="EL48" s="203"/>
      <c r="EM48" s="203"/>
      <c r="EN48" s="203"/>
      <c r="EO48" s="203"/>
      <c r="EP48" s="203"/>
      <c r="EQ48" s="203"/>
      <c r="ER48" s="203"/>
      <c r="ES48" s="203"/>
      <c r="ET48" s="203"/>
      <c r="EU48" s="203"/>
      <c r="EV48" s="203"/>
      <c r="EW48" s="203"/>
      <c r="EX48" s="203"/>
      <c r="EY48" s="203"/>
      <c r="EZ48" s="203"/>
      <c r="FA48" s="203"/>
      <c r="FB48" s="203"/>
      <c r="FC48" s="203"/>
      <c r="FD48" s="203"/>
      <c r="FE48" s="203"/>
      <c r="FF48" s="203"/>
      <c r="FG48" s="203"/>
      <c r="FH48" s="203"/>
      <c r="FI48" s="203"/>
      <c r="FJ48" s="203"/>
      <c r="FK48" s="203"/>
      <c r="FL48" s="203"/>
      <c r="FM48" s="203"/>
      <c r="FN48" s="203"/>
      <c r="FO48" s="203"/>
      <c r="FP48" s="203"/>
      <c r="FQ48" s="203"/>
      <c r="FR48" s="203"/>
      <c r="FS48" s="203"/>
      <c r="FT48" s="203"/>
      <c r="FU48" s="203"/>
      <c r="FV48" s="203"/>
      <c r="FW48" s="203"/>
      <c r="FX48" s="203"/>
      <c r="FY48" s="203"/>
      <c r="FZ48" s="203"/>
      <c r="GA48" s="203"/>
      <c r="GB48" s="203"/>
      <c r="GC48" s="203"/>
      <c r="GD48" s="203"/>
      <c r="GE48" s="203"/>
      <c r="GF48" s="203"/>
      <c r="GG48" s="203"/>
      <c r="GH48" s="203"/>
      <c r="GI48" s="203"/>
      <c r="GJ48" s="203"/>
      <c r="GK48" s="203"/>
      <c r="GL48" s="203"/>
      <c r="GM48" s="203"/>
      <c r="GN48" s="203"/>
      <c r="GO48" s="203"/>
      <c r="GP48" s="203"/>
      <c r="GQ48" s="203"/>
      <c r="GR48" s="203"/>
      <c r="GS48" s="203"/>
      <c r="GT48" s="203"/>
      <c r="GU48" s="203"/>
      <c r="GV48" s="203"/>
      <c r="GW48" s="203"/>
      <c r="GX48" s="203"/>
      <c r="GY48" s="203"/>
      <c r="GZ48" s="203"/>
      <c r="HA48" s="203"/>
      <c r="HB48" s="203"/>
      <c r="HC48" s="203"/>
      <c r="HD48" s="203"/>
      <c r="HE48" s="203"/>
      <c r="HF48" s="203"/>
      <c r="HG48" s="203"/>
      <c r="HH48" s="203"/>
      <c r="HI48" s="203"/>
      <c r="HJ48" s="203"/>
      <c r="HK48" s="203"/>
      <c r="HL48" s="203"/>
      <c r="HM48" s="203"/>
      <c r="HN48" s="203"/>
      <c r="HO48" s="203"/>
      <c r="HP48" s="203"/>
      <c r="HQ48" s="203"/>
      <c r="HR48" s="203"/>
      <c r="HS48" s="203"/>
      <c r="HT48" s="203"/>
      <c r="HU48" s="203"/>
      <c r="HV48" s="203"/>
      <c r="HW48" s="203"/>
      <c r="HX48" s="203"/>
      <c r="HY48" s="203"/>
      <c r="HZ48" s="203"/>
      <c r="IA48" s="203"/>
      <c r="IB48" s="203"/>
      <c r="IC48" s="203"/>
      <c r="ID48" s="203"/>
      <c r="IE48" s="203"/>
      <c r="IF48" s="203"/>
      <c r="IG48" s="203"/>
      <c r="IH48" s="203"/>
      <c r="II48" s="203"/>
      <c r="IJ48" s="203"/>
      <c r="IK48" s="203"/>
      <c r="IL48" s="203"/>
      <c r="IM48" s="203"/>
      <c r="IN48" s="203"/>
      <c r="IO48" s="203"/>
      <c r="IP48" s="203"/>
      <c r="IQ48" s="203"/>
      <c r="IR48" s="203"/>
      <c r="IS48" s="203"/>
      <c r="IT48" s="203"/>
      <c r="IU48" s="203"/>
      <c r="IV48" s="203"/>
      <c r="IW48" s="203"/>
    </row>
    <row r="49" customFormat="false" ht="12.75" hidden="false" customHeight="false" outlineLevel="0" collapsed="false">
      <c r="A49" s="203"/>
      <c r="B49" s="216"/>
      <c r="C49" s="202"/>
      <c r="D49" s="205"/>
      <c r="E49" s="206"/>
      <c r="F49" s="206"/>
      <c r="G49" s="206"/>
      <c r="H49" s="215" t="s">
        <v>157</v>
      </c>
      <c r="I49" s="213" t="s">
        <v>169</v>
      </c>
      <c r="J49" s="213"/>
      <c r="K49" s="206" t="n">
        <f aca="false">7075+84357</f>
        <v>91432</v>
      </c>
      <c r="L49" s="209"/>
      <c r="M49" s="209"/>
      <c r="N49" s="209"/>
      <c r="O49" s="210"/>
      <c r="P49" s="209"/>
      <c r="Q49" s="209"/>
      <c r="R49" s="209"/>
      <c r="S49" s="206"/>
      <c r="T49" s="202"/>
      <c r="U49" s="202"/>
      <c r="V49" s="209"/>
      <c r="W49" s="203"/>
      <c r="X49" s="202"/>
      <c r="Y49" s="211"/>
      <c r="Z49" s="209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2"/>
      <c r="AL49" s="202"/>
      <c r="AM49" s="209"/>
      <c r="AN49" s="210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  <c r="DT49" s="203"/>
      <c r="DU49" s="203"/>
      <c r="DV49" s="203"/>
      <c r="DW49" s="203"/>
      <c r="DX49" s="203"/>
      <c r="DY49" s="203"/>
      <c r="DZ49" s="203"/>
      <c r="EA49" s="203"/>
      <c r="EB49" s="203"/>
      <c r="EC49" s="203"/>
      <c r="ED49" s="203"/>
      <c r="EE49" s="203"/>
      <c r="EF49" s="203"/>
      <c r="EG49" s="203"/>
      <c r="EH49" s="203"/>
      <c r="EI49" s="203"/>
      <c r="EJ49" s="203"/>
      <c r="EK49" s="203"/>
      <c r="EL49" s="203"/>
      <c r="EM49" s="203"/>
      <c r="EN49" s="203"/>
      <c r="EO49" s="203"/>
      <c r="EP49" s="203"/>
      <c r="EQ49" s="203"/>
      <c r="ER49" s="203"/>
      <c r="ES49" s="203"/>
      <c r="ET49" s="203"/>
      <c r="EU49" s="203"/>
      <c r="EV49" s="203"/>
      <c r="EW49" s="203"/>
      <c r="EX49" s="203"/>
      <c r="EY49" s="203"/>
      <c r="EZ49" s="203"/>
      <c r="FA49" s="203"/>
      <c r="FB49" s="203"/>
      <c r="FC49" s="203"/>
      <c r="FD49" s="203"/>
      <c r="FE49" s="203"/>
      <c r="FF49" s="203"/>
      <c r="FG49" s="203"/>
      <c r="FH49" s="203"/>
      <c r="FI49" s="203"/>
      <c r="FJ49" s="203"/>
      <c r="FK49" s="203"/>
      <c r="FL49" s="203"/>
      <c r="FM49" s="203"/>
      <c r="FN49" s="203"/>
      <c r="FO49" s="203"/>
      <c r="FP49" s="203"/>
      <c r="FQ49" s="203"/>
      <c r="FR49" s="203"/>
      <c r="FS49" s="203"/>
      <c r="FT49" s="203"/>
      <c r="FU49" s="203"/>
      <c r="FV49" s="203"/>
      <c r="FW49" s="203"/>
      <c r="FX49" s="203"/>
      <c r="FY49" s="203"/>
      <c r="FZ49" s="203"/>
      <c r="GA49" s="203"/>
      <c r="GB49" s="203"/>
      <c r="GC49" s="203"/>
      <c r="GD49" s="203"/>
      <c r="GE49" s="203"/>
      <c r="GF49" s="203"/>
      <c r="GG49" s="203"/>
      <c r="GH49" s="203"/>
      <c r="GI49" s="203"/>
      <c r="GJ49" s="203"/>
      <c r="GK49" s="203"/>
      <c r="GL49" s="203"/>
      <c r="GM49" s="203"/>
      <c r="GN49" s="203"/>
      <c r="GO49" s="203"/>
      <c r="GP49" s="203"/>
      <c r="GQ49" s="203"/>
      <c r="GR49" s="203"/>
      <c r="GS49" s="203"/>
      <c r="GT49" s="203"/>
      <c r="GU49" s="203"/>
      <c r="GV49" s="203"/>
      <c r="GW49" s="203"/>
      <c r="GX49" s="203"/>
      <c r="GY49" s="203"/>
      <c r="GZ49" s="203"/>
      <c r="HA49" s="203"/>
      <c r="HB49" s="203"/>
      <c r="HC49" s="203"/>
      <c r="HD49" s="203"/>
      <c r="HE49" s="203"/>
      <c r="HF49" s="203"/>
      <c r="HG49" s="203"/>
      <c r="HH49" s="203"/>
      <c r="HI49" s="203"/>
      <c r="HJ49" s="203"/>
      <c r="HK49" s="203"/>
      <c r="HL49" s="203"/>
      <c r="HM49" s="203"/>
      <c r="HN49" s="203"/>
      <c r="HO49" s="203"/>
      <c r="HP49" s="203"/>
      <c r="HQ49" s="203"/>
      <c r="HR49" s="203"/>
      <c r="HS49" s="203"/>
      <c r="HT49" s="203"/>
      <c r="HU49" s="203"/>
      <c r="HV49" s="203"/>
      <c r="HW49" s="203"/>
      <c r="HX49" s="203"/>
      <c r="HY49" s="203"/>
      <c r="HZ49" s="203"/>
      <c r="IA49" s="203"/>
      <c r="IB49" s="203"/>
      <c r="IC49" s="203"/>
      <c r="ID49" s="203"/>
      <c r="IE49" s="203"/>
      <c r="IF49" s="203"/>
      <c r="IG49" s="203"/>
      <c r="IH49" s="203"/>
      <c r="II49" s="203"/>
      <c r="IJ49" s="203"/>
      <c r="IK49" s="203"/>
      <c r="IL49" s="203"/>
      <c r="IM49" s="203"/>
      <c r="IN49" s="203"/>
      <c r="IO49" s="203"/>
      <c r="IP49" s="203"/>
      <c r="IQ49" s="203"/>
      <c r="IR49" s="203"/>
      <c r="IS49" s="203"/>
      <c r="IT49" s="203"/>
      <c r="IU49" s="203"/>
      <c r="IV49" s="203"/>
      <c r="IW49" s="203"/>
    </row>
    <row r="50" customFormat="false" ht="12.75" hidden="false" customHeight="false" outlineLevel="0" collapsed="false">
      <c r="A50" s="203"/>
      <c r="B50" s="216"/>
      <c r="C50" s="202"/>
      <c r="D50" s="205"/>
      <c r="E50" s="206"/>
      <c r="F50" s="206"/>
      <c r="G50" s="206"/>
      <c r="H50" s="215"/>
      <c r="I50" s="213"/>
      <c r="J50" s="213"/>
      <c r="K50" s="206"/>
      <c r="L50" s="209"/>
      <c r="M50" s="209"/>
      <c r="N50" s="209"/>
      <c r="O50" s="210"/>
      <c r="P50" s="209"/>
      <c r="Q50" s="209"/>
      <c r="R50" s="209"/>
      <c r="S50" s="206"/>
      <c r="T50" s="202"/>
      <c r="U50" s="202"/>
      <c r="V50" s="209"/>
      <c r="W50" s="203"/>
      <c r="X50" s="202"/>
      <c r="Y50" s="211"/>
      <c r="Z50" s="209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2"/>
      <c r="AL50" s="202"/>
      <c r="AM50" s="209"/>
      <c r="AN50" s="210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203"/>
      <c r="CP50" s="203"/>
      <c r="CQ50" s="203"/>
      <c r="CR50" s="203"/>
      <c r="CS50" s="203"/>
      <c r="CT50" s="203"/>
      <c r="CU50" s="203"/>
      <c r="CV50" s="203"/>
      <c r="CW50" s="203"/>
      <c r="CX50" s="203"/>
      <c r="CY50" s="203"/>
      <c r="CZ50" s="203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3"/>
      <c r="DL50" s="203"/>
      <c r="DM50" s="203"/>
      <c r="DN50" s="203"/>
      <c r="DO50" s="203"/>
      <c r="DP50" s="203"/>
      <c r="DQ50" s="203"/>
      <c r="DR50" s="203"/>
      <c r="DS50" s="203"/>
      <c r="DT50" s="203"/>
      <c r="DU50" s="203"/>
      <c r="DV50" s="203"/>
      <c r="DW50" s="203"/>
      <c r="DX50" s="203"/>
      <c r="DY50" s="203"/>
      <c r="DZ50" s="203"/>
      <c r="EA50" s="203"/>
      <c r="EB50" s="203"/>
      <c r="EC50" s="203"/>
      <c r="ED50" s="203"/>
      <c r="EE50" s="203"/>
      <c r="EF50" s="203"/>
      <c r="EG50" s="203"/>
      <c r="EH50" s="203"/>
      <c r="EI50" s="203"/>
      <c r="EJ50" s="203"/>
      <c r="EK50" s="203"/>
      <c r="EL50" s="203"/>
      <c r="EM50" s="203"/>
      <c r="EN50" s="203"/>
      <c r="EO50" s="203"/>
      <c r="EP50" s="203"/>
      <c r="EQ50" s="203"/>
      <c r="ER50" s="203"/>
      <c r="ES50" s="203"/>
      <c r="ET50" s="203"/>
      <c r="EU50" s="203"/>
      <c r="EV50" s="203"/>
      <c r="EW50" s="203"/>
      <c r="EX50" s="203"/>
      <c r="EY50" s="203"/>
      <c r="EZ50" s="203"/>
      <c r="FA50" s="203"/>
      <c r="FB50" s="203"/>
      <c r="FC50" s="203"/>
      <c r="FD50" s="203"/>
      <c r="FE50" s="203"/>
      <c r="FF50" s="203"/>
      <c r="FG50" s="203"/>
      <c r="FH50" s="203"/>
      <c r="FI50" s="203"/>
      <c r="FJ50" s="203"/>
      <c r="FK50" s="203"/>
      <c r="FL50" s="203"/>
      <c r="FM50" s="203"/>
      <c r="FN50" s="203"/>
      <c r="FO50" s="203"/>
      <c r="FP50" s="203"/>
      <c r="FQ50" s="203"/>
      <c r="FR50" s="203"/>
      <c r="FS50" s="203"/>
      <c r="FT50" s="203"/>
      <c r="FU50" s="203"/>
      <c r="FV50" s="203"/>
      <c r="FW50" s="203"/>
      <c r="FX50" s="203"/>
      <c r="FY50" s="203"/>
      <c r="FZ50" s="203"/>
      <c r="GA50" s="203"/>
      <c r="GB50" s="203"/>
      <c r="GC50" s="203"/>
      <c r="GD50" s="203"/>
      <c r="GE50" s="203"/>
      <c r="GF50" s="203"/>
      <c r="GG50" s="203"/>
      <c r="GH50" s="203"/>
      <c r="GI50" s="203"/>
      <c r="GJ50" s="203"/>
      <c r="GK50" s="203"/>
      <c r="GL50" s="203"/>
      <c r="GM50" s="203"/>
      <c r="GN50" s="203"/>
      <c r="GO50" s="203"/>
      <c r="GP50" s="203"/>
      <c r="GQ50" s="203"/>
      <c r="GR50" s="203"/>
      <c r="GS50" s="203"/>
      <c r="GT50" s="203"/>
      <c r="GU50" s="203"/>
      <c r="GV50" s="203"/>
      <c r="GW50" s="203"/>
      <c r="GX50" s="203"/>
      <c r="GY50" s="203"/>
      <c r="GZ50" s="203"/>
      <c r="HA50" s="203"/>
      <c r="HB50" s="203"/>
      <c r="HC50" s="203"/>
      <c r="HD50" s="203"/>
      <c r="HE50" s="203"/>
      <c r="HF50" s="203"/>
      <c r="HG50" s="203"/>
      <c r="HH50" s="203"/>
      <c r="HI50" s="203"/>
      <c r="HJ50" s="203"/>
      <c r="HK50" s="203"/>
      <c r="HL50" s="203"/>
      <c r="HM50" s="203"/>
      <c r="HN50" s="203"/>
      <c r="HO50" s="203"/>
      <c r="HP50" s="203"/>
      <c r="HQ50" s="203"/>
      <c r="HR50" s="203"/>
      <c r="HS50" s="203"/>
      <c r="HT50" s="203"/>
      <c r="HU50" s="203"/>
      <c r="HV50" s="203"/>
      <c r="HW50" s="203"/>
      <c r="HX50" s="203"/>
      <c r="HY50" s="203"/>
      <c r="HZ50" s="203"/>
      <c r="IA50" s="203"/>
      <c r="IB50" s="203"/>
      <c r="IC50" s="203"/>
      <c r="ID50" s="203"/>
      <c r="IE50" s="203"/>
      <c r="IF50" s="203"/>
      <c r="IG50" s="203"/>
      <c r="IH50" s="203"/>
      <c r="II50" s="203"/>
      <c r="IJ50" s="203"/>
      <c r="IK50" s="203"/>
      <c r="IL50" s="203"/>
      <c r="IM50" s="203"/>
      <c r="IN50" s="203"/>
      <c r="IO50" s="203"/>
      <c r="IP50" s="203"/>
      <c r="IQ50" s="203"/>
      <c r="IR50" s="203"/>
      <c r="IS50" s="203"/>
      <c r="IT50" s="203"/>
      <c r="IU50" s="203"/>
      <c r="IV50" s="203"/>
      <c r="IW50" s="203"/>
    </row>
    <row r="51" customFormat="false" ht="13.5" hidden="false" customHeight="true" outlineLevel="0" collapsed="false">
      <c r="A51" s="203"/>
      <c r="B51" s="204" t="n">
        <f aca="false">-'Adayt Summary '!C28</f>
        <v>-7586.28</v>
      </c>
      <c r="C51" s="202" t="n">
        <v>-215600</v>
      </c>
      <c r="D51" s="205" t="n">
        <f aca="false">B51-C51</f>
        <v>208013.72</v>
      </c>
      <c r="E51" s="206"/>
      <c r="F51" s="206"/>
      <c r="G51" s="206"/>
      <c r="H51" s="207" t="s">
        <v>170</v>
      </c>
      <c r="I51" s="213" t="s">
        <v>171</v>
      </c>
      <c r="J51" s="213"/>
      <c r="K51" s="206" t="n">
        <f aca="false">5017+281</f>
        <v>5298</v>
      </c>
      <c r="L51" s="209" t="n">
        <f aca="false">-'Adayt Summary '!G28-'Adayt Summary '!F55</f>
        <v>-16492.18</v>
      </c>
      <c r="M51" s="209" t="n">
        <f aca="false">-'Adayt Summary '!G55</f>
        <v>-33582</v>
      </c>
      <c r="N51" s="209" t="n">
        <f aca="false">-M51+L51</f>
        <v>17089.82</v>
      </c>
      <c r="O51" s="210"/>
      <c r="P51" s="209"/>
      <c r="Q51" s="209"/>
      <c r="R51" s="209"/>
      <c r="S51" s="206"/>
      <c r="T51" s="202" t="n">
        <f aca="false">-'Adayt Summary '!K82-'Adayt Summary '!O82</f>
        <v>-60558</v>
      </c>
      <c r="U51" s="202" t="n">
        <f aca="false">-'Adayt Summary '!K55-'Adayt Summary '!O55</f>
        <v>-67164</v>
      </c>
      <c r="V51" s="209" t="n">
        <f aca="false">-U51+T51</f>
        <v>6606</v>
      </c>
      <c r="W51" s="203"/>
      <c r="X51" s="202" t="n">
        <f aca="false">B51+L51+T51</f>
        <v>-84636.46</v>
      </c>
      <c r="Y51" s="211" t="n">
        <f aca="false">+B51-'Adayt Summary '!G55-'Adayt Summary '!K55-'Adayt Summary '!O55</f>
        <v>-108332.28</v>
      </c>
      <c r="Z51" s="209" t="n">
        <f aca="false">X51-Y51</f>
        <v>23695.82</v>
      </c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2"/>
      <c r="AL51" s="202"/>
      <c r="AM51" s="209" t="n">
        <f aca="false">AK51-AL51</f>
        <v>0</v>
      </c>
      <c r="AN51" s="210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203"/>
      <c r="CP51" s="203"/>
      <c r="CQ51" s="203"/>
      <c r="CR51" s="203"/>
      <c r="CS51" s="203"/>
      <c r="CT51" s="203"/>
      <c r="CU51" s="203"/>
      <c r="CV51" s="203"/>
      <c r="CW51" s="203"/>
      <c r="CX51" s="203"/>
      <c r="CY51" s="203"/>
      <c r="CZ51" s="203"/>
      <c r="DA51" s="203"/>
      <c r="DB51" s="203"/>
      <c r="DC51" s="203"/>
      <c r="DD51" s="203"/>
      <c r="DE51" s="203"/>
      <c r="DF51" s="203"/>
      <c r="DG51" s="203"/>
      <c r="DH51" s="203"/>
      <c r="DI51" s="203"/>
      <c r="DJ51" s="203"/>
      <c r="DK51" s="203"/>
      <c r="DL51" s="203"/>
      <c r="DM51" s="203"/>
      <c r="DN51" s="203"/>
      <c r="DO51" s="203"/>
      <c r="DP51" s="203"/>
      <c r="DQ51" s="203"/>
      <c r="DR51" s="203"/>
      <c r="DS51" s="203"/>
      <c r="DT51" s="203"/>
      <c r="DU51" s="203"/>
      <c r="DV51" s="203"/>
      <c r="DW51" s="203"/>
      <c r="DX51" s="203"/>
      <c r="DY51" s="203"/>
      <c r="DZ51" s="203"/>
      <c r="EA51" s="203"/>
      <c r="EB51" s="203"/>
      <c r="EC51" s="203"/>
      <c r="ED51" s="203"/>
      <c r="EE51" s="203"/>
      <c r="EF51" s="203"/>
      <c r="EG51" s="203"/>
      <c r="EH51" s="203"/>
      <c r="EI51" s="203"/>
      <c r="EJ51" s="203"/>
      <c r="EK51" s="203"/>
      <c r="EL51" s="203"/>
      <c r="EM51" s="203"/>
      <c r="EN51" s="203"/>
      <c r="EO51" s="203"/>
      <c r="EP51" s="203"/>
      <c r="EQ51" s="203"/>
      <c r="ER51" s="203"/>
      <c r="ES51" s="203"/>
      <c r="ET51" s="203"/>
      <c r="EU51" s="203"/>
      <c r="EV51" s="203"/>
      <c r="EW51" s="203"/>
      <c r="EX51" s="203"/>
      <c r="EY51" s="203"/>
      <c r="EZ51" s="203"/>
      <c r="FA51" s="203"/>
      <c r="FB51" s="203"/>
      <c r="FC51" s="203"/>
      <c r="FD51" s="203"/>
      <c r="FE51" s="203"/>
      <c r="FF51" s="203"/>
      <c r="FG51" s="203"/>
      <c r="FH51" s="203"/>
      <c r="FI51" s="203"/>
      <c r="FJ51" s="203"/>
      <c r="FK51" s="203"/>
      <c r="FL51" s="203"/>
      <c r="FM51" s="203"/>
      <c r="FN51" s="203"/>
      <c r="FO51" s="203"/>
      <c r="FP51" s="203"/>
      <c r="FQ51" s="203"/>
      <c r="FR51" s="203"/>
      <c r="FS51" s="203"/>
      <c r="FT51" s="203"/>
      <c r="FU51" s="203"/>
      <c r="FV51" s="203"/>
      <c r="FW51" s="203"/>
      <c r="FX51" s="203"/>
      <c r="FY51" s="203"/>
      <c r="FZ51" s="203"/>
      <c r="GA51" s="203"/>
      <c r="GB51" s="203"/>
      <c r="GC51" s="203"/>
      <c r="GD51" s="203"/>
      <c r="GE51" s="203"/>
      <c r="GF51" s="203"/>
      <c r="GG51" s="203"/>
      <c r="GH51" s="203"/>
      <c r="GI51" s="203"/>
      <c r="GJ51" s="203"/>
      <c r="GK51" s="203"/>
      <c r="GL51" s="203"/>
      <c r="GM51" s="203"/>
      <c r="GN51" s="203"/>
      <c r="GO51" s="203"/>
      <c r="GP51" s="203"/>
      <c r="GQ51" s="203"/>
      <c r="GR51" s="203"/>
      <c r="GS51" s="203"/>
      <c r="GT51" s="203"/>
      <c r="GU51" s="203"/>
      <c r="GV51" s="203"/>
      <c r="GW51" s="203"/>
      <c r="GX51" s="203"/>
      <c r="GY51" s="203"/>
      <c r="GZ51" s="203"/>
      <c r="HA51" s="203"/>
      <c r="HB51" s="203"/>
      <c r="HC51" s="203"/>
      <c r="HD51" s="203"/>
      <c r="HE51" s="203"/>
      <c r="HF51" s="203"/>
      <c r="HG51" s="203"/>
      <c r="HH51" s="203"/>
      <c r="HI51" s="203"/>
      <c r="HJ51" s="203"/>
      <c r="HK51" s="203"/>
      <c r="HL51" s="203"/>
      <c r="HM51" s="203"/>
      <c r="HN51" s="203"/>
      <c r="HO51" s="203"/>
      <c r="HP51" s="203"/>
      <c r="HQ51" s="203"/>
      <c r="HR51" s="203"/>
      <c r="HS51" s="203"/>
      <c r="HT51" s="203"/>
      <c r="HU51" s="203"/>
      <c r="HV51" s="203"/>
      <c r="HW51" s="203"/>
      <c r="HX51" s="203"/>
      <c r="HY51" s="203"/>
      <c r="HZ51" s="203"/>
      <c r="IA51" s="203"/>
      <c r="IB51" s="203"/>
      <c r="IC51" s="203"/>
      <c r="ID51" s="203"/>
      <c r="IE51" s="203"/>
      <c r="IF51" s="203"/>
      <c r="IG51" s="203"/>
      <c r="IH51" s="203"/>
      <c r="II51" s="203"/>
      <c r="IJ51" s="203"/>
      <c r="IK51" s="203"/>
      <c r="IL51" s="203"/>
      <c r="IM51" s="203"/>
      <c r="IN51" s="203"/>
      <c r="IO51" s="203"/>
      <c r="IP51" s="203"/>
      <c r="IQ51" s="203"/>
      <c r="IR51" s="203"/>
      <c r="IS51" s="203"/>
      <c r="IT51" s="203"/>
      <c r="IU51" s="203"/>
      <c r="IV51" s="203"/>
      <c r="IW51" s="203"/>
    </row>
    <row r="52" customFormat="false" ht="12.75" hidden="false" customHeight="false" outlineLevel="0" collapsed="false">
      <c r="A52" s="203"/>
      <c r="B52" s="204"/>
      <c r="C52" s="202"/>
      <c r="D52" s="205"/>
      <c r="E52" s="206"/>
      <c r="F52" s="206"/>
      <c r="G52" s="206"/>
      <c r="H52" s="207"/>
      <c r="I52" s="208"/>
      <c r="J52" s="208"/>
      <c r="K52" s="206"/>
      <c r="L52" s="209"/>
      <c r="M52" s="209"/>
      <c r="N52" s="209"/>
      <c r="O52" s="210"/>
      <c r="P52" s="209"/>
      <c r="Q52" s="209"/>
      <c r="R52" s="209"/>
      <c r="S52" s="206"/>
      <c r="T52" s="202"/>
      <c r="U52" s="202"/>
      <c r="V52" s="209"/>
      <c r="W52" s="203"/>
      <c r="X52" s="202"/>
      <c r="Y52" s="211"/>
      <c r="Z52" s="209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2"/>
      <c r="AL52" s="202"/>
      <c r="AM52" s="209"/>
      <c r="AN52" s="210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3"/>
      <c r="EA52" s="203"/>
      <c r="EB52" s="203"/>
      <c r="EC52" s="203"/>
      <c r="ED52" s="203"/>
      <c r="EE52" s="203"/>
      <c r="EF52" s="203"/>
      <c r="EG52" s="203"/>
      <c r="EH52" s="203"/>
      <c r="EI52" s="203"/>
      <c r="EJ52" s="203"/>
      <c r="EK52" s="203"/>
      <c r="EL52" s="203"/>
      <c r="EM52" s="203"/>
      <c r="EN52" s="203"/>
      <c r="EO52" s="203"/>
      <c r="EP52" s="203"/>
      <c r="EQ52" s="203"/>
      <c r="ER52" s="203"/>
      <c r="ES52" s="203"/>
      <c r="ET52" s="203"/>
      <c r="EU52" s="203"/>
      <c r="EV52" s="203"/>
      <c r="EW52" s="203"/>
      <c r="EX52" s="203"/>
      <c r="EY52" s="203"/>
      <c r="EZ52" s="203"/>
      <c r="FA52" s="203"/>
      <c r="FB52" s="203"/>
      <c r="FC52" s="203"/>
      <c r="FD52" s="203"/>
      <c r="FE52" s="203"/>
      <c r="FF52" s="203"/>
      <c r="FG52" s="203"/>
      <c r="FH52" s="203"/>
      <c r="FI52" s="203"/>
      <c r="FJ52" s="203"/>
      <c r="FK52" s="203"/>
      <c r="FL52" s="203"/>
      <c r="FM52" s="203"/>
      <c r="FN52" s="203"/>
      <c r="FO52" s="203"/>
      <c r="FP52" s="203"/>
      <c r="FQ52" s="203"/>
      <c r="FR52" s="203"/>
      <c r="FS52" s="203"/>
      <c r="FT52" s="203"/>
      <c r="FU52" s="203"/>
      <c r="FV52" s="203"/>
      <c r="FW52" s="203"/>
      <c r="FX52" s="203"/>
      <c r="FY52" s="203"/>
      <c r="FZ52" s="203"/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/>
      <c r="HH52" s="203"/>
      <c r="HI52" s="203"/>
      <c r="HJ52" s="203"/>
      <c r="HK52" s="203"/>
      <c r="HL52" s="203"/>
      <c r="HM52" s="203"/>
      <c r="HN52" s="203"/>
      <c r="HO52" s="203"/>
      <c r="HP52" s="203"/>
      <c r="HQ52" s="203"/>
      <c r="HR52" s="203"/>
      <c r="HS52" s="203"/>
      <c r="HT52" s="203"/>
      <c r="HU52" s="203"/>
      <c r="HV52" s="203"/>
      <c r="HW52" s="203"/>
      <c r="HX52" s="203"/>
      <c r="HY52" s="203"/>
      <c r="HZ52" s="203"/>
      <c r="IA52" s="203"/>
      <c r="IB52" s="203"/>
      <c r="IC52" s="203"/>
      <c r="ID52" s="203"/>
      <c r="IE52" s="203"/>
      <c r="IF52" s="203"/>
      <c r="IG52" s="203"/>
      <c r="IH52" s="203"/>
      <c r="II52" s="203"/>
      <c r="IJ52" s="203"/>
      <c r="IK52" s="203"/>
      <c r="IL52" s="203"/>
      <c r="IM52" s="203"/>
      <c r="IN52" s="203"/>
      <c r="IO52" s="203"/>
      <c r="IP52" s="203"/>
      <c r="IQ52" s="203"/>
      <c r="IR52" s="203"/>
      <c r="IS52" s="203"/>
      <c r="IT52" s="203"/>
      <c r="IU52" s="203"/>
      <c r="IV52" s="203"/>
      <c r="IW52" s="203"/>
    </row>
    <row r="53" customFormat="false" ht="12.75" hidden="false" customHeight="false" outlineLevel="0" collapsed="false">
      <c r="A53" s="203"/>
      <c r="B53" s="204" t="n">
        <f aca="false">-'Adayt Summary '!C29</f>
        <v>-0</v>
      </c>
      <c r="C53" s="202" t="n">
        <v>0</v>
      </c>
      <c r="D53" s="205" t="n">
        <f aca="false">B53-C53</f>
        <v>-0</v>
      </c>
      <c r="E53" s="206"/>
      <c r="F53" s="206"/>
      <c r="G53" s="206"/>
      <c r="H53" s="203" t="s">
        <v>172</v>
      </c>
      <c r="I53" s="227" t="s">
        <v>129</v>
      </c>
      <c r="J53" s="227"/>
      <c r="K53" s="206"/>
      <c r="L53" s="209" t="n">
        <f aca="false">-'Adayt Summary '!G29-'Adayt Summary '!F56</f>
        <v>-0</v>
      </c>
      <c r="M53" s="209" t="n">
        <f aca="false">-'Adayt Summary '!G56</f>
        <v>-0</v>
      </c>
      <c r="N53" s="209" t="n">
        <f aca="false">-M53+L53</f>
        <v>0</v>
      </c>
      <c r="O53" s="210"/>
      <c r="P53" s="209"/>
      <c r="Q53" s="209"/>
      <c r="R53" s="209"/>
      <c r="S53" s="206"/>
      <c r="T53" s="202" t="n">
        <f aca="false">-'Adayt Summary '!K83-'Adayt Summary '!O83</f>
        <v>-0</v>
      </c>
      <c r="U53" s="202" t="n">
        <f aca="false">-'Adayt Summary '!K56-'Adayt Summary '!O56</f>
        <v>-0</v>
      </c>
      <c r="V53" s="209" t="n">
        <f aca="false">-U53+T53</f>
        <v>0</v>
      </c>
      <c r="W53" s="203"/>
      <c r="X53" s="202" t="n">
        <f aca="false">B53+L53+T53</f>
        <v>-0</v>
      </c>
      <c r="Y53" s="211" t="n">
        <f aca="false">+B53-'Adayt Summary '!G56-'Adayt Summary '!K56-'Adayt Summary '!O56</f>
        <v>-0</v>
      </c>
      <c r="Z53" s="209" t="n">
        <f aca="false">X53-Y53</f>
        <v>0</v>
      </c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2"/>
      <c r="AL53" s="202"/>
      <c r="AM53" s="209" t="n">
        <f aca="false">AK53-AL53</f>
        <v>0</v>
      </c>
      <c r="AN53" s="210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  <c r="DB53" s="203"/>
      <c r="DC53" s="203"/>
      <c r="DD53" s="203"/>
      <c r="DE53" s="203"/>
      <c r="DF53" s="203"/>
      <c r="DG53" s="203"/>
      <c r="DH53" s="203"/>
      <c r="DI53" s="203"/>
      <c r="DJ53" s="203"/>
      <c r="DK53" s="203"/>
      <c r="DL53" s="203"/>
      <c r="DM53" s="203"/>
      <c r="DN53" s="203"/>
      <c r="DO53" s="203"/>
      <c r="DP53" s="203"/>
      <c r="DQ53" s="203"/>
      <c r="DR53" s="203"/>
      <c r="DS53" s="203"/>
      <c r="DT53" s="203"/>
      <c r="DU53" s="203"/>
      <c r="DV53" s="203"/>
      <c r="DW53" s="203"/>
      <c r="DX53" s="203"/>
      <c r="DY53" s="203"/>
      <c r="DZ53" s="203"/>
      <c r="EA53" s="203"/>
      <c r="EB53" s="203"/>
      <c r="EC53" s="203"/>
      <c r="ED53" s="203"/>
      <c r="EE53" s="203"/>
      <c r="EF53" s="203"/>
      <c r="EG53" s="203"/>
      <c r="EH53" s="203"/>
      <c r="EI53" s="203"/>
      <c r="EJ53" s="203"/>
      <c r="EK53" s="203"/>
      <c r="EL53" s="203"/>
      <c r="EM53" s="203"/>
      <c r="EN53" s="203"/>
      <c r="EO53" s="203"/>
      <c r="EP53" s="203"/>
      <c r="EQ53" s="203"/>
      <c r="ER53" s="203"/>
      <c r="ES53" s="203"/>
      <c r="ET53" s="203"/>
      <c r="EU53" s="203"/>
      <c r="EV53" s="203"/>
      <c r="EW53" s="203"/>
      <c r="EX53" s="203"/>
      <c r="EY53" s="203"/>
      <c r="EZ53" s="203"/>
      <c r="FA53" s="203"/>
      <c r="FB53" s="203"/>
      <c r="FC53" s="203"/>
      <c r="FD53" s="203"/>
      <c r="FE53" s="203"/>
      <c r="FF53" s="203"/>
      <c r="FG53" s="203"/>
      <c r="FH53" s="203"/>
      <c r="FI53" s="203"/>
      <c r="FJ53" s="203"/>
      <c r="FK53" s="203"/>
      <c r="FL53" s="203"/>
      <c r="FM53" s="203"/>
      <c r="FN53" s="203"/>
      <c r="FO53" s="203"/>
      <c r="FP53" s="203"/>
      <c r="FQ53" s="203"/>
      <c r="FR53" s="203"/>
      <c r="FS53" s="203"/>
      <c r="FT53" s="203"/>
      <c r="FU53" s="203"/>
      <c r="FV53" s="203"/>
      <c r="FW53" s="203"/>
      <c r="FX53" s="203"/>
      <c r="FY53" s="203"/>
      <c r="FZ53" s="203"/>
      <c r="GA53" s="203"/>
      <c r="GB53" s="203"/>
      <c r="GC53" s="203"/>
      <c r="GD53" s="203"/>
      <c r="GE53" s="203"/>
      <c r="GF53" s="203"/>
      <c r="GG53" s="203"/>
      <c r="GH53" s="203"/>
      <c r="GI53" s="203"/>
      <c r="GJ53" s="203"/>
      <c r="GK53" s="203"/>
      <c r="GL53" s="203"/>
      <c r="GM53" s="203"/>
      <c r="GN53" s="203"/>
      <c r="GO53" s="203"/>
      <c r="GP53" s="203"/>
      <c r="GQ53" s="203"/>
      <c r="GR53" s="203"/>
      <c r="GS53" s="203"/>
      <c r="GT53" s="203"/>
      <c r="GU53" s="203"/>
      <c r="GV53" s="203"/>
      <c r="GW53" s="203"/>
      <c r="GX53" s="203"/>
      <c r="GY53" s="203"/>
      <c r="GZ53" s="203"/>
      <c r="HA53" s="203"/>
      <c r="HB53" s="203"/>
      <c r="HC53" s="203"/>
      <c r="HD53" s="203"/>
      <c r="HE53" s="203"/>
      <c r="HF53" s="203"/>
      <c r="HG53" s="203"/>
      <c r="HH53" s="203"/>
      <c r="HI53" s="203"/>
      <c r="HJ53" s="203"/>
      <c r="HK53" s="203"/>
      <c r="HL53" s="203"/>
      <c r="HM53" s="203"/>
      <c r="HN53" s="203"/>
      <c r="HO53" s="203"/>
      <c r="HP53" s="203"/>
      <c r="HQ53" s="203"/>
      <c r="HR53" s="203"/>
      <c r="HS53" s="203"/>
      <c r="HT53" s="203"/>
      <c r="HU53" s="203"/>
      <c r="HV53" s="203"/>
      <c r="HW53" s="203"/>
      <c r="HX53" s="203"/>
      <c r="HY53" s="203"/>
      <c r="HZ53" s="203"/>
      <c r="IA53" s="203"/>
      <c r="IB53" s="203"/>
      <c r="IC53" s="203"/>
      <c r="ID53" s="203"/>
      <c r="IE53" s="203"/>
      <c r="IF53" s="203"/>
      <c r="IG53" s="203"/>
      <c r="IH53" s="203"/>
      <c r="II53" s="203"/>
      <c r="IJ53" s="203"/>
      <c r="IK53" s="203"/>
      <c r="IL53" s="203"/>
      <c r="IM53" s="203"/>
      <c r="IN53" s="203"/>
      <c r="IO53" s="203"/>
      <c r="IP53" s="203"/>
      <c r="IQ53" s="203"/>
      <c r="IR53" s="203"/>
      <c r="IS53" s="203"/>
      <c r="IT53" s="203"/>
      <c r="IU53" s="203"/>
      <c r="IV53" s="203"/>
      <c r="IW53" s="203"/>
    </row>
    <row r="54" customFormat="false" ht="12.75" hidden="false" customHeight="false" outlineLevel="0" collapsed="false">
      <c r="B54" s="228"/>
      <c r="C54" s="187"/>
      <c r="D54" s="188"/>
      <c r="E54" s="189"/>
      <c r="F54" s="189"/>
      <c r="G54" s="189"/>
      <c r="H54" s="229"/>
      <c r="I54" s="230"/>
      <c r="J54" s="230"/>
      <c r="K54" s="189"/>
      <c r="L54" s="191"/>
      <c r="M54" s="191"/>
      <c r="N54" s="191"/>
      <c r="O54" s="220"/>
      <c r="P54" s="191"/>
      <c r="Q54" s="191"/>
      <c r="R54" s="191"/>
      <c r="S54" s="189"/>
      <c r="T54" s="187"/>
      <c r="U54" s="187"/>
      <c r="V54" s="191"/>
      <c r="X54" s="187"/>
      <c r="Y54" s="187"/>
      <c r="Z54" s="191"/>
      <c r="AK54" s="187"/>
      <c r="AL54" s="187"/>
      <c r="AM54" s="191"/>
      <c r="AN54" s="220"/>
    </row>
    <row r="55" customFormat="false" ht="15" hidden="false" customHeight="false" outlineLevel="0" collapsed="false">
      <c r="A55" s="231"/>
      <c r="B55" s="186" t="n">
        <f aca="false">SUM(B14:B54)</f>
        <v>-1375365.41</v>
      </c>
      <c r="C55" s="232" t="n">
        <f aca="false">SUM(C14:C54)</f>
        <v>-3289360</v>
      </c>
      <c r="D55" s="205" t="n">
        <f aca="false">B55-C55</f>
        <v>1913994.59</v>
      </c>
      <c r="E55" s="206"/>
      <c r="F55" s="206"/>
      <c r="G55" s="206"/>
      <c r="H55" s="207" t="s">
        <v>54</v>
      </c>
      <c r="I55" s="233" t="s">
        <v>173</v>
      </c>
      <c r="J55" s="234"/>
      <c r="K55" s="206" t="n">
        <f aca="false">5+92+35+12+187+70+594</f>
        <v>995</v>
      </c>
      <c r="L55" s="194" t="n">
        <f aca="false">SUM(L14:L53)</f>
        <v>-2125862.44</v>
      </c>
      <c r="M55" s="194" t="n">
        <f aca="false">SUM(M14:M53)</f>
        <v>-3382849.7502</v>
      </c>
      <c r="N55" s="194" t="n">
        <f aca="false">SUM(N14:N53)</f>
        <v>1256987.3102</v>
      </c>
      <c r="O55" s="235"/>
      <c r="P55" s="194"/>
      <c r="Q55" s="194"/>
      <c r="R55" s="194"/>
      <c r="S55" s="206"/>
      <c r="T55" s="194" t="n">
        <f aca="false">SUM(T14:T53)</f>
        <v>-7692264.25</v>
      </c>
      <c r="U55" s="194" t="n">
        <f aca="false">SUM(U14:U53)</f>
        <v>-6855997.5</v>
      </c>
      <c r="V55" s="194" t="n">
        <f aca="false">SUM(V14:V53)</f>
        <v>-836266.75</v>
      </c>
      <c r="W55" s="231"/>
      <c r="X55" s="202" t="n">
        <f aca="false">SUM(X14:X53)</f>
        <v>-11193492.1</v>
      </c>
      <c r="Y55" s="194" t="n">
        <f aca="false">SUM(Y14:Y54)</f>
        <v>-11614212.6602</v>
      </c>
      <c r="Z55" s="194" t="n">
        <f aca="false">SUM(Z14:Z54)</f>
        <v>420720.5602</v>
      </c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194" t="n">
        <f aca="false">SUM(AK14:AK51)</f>
        <v>0</v>
      </c>
      <c r="AL55" s="194" t="n">
        <f aca="false">SUM(AL14:AL54)</f>
        <v>0</v>
      </c>
      <c r="AM55" s="194" t="n">
        <f aca="false">SUM(AM14:AM54)</f>
        <v>0</v>
      </c>
      <c r="AN55" s="235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1"/>
      <c r="BZ55" s="231"/>
      <c r="CA55" s="231"/>
      <c r="CB55" s="231"/>
      <c r="CC55" s="231"/>
      <c r="CD55" s="231"/>
      <c r="CE55" s="231"/>
      <c r="CF55" s="231"/>
      <c r="CG55" s="231"/>
      <c r="CH55" s="231"/>
      <c r="CI55" s="231"/>
      <c r="CJ55" s="231"/>
      <c r="CK55" s="231"/>
      <c r="CL55" s="231"/>
      <c r="CM55" s="231"/>
      <c r="CN55" s="231"/>
      <c r="CO55" s="231"/>
      <c r="CP55" s="231"/>
      <c r="CQ55" s="231"/>
      <c r="CR55" s="231"/>
      <c r="CS55" s="231"/>
      <c r="CT55" s="231"/>
      <c r="CU55" s="231"/>
      <c r="CV55" s="231"/>
      <c r="CW55" s="231"/>
      <c r="CX55" s="231"/>
      <c r="CY55" s="231"/>
      <c r="CZ55" s="231"/>
      <c r="DA55" s="231"/>
      <c r="DB55" s="231"/>
      <c r="DC55" s="231"/>
      <c r="DD55" s="231"/>
      <c r="DE55" s="231"/>
      <c r="DF55" s="231"/>
      <c r="DG55" s="231"/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1"/>
      <c r="DS55" s="231"/>
      <c r="DT55" s="231"/>
      <c r="DU55" s="231"/>
      <c r="DV55" s="231"/>
      <c r="DW55" s="231"/>
      <c r="DX55" s="231"/>
      <c r="DY55" s="231"/>
      <c r="DZ55" s="231"/>
      <c r="EA55" s="231"/>
      <c r="EB55" s="231"/>
      <c r="EC55" s="231"/>
      <c r="ED55" s="231"/>
      <c r="EE55" s="231"/>
      <c r="EF55" s="231"/>
      <c r="EG55" s="231"/>
      <c r="EH55" s="231"/>
      <c r="EI55" s="231"/>
      <c r="EJ55" s="231"/>
      <c r="EK55" s="231"/>
      <c r="EL55" s="231"/>
      <c r="EM55" s="231"/>
      <c r="EN55" s="231"/>
      <c r="EO55" s="231"/>
      <c r="EP55" s="231"/>
      <c r="EQ55" s="231"/>
      <c r="ER55" s="231"/>
      <c r="ES55" s="231"/>
      <c r="ET55" s="231"/>
      <c r="EU55" s="231"/>
      <c r="EV55" s="231"/>
      <c r="EW55" s="231"/>
      <c r="EX55" s="231"/>
      <c r="EY55" s="231"/>
      <c r="EZ55" s="231"/>
      <c r="FA55" s="231"/>
      <c r="FB55" s="231"/>
      <c r="FC55" s="231"/>
      <c r="FD55" s="231"/>
      <c r="FE55" s="231"/>
      <c r="FF55" s="231"/>
      <c r="FG55" s="231"/>
      <c r="FH55" s="231"/>
      <c r="FI55" s="231"/>
      <c r="FJ55" s="231"/>
      <c r="FK55" s="231"/>
      <c r="FL55" s="231"/>
      <c r="FM55" s="231"/>
      <c r="FN55" s="231"/>
      <c r="FO55" s="231"/>
      <c r="FP55" s="231"/>
      <c r="FQ55" s="231"/>
      <c r="FR55" s="231"/>
      <c r="FS55" s="231"/>
      <c r="FT55" s="231"/>
      <c r="FU55" s="231"/>
      <c r="FV55" s="231"/>
      <c r="FW55" s="231"/>
      <c r="FX55" s="231"/>
      <c r="FY55" s="231"/>
      <c r="FZ55" s="231"/>
      <c r="GA55" s="231"/>
      <c r="GB55" s="231"/>
      <c r="GC55" s="231"/>
      <c r="GD55" s="231"/>
      <c r="GE55" s="231"/>
      <c r="GF55" s="231"/>
      <c r="GG55" s="231"/>
      <c r="GH55" s="231"/>
      <c r="GI55" s="231"/>
      <c r="GJ55" s="231"/>
      <c r="GK55" s="231"/>
      <c r="GL55" s="231"/>
      <c r="GM55" s="231"/>
      <c r="GN55" s="231"/>
      <c r="GO55" s="231"/>
      <c r="GP55" s="231"/>
      <c r="GQ55" s="231"/>
      <c r="GR55" s="231"/>
      <c r="GS55" s="231"/>
      <c r="GT55" s="231"/>
      <c r="GU55" s="231"/>
      <c r="GV55" s="231"/>
      <c r="GW55" s="231"/>
      <c r="GX55" s="231"/>
      <c r="GY55" s="231"/>
      <c r="GZ55" s="231"/>
      <c r="HA55" s="231"/>
      <c r="HB55" s="231"/>
      <c r="HC55" s="231"/>
      <c r="HD55" s="231"/>
      <c r="HE55" s="231"/>
      <c r="HF55" s="231"/>
      <c r="HG55" s="231"/>
      <c r="HH55" s="231"/>
      <c r="HI55" s="231"/>
      <c r="HJ55" s="231"/>
      <c r="HK55" s="231"/>
      <c r="HL55" s="231"/>
      <c r="HM55" s="231"/>
      <c r="HN55" s="231"/>
      <c r="HO55" s="231"/>
      <c r="HP55" s="231"/>
      <c r="HQ55" s="231"/>
      <c r="HR55" s="231"/>
      <c r="HS55" s="231"/>
      <c r="HT55" s="231"/>
      <c r="HU55" s="231"/>
      <c r="HV55" s="231"/>
      <c r="HW55" s="231"/>
      <c r="HX55" s="231"/>
      <c r="HY55" s="231"/>
      <c r="HZ55" s="231"/>
      <c r="IA55" s="231"/>
      <c r="IB55" s="231"/>
      <c r="IC55" s="231"/>
      <c r="ID55" s="231"/>
      <c r="IE55" s="231"/>
      <c r="IF55" s="231"/>
      <c r="IG55" s="231"/>
      <c r="IH55" s="231"/>
      <c r="II55" s="231"/>
      <c r="IJ55" s="231"/>
      <c r="IK55" s="231"/>
      <c r="IL55" s="231"/>
      <c r="IM55" s="231"/>
      <c r="IN55" s="231"/>
      <c r="IO55" s="231"/>
      <c r="IP55" s="231"/>
      <c r="IQ55" s="231"/>
      <c r="IR55" s="231"/>
      <c r="IS55" s="231"/>
      <c r="IT55" s="231"/>
      <c r="IU55" s="231"/>
      <c r="IV55" s="231"/>
      <c r="IW55" s="231"/>
    </row>
    <row r="56" customFormat="false" ht="15" hidden="false" customHeight="false" outlineLevel="0" collapsed="false">
      <c r="A56" s="231"/>
      <c r="B56" s="236"/>
      <c r="C56" s="237"/>
      <c r="D56" s="238"/>
      <c r="E56" s="239"/>
      <c r="F56" s="239"/>
      <c r="G56" s="239"/>
      <c r="H56" s="240"/>
      <c r="I56" s="241"/>
      <c r="J56" s="241"/>
      <c r="K56" s="239"/>
      <c r="L56" s="242"/>
      <c r="M56" s="242"/>
      <c r="N56" s="242"/>
      <c r="O56" s="235"/>
      <c r="P56" s="242"/>
      <c r="Q56" s="242"/>
      <c r="R56" s="242"/>
      <c r="S56" s="239"/>
      <c r="T56" s="237"/>
      <c r="U56" s="237"/>
      <c r="V56" s="242"/>
      <c r="W56" s="231"/>
      <c r="X56" s="237"/>
      <c r="Y56" s="243"/>
      <c r="Z56" s="242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7"/>
      <c r="AL56" s="237"/>
      <c r="AM56" s="242"/>
      <c r="AN56" s="235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231"/>
      <c r="CB56" s="231"/>
      <c r="CC56" s="231"/>
      <c r="CD56" s="231"/>
      <c r="CE56" s="231"/>
      <c r="CF56" s="231"/>
      <c r="CG56" s="231"/>
      <c r="CH56" s="231"/>
      <c r="CI56" s="231"/>
      <c r="CJ56" s="231"/>
      <c r="CK56" s="231"/>
      <c r="CL56" s="231"/>
      <c r="CM56" s="231"/>
      <c r="CN56" s="231"/>
      <c r="CO56" s="231"/>
      <c r="CP56" s="231"/>
      <c r="CQ56" s="231"/>
      <c r="CR56" s="231"/>
      <c r="CS56" s="231"/>
      <c r="CT56" s="231"/>
      <c r="CU56" s="231"/>
      <c r="CV56" s="231"/>
      <c r="CW56" s="231"/>
      <c r="CX56" s="231"/>
      <c r="CY56" s="231"/>
      <c r="CZ56" s="231"/>
      <c r="DA56" s="231"/>
      <c r="DB56" s="231"/>
      <c r="DC56" s="231"/>
      <c r="DD56" s="231"/>
      <c r="DE56" s="231"/>
      <c r="DF56" s="231"/>
      <c r="DG56" s="231"/>
      <c r="DH56" s="231"/>
      <c r="DI56" s="231"/>
      <c r="DJ56" s="231"/>
      <c r="DK56" s="231"/>
      <c r="DL56" s="231"/>
      <c r="DM56" s="231"/>
      <c r="DN56" s="231"/>
      <c r="DO56" s="231"/>
      <c r="DP56" s="231"/>
      <c r="DQ56" s="231"/>
      <c r="DR56" s="231"/>
      <c r="DS56" s="231"/>
      <c r="DT56" s="231"/>
      <c r="DU56" s="231"/>
      <c r="DV56" s="231"/>
      <c r="DW56" s="231"/>
      <c r="DX56" s="231"/>
      <c r="DY56" s="231"/>
      <c r="DZ56" s="231"/>
      <c r="EA56" s="231"/>
      <c r="EB56" s="231"/>
      <c r="EC56" s="231"/>
      <c r="ED56" s="231"/>
      <c r="EE56" s="231"/>
      <c r="EF56" s="231"/>
      <c r="EG56" s="231"/>
      <c r="EH56" s="231"/>
      <c r="EI56" s="231"/>
      <c r="EJ56" s="231"/>
      <c r="EK56" s="231"/>
      <c r="EL56" s="231"/>
      <c r="EM56" s="231"/>
      <c r="EN56" s="231"/>
      <c r="EO56" s="231"/>
      <c r="EP56" s="231"/>
      <c r="EQ56" s="231"/>
      <c r="ER56" s="231"/>
      <c r="ES56" s="231"/>
      <c r="ET56" s="231"/>
      <c r="EU56" s="231"/>
      <c r="EV56" s="231"/>
      <c r="EW56" s="231"/>
      <c r="EX56" s="231"/>
      <c r="EY56" s="231"/>
      <c r="EZ56" s="231"/>
      <c r="FA56" s="231"/>
      <c r="FB56" s="231"/>
      <c r="FC56" s="231"/>
      <c r="FD56" s="231"/>
      <c r="FE56" s="231"/>
      <c r="FF56" s="231"/>
      <c r="FG56" s="231"/>
      <c r="FH56" s="231"/>
      <c r="FI56" s="231"/>
      <c r="FJ56" s="231"/>
      <c r="FK56" s="231"/>
      <c r="FL56" s="231"/>
      <c r="FM56" s="231"/>
      <c r="FN56" s="231"/>
      <c r="FO56" s="231"/>
      <c r="FP56" s="231"/>
      <c r="FQ56" s="231"/>
      <c r="FR56" s="231"/>
      <c r="FS56" s="231"/>
      <c r="FT56" s="231"/>
      <c r="FU56" s="231"/>
      <c r="FV56" s="231"/>
      <c r="FW56" s="231"/>
      <c r="FX56" s="231"/>
      <c r="FY56" s="231"/>
      <c r="FZ56" s="231"/>
      <c r="GA56" s="231"/>
      <c r="GB56" s="231"/>
      <c r="GC56" s="231"/>
      <c r="GD56" s="231"/>
      <c r="GE56" s="231"/>
      <c r="GF56" s="231"/>
      <c r="GG56" s="231"/>
      <c r="GH56" s="231"/>
      <c r="GI56" s="231"/>
      <c r="GJ56" s="231"/>
      <c r="GK56" s="231"/>
      <c r="GL56" s="231"/>
      <c r="GM56" s="231"/>
      <c r="GN56" s="231"/>
      <c r="GO56" s="231"/>
      <c r="GP56" s="231"/>
      <c r="GQ56" s="231"/>
      <c r="GR56" s="231"/>
      <c r="GS56" s="231"/>
      <c r="GT56" s="231"/>
      <c r="GU56" s="231"/>
      <c r="GV56" s="231"/>
      <c r="GW56" s="231"/>
      <c r="GX56" s="231"/>
      <c r="GY56" s="231"/>
      <c r="GZ56" s="231"/>
      <c r="HA56" s="231"/>
      <c r="HB56" s="231"/>
      <c r="HC56" s="231"/>
      <c r="HD56" s="231"/>
      <c r="HE56" s="231"/>
      <c r="HF56" s="231"/>
      <c r="HG56" s="231"/>
      <c r="HH56" s="231"/>
      <c r="HI56" s="231"/>
      <c r="HJ56" s="231"/>
      <c r="HK56" s="231"/>
      <c r="HL56" s="231"/>
      <c r="HM56" s="231"/>
      <c r="HN56" s="231"/>
      <c r="HO56" s="231"/>
      <c r="HP56" s="231"/>
      <c r="HQ56" s="231"/>
      <c r="HR56" s="231"/>
      <c r="HS56" s="231"/>
      <c r="HT56" s="231"/>
      <c r="HU56" s="231"/>
      <c r="HV56" s="231"/>
      <c r="HW56" s="231"/>
      <c r="HX56" s="231"/>
      <c r="HY56" s="231"/>
      <c r="HZ56" s="231"/>
      <c r="IA56" s="231"/>
      <c r="IB56" s="231"/>
      <c r="IC56" s="231"/>
      <c r="ID56" s="231"/>
      <c r="IE56" s="231"/>
      <c r="IF56" s="231"/>
      <c r="IG56" s="231"/>
      <c r="IH56" s="231"/>
      <c r="II56" s="231"/>
      <c r="IJ56" s="231"/>
      <c r="IK56" s="231"/>
      <c r="IL56" s="231"/>
      <c r="IM56" s="231"/>
      <c r="IN56" s="231"/>
      <c r="IO56" s="231"/>
      <c r="IP56" s="231"/>
      <c r="IQ56" s="231"/>
      <c r="IR56" s="231"/>
      <c r="IS56" s="231"/>
      <c r="IT56" s="231"/>
      <c r="IU56" s="231"/>
      <c r="IV56" s="231"/>
      <c r="IW56" s="231"/>
    </row>
    <row r="57" customFormat="false" ht="15" hidden="false" customHeight="false" outlineLevel="0" collapsed="false">
      <c r="A57" s="231"/>
      <c r="B57" s="186" t="n">
        <f aca="false">-'Adayt Summary '!C31-'Adayt Summary '!C32</f>
        <v>-0</v>
      </c>
      <c r="C57" s="194" t="n">
        <v>-200000</v>
      </c>
      <c r="D57" s="195" t="n">
        <f aca="false">B57-C57</f>
        <v>200000</v>
      </c>
      <c r="E57" s="189"/>
      <c r="F57" s="189"/>
      <c r="G57" s="189"/>
      <c r="H57" s="244" t="s">
        <v>174</v>
      </c>
      <c r="I57" s="245" t="n">
        <v>0</v>
      </c>
      <c r="J57" s="245"/>
      <c r="K57" s="189"/>
      <c r="L57" s="197"/>
      <c r="M57" s="197"/>
      <c r="N57" s="197"/>
      <c r="O57" s="235"/>
      <c r="P57" s="197"/>
      <c r="Q57" s="197"/>
      <c r="R57" s="197"/>
      <c r="S57" s="189"/>
      <c r="T57" s="246"/>
      <c r="U57" s="246"/>
      <c r="V57" s="197"/>
      <c r="W57" s="231"/>
      <c r="X57" s="202" t="n">
        <f aca="false">+L57+T57</f>
        <v>0</v>
      </c>
      <c r="Y57" s="194" t="n">
        <v>0</v>
      </c>
      <c r="Z57" s="219" t="n">
        <f aca="false">X57-Y57</f>
        <v>0</v>
      </c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46"/>
      <c r="AL57" s="246"/>
      <c r="AM57" s="197" t="n">
        <f aca="false">AK57-AL57</f>
        <v>0</v>
      </c>
      <c r="AN57" s="235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231"/>
      <c r="CB57" s="231"/>
      <c r="CC57" s="231"/>
      <c r="CD57" s="231"/>
      <c r="CE57" s="231"/>
      <c r="CF57" s="231"/>
      <c r="CG57" s="231"/>
      <c r="CH57" s="231"/>
      <c r="CI57" s="231"/>
      <c r="CJ57" s="231"/>
      <c r="CK57" s="231"/>
      <c r="CL57" s="231"/>
      <c r="CM57" s="231"/>
      <c r="CN57" s="231"/>
      <c r="CO57" s="231"/>
      <c r="CP57" s="231"/>
      <c r="CQ57" s="231"/>
      <c r="CR57" s="231"/>
      <c r="CS57" s="231"/>
      <c r="CT57" s="231"/>
      <c r="CU57" s="231"/>
      <c r="CV57" s="231"/>
      <c r="CW57" s="231"/>
      <c r="CX57" s="231"/>
      <c r="CY57" s="231"/>
      <c r="CZ57" s="231"/>
      <c r="DA57" s="231"/>
      <c r="DB57" s="231"/>
      <c r="DC57" s="231"/>
      <c r="DD57" s="231"/>
      <c r="DE57" s="231"/>
      <c r="DF57" s="231"/>
      <c r="DG57" s="231"/>
      <c r="DH57" s="231"/>
      <c r="DI57" s="231"/>
      <c r="DJ57" s="231"/>
      <c r="DK57" s="231"/>
      <c r="DL57" s="231"/>
      <c r="DM57" s="231"/>
      <c r="DN57" s="231"/>
      <c r="DO57" s="231"/>
      <c r="DP57" s="231"/>
      <c r="DQ57" s="231"/>
      <c r="DR57" s="231"/>
      <c r="DS57" s="231"/>
      <c r="DT57" s="231"/>
      <c r="DU57" s="231"/>
      <c r="DV57" s="231"/>
      <c r="DW57" s="231"/>
      <c r="DX57" s="231"/>
      <c r="DY57" s="231"/>
      <c r="DZ57" s="231"/>
      <c r="EA57" s="231"/>
      <c r="EB57" s="231"/>
      <c r="EC57" s="231"/>
      <c r="ED57" s="231"/>
      <c r="EE57" s="231"/>
      <c r="EF57" s="231"/>
      <c r="EG57" s="231"/>
      <c r="EH57" s="231"/>
      <c r="EI57" s="231"/>
      <c r="EJ57" s="231"/>
      <c r="EK57" s="231"/>
      <c r="EL57" s="231"/>
      <c r="EM57" s="231"/>
      <c r="EN57" s="231"/>
      <c r="EO57" s="231"/>
      <c r="EP57" s="231"/>
      <c r="EQ57" s="231"/>
      <c r="ER57" s="231"/>
      <c r="ES57" s="231"/>
      <c r="ET57" s="231"/>
      <c r="EU57" s="231"/>
      <c r="EV57" s="231"/>
      <c r="EW57" s="231"/>
      <c r="EX57" s="231"/>
      <c r="EY57" s="231"/>
      <c r="EZ57" s="231"/>
      <c r="FA57" s="231"/>
      <c r="FB57" s="231"/>
      <c r="FC57" s="231"/>
      <c r="FD57" s="231"/>
      <c r="FE57" s="231"/>
      <c r="FF57" s="231"/>
      <c r="FG57" s="231"/>
      <c r="FH57" s="231"/>
      <c r="FI57" s="231"/>
      <c r="FJ57" s="231"/>
      <c r="FK57" s="231"/>
      <c r="FL57" s="231"/>
      <c r="FM57" s="231"/>
      <c r="FN57" s="231"/>
      <c r="FO57" s="231"/>
      <c r="FP57" s="231"/>
      <c r="FQ57" s="231"/>
      <c r="FR57" s="231"/>
      <c r="FS57" s="231"/>
      <c r="FT57" s="231"/>
      <c r="FU57" s="231"/>
      <c r="FV57" s="231"/>
      <c r="FW57" s="231"/>
      <c r="FX57" s="231"/>
      <c r="FY57" s="231"/>
      <c r="FZ57" s="231"/>
      <c r="GA57" s="231"/>
      <c r="GB57" s="231"/>
      <c r="GC57" s="231"/>
      <c r="GD57" s="231"/>
      <c r="GE57" s="231"/>
      <c r="GF57" s="231"/>
      <c r="GG57" s="231"/>
      <c r="GH57" s="231"/>
      <c r="GI57" s="231"/>
      <c r="GJ57" s="231"/>
      <c r="GK57" s="231"/>
      <c r="GL57" s="231"/>
      <c r="GM57" s="231"/>
      <c r="GN57" s="231"/>
      <c r="GO57" s="231"/>
      <c r="GP57" s="231"/>
      <c r="GQ57" s="231"/>
      <c r="GR57" s="231"/>
      <c r="GS57" s="231"/>
      <c r="GT57" s="231"/>
      <c r="GU57" s="231"/>
      <c r="GV57" s="231"/>
      <c r="GW57" s="231"/>
      <c r="GX57" s="231"/>
      <c r="GY57" s="231"/>
      <c r="GZ57" s="231"/>
      <c r="HA57" s="231"/>
      <c r="HB57" s="231"/>
      <c r="HC57" s="231"/>
      <c r="HD57" s="231"/>
      <c r="HE57" s="231"/>
      <c r="HF57" s="231"/>
      <c r="HG57" s="231"/>
      <c r="HH57" s="231"/>
      <c r="HI57" s="231"/>
      <c r="HJ57" s="231"/>
      <c r="HK57" s="231"/>
      <c r="HL57" s="231"/>
      <c r="HM57" s="231"/>
      <c r="HN57" s="231"/>
      <c r="HO57" s="231"/>
      <c r="HP57" s="231"/>
      <c r="HQ57" s="231"/>
      <c r="HR57" s="231"/>
      <c r="HS57" s="231"/>
      <c r="HT57" s="231"/>
      <c r="HU57" s="231"/>
      <c r="HV57" s="231"/>
      <c r="HW57" s="231"/>
      <c r="HX57" s="231"/>
      <c r="HY57" s="231"/>
      <c r="HZ57" s="231"/>
      <c r="IA57" s="231"/>
      <c r="IB57" s="231"/>
      <c r="IC57" s="231"/>
      <c r="ID57" s="231"/>
      <c r="IE57" s="231"/>
      <c r="IF57" s="231"/>
      <c r="IG57" s="231"/>
      <c r="IH57" s="231"/>
      <c r="II57" s="231"/>
      <c r="IJ57" s="231"/>
      <c r="IK57" s="231"/>
      <c r="IL57" s="231"/>
      <c r="IM57" s="231"/>
      <c r="IN57" s="231"/>
      <c r="IO57" s="231"/>
      <c r="IP57" s="231"/>
      <c r="IQ57" s="231"/>
      <c r="IR57" s="231"/>
      <c r="IS57" s="231"/>
      <c r="IT57" s="231"/>
      <c r="IU57" s="231"/>
      <c r="IV57" s="231"/>
      <c r="IW57" s="231"/>
    </row>
    <row r="58" customFormat="false" ht="15" hidden="false" customHeight="false" outlineLevel="0" collapsed="false">
      <c r="A58" s="231"/>
      <c r="B58" s="228" t="n">
        <v>0</v>
      </c>
      <c r="C58" s="187" t="n">
        <v>0</v>
      </c>
      <c r="D58" s="188" t="n">
        <f aca="false">B58-C58</f>
        <v>0</v>
      </c>
      <c r="E58" s="189"/>
      <c r="F58" s="189"/>
      <c r="G58" s="189"/>
      <c r="H58" s="244" t="s">
        <v>175</v>
      </c>
      <c r="I58" s="245" t="n">
        <v>0</v>
      </c>
      <c r="J58" s="245"/>
      <c r="K58" s="189"/>
      <c r="L58" s="197"/>
      <c r="M58" s="197"/>
      <c r="N58" s="197"/>
      <c r="O58" s="235"/>
      <c r="P58" s="197"/>
      <c r="Q58" s="197"/>
      <c r="R58" s="197"/>
      <c r="S58" s="189"/>
      <c r="T58" s="246"/>
      <c r="U58" s="246"/>
      <c r="V58" s="197"/>
      <c r="W58" s="231"/>
      <c r="X58" s="194" t="n">
        <f aca="false">B58</f>
        <v>0</v>
      </c>
      <c r="Y58" s="194" t="n">
        <v>0</v>
      </c>
      <c r="Z58" s="219" t="n">
        <f aca="false">X58-Y58</f>
        <v>0</v>
      </c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46" t="n">
        <v>0</v>
      </c>
      <c r="AL58" s="246" t="n">
        <v>0</v>
      </c>
      <c r="AM58" s="197" t="n">
        <f aca="false">AK58-AL58</f>
        <v>0</v>
      </c>
      <c r="AN58" s="235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  <c r="CA58" s="231"/>
      <c r="CB58" s="231"/>
      <c r="CC58" s="231"/>
      <c r="CD58" s="231"/>
      <c r="CE58" s="231"/>
      <c r="CF58" s="231"/>
      <c r="CG58" s="231"/>
      <c r="CH58" s="231"/>
      <c r="CI58" s="231"/>
      <c r="CJ58" s="231"/>
      <c r="CK58" s="231"/>
      <c r="CL58" s="231"/>
      <c r="CM58" s="231"/>
      <c r="CN58" s="231"/>
      <c r="CO58" s="231"/>
      <c r="CP58" s="231"/>
      <c r="CQ58" s="231"/>
      <c r="CR58" s="231"/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1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1"/>
      <c r="EF58" s="231"/>
      <c r="EG58" s="231"/>
      <c r="EH58" s="231"/>
      <c r="EI58" s="231"/>
      <c r="EJ58" s="231"/>
      <c r="EK58" s="231"/>
      <c r="EL58" s="231"/>
      <c r="EM58" s="231"/>
      <c r="EN58" s="231"/>
      <c r="EO58" s="231"/>
      <c r="EP58" s="231"/>
      <c r="EQ58" s="231"/>
      <c r="ER58" s="231"/>
      <c r="ES58" s="231"/>
      <c r="ET58" s="231"/>
      <c r="EU58" s="231"/>
      <c r="EV58" s="231"/>
      <c r="EW58" s="231"/>
      <c r="EX58" s="231"/>
      <c r="EY58" s="231"/>
      <c r="EZ58" s="231"/>
      <c r="FA58" s="231"/>
      <c r="FB58" s="231"/>
      <c r="FC58" s="231"/>
      <c r="FD58" s="231"/>
      <c r="FE58" s="231"/>
      <c r="FF58" s="231"/>
      <c r="FG58" s="231"/>
      <c r="FH58" s="231"/>
      <c r="FI58" s="231"/>
      <c r="FJ58" s="231"/>
      <c r="FK58" s="231"/>
      <c r="FL58" s="231"/>
      <c r="FM58" s="231"/>
      <c r="FN58" s="231"/>
      <c r="FO58" s="231"/>
      <c r="FP58" s="231"/>
      <c r="FQ58" s="231"/>
      <c r="FR58" s="231"/>
      <c r="FS58" s="231"/>
      <c r="FT58" s="231"/>
      <c r="FU58" s="231"/>
      <c r="FV58" s="231"/>
      <c r="FW58" s="231"/>
      <c r="FX58" s="231"/>
      <c r="FY58" s="231"/>
      <c r="FZ58" s="231"/>
      <c r="GA58" s="231"/>
      <c r="GB58" s="231"/>
      <c r="GC58" s="231"/>
      <c r="GD58" s="231"/>
      <c r="GE58" s="231"/>
      <c r="GF58" s="231"/>
      <c r="GG58" s="231"/>
      <c r="GH58" s="231"/>
      <c r="GI58" s="231"/>
      <c r="GJ58" s="231"/>
      <c r="GK58" s="231"/>
      <c r="GL58" s="231"/>
      <c r="GM58" s="231"/>
      <c r="GN58" s="231"/>
      <c r="GO58" s="231"/>
      <c r="GP58" s="231"/>
      <c r="GQ58" s="231"/>
      <c r="GR58" s="231"/>
      <c r="GS58" s="231"/>
      <c r="GT58" s="231"/>
      <c r="GU58" s="231"/>
      <c r="GV58" s="231"/>
      <c r="GW58" s="231"/>
      <c r="GX58" s="231"/>
      <c r="GY58" s="231"/>
      <c r="GZ58" s="231"/>
      <c r="HA58" s="231"/>
      <c r="HB58" s="231"/>
      <c r="HC58" s="231"/>
      <c r="HD58" s="231"/>
      <c r="HE58" s="231"/>
      <c r="HF58" s="231"/>
      <c r="HG58" s="231"/>
      <c r="HH58" s="231"/>
      <c r="HI58" s="231"/>
      <c r="HJ58" s="231"/>
      <c r="HK58" s="231"/>
      <c r="HL58" s="231"/>
      <c r="HM58" s="231"/>
      <c r="HN58" s="231"/>
      <c r="HO58" s="231"/>
      <c r="HP58" s="231"/>
      <c r="HQ58" s="231"/>
      <c r="HR58" s="231"/>
      <c r="HS58" s="231"/>
      <c r="HT58" s="231"/>
      <c r="HU58" s="231"/>
      <c r="HV58" s="231"/>
      <c r="HW58" s="231"/>
      <c r="HX58" s="231"/>
      <c r="HY58" s="231"/>
      <c r="HZ58" s="231"/>
      <c r="IA58" s="231"/>
      <c r="IB58" s="231"/>
      <c r="IC58" s="231"/>
      <c r="ID58" s="231"/>
      <c r="IE58" s="231"/>
      <c r="IF58" s="231"/>
      <c r="IG58" s="231"/>
      <c r="IH58" s="231"/>
      <c r="II58" s="231"/>
      <c r="IJ58" s="231"/>
      <c r="IK58" s="231"/>
      <c r="IL58" s="231"/>
      <c r="IM58" s="231"/>
      <c r="IN58" s="231"/>
      <c r="IO58" s="231"/>
      <c r="IP58" s="231"/>
      <c r="IQ58" s="231"/>
      <c r="IR58" s="231"/>
      <c r="IS58" s="231"/>
      <c r="IT58" s="231"/>
      <c r="IU58" s="231"/>
      <c r="IV58" s="231"/>
      <c r="IW58" s="231"/>
    </row>
    <row r="59" customFormat="false" ht="15.75" hidden="false" customHeight="false" outlineLevel="0" collapsed="false">
      <c r="A59" s="231"/>
      <c r="B59" s="247" t="n">
        <f aca="false">SUM(B55:B58)</f>
        <v>-1375365.41</v>
      </c>
      <c r="C59" s="248" t="n">
        <f aca="false">SUM(C55:C58)</f>
        <v>-3489360</v>
      </c>
      <c r="D59" s="249" t="n">
        <f aca="false">SUM(D55:D58)</f>
        <v>2113994.59</v>
      </c>
      <c r="E59" s="243"/>
      <c r="F59" s="243"/>
      <c r="G59" s="243"/>
      <c r="H59" s="240" t="s">
        <v>176</v>
      </c>
      <c r="I59" s="250" t="str">
        <f aca="false">+I55</f>
        <v>$996k</v>
      </c>
      <c r="J59" s="241"/>
      <c r="K59" s="243"/>
      <c r="L59" s="247" t="n">
        <f aca="false">SUM(L55:L58)</f>
        <v>-2125862.44</v>
      </c>
      <c r="M59" s="247" t="n">
        <f aca="false">SUM(M55:M58)</f>
        <v>-3382849.7502</v>
      </c>
      <c r="N59" s="247" t="n">
        <f aca="false">SUM(N55:N58)</f>
        <v>1256987.3102</v>
      </c>
      <c r="O59" s="235"/>
      <c r="P59" s="248"/>
      <c r="Q59" s="248"/>
      <c r="R59" s="248"/>
      <c r="S59" s="243"/>
      <c r="T59" s="247" t="n">
        <f aca="false">SUM(T55:T58)</f>
        <v>-7692264.25</v>
      </c>
      <c r="U59" s="247" t="n">
        <f aca="false">SUM(U55:U58)</f>
        <v>-6855997.5</v>
      </c>
      <c r="V59" s="247" t="n">
        <f aca="false">SUM(V55:V58)</f>
        <v>-836266.75</v>
      </c>
      <c r="W59" s="231"/>
      <c r="X59" s="251" t="n">
        <f aca="false">SUM(X55:X58)</f>
        <v>-11193492.1</v>
      </c>
      <c r="Y59" s="251" t="n">
        <f aca="false">SUM(Y55:Y58)</f>
        <v>-11614212.6602</v>
      </c>
      <c r="Z59" s="251" t="n">
        <f aca="false">SUM(Z55:Z58)</f>
        <v>420720.5602</v>
      </c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48" t="n">
        <f aca="false">SUM(AK55:AK58)</f>
        <v>0</v>
      </c>
      <c r="AL59" s="248" t="n">
        <f aca="false">SUM(AL55:AL58)</f>
        <v>0</v>
      </c>
      <c r="AM59" s="248" t="n">
        <f aca="false">SUM(AM55:AM58)</f>
        <v>0</v>
      </c>
      <c r="AN59" s="235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  <c r="CF59" s="231"/>
      <c r="CG59" s="231"/>
      <c r="CH59" s="231"/>
      <c r="CI59" s="231"/>
      <c r="CJ59" s="231"/>
      <c r="CK59" s="231"/>
      <c r="CL59" s="231"/>
      <c r="CM59" s="231"/>
      <c r="CN59" s="231"/>
      <c r="CO59" s="231"/>
      <c r="CP59" s="231"/>
      <c r="CQ59" s="231"/>
      <c r="CR59" s="231"/>
      <c r="CS59" s="231"/>
      <c r="CT59" s="231"/>
      <c r="CU59" s="231"/>
      <c r="CV59" s="231"/>
      <c r="CW59" s="231"/>
      <c r="CX59" s="231"/>
      <c r="CY59" s="231"/>
      <c r="CZ59" s="231"/>
      <c r="DA59" s="231"/>
      <c r="DB59" s="231"/>
      <c r="DC59" s="231"/>
      <c r="DD59" s="231"/>
      <c r="DE59" s="231"/>
      <c r="DF59" s="231"/>
      <c r="DG59" s="231"/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1"/>
      <c r="EF59" s="231"/>
      <c r="EG59" s="231"/>
      <c r="EH59" s="231"/>
      <c r="EI59" s="231"/>
      <c r="EJ59" s="231"/>
      <c r="EK59" s="231"/>
      <c r="EL59" s="231"/>
      <c r="EM59" s="231"/>
      <c r="EN59" s="231"/>
      <c r="EO59" s="231"/>
      <c r="EP59" s="231"/>
      <c r="EQ59" s="231"/>
      <c r="ER59" s="231"/>
      <c r="ES59" s="231"/>
      <c r="ET59" s="231"/>
      <c r="EU59" s="231"/>
      <c r="EV59" s="231"/>
      <c r="EW59" s="231"/>
      <c r="EX59" s="231"/>
      <c r="EY59" s="231"/>
      <c r="EZ59" s="231"/>
      <c r="FA59" s="231"/>
      <c r="FB59" s="231"/>
      <c r="FC59" s="231"/>
      <c r="FD59" s="231"/>
      <c r="FE59" s="231"/>
      <c r="FF59" s="231"/>
      <c r="FG59" s="231"/>
      <c r="FH59" s="231"/>
      <c r="FI59" s="231"/>
      <c r="FJ59" s="231"/>
      <c r="FK59" s="231"/>
      <c r="FL59" s="231"/>
      <c r="FM59" s="231"/>
      <c r="FN59" s="231"/>
      <c r="FO59" s="231"/>
      <c r="FP59" s="231"/>
      <c r="FQ59" s="231"/>
      <c r="FR59" s="231"/>
      <c r="FS59" s="231"/>
      <c r="FT59" s="231"/>
      <c r="FU59" s="231"/>
      <c r="FV59" s="231"/>
      <c r="FW59" s="231"/>
      <c r="FX59" s="231"/>
      <c r="FY59" s="231"/>
      <c r="FZ59" s="231"/>
      <c r="GA59" s="231"/>
      <c r="GB59" s="231"/>
      <c r="GC59" s="231"/>
      <c r="GD59" s="231"/>
      <c r="GE59" s="231"/>
      <c r="GF59" s="231"/>
      <c r="GG59" s="231"/>
      <c r="GH59" s="231"/>
      <c r="GI59" s="231"/>
      <c r="GJ59" s="231"/>
      <c r="GK59" s="231"/>
      <c r="GL59" s="231"/>
      <c r="GM59" s="231"/>
      <c r="GN59" s="231"/>
      <c r="GO59" s="231"/>
      <c r="GP59" s="231"/>
      <c r="GQ59" s="231"/>
      <c r="GR59" s="231"/>
      <c r="GS59" s="231"/>
      <c r="GT59" s="231"/>
      <c r="GU59" s="231"/>
      <c r="GV59" s="231"/>
      <c r="GW59" s="231"/>
      <c r="GX59" s="231"/>
      <c r="GY59" s="231"/>
      <c r="GZ59" s="231"/>
      <c r="HA59" s="231"/>
      <c r="HB59" s="231"/>
      <c r="HC59" s="231"/>
      <c r="HD59" s="231"/>
      <c r="HE59" s="231"/>
      <c r="HF59" s="231"/>
      <c r="HG59" s="231"/>
      <c r="HH59" s="231"/>
      <c r="HI59" s="231"/>
      <c r="HJ59" s="231"/>
      <c r="HK59" s="231"/>
      <c r="HL59" s="231"/>
      <c r="HM59" s="231"/>
      <c r="HN59" s="231"/>
      <c r="HO59" s="231"/>
      <c r="HP59" s="231"/>
      <c r="HQ59" s="231"/>
      <c r="HR59" s="231"/>
      <c r="HS59" s="231"/>
      <c r="HT59" s="231"/>
      <c r="HU59" s="231"/>
      <c r="HV59" s="231"/>
      <c r="HW59" s="231"/>
      <c r="HX59" s="231"/>
      <c r="HY59" s="231"/>
      <c r="HZ59" s="231"/>
      <c r="IA59" s="231"/>
      <c r="IB59" s="231"/>
      <c r="IC59" s="231"/>
      <c r="ID59" s="231"/>
      <c r="IE59" s="231"/>
      <c r="IF59" s="231"/>
      <c r="IG59" s="231"/>
      <c r="IH59" s="231"/>
      <c r="II59" s="231"/>
      <c r="IJ59" s="231"/>
      <c r="IK59" s="231"/>
      <c r="IL59" s="231"/>
      <c r="IM59" s="231"/>
      <c r="IN59" s="231"/>
      <c r="IO59" s="231"/>
      <c r="IP59" s="231"/>
      <c r="IQ59" s="231"/>
      <c r="IR59" s="231"/>
      <c r="IS59" s="231"/>
      <c r="IT59" s="231"/>
      <c r="IU59" s="231"/>
      <c r="IV59" s="231"/>
      <c r="IW59" s="231"/>
    </row>
    <row r="60" customFormat="false" ht="15.75" hidden="false" customHeight="false" outlineLevel="0" collapsed="false">
      <c r="A60" s="231"/>
      <c r="B60" s="236"/>
      <c r="C60" s="237"/>
      <c r="D60" s="238"/>
      <c r="E60" s="239"/>
      <c r="F60" s="239"/>
      <c r="G60" s="239"/>
      <c r="H60" s="240"/>
      <c r="I60" s="241"/>
      <c r="J60" s="241"/>
      <c r="K60" s="239"/>
      <c r="L60" s="242"/>
      <c r="M60" s="242"/>
      <c r="N60" s="242"/>
      <c r="O60" s="235"/>
      <c r="P60" s="242"/>
      <c r="Q60" s="242"/>
      <c r="R60" s="242"/>
      <c r="S60" s="239"/>
      <c r="T60" s="237"/>
      <c r="U60" s="237"/>
      <c r="V60" s="242"/>
      <c r="W60" s="231"/>
      <c r="X60" s="202"/>
      <c r="Y60" s="211"/>
      <c r="Z60" s="209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7"/>
      <c r="AL60" s="237"/>
      <c r="AM60" s="242"/>
      <c r="AN60" s="235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/>
      <c r="BA60" s="231"/>
      <c r="BB60" s="231"/>
      <c r="BC60" s="231"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/>
      <c r="BN60" s="231"/>
      <c r="BO60" s="231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231"/>
      <c r="CB60" s="231"/>
      <c r="CC60" s="231"/>
      <c r="CD60" s="231"/>
      <c r="CE60" s="231"/>
      <c r="CF60" s="231"/>
      <c r="CG60" s="231"/>
      <c r="CH60" s="231"/>
      <c r="CI60" s="231"/>
      <c r="CJ60" s="231"/>
      <c r="CK60" s="231"/>
      <c r="CL60" s="231"/>
      <c r="CM60" s="231"/>
      <c r="CN60" s="231"/>
      <c r="CO60" s="231"/>
      <c r="CP60" s="231"/>
      <c r="CQ60" s="231"/>
      <c r="CR60" s="231"/>
      <c r="CS60" s="231"/>
      <c r="CT60" s="231"/>
      <c r="CU60" s="231"/>
      <c r="CV60" s="231"/>
      <c r="CW60" s="231"/>
      <c r="CX60" s="231"/>
      <c r="CY60" s="231"/>
      <c r="CZ60" s="231"/>
      <c r="DA60" s="231"/>
      <c r="DB60" s="231"/>
      <c r="DC60" s="231"/>
      <c r="DD60" s="231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  <c r="EH60" s="231"/>
      <c r="EI60" s="231"/>
      <c r="EJ60" s="231"/>
      <c r="EK60" s="231"/>
      <c r="EL60" s="231"/>
      <c r="EM60" s="231"/>
      <c r="EN60" s="231"/>
      <c r="EO60" s="231"/>
      <c r="EP60" s="231"/>
      <c r="EQ60" s="231"/>
      <c r="ER60" s="231"/>
      <c r="ES60" s="231"/>
      <c r="ET60" s="231"/>
      <c r="EU60" s="231"/>
      <c r="EV60" s="231"/>
      <c r="EW60" s="231"/>
      <c r="EX60" s="231"/>
      <c r="EY60" s="231"/>
      <c r="EZ60" s="231"/>
      <c r="FA60" s="231"/>
      <c r="FB60" s="231"/>
      <c r="FC60" s="231"/>
      <c r="FD60" s="231"/>
      <c r="FE60" s="231"/>
      <c r="FF60" s="231"/>
      <c r="FG60" s="231"/>
      <c r="FH60" s="231"/>
      <c r="FI60" s="231"/>
      <c r="FJ60" s="231"/>
      <c r="FK60" s="231"/>
      <c r="FL60" s="231"/>
      <c r="FM60" s="231"/>
      <c r="FN60" s="231"/>
      <c r="FO60" s="231"/>
      <c r="FP60" s="231"/>
      <c r="FQ60" s="231"/>
      <c r="FR60" s="231"/>
      <c r="FS60" s="231"/>
      <c r="FT60" s="231"/>
      <c r="FU60" s="231"/>
      <c r="FV60" s="231"/>
      <c r="FW60" s="231"/>
      <c r="FX60" s="231"/>
      <c r="FY60" s="231"/>
      <c r="FZ60" s="231"/>
      <c r="GA60" s="231"/>
      <c r="GB60" s="231"/>
      <c r="GC60" s="231"/>
      <c r="GD60" s="231"/>
      <c r="GE60" s="231"/>
      <c r="GF60" s="231"/>
      <c r="GG60" s="231"/>
      <c r="GH60" s="231"/>
      <c r="GI60" s="231"/>
      <c r="GJ60" s="231"/>
      <c r="GK60" s="231"/>
      <c r="GL60" s="231"/>
      <c r="GM60" s="231"/>
      <c r="GN60" s="231"/>
      <c r="GO60" s="231"/>
      <c r="GP60" s="231"/>
      <c r="GQ60" s="231"/>
      <c r="GR60" s="231"/>
      <c r="GS60" s="231"/>
      <c r="GT60" s="231"/>
      <c r="GU60" s="231"/>
      <c r="GV60" s="231"/>
      <c r="GW60" s="231"/>
      <c r="GX60" s="231"/>
      <c r="GY60" s="231"/>
      <c r="GZ60" s="231"/>
      <c r="HA60" s="231"/>
      <c r="HB60" s="231"/>
      <c r="HC60" s="231"/>
      <c r="HD60" s="231"/>
      <c r="HE60" s="231"/>
      <c r="HF60" s="231"/>
      <c r="HG60" s="231"/>
      <c r="HH60" s="231"/>
      <c r="HI60" s="231"/>
      <c r="HJ60" s="231"/>
      <c r="HK60" s="231"/>
      <c r="HL60" s="231"/>
      <c r="HM60" s="231"/>
      <c r="HN60" s="231"/>
      <c r="HO60" s="231"/>
      <c r="HP60" s="231"/>
      <c r="HQ60" s="231"/>
      <c r="HR60" s="231"/>
      <c r="HS60" s="231"/>
      <c r="HT60" s="231"/>
      <c r="HU60" s="231"/>
      <c r="HV60" s="231"/>
      <c r="HW60" s="231"/>
      <c r="HX60" s="231"/>
      <c r="HY60" s="231"/>
      <c r="HZ60" s="231"/>
      <c r="IA60" s="231"/>
      <c r="IB60" s="231"/>
      <c r="IC60" s="231"/>
      <c r="ID60" s="231"/>
      <c r="IE60" s="231"/>
      <c r="IF60" s="231"/>
      <c r="IG60" s="231"/>
      <c r="IH60" s="231"/>
      <c r="II60" s="231"/>
      <c r="IJ60" s="231"/>
      <c r="IK60" s="231"/>
      <c r="IL60" s="231"/>
      <c r="IM60" s="231"/>
      <c r="IN60" s="231"/>
      <c r="IO60" s="231"/>
      <c r="IP60" s="231"/>
      <c r="IQ60" s="231"/>
      <c r="IR60" s="231"/>
      <c r="IS60" s="231"/>
      <c r="IT60" s="231"/>
      <c r="IU60" s="231"/>
      <c r="IV60" s="231"/>
      <c r="IW60" s="231"/>
    </row>
    <row r="61" customFormat="false" ht="15" hidden="false" customHeight="false" outlineLevel="0" collapsed="false">
      <c r="A61" s="231"/>
      <c r="B61" s="204" t="n">
        <f aca="false">-B59</f>
        <v>1375365.41</v>
      </c>
      <c r="C61" s="194" t="n">
        <v>-250000</v>
      </c>
      <c r="D61" s="238" t="n">
        <f aca="false">B61-C61</f>
        <v>1625365.41</v>
      </c>
      <c r="E61" s="239"/>
      <c r="F61" s="239"/>
      <c r="G61" s="239"/>
      <c r="H61" s="240" t="s">
        <v>177</v>
      </c>
      <c r="I61" s="241" t="s">
        <v>178</v>
      </c>
      <c r="J61" s="241"/>
      <c r="K61" s="239"/>
      <c r="L61" s="242" t="n">
        <f aca="false">-L59</f>
        <v>2125862.44</v>
      </c>
      <c r="M61" s="242" t="n">
        <f aca="false">-M59</f>
        <v>3382849.7502</v>
      </c>
      <c r="N61" s="197" t="n">
        <f aca="false">L61-M61</f>
        <v>-1256987.3102</v>
      </c>
      <c r="O61" s="235"/>
      <c r="P61" s="197"/>
      <c r="Q61" s="197"/>
      <c r="R61" s="197"/>
      <c r="S61" s="239"/>
      <c r="T61" s="194" t="n">
        <f aca="false">-T59</f>
        <v>7692264.25</v>
      </c>
      <c r="U61" s="194" t="n">
        <f aca="false">-U59</f>
        <v>6855997.5</v>
      </c>
      <c r="V61" s="197" t="n">
        <f aca="false">T61-U61</f>
        <v>836266.75</v>
      </c>
      <c r="W61" s="231"/>
      <c r="X61" s="202" t="n">
        <f aca="false">-X59</f>
        <v>11193492.1</v>
      </c>
      <c r="Y61" s="194" t="n">
        <f aca="false">-Y59</f>
        <v>11614212.6602</v>
      </c>
      <c r="Z61" s="219" t="n">
        <f aca="false">X61-Y61</f>
        <v>-420720.560199998</v>
      </c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194"/>
      <c r="AL61" s="194"/>
      <c r="AM61" s="197" t="n">
        <f aca="false">AK61-AL61</f>
        <v>0</v>
      </c>
      <c r="AN61" s="235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31"/>
      <c r="BT61" s="231"/>
      <c r="BU61" s="231"/>
      <c r="BV61" s="231"/>
      <c r="BW61" s="231"/>
      <c r="BX61" s="231"/>
      <c r="BY61" s="231"/>
      <c r="BZ61" s="231"/>
      <c r="CA61" s="231"/>
      <c r="CB61" s="231"/>
      <c r="CC61" s="231"/>
      <c r="CD61" s="231"/>
      <c r="CE61" s="231"/>
      <c r="CF61" s="231"/>
      <c r="CG61" s="231"/>
      <c r="CH61" s="231"/>
      <c r="CI61" s="231"/>
      <c r="CJ61" s="231"/>
      <c r="CK61" s="231"/>
      <c r="CL61" s="231"/>
      <c r="CM61" s="231"/>
      <c r="CN61" s="231"/>
      <c r="CO61" s="231"/>
      <c r="CP61" s="231"/>
      <c r="CQ61" s="231"/>
      <c r="CR61" s="231"/>
      <c r="CS61" s="231"/>
      <c r="CT61" s="231"/>
      <c r="CU61" s="231"/>
      <c r="CV61" s="231"/>
      <c r="CW61" s="231"/>
      <c r="CX61" s="231"/>
      <c r="CY61" s="231"/>
      <c r="CZ61" s="231"/>
      <c r="DA61" s="231"/>
      <c r="DB61" s="231"/>
      <c r="DC61" s="231"/>
      <c r="DD61" s="231"/>
      <c r="DE61" s="231"/>
      <c r="DF61" s="231"/>
      <c r="DG61" s="231"/>
      <c r="DH61" s="231"/>
      <c r="DI61" s="231"/>
      <c r="DJ61" s="231"/>
      <c r="DK61" s="231"/>
      <c r="DL61" s="231"/>
      <c r="DM61" s="231"/>
      <c r="DN61" s="231"/>
      <c r="DO61" s="231"/>
      <c r="DP61" s="231"/>
      <c r="DQ61" s="231"/>
      <c r="DR61" s="231"/>
      <c r="DS61" s="231"/>
      <c r="DT61" s="231"/>
      <c r="DU61" s="231"/>
      <c r="DV61" s="231"/>
      <c r="DW61" s="231"/>
      <c r="DX61" s="231"/>
      <c r="DY61" s="231"/>
      <c r="DZ61" s="231"/>
      <c r="EA61" s="231"/>
      <c r="EB61" s="231"/>
      <c r="EC61" s="231"/>
      <c r="ED61" s="231"/>
      <c r="EE61" s="231"/>
      <c r="EF61" s="231"/>
      <c r="EG61" s="231"/>
      <c r="EH61" s="231"/>
      <c r="EI61" s="231"/>
      <c r="EJ61" s="231"/>
      <c r="EK61" s="231"/>
      <c r="EL61" s="231"/>
      <c r="EM61" s="231"/>
      <c r="EN61" s="231"/>
      <c r="EO61" s="231"/>
      <c r="EP61" s="231"/>
      <c r="EQ61" s="231"/>
      <c r="ER61" s="231"/>
      <c r="ES61" s="231"/>
      <c r="ET61" s="231"/>
      <c r="EU61" s="231"/>
      <c r="EV61" s="231"/>
      <c r="EW61" s="231"/>
      <c r="EX61" s="231"/>
      <c r="EY61" s="231"/>
      <c r="EZ61" s="231"/>
      <c r="FA61" s="231"/>
      <c r="FB61" s="231"/>
      <c r="FC61" s="231"/>
      <c r="FD61" s="231"/>
      <c r="FE61" s="231"/>
      <c r="FF61" s="231"/>
      <c r="FG61" s="231"/>
      <c r="FH61" s="231"/>
      <c r="FI61" s="231"/>
      <c r="FJ61" s="231"/>
      <c r="FK61" s="231"/>
      <c r="FL61" s="231"/>
      <c r="FM61" s="231"/>
      <c r="FN61" s="231"/>
      <c r="FO61" s="231"/>
      <c r="FP61" s="231"/>
      <c r="FQ61" s="231"/>
      <c r="FR61" s="231"/>
      <c r="FS61" s="231"/>
      <c r="FT61" s="231"/>
      <c r="FU61" s="231"/>
      <c r="FV61" s="231"/>
      <c r="FW61" s="231"/>
      <c r="FX61" s="231"/>
      <c r="FY61" s="231"/>
      <c r="FZ61" s="231"/>
      <c r="GA61" s="231"/>
      <c r="GB61" s="231"/>
      <c r="GC61" s="231"/>
      <c r="GD61" s="231"/>
      <c r="GE61" s="231"/>
      <c r="GF61" s="231"/>
      <c r="GG61" s="231"/>
      <c r="GH61" s="231"/>
      <c r="GI61" s="231"/>
      <c r="GJ61" s="231"/>
      <c r="GK61" s="231"/>
      <c r="GL61" s="231"/>
      <c r="GM61" s="231"/>
      <c r="GN61" s="231"/>
      <c r="GO61" s="231"/>
      <c r="GP61" s="231"/>
      <c r="GQ61" s="231"/>
      <c r="GR61" s="231"/>
      <c r="GS61" s="231"/>
      <c r="GT61" s="231"/>
      <c r="GU61" s="231"/>
      <c r="GV61" s="231"/>
      <c r="GW61" s="231"/>
      <c r="GX61" s="231"/>
      <c r="GY61" s="231"/>
      <c r="GZ61" s="231"/>
      <c r="HA61" s="231"/>
      <c r="HB61" s="231"/>
      <c r="HC61" s="231"/>
      <c r="HD61" s="231"/>
      <c r="HE61" s="231"/>
      <c r="HF61" s="231"/>
      <c r="HG61" s="231"/>
      <c r="HH61" s="231"/>
      <c r="HI61" s="231"/>
      <c r="HJ61" s="231"/>
      <c r="HK61" s="231"/>
      <c r="HL61" s="231"/>
      <c r="HM61" s="231"/>
      <c r="HN61" s="231"/>
      <c r="HO61" s="231"/>
      <c r="HP61" s="231"/>
      <c r="HQ61" s="231"/>
      <c r="HR61" s="231"/>
      <c r="HS61" s="231"/>
      <c r="HT61" s="231"/>
      <c r="HU61" s="231"/>
      <c r="HV61" s="231"/>
      <c r="HW61" s="231"/>
      <c r="HX61" s="231"/>
      <c r="HY61" s="231"/>
      <c r="HZ61" s="231"/>
      <c r="IA61" s="231"/>
      <c r="IB61" s="231"/>
      <c r="IC61" s="231"/>
      <c r="ID61" s="231"/>
      <c r="IE61" s="231"/>
      <c r="IF61" s="231"/>
      <c r="IG61" s="231"/>
      <c r="IH61" s="231"/>
      <c r="II61" s="231"/>
      <c r="IJ61" s="231"/>
      <c r="IK61" s="231"/>
      <c r="IL61" s="231"/>
      <c r="IM61" s="231"/>
      <c r="IN61" s="231"/>
      <c r="IO61" s="231"/>
      <c r="IP61" s="231"/>
      <c r="IQ61" s="231"/>
      <c r="IR61" s="231"/>
      <c r="IS61" s="231"/>
      <c r="IT61" s="231"/>
      <c r="IU61" s="231"/>
      <c r="IV61" s="231"/>
      <c r="IW61" s="231"/>
    </row>
    <row r="62" customFormat="false" ht="15" hidden="false" customHeight="false" outlineLevel="0" collapsed="false">
      <c r="A62" s="231"/>
      <c r="B62" s="204" t="n">
        <v>0</v>
      </c>
      <c r="C62" s="237"/>
      <c r="D62" s="238"/>
      <c r="E62" s="239"/>
      <c r="F62" s="239"/>
      <c r="G62" s="239"/>
      <c r="H62" s="240" t="s">
        <v>179</v>
      </c>
      <c r="I62" s="241" t="s">
        <v>180</v>
      </c>
      <c r="J62" s="241"/>
      <c r="K62" s="239" t="n">
        <f aca="false">468+110</f>
        <v>578</v>
      </c>
      <c r="L62" s="242" t="n">
        <v>0</v>
      </c>
      <c r="M62" s="242" t="n">
        <v>0</v>
      </c>
      <c r="N62" s="242" t="n">
        <f aca="false">L62-M62</f>
        <v>0</v>
      </c>
      <c r="O62" s="235"/>
      <c r="P62" s="242"/>
      <c r="Q62" s="242"/>
      <c r="R62" s="242"/>
      <c r="S62" s="239"/>
      <c r="T62" s="237" t="n">
        <v>0</v>
      </c>
      <c r="U62" s="237" t="n">
        <v>0</v>
      </c>
      <c r="V62" s="242" t="n">
        <f aca="false">T62-U62</f>
        <v>0</v>
      </c>
      <c r="W62" s="231"/>
      <c r="X62" s="202"/>
      <c r="Y62" s="211"/>
      <c r="Z62" s="209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7"/>
      <c r="AL62" s="237"/>
      <c r="AM62" s="242"/>
      <c r="AN62" s="235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  <c r="BD62" s="231"/>
      <c r="BE62" s="231"/>
      <c r="BF62" s="231"/>
      <c r="BG62" s="231"/>
      <c r="BH62" s="231"/>
      <c r="BI62" s="231"/>
      <c r="BJ62" s="231"/>
      <c r="BK62" s="231"/>
      <c r="BL62" s="231"/>
      <c r="BM62" s="231"/>
      <c r="BN62" s="231"/>
      <c r="BO62" s="231"/>
      <c r="BP62" s="231"/>
      <c r="BQ62" s="231"/>
      <c r="BR62" s="231"/>
      <c r="BS62" s="231"/>
      <c r="BT62" s="231"/>
      <c r="BU62" s="231"/>
      <c r="BV62" s="231"/>
      <c r="BW62" s="231"/>
      <c r="BX62" s="231"/>
      <c r="BY62" s="231"/>
      <c r="BZ62" s="231"/>
      <c r="CA62" s="231"/>
      <c r="CB62" s="231"/>
      <c r="CC62" s="231"/>
      <c r="CD62" s="231"/>
      <c r="CE62" s="231"/>
      <c r="CF62" s="231"/>
      <c r="CG62" s="231"/>
      <c r="CH62" s="231"/>
      <c r="CI62" s="231"/>
      <c r="CJ62" s="231"/>
      <c r="CK62" s="231"/>
      <c r="CL62" s="231"/>
      <c r="CM62" s="231"/>
      <c r="CN62" s="231"/>
      <c r="CO62" s="231"/>
      <c r="CP62" s="231"/>
      <c r="CQ62" s="231"/>
      <c r="CR62" s="231"/>
      <c r="CS62" s="231"/>
      <c r="CT62" s="231"/>
      <c r="CU62" s="231"/>
      <c r="CV62" s="231"/>
      <c r="CW62" s="231"/>
      <c r="CX62" s="231"/>
      <c r="CY62" s="231"/>
      <c r="CZ62" s="231"/>
      <c r="DA62" s="231"/>
      <c r="DB62" s="231"/>
      <c r="DC62" s="231"/>
      <c r="DD62" s="231"/>
      <c r="DE62" s="231"/>
      <c r="DF62" s="231"/>
      <c r="DG62" s="231"/>
      <c r="DH62" s="231"/>
      <c r="DI62" s="231"/>
      <c r="DJ62" s="231"/>
      <c r="DK62" s="231"/>
      <c r="DL62" s="231"/>
      <c r="DM62" s="231"/>
      <c r="DN62" s="231"/>
      <c r="DO62" s="231"/>
      <c r="DP62" s="231"/>
      <c r="DQ62" s="231"/>
      <c r="DR62" s="231"/>
      <c r="DS62" s="231"/>
      <c r="DT62" s="231"/>
      <c r="DU62" s="231"/>
      <c r="DV62" s="231"/>
      <c r="DW62" s="231"/>
      <c r="DX62" s="231"/>
      <c r="DY62" s="231"/>
      <c r="DZ62" s="231"/>
      <c r="EA62" s="231"/>
      <c r="EB62" s="231"/>
      <c r="EC62" s="231"/>
      <c r="ED62" s="231"/>
      <c r="EE62" s="231"/>
      <c r="EF62" s="231"/>
      <c r="EG62" s="231"/>
      <c r="EH62" s="231"/>
      <c r="EI62" s="231"/>
      <c r="EJ62" s="231"/>
      <c r="EK62" s="231"/>
      <c r="EL62" s="231"/>
      <c r="EM62" s="231"/>
      <c r="EN62" s="231"/>
      <c r="EO62" s="231"/>
      <c r="EP62" s="231"/>
      <c r="EQ62" s="231"/>
      <c r="ER62" s="231"/>
      <c r="ES62" s="231"/>
      <c r="ET62" s="231"/>
      <c r="EU62" s="231"/>
      <c r="EV62" s="231"/>
      <c r="EW62" s="231"/>
      <c r="EX62" s="231"/>
      <c r="EY62" s="231"/>
      <c r="EZ62" s="231"/>
      <c r="FA62" s="231"/>
      <c r="FB62" s="231"/>
      <c r="FC62" s="231"/>
      <c r="FD62" s="231"/>
      <c r="FE62" s="231"/>
      <c r="FF62" s="231"/>
      <c r="FG62" s="231"/>
      <c r="FH62" s="231"/>
      <c r="FI62" s="231"/>
      <c r="FJ62" s="231"/>
      <c r="FK62" s="231"/>
      <c r="FL62" s="231"/>
      <c r="FM62" s="231"/>
      <c r="FN62" s="231"/>
      <c r="FO62" s="231"/>
      <c r="FP62" s="231"/>
      <c r="FQ62" s="231"/>
      <c r="FR62" s="231"/>
      <c r="FS62" s="231"/>
      <c r="FT62" s="231"/>
      <c r="FU62" s="231"/>
      <c r="FV62" s="231"/>
      <c r="FW62" s="231"/>
      <c r="FX62" s="231"/>
      <c r="FY62" s="231"/>
      <c r="FZ62" s="231"/>
      <c r="GA62" s="231"/>
      <c r="GB62" s="231"/>
      <c r="GC62" s="231"/>
      <c r="GD62" s="231"/>
      <c r="GE62" s="231"/>
      <c r="GF62" s="231"/>
      <c r="GG62" s="231"/>
      <c r="GH62" s="231"/>
      <c r="GI62" s="231"/>
      <c r="GJ62" s="231"/>
      <c r="GK62" s="231"/>
      <c r="GL62" s="231"/>
      <c r="GM62" s="231"/>
      <c r="GN62" s="231"/>
      <c r="GO62" s="231"/>
      <c r="GP62" s="231"/>
      <c r="GQ62" s="231"/>
      <c r="GR62" s="231"/>
      <c r="GS62" s="231"/>
      <c r="GT62" s="231"/>
      <c r="GU62" s="231"/>
      <c r="GV62" s="231"/>
      <c r="GW62" s="231"/>
      <c r="GX62" s="231"/>
      <c r="GY62" s="231"/>
      <c r="GZ62" s="231"/>
      <c r="HA62" s="231"/>
      <c r="HB62" s="231"/>
      <c r="HC62" s="231"/>
      <c r="HD62" s="231"/>
      <c r="HE62" s="231"/>
      <c r="HF62" s="231"/>
      <c r="HG62" s="231"/>
      <c r="HH62" s="231"/>
      <c r="HI62" s="231"/>
      <c r="HJ62" s="231"/>
      <c r="HK62" s="231"/>
      <c r="HL62" s="231"/>
      <c r="HM62" s="231"/>
      <c r="HN62" s="231"/>
      <c r="HO62" s="231"/>
      <c r="HP62" s="231"/>
      <c r="HQ62" s="231"/>
      <c r="HR62" s="231"/>
      <c r="HS62" s="231"/>
      <c r="HT62" s="231"/>
      <c r="HU62" s="231"/>
      <c r="HV62" s="231"/>
      <c r="HW62" s="231"/>
      <c r="HX62" s="231"/>
      <c r="HY62" s="231"/>
      <c r="HZ62" s="231"/>
      <c r="IA62" s="231"/>
      <c r="IB62" s="231"/>
      <c r="IC62" s="231"/>
      <c r="ID62" s="231"/>
      <c r="IE62" s="231"/>
      <c r="IF62" s="231"/>
      <c r="IG62" s="231"/>
      <c r="IH62" s="231"/>
      <c r="II62" s="231"/>
      <c r="IJ62" s="231"/>
      <c r="IK62" s="231"/>
      <c r="IL62" s="231"/>
      <c r="IM62" s="231"/>
      <c r="IN62" s="231"/>
      <c r="IO62" s="231"/>
      <c r="IP62" s="231"/>
      <c r="IQ62" s="231"/>
      <c r="IR62" s="231"/>
      <c r="IS62" s="231"/>
      <c r="IT62" s="231"/>
      <c r="IU62" s="231"/>
      <c r="IV62" s="231"/>
      <c r="IW62" s="231"/>
    </row>
    <row r="63" customFormat="false" ht="12.75" hidden="false" customHeight="false" outlineLevel="0" collapsed="false">
      <c r="B63" s="252"/>
      <c r="C63" s="197" t="n">
        <v>0</v>
      </c>
      <c r="D63" s="195" t="n">
        <f aca="false">B63-C63</f>
        <v>0</v>
      </c>
      <c r="E63" s="189"/>
      <c r="F63" s="189"/>
      <c r="G63" s="189"/>
      <c r="H63" s="81" t="s">
        <v>181</v>
      </c>
      <c r="K63" s="189"/>
      <c r="L63" s="197"/>
      <c r="M63" s="197"/>
      <c r="N63" s="197"/>
      <c r="O63" s="220"/>
      <c r="P63" s="197"/>
      <c r="Q63" s="197"/>
      <c r="R63" s="197"/>
      <c r="S63" s="189"/>
      <c r="T63" s="197"/>
      <c r="U63" s="197"/>
      <c r="V63" s="197"/>
      <c r="X63" s="194" t="n">
        <v>0</v>
      </c>
      <c r="Y63" s="194" t="n">
        <v>0</v>
      </c>
      <c r="Z63" s="219" t="n">
        <f aca="false">X63-Y63</f>
        <v>0</v>
      </c>
      <c r="AK63" s="197" t="n">
        <v>0</v>
      </c>
      <c r="AL63" s="197" t="n">
        <v>0</v>
      </c>
      <c r="AM63" s="197" t="n">
        <f aca="false">AK63-AL63</f>
        <v>0</v>
      </c>
      <c r="AN63" s="220"/>
    </row>
    <row r="64" customFormat="false" ht="12.75" hidden="false" customHeight="false" outlineLevel="0" collapsed="false">
      <c r="B64" s="252" t="n">
        <v>0</v>
      </c>
      <c r="C64" s="197" t="n">
        <v>0</v>
      </c>
      <c r="D64" s="195" t="n">
        <f aca="false">B64-C64</f>
        <v>0</v>
      </c>
      <c r="E64" s="189"/>
      <c r="F64" s="189"/>
      <c r="G64" s="189"/>
      <c r="H64" s="81" t="s">
        <v>182</v>
      </c>
      <c r="K64" s="189"/>
      <c r="L64" s="197"/>
      <c r="M64" s="197"/>
      <c r="N64" s="197"/>
      <c r="O64" s="220"/>
      <c r="P64" s="197"/>
      <c r="Q64" s="197"/>
      <c r="R64" s="197"/>
      <c r="S64" s="189"/>
      <c r="T64" s="197"/>
      <c r="U64" s="197"/>
      <c r="V64" s="197"/>
      <c r="X64" s="194" t="n">
        <v>0</v>
      </c>
      <c r="Y64" s="194" t="n">
        <v>0</v>
      </c>
      <c r="Z64" s="219" t="n">
        <f aca="false">X64-Y64</f>
        <v>0</v>
      </c>
      <c r="AK64" s="197" t="n">
        <v>0</v>
      </c>
      <c r="AL64" s="197" t="n">
        <v>0</v>
      </c>
      <c r="AM64" s="197" t="n">
        <f aca="false">AK64-AL64</f>
        <v>0</v>
      </c>
      <c r="AN64" s="220"/>
    </row>
    <row r="65" customFormat="false" ht="13.5" hidden="false" customHeight="false" outlineLevel="0" collapsed="false">
      <c r="B65" s="252"/>
      <c r="C65" s="197"/>
      <c r="D65" s="195"/>
      <c r="E65" s="189"/>
      <c r="F65" s="189"/>
      <c r="G65" s="189"/>
      <c r="K65" s="189"/>
      <c r="L65" s="197"/>
      <c r="M65" s="197"/>
      <c r="N65" s="197"/>
      <c r="O65" s="220"/>
      <c r="P65" s="197"/>
      <c r="Q65" s="197"/>
      <c r="R65" s="197"/>
      <c r="S65" s="189"/>
      <c r="T65" s="197"/>
      <c r="U65" s="197"/>
      <c r="V65" s="197"/>
      <c r="X65" s="219"/>
      <c r="Y65" s="253"/>
      <c r="Z65" s="219"/>
      <c r="AK65" s="197"/>
      <c r="AL65" s="197"/>
      <c r="AM65" s="197"/>
      <c r="AN65" s="220"/>
    </row>
    <row r="66" customFormat="false" ht="15.75" hidden="false" customHeight="false" outlineLevel="0" collapsed="false">
      <c r="B66" s="254" t="n">
        <f aca="false">B61+B63+B64+B59+B11+B62</f>
        <v>0</v>
      </c>
      <c r="C66" s="255" t="n">
        <f aca="false">C61+C63+C64+C59+C11</f>
        <v>-3739360</v>
      </c>
      <c r="D66" s="256" t="n">
        <f aca="false">D61+D63+D64+D59+D11</f>
        <v>3739360</v>
      </c>
      <c r="E66" s="206"/>
      <c r="F66" s="206"/>
      <c r="G66" s="206"/>
      <c r="H66" s="240" t="s">
        <v>183</v>
      </c>
      <c r="I66" s="241" t="n">
        <v>0</v>
      </c>
      <c r="J66" s="241"/>
      <c r="K66" s="206"/>
      <c r="L66" s="257" t="s">
        <v>184</v>
      </c>
      <c r="M66" s="257" t="s">
        <v>184</v>
      </c>
      <c r="N66" s="257" t="s">
        <v>184</v>
      </c>
      <c r="O66" s="220"/>
      <c r="P66" s="258"/>
      <c r="Q66" s="258"/>
      <c r="R66" s="258"/>
      <c r="S66" s="220"/>
      <c r="T66" s="254" t="n">
        <f aca="false">T61+T62+T11+T59</f>
        <v>0</v>
      </c>
      <c r="U66" s="254" t="n">
        <f aca="false">U61+U62+U59+U11</f>
        <v>0</v>
      </c>
      <c r="V66" s="254" t="n">
        <f aca="false">V61+V62+V11+V59</f>
        <v>0</v>
      </c>
      <c r="X66" s="259" t="n">
        <f aca="false">SUM(X11+X59+X61+X63)</f>
        <v>0</v>
      </c>
      <c r="Y66" s="259" t="n">
        <f aca="false">SUM(Y11+Y59+Y61+Y63)</f>
        <v>0</v>
      </c>
      <c r="Z66" s="259" t="n">
        <f aca="false">SUM(Z11+Z59+Z61+Z63)</f>
        <v>0</v>
      </c>
      <c r="AK66" s="259" t="n">
        <f aca="false">AK61+AK63+AK64+AK59+AK11</f>
        <v>0</v>
      </c>
      <c r="AL66" s="255" t="n">
        <f aca="false">AL61+AL63+AL64+AL59+AL11</f>
        <v>0</v>
      </c>
      <c r="AM66" s="256" t="n">
        <f aca="false">AK66-AL66</f>
        <v>0</v>
      </c>
      <c r="AN66" s="220"/>
    </row>
    <row r="67" customFormat="false" ht="12.75" hidden="false" customHeight="false" outlineLevel="0" collapsed="false">
      <c r="B67" s="220"/>
      <c r="C67" s="220"/>
      <c r="D67" s="220"/>
      <c r="E67" s="220"/>
      <c r="F67" s="220"/>
      <c r="G67" s="220"/>
      <c r="H67" s="203"/>
      <c r="I67" s="163"/>
      <c r="J67" s="163"/>
      <c r="K67" s="220"/>
      <c r="L67" s="220"/>
      <c r="M67" s="220"/>
      <c r="N67" s="220"/>
      <c r="O67" s="220"/>
      <c r="P67" s="220"/>
      <c r="Q67" s="220"/>
      <c r="R67" s="220"/>
      <c r="S67" s="220"/>
      <c r="X67" s="220"/>
      <c r="Y67" s="220"/>
      <c r="Z67" s="220"/>
      <c r="AK67" s="220"/>
      <c r="AL67" s="220"/>
      <c r="AM67" s="220"/>
      <c r="AN67" s="220"/>
    </row>
    <row r="68" customFormat="false" ht="12.75" hidden="false" customHeight="false" outlineLevel="0" collapsed="false">
      <c r="B68" s="163" t="n">
        <f aca="false">+'Adayt Headcount'!C11</f>
        <v>19</v>
      </c>
      <c r="C68" s="163" t="n">
        <v>45</v>
      </c>
      <c r="D68" s="260" t="n">
        <f aca="false">B68-C68</f>
        <v>-26</v>
      </c>
      <c r="E68" s="260"/>
      <c r="F68" s="260"/>
      <c r="G68" s="260"/>
      <c r="H68" s="203" t="s">
        <v>185</v>
      </c>
      <c r="I68" s="163" t="n">
        <v>19</v>
      </c>
      <c r="J68" s="163"/>
      <c r="K68" s="260"/>
      <c r="L68" s="260" t="n">
        <v>19</v>
      </c>
      <c r="M68" s="163" t="n">
        <f aca="false">+'Adayt Headcount'!C17</f>
        <v>19</v>
      </c>
      <c r="N68" s="261" t="n">
        <f aca="false">+M68-L68</f>
        <v>0</v>
      </c>
      <c r="T68" s="163" t="n">
        <f aca="false">+'Adayt Headcount'!C27</f>
        <v>25</v>
      </c>
      <c r="U68" s="163" t="n">
        <f aca="false">+'Adayt Headcount'!C19</f>
        <v>25</v>
      </c>
      <c r="V68" s="163" t="n">
        <f aca="false">+U68-T68</f>
        <v>0</v>
      </c>
      <c r="X68" s="163" t="n">
        <f aca="false">+'Adayt Headcount'!C27</f>
        <v>25</v>
      </c>
      <c r="Y68" s="163" t="n">
        <f aca="false">+'Adayt Headcount'!C27</f>
        <v>25</v>
      </c>
      <c r="Z68" s="163" t="n">
        <f aca="false">X68-Y68</f>
        <v>0</v>
      </c>
      <c r="AK68" s="163" t="n">
        <v>57</v>
      </c>
      <c r="AL68" s="163" t="n">
        <v>57</v>
      </c>
      <c r="AM68" s="260" t="n">
        <f aca="false">AK68-AL68</f>
        <v>0</v>
      </c>
      <c r="AN68" s="163"/>
    </row>
    <row r="69" customFormat="false" ht="12.75" hidden="false" customHeight="false" outlineLevel="0" collapsed="false">
      <c r="D69" s="262"/>
      <c r="E69" s="262"/>
      <c r="F69" s="262"/>
      <c r="G69" s="262"/>
      <c r="H69" s="262"/>
      <c r="I69" s="263"/>
      <c r="J69" s="263"/>
      <c r="K69" s="262"/>
      <c r="L69" s="262"/>
      <c r="AQ69" s="220"/>
    </row>
    <row r="70" customFormat="false" ht="12.75" hidden="false" customHeight="false" outlineLevel="0" collapsed="false">
      <c r="B70" s="220"/>
      <c r="D70" s="262"/>
      <c r="E70" s="262"/>
      <c r="F70" s="262"/>
      <c r="G70" s="262"/>
      <c r="H70" s="262"/>
      <c r="I70" s="263"/>
      <c r="J70" s="263"/>
      <c r="K70" s="262"/>
      <c r="L70" s="262"/>
    </row>
    <row r="73" customFormat="false" ht="21" hidden="false" customHeight="false" outlineLevel="0" collapsed="false">
      <c r="B73" s="145" t="s">
        <v>119</v>
      </c>
      <c r="C73" s="144"/>
      <c r="D73" s="144"/>
      <c r="E73" s="144"/>
      <c r="F73" s="144"/>
      <c r="G73" s="144"/>
      <c r="H73" s="144"/>
      <c r="I73" s="146"/>
      <c r="J73" s="146"/>
      <c r="K73" s="144"/>
      <c r="L73" s="144"/>
      <c r="M73" s="147" t="s">
        <v>25</v>
      </c>
      <c r="N73" s="144"/>
      <c r="O73" s="144"/>
      <c r="P73" s="144"/>
      <c r="Q73" s="147" t="s">
        <v>35</v>
      </c>
      <c r="R73" s="144"/>
      <c r="S73" s="144"/>
      <c r="T73" s="148" t="s">
        <v>78</v>
      </c>
      <c r="U73" s="148"/>
      <c r="V73" s="148"/>
      <c r="W73" s="144"/>
      <c r="X73" s="148" t="s">
        <v>79</v>
      </c>
      <c r="Y73" s="148"/>
      <c r="Z73" s="148"/>
    </row>
    <row r="74" customFormat="false" ht="12.75" hidden="false" customHeight="false" outlineLevel="0" collapsed="false">
      <c r="B74" s="149" t="s">
        <v>121</v>
      </c>
      <c r="C74" s="150" t="s">
        <v>122</v>
      </c>
      <c r="D74" s="151" t="s">
        <v>82</v>
      </c>
      <c r="E74" s="152"/>
      <c r="F74" s="152"/>
      <c r="G74" s="152"/>
      <c r="H74" s="152"/>
      <c r="I74" s="152"/>
      <c r="J74" s="152"/>
      <c r="K74" s="152"/>
      <c r="L74" s="153" t="s">
        <v>25</v>
      </c>
      <c r="M74" s="154" t="s">
        <v>25</v>
      </c>
      <c r="N74" s="155" t="s">
        <v>82</v>
      </c>
      <c r="P74" s="156" t="s">
        <v>35</v>
      </c>
      <c r="Q74" s="150" t="s">
        <v>35</v>
      </c>
      <c r="R74" s="151" t="s">
        <v>35</v>
      </c>
      <c r="S74" s="152"/>
      <c r="T74" s="157" t="s">
        <v>80</v>
      </c>
      <c r="U74" s="158" t="s">
        <v>81</v>
      </c>
      <c r="V74" s="159" t="s">
        <v>186</v>
      </c>
      <c r="X74" s="160" t="s">
        <v>80</v>
      </c>
      <c r="Y74" s="161" t="s">
        <v>81</v>
      </c>
      <c r="Z74" s="162" t="s">
        <v>82</v>
      </c>
    </row>
    <row r="75" customFormat="false" ht="13.5" hidden="false" customHeight="false" outlineLevel="0" collapsed="false">
      <c r="B75" s="264" t="s">
        <v>21</v>
      </c>
      <c r="C75" s="165" t="s">
        <v>21</v>
      </c>
      <c r="D75" s="166" t="s">
        <v>21</v>
      </c>
      <c r="E75" s="152"/>
      <c r="F75" s="152"/>
      <c r="G75" s="152"/>
      <c r="H75" s="152"/>
      <c r="I75" s="152"/>
      <c r="J75" s="152"/>
      <c r="K75" s="152"/>
      <c r="L75" s="265" t="s">
        <v>187</v>
      </c>
      <c r="M75" s="266" t="s">
        <v>81</v>
      </c>
      <c r="N75" s="267" t="s">
        <v>25</v>
      </c>
      <c r="O75" s="163"/>
      <c r="P75" s="170" t="s">
        <v>18</v>
      </c>
      <c r="Q75" s="165" t="s">
        <v>81</v>
      </c>
      <c r="R75" s="166" t="s">
        <v>82</v>
      </c>
      <c r="S75" s="152"/>
      <c r="T75" s="268" t="s">
        <v>188</v>
      </c>
      <c r="U75" s="269" t="s">
        <v>188</v>
      </c>
      <c r="V75" s="270" t="s">
        <v>124</v>
      </c>
      <c r="W75" s="163"/>
      <c r="X75" s="271" t="s">
        <v>89</v>
      </c>
      <c r="Y75" s="272" t="s">
        <v>34</v>
      </c>
      <c r="Z75" s="273" t="s">
        <v>89</v>
      </c>
    </row>
    <row r="76" customFormat="false" ht="12.75" hidden="false" customHeight="false" outlineLevel="0" collapsed="false">
      <c r="B76" s="178"/>
      <c r="C76" s="179"/>
      <c r="D76" s="180"/>
      <c r="E76" s="181"/>
      <c r="F76" s="181"/>
      <c r="G76" s="181"/>
      <c r="H76" s="181"/>
      <c r="I76" s="181"/>
      <c r="J76" s="181"/>
      <c r="K76" s="181"/>
      <c r="L76" s="182"/>
      <c r="M76" s="182"/>
      <c r="N76" s="182"/>
      <c r="O76" s="143"/>
      <c r="P76" s="182"/>
      <c r="Q76" s="182"/>
      <c r="R76" s="182"/>
      <c r="S76" s="181"/>
      <c r="T76" s="183"/>
      <c r="U76" s="183"/>
      <c r="V76" s="182"/>
      <c r="W76" s="143"/>
      <c r="X76" s="179"/>
      <c r="Y76" s="184"/>
      <c r="Z76" s="185"/>
    </row>
    <row r="77" customFormat="false" ht="12.75" hidden="false" customHeight="false" outlineLevel="0" collapsed="false">
      <c r="B77" s="228" t="n">
        <v>0</v>
      </c>
      <c r="C77" s="187"/>
      <c r="D77" s="188" t="n">
        <v>0</v>
      </c>
      <c r="E77" s="189"/>
      <c r="F77" s="189"/>
      <c r="G77" s="189"/>
      <c r="H77" s="190" t="s">
        <v>126</v>
      </c>
      <c r="I77" s="163"/>
      <c r="J77" s="163"/>
      <c r="K77" s="189"/>
      <c r="L77" s="191"/>
      <c r="M77" s="191"/>
      <c r="N77" s="191"/>
      <c r="O77" s="143"/>
      <c r="P77" s="191"/>
      <c r="Q77" s="191"/>
      <c r="R77" s="191"/>
      <c r="S77" s="189"/>
      <c r="T77" s="192"/>
      <c r="U77" s="187"/>
      <c r="V77" s="191"/>
      <c r="W77" s="143"/>
      <c r="X77" s="187"/>
      <c r="Y77" s="187" t="n">
        <v>0</v>
      </c>
      <c r="Z77" s="193" t="n">
        <f aca="false">X77-Y77</f>
        <v>0</v>
      </c>
    </row>
  </sheetData>
  <mergeCells count="4">
    <mergeCell ref="T7:V7"/>
    <mergeCell ref="X7:Z7"/>
    <mergeCell ref="T73:V73"/>
    <mergeCell ref="X73:Z73"/>
  </mergeCells>
  <printOptions headings="false" gridLines="false" gridLinesSet="true" horizontalCentered="false" verticalCentered="false"/>
  <pageMargins left="0.240277777777778" right="0.157638888888889" top="0.429861111111111" bottom="0.590277777777778" header="0.511811023622047" footer="0.4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&amp;C&amp;12 page 4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1" width="9.14"/>
  </cols>
  <sheetData>
    <row r="7" customFormat="false" ht="12.75" hidden="false" customHeight="false" outlineLevel="0" collapsed="false">
      <c r="B7" s="274" t="s">
        <v>189</v>
      </c>
    </row>
    <row r="41" customFormat="false" ht="12.75" hidden="false" customHeight="false" outlineLevel="0" collapsed="false">
      <c r="B41" s="274" t="s">
        <v>190</v>
      </c>
      <c r="C41" s="274"/>
      <c r="F41" s="274" t="n">
        <v>12.5</v>
      </c>
    </row>
    <row r="43" customFormat="false" ht="12.75" hidden="false" customHeight="false" outlineLevel="0" collapsed="false">
      <c r="B43" s="274" t="s">
        <v>191</v>
      </c>
      <c r="C43" s="274"/>
      <c r="F43" s="274" t="n">
        <v>25</v>
      </c>
    </row>
  </sheetData>
  <printOptions headings="false" gridLines="false" gridLinesSet="true" horizontalCentered="false" verticalCentered="false"/>
  <pageMargins left="0.747916666666667" right="0.747916666666667" top="0.529861111111111" bottom="0.659722222222222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>&amp;Cpage 5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2001-06-19T08:04:16Z</dcterms:created>
  <dc:creator>devans5</dc:creator>
  <dc:description/>
  <dc:language>en-US</dc:language>
  <cp:lastModifiedBy>gmcmahon</cp:lastModifiedBy>
  <cp:lastPrinted>2001-07-05T10:23:19Z</cp:lastPrinted>
  <dcterms:modified xsi:type="dcterms:W3CDTF">2001-07-05T10:26:04Z</dcterms:modified>
  <cp:revision>0</cp:revision>
  <dc:subject/>
  <dc:title/>
</cp:coreProperties>
</file>