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ion_&amp;_Consumption" sheetId="1" state="visible" r:id="rId3"/>
    <sheet name="Margin_Analysi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Residential and Small Commercial Loads Only.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45</xdr:colOff>
                <xdr:row>2</xdr:row>
                <xdr:rowOff>7</xdr:rowOff>
              </xdr:from>
              <xdr:to>
                <xdr:col>10</xdr:col>
                <xdr:colOff>46</xdr:colOff>
                <xdr:row>6</xdr:row>
                <xdr:rowOff>12</xdr:rowOff>
              </xdr:to>
            </anchor>
          </commentPr>
        </mc:Choice>
        <mc:Fallback/>
      </mc:AlternateContent>
    </commen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Residential and Small Commercial Load Only.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26</xdr:colOff>
                <xdr:row>2</xdr:row>
                <xdr:rowOff>7</xdr:rowOff>
              </xdr:from>
              <xdr:to>
                <xdr:col>12</xdr:col>
                <xdr:colOff>1</xdr:colOff>
                <xdr:row>6</xdr:row>
                <xdr:rowOff>12</xdr:rowOff>
              </xdr:to>
            </anchor>
          </commentPr>
        </mc:Choice>
        <mc:Fallback/>
      </mc:AlternateContent>
    </comment>
    <comment ref="I4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Residential and Small Commercial Load Only.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37</xdr:colOff>
                <xdr:row>2</xdr:row>
                <xdr:rowOff>7</xdr:rowOff>
              </xdr:from>
              <xdr:to>
                <xdr:col>14</xdr:col>
                <xdr:colOff>56</xdr:colOff>
                <xdr:row>6</xdr:row>
                <xdr:rowOff>12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Residential and Small Commercial Only.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18</xdr:colOff>
                <xdr:row>2</xdr:row>
                <xdr:rowOff>7</xdr:rowOff>
              </xdr:from>
              <xdr:to>
                <xdr:col>16</xdr:col>
                <xdr:colOff>30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Purchase price from Enron Wind Development Company (Green Power Partners).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3</xdr:rowOff>
              </xdr:from>
              <xdr:to>
                <xdr:col>2</xdr:col>
                <xdr:colOff>34</xdr:colOff>
                <xdr:row>4</xdr:row>
                <xdr:rowOff>4</xdr:rowOff>
              </xdr:to>
            </anchor>
          </commentPr>
        </mc:Choice>
        <mc:Fallback/>
      </mc:AlternateContent>
    </commen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SP15 forward power price provided by Todd Perry.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7</xdr:rowOff>
              </xdr:from>
              <xdr:to>
                <xdr:col>2</xdr:col>
                <xdr:colOff>34</xdr:colOff>
                <xdr:row>4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Lost Arrow Green Power Premium.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2</xdr:col>
                <xdr:colOff>34</xdr:colOff>
                <xdr:row>5</xdr:row>
                <xdr:rowOff>7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LADWP(1) Green Power Premium.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2</xdr:col>
                <xdr:colOff>34</xdr:colOff>
                <xdr:row>6</xdr:row>
                <xdr:rowOff>6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LADWP(2) Green Power Premium.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4</xdr:rowOff>
              </xdr:from>
              <xdr:to>
                <xdr:col>2</xdr:col>
                <xdr:colOff>34</xdr:colOff>
                <xdr:row>7</xdr:row>
                <xdr:rowOff>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California Energy Commission Customer Sub-Account Credit.-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3</xdr:rowOff>
              </xdr:from>
              <xdr:to>
                <xdr:col>2</xdr:col>
                <xdr:colOff>34</xdr:colOff>
                <xdr:row>8</xdr:row>
                <xdr:rowOff>6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rring:
</t>
        </r>
        <r>
          <rPr>
            <sz val="8"/>
            <color rgb="FF000000"/>
            <rFont val="Tahoma"/>
            <family val="0"/>
          </rPr>
          <t xml:space="preserve">Residential and Small Commercial Only.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</xdr:row>
                <xdr:rowOff>1</xdr:rowOff>
              </xdr:from>
              <xdr:to>
                <xdr:col>8</xdr:col>
                <xdr:colOff>-20</xdr:colOff>
                <xdr:row>11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<sst xmlns="http://schemas.openxmlformats.org/spreadsheetml/2006/main" count="42" uniqueCount="22">
  <si>
    <t xml:space="preserve">Actual_Capacity</t>
  </si>
  <si>
    <t xml:space="preserve">Lost Arrow</t>
  </si>
  <si>
    <t xml:space="preserve">EPMI/EEMC</t>
  </si>
  <si>
    <t xml:space="preserve">EPMI/LADWP(1)</t>
  </si>
  <si>
    <t xml:space="preserve">EPMI/LADWP(2)</t>
  </si>
  <si>
    <t xml:space="preserve">EESI_Total_Load</t>
  </si>
  <si>
    <t xml:space="preserve">EEMC_Total_Load</t>
  </si>
  <si>
    <t xml:space="preserve">Total_Load</t>
  </si>
  <si>
    <t xml:space="preserve">Green_e_Load</t>
  </si>
  <si>
    <t xml:space="preserve">Net_Wind_Position</t>
  </si>
  <si>
    <t xml:space="preserve">MWh's</t>
  </si>
  <si>
    <t xml:space="preserve">EWDC Green Price</t>
  </si>
  <si>
    <t xml:space="preserve">SP15 Forward Price</t>
  </si>
  <si>
    <t xml:space="preserve">Lost Arrow Premium</t>
  </si>
  <si>
    <t xml:space="preserve">LADWP(1) Premium</t>
  </si>
  <si>
    <t xml:space="preserve">LADWP(2) Premium</t>
  </si>
  <si>
    <t xml:space="preserve">CA CEC Credit</t>
  </si>
  <si>
    <t xml:space="preserve">EWDC(GPP)</t>
  </si>
  <si>
    <t xml:space="preserve">Total</t>
  </si>
  <si>
    <t xml:space="preserve">Cost(s)</t>
  </si>
  <si>
    <t xml:space="preserve">Revenues</t>
  </si>
  <si>
    <t xml:space="preserve">Margin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</si>
</sst>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11" min="2" style="1" width="15.7"/>
  </cols>
  <sheetData>
    <row r="4" customFormat="false" ht="12.75" hidden="false" customHeight="false" outlineLevel="0" collapsed="false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1" t="s">
        <v>5</v>
      </c>
      <c r="H4" s="1" t="s">
        <v>6</v>
      </c>
      <c r="I4" s="2" t="s">
        <v>7</v>
      </c>
      <c r="J4" s="2" t="s">
        <v>8</v>
      </c>
      <c r="K4" s="2" t="s">
        <v>9</v>
      </c>
    </row>
    <row r="5" customFormat="false" ht="12.75" hidden="false" customHeight="false" outlineLevel="0" collapsed="false">
      <c r="B5" s="3" t="s">
        <v>10</v>
      </c>
      <c r="C5" s="3" t="s">
        <v>10</v>
      </c>
      <c r="D5" s="3" t="s">
        <v>10</v>
      </c>
      <c r="E5" s="3" t="s">
        <v>10</v>
      </c>
      <c r="F5" s="3" t="s">
        <v>10</v>
      </c>
      <c r="G5" s="3" t="s">
        <v>10</v>
      </c>
      <c r="H5" s="3" t="s">
        <v>10</v>
      </c>
      <c r="I5" s="3" t="s">
        <v>10</v>
      </c>
      <c r="J5" s="3" t="s">
        <v>10</v>
      </c>
      <c r="K5" s="3" t="s">
        <v>10</v>
      </c>
    </row>
    <row r="6" customFormat="false" ht="12.75" hidden="false" customHeight="false" outlineLevel="0" collapsed="false">
      <c r="A6" s="4" t="n">
        <v>37257</v>
      </c>
      <c r="B6" s="1" t="n">
        <v>4296.6</v>
      </c>
      <c r="C6" s="1" t="n">
        <v>107.013698630137</v>
      </c>
      <c r="D6" s="1" t="n">
        <v>744</v>
      </c>
      <c r="E6" s="1" t="n">
        <v>672</v>
      </c>
      <c r="F6" s="1" t="n">
        <v>1344</v>
      </c>
      <c r="G6" s="5" t="n">
        <v>6000</v>
      </c>
      <c r="H6" s="5" t="n">
        <v>10</v>
      </c>
      <c r="I6" s="5" t="n">
        <v>6010</v>
      </c>
      <c r="J6" s="5" t="n">
        <f aca="false">I6*0.1</f>
        <v>601</v>
      </c>
      <c r="K6" s="1" t="n">
        <f aca="false">B6-SUM(C6:F6,J6)</f>
        <v>828.586301369864</v>
      </c>
    </row>
    <row r="7" customFormat="false" ht="12.75" hidden="false" customHeight="false" outlineLevel="0" collapsed="false">
      <c r="A7" s="4" t="n">
        <v>37288</v>
      </c>
      <c r="B7" s="1" t="n">
        <v>3880.8</v>
      </c>
      <c r="C7" s="1" t="n">
        <v>96.6575342465753</v>
      </c>
      <c r="D7" s="1" t="n">
        <v>672</v>
      </c>
      <c r="E7" s="1" t="n">
        <v>672</v>
      </c>
      <c r="F7" s="1" t="n">
        <v>1344</v>
      </c>
      <c r="G7" s="5" t="n">
        <v>6000</v>
      </c>
      <c r="H7" s="5" t="n">
        <v>10</v>
      </c>
      <c r="I7" s="5" t="n">
        <v>6010</v>
      </c>
      <c r="J7" s="5" t="n">
        <f aca="false">I7*0.1</f>
        <v>601</v>
      </c>
      <c r="K7" s="1" t="n">
        <f aca="false">B7-SUM(C7:F7,J7)</f>
        <v>495.142465753425</v>
      </c>
    </row>
    <row r="8" customFormat="false" ht="12.75" hidden="false" customHeight="false" outlineLevel="0" collapsed="false">
      <c r="A8" s="4" t="n">
        <v>37316</v>
      </c>
      <c r="B8" s="1" t="n">
        <v>4296.6</v>
      </c>
      <c r="C8" s="1" t="n">
        <v>107.013698630137</v>
      </c>
      <c r="D8" s="1" t="n">
        <v>744</v>
      </c>
      <c r="E8" s="1" t="n">
        <v>840</v>
      </c>
      <c r="F8" s="1" t="n">
        <v>1680</v>
      </c>
      <c r="G8" s="5" t="n">
        <v>6000</v>
      </c>
      <c r="H8" s="5" t="n">
        <v>10</v>
      </c>
      <c r="I8" s="5" t="n">
        <v>6010</v>
      </c>
      <c r="J8" s="5" t="n">
        <f aca="false">I8*0.1</f>
        <v>601</v>
      </c>
      <c r="K8" s="1" t="n">
        <f aca="false">B8-SUM(C8:F8,J8)</f>
        <v>324.586301369864</v>
      </c>
    </row>
    <row r="9" customFormat="false" ht="12.75" hidden="false" customHeight="false" outlineLevel="0" collapsed="false">
      <c r="A9" s="4" t="n">
        <v>37347</v>
      </c>
      <c r="B9" s="1" t="n">
        <v>4158</v>
      </c>
      <c r="C9" s="1" t="n">
        <v>103.561643835616</v>
      </c>
      <c r="D9" s="1" t="n">
        <v>720</v>
      </c>
      <c r="E9" s="1" t="n">
        <v>672</v>
      </c>
      <c r="F9" s="1" t="n">
        <v>1344</v>
      </c>
      <c r="G9" s="5" t="n">
        <v>6000</v>
      </c>
      <c r="H9" s="5" t="n">
        <v>10</v>
      </c>
      <c r="I9" s="5" t="n">
        <v>6010</v>
      </c>
      <c r="J9" s="5" t="n">
        <f aca="false">I9*0.1</f>
        <v>601</v>
      </c>
      <c r="K9" s="1" t="n">
        <f aca="false">B9-SUM(C9:F9,J9)</f>
        <v>717.438356164384</v>
      </c>
    </row>
    <row r="10" customFormat="false" ht="12.75" hidden="false" customHeight="false" outlineLevel="0" collapsed="false">
      <c r="A10" s="4" t="n">
        <v>37377</v>
      </c>
      <c r="B10" s="1" t="n">
        <v>4296.6</v>
      </c>
      <c r="C10" s="1" t="n">
        <v>107.013698630137</v>
      </c>
      <c r="D10" s="1" t="n">
        <v>744</v>
      </c>
      <c r="E10" s="1" t="n">
        <v>672</v>
      </c>
      <c r="F10" s="1" t="n">
        <v>1344</v>
      </c>
      <c r="G10" s="5" t="n">
        <v>6000</v>
      </c>
      <c r="H10" s="5" t="n">
        <v>10</v>
      </c>
      <c r="I10" s="5" t="n">
        <v>6010</v>
      </c>
      <c r="J10" s="5" t="n">
        <f aca="false">I10*0.1</f>
        <v>601</v>
      </c>
      <c r="K10" s="1" t="n">
        <f aca="false">B10-SUM(C10:F10,J10)</f>
        <v>828.586301369864</v>
      </c>
    </row>
    <row r="11" customFormat="false" ht="12.75" hidden="false" customHeight="false" outlineLevel="0" collapsed="false">
      <c r="A11" s="4" t="n">
        <v>37408</v>
      </c>
      <c r="B11" s="1" t="n">
        <v>4158</v>
      </c>
      <c r="C11" s="1" t="n">
        <v>103.561643835616</v>
      </c>
      <c r="D11" s="1" t="n">
        <v>720</v>
      </c>
      <c r="E11" s="1" t="n">
        <v>840</v>
      </c>
      <c r="F11" s="1" t="n">
        <v>1680</v>
      </c>
      <c r="G11" s="5" t="n">
        <v>6000</v>
      </c>
      <c r="H11" s="5" t="n">
        <v>10</v>
      </c>
      <c r="I11" s="5" t="n">
        <v>6010</v>
      </c>
      <c r="J11" s="5" t="n">
        <f aca="false">I11*0.1</f>
        <v>601</v>
      </c>
      <c r="K11" s="1" t="n">
        <f aca="false">B11-SUM(C11:F11,J11)</f>
        <v>213.438356164384</v>
      </c>
    </row>
    <row r="12" customFormat="false" ht="12.75" hidden="false" customHeight="false" outlineLevel="0" collapsed="false">
      <c r="A12" s="4" t="n">
        <v>37438</v>
      </c>
      <c r="B12" s="1" t="n">
        <v>4296.6</v>
      </c>
      <c r="C12" s="1" t="n">
        <v>107.013698630137</v>
      </c>
      <c r="D12" s="1" t="n">
        <v>744</v>
      </c>
      <c r="E12" s="1" t="n">
        <v>672</v>
      </c>
      <c r="F12" s="1" t="n">
        <v>1344</v>
      </c>
      <c r="G12" s="5" t="n">
        <v>6000</v>
      </c>
      <c r="H12" s="5" t="n">
        <v>10</v>
      </c>
      <c r="I12" s="5" t="n">
        <v>6010</v>
      </c>
      <c r="J12" s="5" t="n">
        <f aca="false">I12*0.1</f>
        <v>601</v>
      </c>
      <c r="K12" s="1" t="n">
        <f aca="false">B12-SUM(C12:F12,J12)</f>
        <v>828.586301369864</v>
      </c>
    </row>
    <row r="13" customFormat="false" ht="12.75" hidden="false" customHeight="false" outlineLevel="0" collapsed="false">
      <c r="A13" s="4" t="n">
        <v>37469</v>
      </c>
      <c r="B13" s="1" t="n">
        <v>4296.6</v>
      </c>
      <c r="C13" s="1" t="n">
        <v>107.013698630137</v>
      </c>
      <c r="D13" s="1" t="n">
        <v>744</v>
      </c>
      <c r="E13" s="1" t="n">
        <v>672</v>
      </c>
      <c r="F13" s="1" t="n">
        <v>1344</v>
      </c>
      <c r="G13" s="5" t="n">
        <v>6000</v>
      </c>
      <c r="H13" s="5" t="n">
        <v>10</v>
      </c>
      <c r="I13" s="5" t="n">
        <v>6010</v>
      </c>
      <c r="J13" s="5" t="n">
        <f aca="false">I13*0.1</f>
        <v>601</v>
      </c>
      <c r="K13" s="1" t="n">
        <f aca="false">B13-SUM(C13:F13,J13)</f>
        <v>828.586301369864</v>
      </c>
    </row>
    <row r="14" customFormat="false" ht="12.75" hidden="false" customHeight="false" outlineLevel="0" collapsed="false">
      <c r="A14" s="4" t="n">
        <v>37500</v>
      </c>
      <c r="B14" s="1" t="n">
        <v>4158</v>
      </c>
      <c r="C14" s="1" t="n">
        <v>103.561643835616</v>
      </c>
      <c r="D14" s="1" t="n">
        <v>720</v>
      </c>
      <c r="E14" s="1" t="n">
        <v>840</v>
      </c>
      <c r="F14" s="1" t="n">
        <v>1680</v>
      </c>
      <c r="G14" s="5" t="n">
        <v>6000</v>
      </c>
      <c r="H14" s="5" t="n">
        <v>10</v>
      </c>
      <c r="I14" s="5" t="n">
        <v>6010</v>
      </c>
      <c r="J14" s="5" t="n">
        <f aca="false">I14*0.1</f>
        <v>601</v>
      </c>
      <c r="K14" s="1" t="n">
        <f aca="false">B14-SUM(C14:F14,J14)</f>
        <v>213.438356164384</v>
      </c>
    </row>
    <row r="15" customFormat="false" ht="12.75" hidden="false" customHeight="false" outlineLevel="0" collapsed="false">
      <c r="A15" s="4" t="n">
        <v>37530</v>
      </c>
      <c r="B15" s="1" t="n">
        <v>4296.6</v>
      </c>
      <c r="C15" s="1" t="n">
        <v>107.013698630137</v>
      </c>
      <c r="D15" s="1" t="n">
        <v>744</v>
      </c>
      <c r="E15" s="1" t="n">
        <v>672</v>
      </c>
      <c r="F15" s="1" t="n">
        <v>1344</v>
      </c>
      <c r="G15" s="5" t="n">
        <v>6000</v>
      </c>
      <c r="H15" s="5" t="n">
        <v>10</v>
      </c>
      <c r="I15" s="5" t="n">
        <v>6010</v>
      </c>
      <c r="J15" s="5" t="n">
        <f aca="false">I15*0.1</f>
        <v>601</v>
      </c>
      <c r="K15" s="1" t="n">
        <f aca="false">B15-SUM(C15:F15,J15)</f>
        <v>828.586301369864</v>
      </c>
    </row>
    <row r="16" customFormat="false" ht="12.75" hidden="false" customHeight="false" outlineLevel="0" collapsed="false">
      <c r="A16" s="4" t="n">
        <v>37561</v>
      </c>
      <c r="B16" s="1" t="n">
        <v>4158</v>
      </c>
      <c r="C16" s="1" t="n">
        <v>103.561643835616</v>
      </c>
      <c r="D16" s="1" t="n">
        <v>720</v>
      </c>
      <c r="E16" s="1" t="n">
        <v>672</v>
      </c>
      <c r="F16" s="1" t="n">
        <v>1344</v>
      </c>
      <c r="G16" s="5" t="n">
        <v>6000</v>
      </c>
      <c r="H16" s="5" t="n">
        <v>10</v>
      </c>
      <c r="I16" s="5" t="n">
        <v>6010</v>
      </c>
      <c r="J16" s="5" t="n">
        <f aca="false">I16*0.1</f>
        <v>601</v>
      </c>
      <c r="K16" s="1" t="n">
        <f aca="false">B16-SUM(C16:F16,J16)</f>
        <v>717.438356164384</v>
      </c>
    </row>
    <row r="17" customFormat="false" ht="12.75" hidden="false" customHeight="false" outlineLevel="0" collapsed="false">
      <c r="A17" s="4" t="n">
        <v>37591</v>
      </c>
      <c r="B17" s="1" t="n">
        <v>4296.6</v>
      </c>
      <c r="C17" s="1" t="n">
        <v>107.013698630137</v>
      </c>
      <c r="D17" s="1" t="n">
        <v>744</v>
      </c>
      <c r="E17" s="1" t="n">
        <v>840</v>
      </c>
      <c r="F17" s="1" t="n">
        <v>1680</v>
      </c>
      <c r="G17" s="5" t="n">
        <v>6000</v>
      </c>
      <c r="H17" s="5" t="n">
        <v>10</v>
      </c>
      <c r="I17" s="5" t="n">
        <v>6010</v>
      </c>
      <c r="J17" s="5" t="n">
        <f aca="false">I17*0.1</f>
        <v>601</v>
      </c>
      <c r="K17" s="1" t="n">
        <f aca="false">B17-SUM(C17:F17,J17)</f>
        <v>324.586301369864</v>
      </c>
    </row>
    <row r="18" customFormat="false" ht="13.5" hidden="false" customHeight="false" outlineLevel="0" collapsed="false">
      <c r="B18" s="6" t="n">
        <f aca="false">SUM(B6:B17)</f>
        <v>50589</v>
      </c>
      <c r="C18" s="6" t="n">
        <v>1260</v>
      </c>
      <c r="D18" s="6" t="n">
        <v>8760</v>
      </c>
      <c r="E18" s="6" t="n">
        <v>8736</v>
      </c>
      <c r="F18" s="6" t="n">
        <v>17472</v>
      </c>
      <c r="G18" s="6" t="n">
        <v>72000</v>
      </c>
      <c r="H18" s="6" t="n">
        <v>120</v>
      </c>
      <c r="I18" s="6" t="n">
        <v>72120</v>
      </c>
      <c r="J18" s="6" t="n">
        <f aca="false">SUM(J6:J17)</f>
        <v>7212</v>
      </c>
      <c r="K18" s="6" t="n">
        <f aca="false">SUM(K6:K17)</f>
        <v>7149</v>
      </c>
    </row>
    <row r="1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3" min="2" style="7" width="15.7"/>
    <col collapsed="false" customWidth="true" hidden="false" outlineLevel="0" max="7" min="4" style="1" width="15.7"/>
    <col collapsed="false" customWidth="true" hidden="false" outlineLevel="0" max="8" min="8" style="7" width="15.7"/>
    <col collapsed="false" customWidth="true" hidden="false" outlineLevel="0" max="9" min="9" style="8" width="15.7"/>
    <col collapsed="false" customWidth="true" hidden="false" outlineLevel="0" max="11" min="10" style="1" width="15.7"/>
  </cols>
  <sheetData>
    <row r="1" customFormat="false" ht="13.5" hidden="false" customHeight="false" outlineLevel="0" collapsed="false">
      <c r="A1" s="9" t="n">
        <v>39</v>
      </c>
      <c r="B1" s="10" t="s">
        <v>11</v>
      </c>
    </row>
    <row r="2" customFormat="false" ht="13.5" hidden="false" customHeight="false" outlineLevel="0" collapsed="false">
      <c r="A2" s="9" t="n">
        <v>26.57</v>
      </c>
      <c r="B2" s="10" t="s">
        <v>12</v>
      </c>
    </row>
    <row r="3" customFormat="false" ht="13.5" hidden="false" customHeight="false" outlineLevel="0" collapsed="false">
      <c r="A3" s="9" t="n">
        <v>23.9</v>
      </c>
      <c r="B3" s="10" t="s">
        <v>13</v>
      </c>
    </row>
    <row r="4" customFormat="false" ht="13.5" hidden="false" customHeight="false" outlineLevel="0" collapsed="false">
      <c r="A4" s="9" t="n">
        <v>26</v>
      </c>
      <c r="B4" s="10" t="s">
        <v>14</v>
      </c>
    </row>
    <row r="5" customFormat="false" ht="13.5" hidden="false" customHeight="false" outlineLevel="0" collapsed="false">
      <c r="A5" s="9" t="n">
        <v>8.5</v>
      </c>
      <c r="B5" s="10" t="s">
        <v>15</v>
      </c>
    </row>
    <row r="6" customFormat="false" ht="13.5" hidden="false" customHeight="false" outlineLevel="0" collapsed="false">
      <c r="A6" s="9" t="n">
        <v>10</v>
      </c>
      <c r="B6" s="10" t="s">
        <v>16</v>
      </c>
    </row>
    <row r="7" customFormat="false" ht="12.75" hidden="false" customHeight="false" outlineLevel="0" collapsed="false">
      <c r="A7" s="1"/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/>
      <c r="B9" s="2" t="s">
        <v>17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8</v>
      </c>
      <c r="H9" s="7" t="s">
        <v>9</v>
      </c>
      <c r="I9" s="8" t="s">
        <v>18</v>
      </c>
    </row>
    <row r="10" customFormat="false" ht="12.75" hidden="false" customHeight="false" outlineLevel="0" collapsed="false">
      <c r="B10" s="3" t="s">
        <v>19</v>
      </c>
      <c r="C10" s="3" t="s">
        <v>20</v>
      </c>
      <c r="D10" s="3" t="s">
        <v>20</v>
      </c>
      <c r="E10" s="3" t="s">
        <v>20</v>
      </c>
      <c r="F10" s="3" t="s">
        <v>20</v>
      </c>
      <c r="G10" s="3" t="s">
        <v>20</v>
      </c>
      <c r="H10" s="11" t="s">
        <v>20</v>
      </c>
      <c r="I10" s="12" t="s">
        <v>21</v>
      </c>
      <c r="J10" s="2"/>
      <c r="K10" s="2"/>
    </row>
    <row r="11" customFormat="false" ht="12.75" hidden="false" customHeight="false" outlineLevel="0" collapsed="false">
      <c r="A11" s="4" t="n">
        <v>37257</v>
      </c>
      <c r="B11" s="7" t="n">
        <f aca="false">'Production_&amp;_Consumption'!B6*Margin_Analysis!$A$1</f>
        <v>167567.4</v>
      </c>
      <c r="C11" s="7" t="n">
        <f aca="false">'Production_&amp;_Consumption'!C6*SUM(Margin_Analysis!$A$2:$A$3)</f>
        <v>5400.98136986301</v>
      </c>
      <c r="D11" s="7" t="n">
        <f aca="false">'Production_&amp;_Consumption'!D6*Margin_Analysis!$A$1</f>
        <v>29016</v>
      </c>
      <c r="E11" s="7" t="n">
        <f aca="false">'Production_&amp;_Consumption'!E6*SUM(Margin_Analysis!$A$2,Margin_Analysis!$A$4)</f>
        <v>35327.04</v>
      </c>
      <c r="F11" s="7" t="n">
        <f aca="false">'Production_&amp;_Consumption'!F6*SUM(Margin_Analysis!$A$2,Margin_Analysis!$A$5)</f>
        <v>47134.08</v>
      </c>
      <c r="G11" s="7" t="n">
        <f aca="false">'Production_&amp;_Consumption'!J6*SUM(Margin_Analysis!$A$2,Margin_Analysis!$A$6)</f>
        <v>21978.57</v>
      </c>
      <c r="H11" s="7" t="n">
        <f aca="false">'Production_&amp;_Consumption'!K6*SUM(Margin_Analysis!$A$2,Margin_Analysis!$A$6)</f>
        <v>30301.4010410959</v>
      </c>
      <c r="I11" s="8" t="n">
        <f aca="false">SUM(C11:H11)-B11</f>
        <v>1590.67241095888</v>
      </c>
      <c r="J11" s="2"/>
      <c r="K11" s="2"/>
    </row>
    <row r="12" customFormat="false" ht="12.75" hidden="false" customHeight="false" outlineLevel="0" collapsed="false">
      <c r="A12" s="4" t="n">
        <v>37288</v>
      </c>
      <c r="B12" s="7" t="n">
        <f aca="false">'Production_&amp;_Consumption'!B7*Margin_Analysis!$A$1</f>
        <v>151351.2</v>
      </c>
      <c r="C12" s="7" t="n">
        <f aca="false">'Production_&amp;_Consumption'!C7*SUM(Margin_Analysis!$A$2:$A$3)</f>
        <v>4878.30575342466</v>
      </c>
      <c r="D12" s="7" t="n">
        <f aca="false">'Production_&amp;_Consumption'!D7*Margin_Analysis!$A$1</f>
        <v>26208</v>
      </c>
      <c r="E12" s="7" t="n">
        <f aca="false">'Production_&amp;_Consumption'!E7*SUM(Margin_Analysis!$A$2,Margin_Analysis!$A$4)</f>
        <v>35327.04</v>
      </c>
      <c r="F12" s="7" t="n">
        <f aca="false">'Production_&amp;_Consumption'!F7*SUM(Margin_Analysis!$A$2,Margin_Analysis!$A$5)</f>
        <v>47134.08</v>
      </c>
      <c r="G12" s="7" t="n">
        <f aca="false">'Production_&amp;_Consumption'!J7*SUM(Margin_Analysis!$A$2,Margin_Analysis!$A$6)</f>
        <v>21978.57</v>
      </c>
      <c r="H12" s="7" t="n">
        <f aca="false">'Production_&amp;_Consumption'!K7*SUM(Margin_Analysis!$A$2,Margin_Analysis!$A$6)</f>
        <v>18107.3599726027</v>
      </c>
      <c r="I12" s="8" t="n">
        <f aca="false">SUM(C12:H12)-B12</f>
        <v>2282.15572602738</v>
      </c>
      <c r="J12" s="13"/>
    </row>
    <row r="13" customFormat="false" ht="12.75" hidden="false" customHeight="false" outlineLevel="0" collapsed="false">
      <c r="A13" s="4" t="n">
        <v>37316</v>
      </c>
      <c r="B13" s="7" t="n">
        <f aca="false">'Production_&amp;_Consumption'!B8*Margin_Analysis!$A$1</f>
        <v>167567.4</v>
      </c>
      <c r="C13" s="7" t="n">
        <f aca="false">'Production_&amp;_Consumption'!C8*SUM(Margin_Analysis!$A$2:$A$3)</f>
        <v>5400.98136986301</v>
      </c>
      <c r="D13" s="7" t="n">
        <f aca="false">'Production_&amp;_Consumption'!D8*Margin_Analysis!$A$1</f>
        <v>29016</v>
      </c>
      <c r="E13" s="7" t="n">
        <f aca="false">'Production_&amp;_Consumption'!E8*SUM(Margin_Analysis!$A$2,Margin_Analysis!$A$4)</f>
        <v>44158.8</v>
      </c>
      <c r="F13" s="7" t="n">
        <f aca="false">'Production_&amp;_Consumption'!F8*SUM(Margin_Analysis!$A$2,Margin_Analysis!$A$5)</f>
        <v>58917.6</v>
      </c>
      <c r="G13" s="7" t="n">
        <f aca="false">'Production_&amp;_Consumption'!J8*SUM(Margin_Analysis!$A$2,Margin_Analysis!$A$6)</f>
        <v>21978.57</v>
      </c>
      <c r="H13" s="7" t="n">
        <f aca="false">'Production_&amp;_Consumption'!K8*SUM(Margin_Analysis!$A$2,Margin_Analysis!$A$6)</f>
        <v>11870.1210410959</v>
      </c>
      <c r="I13" s="8" t="n">
        <f aca="false">SUM(C13:H13)-B13</f>
        <v>3774.67241095888</v>
      </c>
      <c r="J13" s="13"/>
    </row>
    <row r="14" customFormat="false" ht="12.75" hidden="false" customHeight="false" outlineLevel="0" collapsed="false">
      <c r="A14" s="4" t="n">
        <v>37347</v>
      </c>
      <c r="B14" s="7" t="n">
        <f aca="false">'Production_&amp;_Consumption'!B9*Margin_Analysis!$A$1</f>
        <v>162162</v>
      </c>
      <c r="C14" s="7" t="n">
        <f aca="false">'Production_&amp;_Consumption'!C9*SUM(Margin_Analysis!$A$2:$A$3)</f>
        <v>5226.75616438356</v>
      </c>
      <c r="D14" s="7" t="n">
        <f aca="false">'Production_&amp;_Consumption'!D9*Margin_Analysis!$A$1</f>
        <v>28080</v>
      </c>
      <c r="E14" s="7" t="n">
        <f aca="false">'Production_&amp;_Consumption'!E9*SUM(Margin_Analysis!$A$2,Margin_Analysis!$A$4)</f>
        <v>35327.04</v>
      </c>
      <c r="F14" s="7" t="n">
        <f aca="false">'Production_&amp;_Consumption'!F9*SUM(Margin_Analysis!$A$2,Margin_Analysis!$A$5)</f>
        <v>47134.08</v>
      </c>
      <c r="G14" s="7" t="n">
        <f aca="false">'Production_&amp;_Consumption'!J9*SUM(Margin_Analysis!$A$2,Margin_Analysis!$A$6)</f>
        <v>21978.57</v>
      </c>
      <c r="H14" s="7" t="n">
        <f aca="false">'Production_&amp;_Consumption'!K9*SUM(Margin_Analysis!$A$2,Margin_Analysis!$A$6)</f>
        <v>26236.7206849315</v>
      </c>
      <c r="I14" s="8" t="n">
        <f aca="false">SUM(C14:H14)-B14</f>
        <v>1821.16684931505</v>
      </c>
      <c r="J14" s="13"/>
    </row>
    <row r="15" customFormat="false" ht="12.75" hidden="false" customHeight="false" outlineLevel="0" collapsed="false">
      <c r="A15" s="4" t="n">
        <v>37377</v>
      </c>
      <c r="B15" s="7" t="n">
        <f aca="false">'Production_&amp;_Consumption'!B10*Margin_Analysis!$A$1</f>
        <v>167567.4</v>
      </c>
      <c r="C15" s="7" t="n">
        <f aca="false">'Production_&amp;_Consumption'!C10*SUM(Margin_Analysis!$A$2:$A$3)</f>
        <v>5400.98136986301</v>
      </c>
      <c r="D15" s="7" t="n">
        <f aca="false">'Production_&amp;_Consumption'!D10*Margin_Analysis!$A$1</f>
        <v>29016</v>
      </c>
      <c r="E15" s="7" t="n">
        <f aca="false">'Production_&amp;_Consumption'!E10*SUM(Margin_Analysis!$A$2,Margin_Analysis!$A$4)</f>
        <v>35327.04</v>
      </c>
      <c r="F15" s="7" t="n">
        <f aca="false">'Production_&amp;_Consumption'!F10*SUM(Margin_Analysis!$A$2,Margin_Analysis!$A$5)</f>
        <v>47134.08</v>
      </c>
      <c r="G15" s="7" t="n">
        <f aca="false">'Production_&amp;_Consumption'!J10*SUM(Margin_Analysis!$A$2,Margin_Analysis!$A$6)</f>
        <v>21978.57</v>
      </c>
      <c r="H15" s="7" t="n">
        <f aca="false">'Production_&amp;_Consumption'!K10*SUM(Margin_Analysis!$A$2,Margin_Analysis!$A$6)</f>
        <v>30301.4010410959</v>
      </c>
      <c r="I15" s="8" t="n">
        <f aca="false">SUM(C15:H15)-B15</f>
        <v>1590.67241095888</v>
      </c>
      <c r="J15" s="13"/>
    </row>
    <row r="16" customFormat="false" ht="12.75" hidden="false" customHeight="false" outlineLevel="0" collapsed="false">
      <c r="A16" s="4" t="n">
        <v>37408</v>
      </c>
      <c r="B16" s="7" t="n">
        <f aca="false">'Production_&amp;_Consumption'!B11*Margin_Analysis!$A$1</f>
        <v>162162</v>
      </c>
      <c r="C16" s="7" t="n">
        <f aca="false">'Production_&amp;_Consumption'!C11*SUM(Margin_Analysis!$A$2:$A$3)</f>
        <v>5226.75616438356</v>
      </c>
      <c r="D16" s="7" t="n">
        <f aca="false">'Production_&amp;_Consumption'!D11*Margin_Analysis!$A$1</f>
        <v>28080</v>
      </c>
      <c r="E16" s="7" t="n">
        <f aca="false">'Production_&amp;_Consumption'!E11*SUM(Margin_Analysis!$A$2,Margin_Analysis!$A$4)</f>
        <v>44158.8</v>
      </c>
      <c r="F16" s="7" t="n">
        <f aca="false">'Production_&amp;_Consumption'!F11*SUM(Margin_Analysis!$A$2,Margin_Analysis!$A$5)</f>
        <v>58917.6</v>
      </c>
      <c r="G16" s="7" t="n">
        <f aca="false">'Production_&amp;_Consumption'!J11*SUM(Margin_Analysis!$A$2,Margin_Analysis!$A$6)</f>
        <v>21978.57</v>
      </c>
      <c r="H16" s="7" t="n">
        <f aca="false">'Production_&amp;_Consumption'!K11*SUM(Margin_Analysis!$A$2,Margin_Analysis!$A$6)</f>
        <v>7805.44068493151</v>
      </c>
      <c r="I16" s="8" t="n">
        <f aca="false">SUM(C16:H16)-B16</f>
        <v>4005.16684931505</v>
      </c>
      <c r="J16" s="13"/>
    </row>
    <row r="17" customFormat="false" ht="12.75" hidden="false" customHeight="false" outlineLevel="0" collapsed="false">
      <c r="A17" s="4" t="n">
        <v>37438</v>
      </c>
      <c r="B17" s="7" t="n">
        <f aca="false">'Production_&amp;_Consumption'!B12*Margin_Analysis!$A$1</f>
        <v>167567.4</v>
      </c>
      <c r="C17" s="7" t="n">
        <f aca="false">'Production_&amp;_Consumption'!C12*SUM(Margin_Analysis!$A$2:$A$3)</f>
        <v>5400.98136986301</v>
      </c>
      <c r="D17" s="7" t="n">
        <f aca="false">'Production_&amp;_Consumption'!D12*Margin_Analysis!$A$1</f>
        <v>29016</v>
      </c>
      <c r="E17" s="7" t="n">
        <f aca="false">'Production_&amp;_Consumption'!E12*SUM(Margin_Analysis!$A$2,Margin_Analysis!$A$4)</f>
        <v>35327.04</v>
      </c>
      <c r="F17" s="7" t="n">
        <f aca="false">'Production_&amp;_Consumption'!F12*SUM(Margin_Analysis!$A$2,Margin_Analysis!$A$5)</f>
        <v>47134.08</v>
      </c>
      <c r="G17" s="7" t="n">
        <f aca="false">'Production_&amp;_Consumption'!J12*SUM(Margin_Analysis!$A$2,Margin_Analysis!$A$6)</f>
        <v>21978.57</v>
      </c>
      <c r="H17" s="7" t="n">
        <f aca="false">'Production_&amp;_Consumption'!K12*SUM(Margin_Analysis!$A$2,Margin_Analysis!$A$6)</f>
        <v>30301.4010410959</v>
      </c>
      <c r="I17" s="8" t="n">
        <f aca="false">SUM(C17:H17)-B17</f>
        <v>1590.67241095888</v>
      </c>
      <c r="J17" s="13"/>
    </row>
    <row r="18" customFormat="false" ht="12.75" hidden="false" customHeight="false" outlineLevel="0" collapsed="false">
      <c r="A18" s="4" t="n">
        <v>37469</v>
      </c>
      <c r="B18" s="7" t="n">
        <f aca="false">'Production_&amp;_Consumption'!B13*Margin_Analysis!$A$1</f>
        <v>167567.4</v>
      </c>
      <c r="C18" s="7" t="n">
        <f aca="false">'Production_&amp;_Consumption'!C13*SUM(Margin_Analysis!$A$2:$A$3)</f>
        <v>5400.98136986301</v>
      </c>
      <c r="D18" s="7" t="n">
        <f aca="false">'Production_&amp;_Consumption'!D13*Margin_Analysis!$A$1</f>
        <v>29016</v>
      </c>
      <c r="E18" s="7" t="n">
        <f aca="false">'Production_&amp;_Consumption'!E13*SUM(Margin_Analysis!$A$2,Margin_Analysis!$A$4)</f>
        <v>35327.04</v>
      </c>
      <c r="F18" s="7" t="n">
        <f aca="false">'Production_&amp;_Consumption'!F13*SUM(Margin_Analysis!$A$2,Margin_Analysis!$A$5)</f>
        <v>47134.08</v>
      </c>
      <c r="G18" s="7" t="n">
        <f aca="false">'Production_&amp;_Consumption'!J13*SUM(Margin_Analysis!$A$2,Margin_Analysis!$A$6)</f>
        <v>21978.57</v>
      </c>
      <c r="H18" s="7" t="n">
        <f aca="false">'Production_&amp;_Consumption'!K13*SUM(Margin_Analysis!$A$2,Margin_Analysis!$A$6)</f>
        <v>30301.4010410959</v>
      </c>
      <c r="I18" s="8" t="n">
        <f aca="false">SUM(C18:H18)-B18</f>
        <v>1590.67241095888</v>
      </c>
      <c r="J18" s="13"/>
    </row>
    <row r="19" customFormat="false" ht="12.75" hidden="false" customHeight="false" outlineLevel="0" collapsed="false">
      <c r="A19" s="4" t="n">
        <v>37500</v>
      </c>
      <c r="B19" s="7" t="n">
        <f aca="false">'Production_&amp;_Consumption'!B14*Margin_Analysis!$A$1</f>
        <v>162162</v>
      </c>
      <c r="C19" s="7" t="n">
        <f aca="false">'Production_&amp;_Consumption'!C14*SUM(Margin_Analysis!$A$2:$A$3)</f>
        <v>5226.75616438356</v>
      </c>
      <c r="D19" s="7" t="n">
        <f aca="false">'Production_&amp;_Consumption'!D14*Margin_Analysis!$A$1</f>
        <v>28080</v>
      </c>
      <c r="E19" s="7" t="n">
        <f aca="false">'Production_&amp;_Consumption'!E14*SUM(Margin_Analysis!$A$2,Margin_Analysis!$A$4)</f>
        <v>44158.8</v>
      </c>
      <c r="F19" s="7" t="n">
        <f aca="false">'Production_&amp;_Consumption'!F14*SUM(Margin_Analysis!$A$2,Margin_Analysis!$A$5)</f>
        <v>58917.6</v>
      </c>
      <c r="G19" s="7" t="n">
        <f aca="false">'Production_&amp;_Consumption'!J14*SUM(Margin_Analysis!$A$2,Margin_Analysis!$A$6)</f>
        <v>21978.57</v>
      </c>
      <c r="H19" s="7" t="n">
        <f aca="false">'Production_&amp;_Consumption'!K14*SUM(Margin_Analysis!$A$2,Margin_Analysis!$A$6)</f>
        <v>7805.44068493151</v>
      </c>
      <c r="I19" s="8" t="n">
        <f aca="false">SUM(C19:H19)-B19</f>
        <v>4005.16684931505</v>
      </c>
      <c r="J19" s="13"/>
    </row>
    <row r="20" customFormat="false" ht="12.75" hidden="false" customHeight="false" outlineLevel="0" collapsed="false">
      <c r="A20" s="4" t="n">
        <v>37530</v>
      </c>
      <c r="B20" s="7" t="n">
        <f aca="false">'Production_&amp;_Consumption'!B15*Margin_Analysis!$A$1</f>
        <v>167567.4</v>
      </c>
      <c r="C20" s="7" t="n">
        <f aca="false">'Production_&amp;_Consumption'!C15*SUM(Margin_Analysis!$A$2:$A$3)</f>
        <v>5400.98136986301</v>
      </c>
      <c r="D20" s="7" t="n">
        <f aca="false">'Production_&amp;_Consumption'!D15*Margin_Analysis!$A$1</f>
        <v>29016</v>
      </c>
      <c r="E20" s="7" t="n">
        <f aca="false">'Production_&amp;_Consumption'!E15*SUM(Margin_Analysis!$A$2,Margin_Analysis!$A$4)</f>
        <v>35327.04</v>
      </c>
      <c r="F20" s="7" t="n">
        <f aca="false">'Production_&amp;_Consumption'!F15*SUM(Margin_Analysis!$A$2,Margin_Analysis!$A$5)</f>
        <v>47134.08</v>
      </c>
      <c r="G20" s="7" t="n">
        <f aca="false">'Production_&amp;_Consumption'!J15*SUM(Margin_Analysis!$A$2,Margin_Analysis!$A$6)</f>
        <v>21978.57</v>
      </c>
      <c r="H20" s="7" t="n">
        <f aca="false">'Production_&amp;_Consumption'!K15*SUM(Margin_Analysis!$A$2,Margin_Analysis!$A$6)</f>
        <v>30301.4010410959</v>
      </c>
      <c r="I20" s="8" t="n">
        <f aca="false">SUM(C20:H20)-B20</f>
        <v>1590.67241095888</v>
      </c>
      <c r="J20" s="13"/>
    </row>
    <row r="21" customFormat="false" ht="12.75" hidden="false" customHeight="false" outlineLevel="0" collapsed="false">
      <c r="A21" s="4" t="n">
        <v>37561</v>
      </c>
      <c r="B21" s="7" t="n">
        <f aca="false">'Production_&amp;_Consumption'!B16*Margin_Analysis!$A$1</f>
        <v>162162</v>
      </c>
      <c r="C21" s="7" t="n">
        <f aca="false">'Production_&amp;_Consumption'!C16*SUM(Margin_Analysis!$A$2:$A$3)</f>
        <v>5226.75616438356</v>
      </c>
      <c r="D21" s="7" t="n">
        <f aca="false">'Production_&amp;_Consumption'!D16*Margin_Analysis!$A$1</f>
        <v>28080</v>
      </c>
      <c r="E21" s="7" t="n">
        <f aca="false">'Production_&amp;_Consumption'!E16*SUM(Margin_Analysis!$A$2,Margin_Analysis!$A$4)</f>
        <v>35327.04</v>
      </c>
      <c r="F21" s="7" t="n">
        <f aca="false">'Production_&amp;_Consumption'!F16*SUM(Margin_Analysis!$A$2,Margin_Analysis!$A$5)</f>
        <v>47134.08</v>
      </c>
      <c r="G21" s="7" t="n">
        <f aca="false">'Production_&amp;_Consumption'!J16*SUM(Margin_Analysis!$A$2,Margin_Analysis!$A$6)</f>
        <v>21978.57</v>
      </c>
      <c r="H21" s="7" t="n">
        <f aca="false">'Production_&amp;_Consumption'!K16*SUM(Margin_Analysis!$A$2,Margin_Analysis!$A$6)</f>
        <v>26236.7206849315</v>
      </c>
      <c r="I21" s="8" t="n">
        <f aca="false">SUM(C21:H21)-B21</f>
        <v>1821.16684931505</v>
      </c>
      <c r="J21" s="13"/>
    </row>
    <row r="22" customFormat="false" ht="12.75" hidden="false" customHeight="false" outlineLevel="0" collapsed="false">
      <c r="A22" s="4" t="n">
        <v>37591</v>
      </c>
      <c r="B22" s="7" t="n">
        <f aca="false">'Production_&amp;_Consumption'!B17*Margin_Analysis!$A$1</f>
        <v>167567.4</v>
      </c>
      <c r="C22" s="7" t="n">
        <f aca="false">'Production_&amp;_Consumption'!C17*SUM(Margin_Analysis!$A$2:$A$3)</f>
        <v>5400.98136986301</v>
      </c>
      <c r="D22" s="7" t="n">
        <f aca="false">'Production_&amp;_Consumption'!D17*Margin_Analysis!$A$1</f>
        <v>29016</v>
      </c>
      <c r="E22" s="7" t="n">
        <f aca="false">'Production_&amp;_Consumption'!E17*SUM(Margin_Analysis!$A$2,Margin_Analysis!$A$4)</f>
        <v>44158.8</v>
      </c>
      <c r="F22" s="7" t="n">
        <f aca="false">'Production_&amp;_Consumption'!F17*SUM(Margin_Analysis!$A$2,Margin_Analysis!$A$5)</f>
        <v>58917.6</v>
      </c>
      <c r="G22" s="7" t="n">
        <f aca="false">'Production_&amp;_Consumption'!J17*SUM(Margin_Analysis!$A$2,Margin_Analysis!$A$6)</f>
        <v>21978.57</v>
      </c>
      <c r="H22" s="7" t="n">
        <f aca="false">'Production_&amp;_Consumption'!K17*SUM(Margin_Analysis!$A$2,Margin_Analysis!$A$6)</f>
        <v>11870.1210410959</v>
      </c>
      <c r="I22" s="8" t="n">
        <f aca="false">SUM(C22:H22)-B22</f>
        <v>3774.67241095888</v>
      </c>
      <c r="J22" s="13"/>
    </row>
    <row r="23" customFormat="false" ht="13.5" hidden="false" customHeight="false" outlineLevel="0" collapsed="false">
      <c r="A23" s="4"/>
      <c r="B23" s="14" t="n">
        <f aca="false">SUM(B11:B22)</f>
        <v>1972971</v>
      </c>
      <c r="C23" s="14" t="n">
        <f aca="false">SUM(C11:C22)</f>
        <v>63592.2</v>
      </c>
      <c r="D23" s="14" t="n">
        <f aca="false">SUM(D11:D22)</f>
        <v>341640</v>
      </c>
      <c r="E23" s="14" t="n">
        <f aca="false">SUM(E11:E22)</f>
        <v>459251.52</v>
      </c>
      <c r="F23" s="14" t="n">
        <f aca="false">SUM(F11:F22)</f>
        <v>612743.04</v>
      </c>
      <c r="G23" s="14" t="n">
        <f aca="false">SUM(G11:G22)</f>
        <v>263742.84</v>
      </c>
      <c r="H23" s="14" t="n">
        <f aca="false">SUM(H11:H22)</f>
        <v>261438.93</v>
      </c>
      <c r="I23" s="15" t="n">
        <f aca="false">SUM(C23:H23)-B23</f>
        <v>29437.5300000003</v>
      </c>
      <c r="J23" s="13"/>
    </row>
    <row r="24" customFormat="false" ht="13.5" hidden="false" customHeight="false" outlineLevel="0" collapsed="false">
      <c r="B24" s="16"/>
    </row>
    <row r="25" customFormat="false" ht="12.75" hidden="false" customHeight="false" outlineLevel="0" collapsed="false">
      <c r="B2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2001-01-29T14:39:58Z</dcterms:created>
  <dc:creator>rring</dc:creator>
  <dc:description/>
  <dc:language>en-US</dc:language>
  <cp:lastModifiedBy>rring</cp:lastModifiedBy>
  <cp:lastPrinted>2001-12-17T17:51:54Z</cp:lastPrinted>
  <dcterms:modified xsi:type="dcterms:W3CDTF">2002-01-25T12:54:56Z</dcterms:modified>
  <cp:revision>0</cp:revision>
  <dc:subject/>
  <dc:title/>
</cp:coreProperties>
</file>