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5.xml" ContentType="application/vnd.openxmlformats-officedocument.spreadsheetml.comment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drawing1.xml" ContentType="application/vnd.openxmlformats-officedocument.drawing+xml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7.xml" ContentType="application/vnd.openxmlformats-officedocument.spreadsheetml.comments+xml"/>
  <Override PartName="/xl/workbook.xml" ContentType="application/vnd.openxmlformats-officedocument.spreadsheetml.sheet.mai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Inputs" sheetId="2" state="visible" r:id="rId4"/>
    <sheet name="Curves" sheetId="3" state="visible" r:id="rId5"/>
    <sheet name="Gas Plant - Crescendo" sheetId="4" state="visible" r:id="rId6"/>
    <sheet name="Gas Plant - D&amp;G" sheetId="5" state="visible" r:id="rId7"/>
    <sheet name="Gas Plant - Hallwood" sheetId="6" state="visible" r:id="rId8"/>
    <sheet name="Gas Plant - Northstar" sheetId="7" state="visible" r:id="rId9"/>
    <sheet name="Gas Plant - Tom Brown" sheetId="8" state="visible" r:id="rId10"/>
    <sheet name="Cash Flow" sheetId="9" state="visible" r:id="rId11"/>
  </sheets>
  <externalReferences>
    <externalReference r:id="rId12"/>
  </externalReferences>
  <definedNames>
    <definedName function="false" hidden="false" localSheetId="8" name="_xlnm.Print_Area" vbProcedure="false">'Cash Flow'!$A$1:$O$59</definedName>
    <definedName function="false" hidden="false" localSheetId="1" name="_xlnm.Print_Area" vbProcedure="false">Inputs!$A$1:$N$112</definedName>
    <definedName function="false" hidden="false" name="AecoUpdate" vbProcedure="false">#REF!</definedName>
    <definedName function="false" hidden="false" name="Analyses_Input" vbProcedure="false">#REF!</definedName>
    <definedName function="false" hidden="false" name="AS" vbProcedure="false">#REF!</definedName>
    <definedName function="false" hidden="false" name="ASSET_SALES" vbProcedure="false">#REF!</definedName>
    <definedName function="false" hidden="false" name="ASSUME" vbProcedure="false">#REF!</definedName>
    <definedName function="false" hidden="false" name="Bal_Sheet" vbProcedure="false">#REF!</definedName>
    <definedName function="false" hidden="false" name="BB" vbProcedure="false">#REF!</definedName>
    <definedName function="false" hidden="false" name="Bbase" vbProcedure="false">#REF!</definedName>
    <definedName function="false" hidden="false" name="BrentUpdate" vbProcedure="false">#REF!</definedName>
    <definedName function="false" hidden="false" name="BS" vbProcedure="false">#REF!</definedName>
    <definedName function="false" hidden="false" name="CAP1" vbProcedure="false">#REF!</definedName>
    <definedName function="false" hidden="false" name="CAP2" vbProcedure="false">#REF!</definedName>
    <definedName function="false" hidden="false" name="CapRes" vbProcedure="false">[1]Parms!$BG$80</definedName>
    <definedName function="false" hidden="false" name="CASH" vbProcedure="false">#REF!</definedName>
    <definedName function="false" hidden="false" name="CASH FLOW" vbProcedure="false">#REF!</definedName>
    <definedName function="false" hidden="false" name="CASH1" vbProcedure="false">#REF!</definedName>
    <definedName function="false" hidden="false" name="CASH2" vbProcedure="false">#REF!</definedName>
    <definedName function="false" hidden="false" name="CASHA" vbProcedure="false">#REF!</definedName>
    <definedName function="false" hidden="false" name="CASHB" vbProcedure="false">#REF!</definedName>
    <definedName function="false" hidden="false" name="CASHC" vbProcedure="false">#REF!</definedName>
    <definedName function="false" hidden="false" name="CASHD" vbProcedure="false">#REF!</definedName>
    <definedName function="false" hidden="false" name="Cash_Flow" vbProcedure="false">#REF!</definedName>
    <definedName function="false" hidden="false" name="COM3" vbProcedure="false">#REF!</definedName>
    <definedName function="false" hidden="false" name="COM5" vbProcedure="false">#REF!</definedName>
    <definedName function="false" hidden="false" name="COMMON" vbProcedure="false">#REF!</definedName>
    <definedName function="false" hidden="false" name="Common3" vbProcedure="false">#REF!</definedName>
    <definedName function="false" hidden="false" name="Common5" vbProcedure="false">#REF!</definedName>
    <definedName function="false" hidden="false" name="COMNAME" vbProcedure="false">#REF!</definedName>
    <definedName function="false" hidden="false" name="ConBegin" vbProcedure="false">#REF!</definedName>
    <definedName function="false" hidden="false" name="ConEnd" vbProcedure="false">#REF!</definedName>
    <definedName function="false" hidden="false" name="Count" vbProcedure="false">#REF!</definedName>
    <definedName function="false" hidden="false" name="CS" vbProcedure="false">#REF!</definedName>
    <definedName function="false" hidden="false" name="CurveCode" vbProcedure="false">#REF!</definedName>
    <definedName function="false" hidden="false" name="CurveTable" vbProcedure="false">#REF!</definedName>
    <definedName function="false" hidden="false" name="CurveType" vbProcedure="false">#REF!</definedName>
    <definedName function="false" hidden="false" name="Debt" vbProcedure="false">#REF!</definedName>
    <definedName function="false" hidden="false" name="Debt_Sched" vbProcedure="false">#REF!</definedName>
    <definedName function="false" hidden="false" name="DEFREV" vbProcedure="false">#REF!</definedName>
    <definedName function="false" hidden="false" name="DEFREV1" vbProcedure="false">#REF!</definedName>
    <definedName function="false" hidden="false" name="DEFREV2" vbProcedure="false">#REF!</definedName>
    <definedName function="false" hidden="false" name="DEFREVA" vbProcedure="false">#REF!</definedName>
    <definedName function="false" hidden="false" name="DEFREVB" vbProcedure="false">#REF!</definedName>
    <definedName function="false" hidden="false" name="delarea" vbProcedure="false">#REF!</definedName>
    <definedName function="false" hidden="false" name="DILUTION" vbProcedure="false">#REF!</definedName>
    <definedName function="false" hidden="false" name="Discount_Rate" vbProcedure="false">Inputs!$C$5</definedName>
    <definedName function="false" hidden="false" name="Dump" vbProcedure="false">#REF!</definedName>
    <definedName function="false" hidden="false" name="EffectiveDate" vbProcedure="false">#REF!</definedName>
    <definedName function="false" hidden="false" name="ENRON CASH" vbProcedure="false">#REF!</definedName>
    <definedName function="false" hidden="false" name="EOP" vbProcedure="false">#REF!</definedName>
    <definedName function="false" hidden="false" name="EPCAP" vbProcedure="false">#REF!</definedName>
    <definedName function="false" hidden="false" name="EPCAPSIM" vbProcedure="false">#REF!</definedName>
    <definedName function="false" hidden="false" name="epcos" vbProcedure="false">#REF!</definedName>
    <definedName function="false" hidden="false" name="epcount" vbProcedure="false">#REF!</definedName>
    <definedName function="false" hidden="false" name="epdep" vbProcedure="false">#REF!</definedName>
    <definedName function="false" hidden="false" name="epdepl" vbProcedure="false">#REF!</definedName>
    <definedName function="false" hidden="false" name="epesc" vbProcedure="false">#REF!</definedName>
    <definedName function="false" hidden="false" name="epfa" vbProcedure="false">#REF!</definedName>
    <definedName function="false" hidden="false" name="epfasum" vbProcedure="false">#REF!</definedName>
    <definedName function="false" hidden="false" name="epfuel" vbProcedure="false">#REF!</definedName>
    <definedName function="false" hidden="false" name="EPHED" vbProcedure="false">#REF!</definedName>
    <definedName function="false" hidden="false" name="epmult" vbProcedure="false">#REF!</definedName>
    <definedName function="false" hidden="false" name="EPNAV" vbProcedure="false">#REF!</definedName>
    <definedName function="false" hidden="false" name="epog1" vbProcedure="false">#REF!</definedName>
    <definedName function="false" hidden="false" name="epog2" vbProcedure="false">#REF!</definedName>
    <definedName function="false" hidden="false" name="epog3" vbProcedure="false">#REF!</definedName>
    <definedName function="false" hidden="false" name="epog4" vbProcedure="false">#REF!</definedName>
    <definedName function="false" hidden="false" name="epog5" vbProcedure="false">#REF!</definedName>
    <definedName function="false" hidden="false" name="epog6" vbProcedure="false">#REF!</definedName>
    <definedName function="false" hidden="false" name="epogsum" vbProcedure="false">#REF!</definedName>
    <definedName function="false" hidden="false" name="epp" vbProcedure="false">#REF!</definedName>
    <definedName function="false" hidden="false" name="epteras" vbProcedure="false">#REF!</definedName>
    <definedName function="false" hidden="false" name="eptrials" vbProcedure="false">#REF!</definedName>
    <definedName function="false" hidden="false" name="ESOP" vbProcedure="false">#REF!</definedName>
    <definedName function="false" hidden="false" name="Everything" vbProcedure="false">#REF!</definedName>
    <definedName function="false" hidden="false" name="EXPENSES" vbProcedure="false">#REF!</definedName>
    <definedName function="false" hidden="false" name="FacTitle" vbProcedure="false">#REF!</definedName>
    <definedName function="false" hidden="false" name="FASB" vbProcedure="false">#REF!</definedName>
    <definedName function="false" hidden="false" name="FEES" vbProcedure="false">#REF!</definedName>
    <definedName function="false" hidden="false" name="FEES1" vbProcedure="false">#REF!</definedName>
    <definedName function="false" hidden="false" name="FINANCIALS" vbProcedure="false">#REF!</definedName>
    <definedName function="false" hidden="false" name="FINFEE" vbProcedure="false">#REF!</definedName>
    <definedName function="false" hidden="false" name="FINFEE1" vbProcedure="false">#REF!</definedName>
    <definedName function="false" hidden="false" name="FINFEE1A" vbProcedure="false">#REF!</definedName>
    <definedName function="false" hidden="false" name="FINFEE2" vbProcedure="false">#REF!</definedName>
    <definedName function="false" hidden="false" name="FINFEE2A" vbProcedure="false">#REF!</definedName>
    <definedName function="false" hidden="false" name="FS" vbProcedure="false">#REF!</definedName>
    <definedName function="false" hidden="false" name="FundsFlow" vbProcedure="false">#REF!</definedName>
    <definedName function="false" hidden="false" name="FYE" vbProcedure="false">#REF!</definedName>
    <definedName function="false" hidden="false" name="FYE1" vbProcedure="false">#REF!</definedName>
    <definedName function="false" hidden="false" name="GandA" vbProcedure="false">Inputs!$D$101</definedName>
    <definedName function="false" hidden="false" name="GasSwitch" vbProcedure="false">#REF!</definedName>
    <definedName function="false" hidden="false" name="GasUpdate" vbProcedure="false">#REF!</definedName>
    <definedName function="false" hidden="false" name="General" vbProcedure="false">#REF!</definedName>
    <definedName function="false" hidden="false" name="HIST_PROJ" vbProcedure="false">#REF!</definedName>
    <definedName function="false" hidden="false" name="INCTAX" vbProcedure="false">#REF!</definedName>
    <definedName function="false" hidden="false" name="inctax1" vbProcedure="false">#REF!</definedName>
    <definedName function="false" hidden="false" name="inctax2" vbProcedure="false">#REF!</definedName>
    <definedName function="false" hidden="false" name="INPUT" vbProcedure="false">#REF!</definedName>
    <definedName function="false" hidden="false" name="Input_Menu" vbProcedure="false">#REF!</definedName>
    <definedName function="false" hidden="false" name="Input_Statements_Box" vbProcedure="false">#REF!</definedName>
    <definedName function="false" hidden="false" name="INT" vbProcedure="false">#REF!</definedName>
    <definedName function="false" hidden="false" name="INTEXP" vbProcedure="false">#REF!</definedName>
    <definedName function="false" hidden="false" name="INTEXP1" vbProcedure="false">#REF!</definedName>
    <definedName function="false" hidden="false" name="INTEXP1A" vbProcedure="false">#REF!</definedName>
    <definedName function="false" hidden="false" name="INTEXP2" vbProcedure="false">#REF!</definedName>
    <definedName function="false" hidden="false" name="INTEXP2A" vbProcedure="false">#REF!</definedName>
    <definedName function="false" hidden="false" name="INTINC" vbProcedure="false">#REF!</definedName>
    <definedName function="false" hidden="false" name="INTINC1" vbProcedure="false">#REF!</definedName>
    <definedName function="false" hidden="false" name="INTINC1A" vbProcedure="false">#REF!</definedName>
    <definedName function="false" hidden="false" name="INTINC2" vbProcedure="false">#REF!</definedName>
    <definedName function="false" hidden="false" name="INTINC2A" vbProcedure="false">#REF!</definedName>
    <definedName function="false" hidden="false" name="IS" vbProcedure="false">#REF!</definedName>
    <definedName function="false" hidden="false" name="iterprec" vbProcedure="false">#REF!</definedName>
    <definedName function="false" hidden="false" name="iterx" vbProcedure="false">#REF!</definedName>
    <definedName function="false" hidden="false" name="JRSUB" vbProcedure="false">#REF!</definedName>
    <definedName function="false" hidden="false" name="JRSUB3" vbProcedure="false">#REF!</definedName>
    <definedName function="false" hidden="false" name="JRSUB5" vbProcedure="false">#REF!</definedName>
    <definedName function="false" hidden="false" name="JRSUBNAME" vbProcedure="false">#REF!</definedName>
    <definedName function="false" hidden="false" name="Jr_Sub3" vbProcedure="false">#REF!</definedName>
    <definedName function="false" hidden="false" name="Jr_Sub5" vbProcedure="false">#REF!</definedName>
    <definedName function="false" hidden="false" name="K" vbProcedure="false">#REF!</definedName>
    <definedName function="false" hidden="false" name="KA" vbProcedure="false">#REF!</definedName>
    <definedName function="false" hidden="false" name="KB" vbProcedure="false">#REF!</definedName>
    <definedName function="false" hidden="false" name="Legal" vbProcedure="false">#REF!</definedName>
    <definedName function="false" hidden="false" name="Letter" vbProcedure="false">#REF!</definedName>
    <definedName function="false" hidden="false" name="Month" vbProcedure="false">#REF!</definedName>
    <definedName function="false" hidden="false" name="MONTHLY CASH" vbProcedure="false">#REF!</definedName>
    <definedName function="false" hidden="false" name="MULTIPLE3" vbProcedure="false">#REF!</definedName>
    <definedName function="false" hidden="false" name="MULTIPLE5" vbProcedure="false">#REF!</definedName>
    <definedName function="false" hidden="false" name="OandM" vbProcedure="false">Inputs!$D$98</definedName>
    <definedName function="false" hidden="false" name="OilSwitch" vbProcedure="false">#REF!</definedName>
    <definedName function="false" hidden="false" name="OilUpdate" vbProcedure="false">#REF!</definedName>
    <definedName function="false" hidden="false" name="Oil_Gas" vbProcedure="false">#REF!</definedName>
    <definedName function="false" hidden="false" name="OPENBS" vbProcedure="false">#REF!</definedName>
    <definedName function="false" hidden="false" name="Optimize" vbProcedure="false">#REF!</definedName>
    <definedName function="false" hidden="false" name="opto" vbProcedure="false">#REF!</definedName>
    <definedName function="false" hidden="false" name="Other_Inc" vbProcedure="false">#REF!</definedName>
    <definedName function="false" hidden="false" name="output" vbProcedure="false">#REF!</definedName>
    <definedName function="false" hidden="false" name="OVERVIEW" vbProcedure="false">#REF!</definedName>
    <definedName function="false" hidden="false" name="PageFooter" vbProcedure="false">#REF!</definedName>
    <definedName function="false" hidden="false" name="PageHeader" vbProcedure="false">#REF!</definedName>
    <definedName function="false" hidden="false" name="PP" vbProcedure="false">#REF!</definedName>
    <definedName function="false" hidden="false" name="PPIRR" vbProcedure="false">#REF!</definedName>
    <definedName function="false" hidden="false" name="PPTEST" vbProcedure="false">#REF!</definedName>
    <definedName function="false" hidden="false" name="PP_Yield" vbProcedure="false">#REF!</definedName>
    <definedName function="false" hidden="false" name="PREF3" vbProcedure="false">#REF!</definedName>
    <definedName function="false" hidden="false" name="PREF5" vbProcedure="false">#REF!</definedName>
    <definedName function="false" hidden="false" name="PREFERRED" vbProcedure="false">#REF!</definedName>
    <definedName function="false" hidden="false" name="Preferred3" vbProcedure="false">#REF!</definedName>
    <definedName function="false" hidden="false" name="Preferred5" vbProcedure="false">#REF!</definedName>
    <definedName function="false" hidden="false" name="PREFNAME" vbProcedure="false">#REF!</definedName>
    <definedName function="false" hidden="false" name="Preview" vbProcedure="false">#REF!</definedName>
    <definedName function="false" hidden="false" name="price" vbProcedure="false">#REF!</definedName>
    <definedName function="false" hidden="false" name="PRICING" vbProcedure="false">#REF!</definedName>
    <definedName function="false" hidden="false" name="PRINT1" vbProcedure="false">#REF!</definedName>
    <definedName function="false" hidden="false" name="PRINT2" vbProcedure="false">#REF!</definedName>
    <definedName function="false" hidden="false" name="PRINTA" vbProcedure="false">#REF!</definedName>
    <definedName function="false" hidden="false" name="PRINTB" vbProcedure="false">#REF!</definedName>
    <definedName function="false" hidden="false" name="PrintOrder" vbProcedure="false">#REF!</definedName>
    <definedName function="false" hidden="false" name="Print_Box" vbProcedure="false">#REF!</definedName>
    <definedName function="false" hidden="false" name="production" vbProcedure="false">#REF!</definedName>
    <definedName function="false" hidden="false" name="Quick_Move" vbProcedure="false">#REF!</definedName>
    <definedName function="false" hidden="false" name="Quick_Move_Box" vbProcedure="false">#REF!</definedName>
    <definedName function="false" hidden="false" name="REFERENCE_DATE" vbProcedure="false">#REF!</definedName>
    <definedName function="false" hidden="false" name="REPAY" vbProcedure="false">#REF!</definedName>
    <definedName function="false" hidden="false" name="RETURNS" vbProcedure="false">#REF!</definedName>
    <definedName function="false" hidden="false" name="REV" vbProcedure="false">#REF!</definedName>
    <definedName function="false" hidden="false" name="REV1" vbProcedure="false">#REF!</definedName>
    <definedName function="false" hidden="false" name="REV2" vbProcedure="false">#REF!</definedName>
    <definedName function="false" hidden="false" name="REVA" vbProcedure="false">#REF!</definedName>
    <definedName function="false" hidden="false" name="REVB" vbProcedure="false">#REF!</definedName>
    <definedName function="false" hidden="false" name="REVC" vbProcedure="false">#REF!</definedName>
    <definedName function="false" hidden="false" name="REVD" vbProcedure="false">#REF!</definedName>
    <definedName function="false" hidden="false" name="REVE" vbProcedure="false">#REF!</definedName>
    <definedName function="false" hidden="false" name="REVENUES" vbProcedure="false">#REF!</definedName>
    <definedName function="false" hidden="false" name="RiskType" vbProcedure="false">#REF!</definedName>
    <definedName function="false" hidden="false" name="Sale_Date" vbProcedure="false">Inputs!$C$3</definedName>
    <definedName function="false" hidden="false" name="Sensitivity3_Select" vbProcedure="false">#REF!</definedName>
    <definedName function="false" hidden="false" name="Sensitivity3_Select_Box" vbProcedure="false">#REF!</definedName>
    <definedName function="false" hidden="false" name="Sensitivity5_Select_Box" vbProcedure="false">#REF!</definedName>
    <definedName function="false" hidden="false" name="Set_Calc__s" vbProcedure="false">#REF!</definedName>
    <definedName function="false" hidden="false" name="shiftswitch2" vbProcedure="false">#REF!</definedName>
    <definedName function="false" hidden="false" name="shiftswitch5" vbProcedure="false">#REF!</definedName>
    <definedName function="false" hidden="false" name="ShowAnalyst" vbProcedure="false">#REF!</definedName>
    <definedName function="false" hidden="false" name="ShowFileName" vbProcedure="false">#REF!</definedName>
    <definedName function="false" hidden="false" name="SRSUB" vbProcedure="false">#REF!</definedName>
    <definedName function="false" hidden="false" name="SRSUB3" vbProcedure="false">#REF!</definedName>
    <definedName function="false" hidden="false" name="SRSUB5" vbProcedure="false">#REF!</definedName>
    <definedName function="false" hidden="false" name="SRSUBNAME" vbProcedure="false">#REF!</definedName>
    <definedName function="false" hidden="false" name="Sr_Sub3" vbProcedure="false">#REF!</definedName>
    <definedName function="false" hidden="false" name="Sr_Sub5" vbProcedure="false">#REF!</definedName>
    <definedName function="false" hidden="false" name="stress" vbProcedure="false">#REF!</definedName>
    <definedName function="false" hidden="false" name="stub" vbProcedure="false">#REF!</definedName>
    <definedName function="false" hidden="false" name="S_P" vbProcedure="false">#REF!</definedName>
    <definedName function="false" hidden="false" name="S_U" vbProcedure="false">#REF!</definedName>
    <definedName function="false" hidden="false" name="TABLE1" vbProcedure="false">#REF!</definedName>
    <definedName function="false" hidden="false" name="TABLE1A" vbProcedure="false">#REF!</definedName>
    <definedName function="false" hidden="false" name="TABLE5" vbProcedure="false">#REF!</definedName>
    <definedName function="false" hidden="false" name="TABLE5A" vbProcedure="false">#REF!</definedName>
    <definedName function="false" hidden="false" name="TAX" vbProcedure="false">#REF!</definedName>
    <definedName function="false" hidden="false" name="TDATE" vbProcedure="false">#REF!</definedName>
    <definedName function="false" hidden="false" name="teras" vbProcedure="false">#REF!</definedName>
    <definedName function="false" hidden="false" name="Term_Loan3" vbProcedure="false">#REF!</definedName>
    <definedName function="false" hidden="false" name="Term_Loan5" vbProcedure="false">#REF!</definedName>
    <definedName function="false" hidden="false" name="TL" vbProcedure="false">#REF!</definedName>
    <definedName function="false" hidden="false" name="TL3" vbProcedure="false">#REF!</definedName>
    <definedName function="false" hidden="false" name="TL5" vbProcedure="false">#REF!</definedName>
    <definedName function="false" hidden="false" name="TLNAME" vbProcedure="false">#REF!</definedName>
    <definedName function="false" hidden="false" name="TOTAL CASH" vbProcedure="false">#REF!</definedName>
    <definedName function="false" hidden="false" name="Transaction" vbProcedure="false">#REF!</definedName>
    <definedName function="false" hidden="false" name="TRANSACTION_FEES" vbProcedure="false">#REF!</definedName>
    <definedName function="false" hidden="false" name="TRANSFF" vbProcedure="false">#REF!</definedName>
    <definedName function="false" hidden="false" name="unit" vbProcedure="false">#REF!</definedName>
    <definedName function="false" hidden="false" name="units" vbProcedure="false">#REF!</definedName>
    <definedName function="false" hidden="false" name="VAL" vbProcedure="false">#REF!</definedName>
    <definedName function="false" hidden="false" name="ValDate" vbProcedure="false">Inputs!$C$4</definedName>
    <definedName function="false" hidden="false" name="VOLUME" vbProcedure="false">#REF!</definedName>
    <definedName function="false" hidden="false" name="waitime" vbProcedure="false">#REF!</definedName>
    <definedName function="false" hidden="false" name="Warrants" vbProcedure="false">[1]Parms!$BG$80</definedName>
    <definedName function="false" hidden="false" name="WC" vbProcedure="false">#REF!</definedName>
    <definedName function="false" hidden="false" name="WCA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  <definedName function="false" hidden="false" name="YearHeadings" vbProcedure="false">#REF!</definedName>
    <definedName function="false" hidden="false" name="ZA0" vbProcedure="false">"Crystal Ball Data : Ver. 4.0"</definedName>
    <definedName function="false" hidden="false" name="ZA0C" vbProcedure="false">0+0</definedName>
    <definedName function="false" hidden="false" name="\P" vbProcedure="false">#REF!</definedName>
    <definedName function="false" hidden="false" name="\S" vbProcedure="false">#REF!</definedName>
    <definedName function="false" hidden="false" localSheetId="4" name="wrn_test1_" vbProcedure="false">{"Income Statement",#N/A,FALSE,"CFMODEL";"Balance Sheet",#N/A,FALSE,"CFMODEL"}</definedName>
    <definedName function="false" hidden="false" localSheetId="4" name="wrn_test2_" vbProcedure="false">{"SourcesUses",#N/A,TRUE,"CFMODEL";"TransOverview",#N/A,TRUE,"CFMODEL"}</definedName>
    <definedName function="false" hidden="false" localSheetId="4" name="wrn_test3_" vbProcedure="false">{"SourcesUses",#N/A,TRUE,#N/A;"TransOverview",#N/A,TRUE,"CFMODEL"}</definedName>
    <definedName function="false" hidden="false" localSheetId="4" name="wrn_test4_" vbProcedure="false">{"SourcesUses",#N/A,TRUE,"FundsFlow";"TransOverview",#N/A,TRUE,"FundsFlow"}</definedName>
    <definedName function="false" hidden="false" localSheetId="5" name="wrn_test1_" vbProcedure="false">{"Income Statement",#N/A,FALSE,"CFMODEL";"Balance Sheet",#N/A,FALSE,"CFMODEL"}</definedName>
    <definedName function="false" hidden="false" localSheetId="5" name="wrn_test2_" vbProcedure="false">{"SourcesUses",#N/A,TRUE,"CFMODEL";"TransOverview",#N/A,TRUE,"CFMODEL"}</definedName>
    <definedName function="false" hidden="false" localSheetId="5" name="wrn_test3_" vbProcedure="false">{"SourcesUses",#N/A,TRUE,#N/A;"TransOverview",#N/A,TRUE,"CFMODEL"}</definedName>
    <definedName function="false" hidden="false" localSheetId="5" name="wrn_test4_" vbProcedure="false">{"SourcesUses",#N/A,TRUE,"FundsFlow";"TransOverview",#N/A,TRUE,"FundsFlow"}</definedName>
    <definedName function="false" hidden="false" localSheetId="6" name="wrn_test1_" vbProcedure="false">{"Income Statement",#N/A,FALSE,"CFMODEL";"Balance Sheet",#N/A,FALSE,"CFMODEL"}</definedName>
    <definedName function="false" hidden="false" localSheetId="6" name="wrn_test2_" vbProcedure="false">{"SourcesUses",#N/A,TRUE,"CFMODEL";"TransOverview",#N/A,TRUE,"CFMODEL"}</definedName>
    <definedName function="false" hidden="false" localSheetId="6" name="wrn_test3_" vbProcedure="false">{"SourcesUses",#N/A,TRUE,#N/A;"TransOverview",#N/A,TRUE,"CFMODEL"}</definedName>
    <definedName function="false" hidden="false" localSheetId="6" name="wrn_test4_" vbProcedure="false">{"SourcesUses",#N/A,TRUE,"FundsFlow";"TransOverview",#N/A,TRUE,"FundsFlow"}</definedName>
    <definedName function="false" hidden="false" localSheetId="7" name="wrn_test1_" vbProcedure="false">{"Income Statement",#N/A,FALSE,"CFMODEL";"Balance Sheet",#N/A,FALSE,"CFMODEL"}</definedName>
    <definedName function="false" hidden="false" localSheetId="7" name="wrn_test2_" vbProcedure="false">{"SourcesUses",#N/A,TRUE,"CFMODEL";"TransOverview",#N/A,TRUE,"CFMODEL"}</definedName>
    <definedName function="false" hidden="false" localSheetId="7" name="wrn_test3_" vbProcedure="false">{"SourcesUses",#N/A,TRUE,#N/A;"TransOverview",#N/A,TRUE,"CFMODEL"}</definedName>
    <definedName function="false" hidden="false" localSheetId="7" name="wrn_test4_" vbProcedure="false">{"SourcesUses",#N/A,TRUE,"FundsFlow";"TransOverview",#N/A,TRUE,"FundsFlow"}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56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Hallwood &amp; Tom Brown Dakota will flow into South Canyon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</xdr:colOff>
                <xdr:row>54</xdr:row>
                <xdr:rowOff>8</xdr:rowOff>
              </xdr:from>
              <xdr:to>
                <xdr:col>3</xdr:col>
                <xdr:colOff>28</xdr:colOff>
                <xdr:row>57</xdr:row>
                <xdr:rowOff>3</xdr:rowOff>
              </xdr:to>
            </anchor>
          </commentPr>
        </mc:Choice>
        <mc:Fallback/>
      </mc:AlternateContent>
    </comment>
    <comment ref="D23" authorId="0">
      <text>
        <r>
          <rPr>
            <b val="true"/>
            <sz val="8"/>
            <color rgb="FF000000"/>
            <rFont val="Tahoma"/>
            <family val="0"/>
          </rPr>
          <t xml:space="preserve">Tyrell:
</t>
        </r>
        <r>
          <rPr>
            <sz val="8"/>
            <color rgb="FF000000"/>
            <rFont val="Tahoma"/>
            <family val="0"/>
          </rPr>
          <t xml:space="preserve">Unconfirmed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53</xdr:colOff>
                <xdr:row>21</xdr:row>
                <xdr:rowOff>8</xdr:rowOff>
              </xdr:from>
              <xdr:to>
                <xdr:col>5</xdr:col>
                <xdr:colOff>16</xdr:colOff>
                <xdr:row>25</xdr:row>
                <xdr:rowOff>11</xdr:rowOff>
              </xdr:to>
            </anchor>
          </commentPr>
        </mc:Choice>
        <mc:Fallback/>
      </mc:AlternateContent>
    </comment>
    <comment ref="D31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Assumed same as San Arroyo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18</xdr:colOff>
                <xdr:row>29</xdr:row>
                <xdr:rowOff>8</xdr:rowOff>
              </xdr:from>
              <xdr:to>
                <xdr:col>5</xdr:col>
                <xdr:colOff>74</xdr:colOff>
                <xdr:row>33</xdr:row>
                <xdr:rowOff>11</xdr:rowOff>
              </xdr:to>
            </anchor>
          </commentPr>
        </mc:Choice>
        <mc:Fallback/>
      </mc:AlternateContent>
    </comment>
    <comment ref="D34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per Ken Krisa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18</xdr:colOff>
                <xdr:row>32</xdr:row>
                <xdr:rowOff>8</xdr:rowOff>
              </xdr:from>
              <xdr:to>
                <xdr:col>5</xdr:col>
                <xdr:colOff>74</xdr:colOff>
                <xdr:row>37</xdr:row>
                <xdr:rowOff>10</xdr:rowOff>
              </xdr:to>
            </anchor>
          </commentPr>
        </mc:Choice>
        <mc:Fallback/>
      </mc:AlternateContent>
    </comment>
    <comment ref="D49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Based on average of other operators because of lack of production forecast data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63</xdr:colOff>
                <xdr:row>47</xdr:row>
                <xdr:rowOff>8</xdr:rowOff>
              </xdr:from>
              <xdr:to>
                <xdr:col>6</xdr:col>
                <xdr:colOff>54</xdr:colOff>
                <xdr:row>50</xdr:row>
                <xdr:rowOff>14</xdr:rowOff>
              </xdr:to>
            </anchor>
          </commentPr>
        </mc:Choice>
        <mc:Fallback/>
      </mc:AlternateContent>
    </comment>
    <comment ref="D53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based on average of other operators because of lack of production forecast data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63</xdr:colOff>
                <xdr:row>51</xdr:row>
                <xdr:rowOff>8</xdr:rowOff>
              </xdr:from>
              <xdr:to>
                <xdr:col>7</xdr:col>
                <xdr:colOff>40</xdr:colOff>
                <xdr:row>53</xdr:row>
                <xdr:rowOff>16</xdr:rowOff>
              </xdr:to>
            </anchor>
          </commentPr>
        </mc:Choice>
        <mc:Fallback/>
      </mc:AlternateContent>
    </comment>
    <comment ref="D98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includes $10M per month in compression rental if additional dakota or entrada gas is gathered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18</xdr:colOff>
                <xdr:row>96</xdr:row>
                <xdr:rowOff>8</xdr:rowOff>
              </xdr:from>
              <xdr:to>
                <xdr:col>7</xdr:col>
                <xdr:colOff>93</xdr:colOff>
                <xdr:row>99</xdr:row>
                <xdr:rowOff>3</xdr:rowOff>
              </xdr:to>
            </anchor>
          </commentPr>
        </mc:Choice>
        <mc:Fallback/>
      </mc:AlternateContent>
    </comment>
    <comment ref="E56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already takes into account plant will not be running full year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19</xdr:colOff>
                <xdr:row>54</xdr:row>
                <xdr:rowOff>8</xdr:rowOff>
              </xdr:from>
              <xdr:to>
                <xdr:col>6</xdr:col>
                <xdr:colOff>85</xdr:colOff>
                <xdr:row>58</xdr:row>
                <xdr:rowOff>11</xdr:rowOff>
              </xdr:to>
            </anchor>
          </commentPr>
        </mc:Choice>
        <mc:Fallback/>
      </mc:AlternateContent>
    </comment>
    <comment ref="E57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already takes into account that plant will not be on a full year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19</xdr:colOff>
                <xdr:row>55</xdr:row>
                <xdr:rowOff>8</xdr:rowOff>
              </xdr:from>
              <xdr:to>
                <xdr:col>6</xdr:col>
                <xdr:colOff>85</xdr:colOff>
                <xdr:row>59</xdr:row>
                <xdr:rowOff>11</xdr:rowOff>
              </xdr:to>
            </anchor>
          </commentPr>
        </mc:Choice>
        <mc:Fallback/>
      </mc:AlternateContent>
    </comment>
    <comment ref="E58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already takes into account that plant will not be on a full year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19</xdr:colOff>
                <xdr:row>56</xdr:row>
                <xdr:rowOff>8</xdr:rowOff>
              </xdr:from>
              <xdr:to>
                <xdr:col>6</xdr:col>
                <xdr:colOff>85</xdr:colOff>
                <xdr:row>60</xdr:row>
                <xdr:rowOff>11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2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After Gathering FL&amp;U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20</xdr:row>
                <xdr:rowOff>3</xdr:rowOff>
              </xdr:from>
              <xdr:to>
                <xdr:col>3</xdr:col>
                <xdr:colOff>41</xdr:colOff>
                <xdr:row>24</xdr:row>
                <xdr:rowOff>8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2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After Gathering FL&amp;U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20</xdr:row>
                <xdr:rowOff>3</xdr:rowOff>
              </xdr:from>
              <xdr:to>
                <xdr:col>3</xdr:col>
                <xdr:colOff>41</xdr:colOff>
                <xdr:row>24</xdr:row>
                <xdr:rowOff>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2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After Gathering FL&amp;U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20</xdr:row>
                <xdr:rowOff>3</xdr:rowOff>
              </xdr:from>
              <xdr:to>
                <xdr:col>3</xdr:col>
                <xdr:colOff>41</xdr:colOff>
                <xdr:row>24</xdr:row>
                <xdr:rowOff>8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2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After Gathering FL&amp;U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20</xdr:row>
                <xdr:rowOff>3</xdr:rowOff>
              </xdr:from>
              <xdr:to>
                <xdr:col>3</xdr:col>
                <xdr:colOff>41</xdr:colOff>
                <xdr:row>24</xdr:row>
                <xdr:rowOff>8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2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After Gathering FL&amp;U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20</xdr:row>
                <xdr:rowOff>3</xdr:rowOff>
              </xdr:from>
              <xdr:to>
                <xdr:col>3</xdr:col>
                <xdr:colOff>41</xdr:colOff>
                <xdr:row>24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<sst xmlns="http://schemas.openxmlformats.org/spreadsheetml/2006/main" count="660" uniqueCount="137">
  <si>
    <t xml:space="preserve">General Assumptions</t>
  </si>
  <si>
    <t xml:space="preserve">Sale Date</t>
  </si>
  <si>
    <t xml:space="preserve">Cash Flow Decline Rate after Year 10</t>
  </si>
  <si>
    <t xml:space="preserve">Valuation Date</t>
  </si>
  <si>
    <t xml:space="preserve">Discount Rate</t>
  </si>
  <si>
    <t xml:space="preserve">Plant -</t>
  </si>
  <si>
    <t xml:space="preserve">Keep Whole</t>
  </si>
  <si>
    <t xml:space="preserve">Percent of Proceeds</t>
  </si>
  <si>
    <t xml:space="preserve">Contract Terms</t>
  </si>
  <si>
    <t xml:space="preserve">Flat Rate</t>
  </si>
  <si>
    <t xml:space="preserve">% of NWPL</t>
  </si>
  <si>
    <t xml:space="preserve">Max</t>
  </si>
  <si>
    <t xml:space="preserve">Min</t>
  </si>
  <si>
    <t xml:space="preserve">Fuel</t>
  </si>
  <si>
    <t xml:space="preserve">Dk Production</t>
  </si>
  <si>
    <t xml:space="preserve">on/off</t>
  </si>
  <si>
    <t xml:space="preserve">($/Mcf, unless otherwise noted)</t>
  </si>
  <si>
    <t xml:space="preserve">Keep Dakota at 18MMcf/d</t>
  </si>
  <si>
    <t xml:space="preserve">Beartooth</t>
  </si>
  <si>
    <t xml:space="preserve">Crescendo</t>
  </si>
  <si>
    <t xml:space="preserve">D&amp;G Roustabout</t>
  </si>
  <si>
    <t xml:space="preserve">Hallwood</t>
  </si>
  <si>
    <t xml:space="preserve">Lone Mountain/Premier</t>
  </si>
  <si>
    <t xml:space="preserve">National Fuels</t>
  </si>
  <si>
    <t xml:space="preserve">$/mmbtu</t>
  </si>
  <si>
    <t xml:space="preserve">at receipt point</t>
  </si>
  <si>
    <t xml:space="preserve">Northstar</t>
  </si>
  <si>
    <t xml:space="preserve">Tom Brown</t>
  </si>
  <si>
    <t xml:space="preserve">Trend Oil</t>
  </si>
  <si>
    <t xml:space="preserve">Wasatch</t>
  </si>
  <si>
    <t xml:space="preserve">Venoco</t>
  </si>
  <si>
    <t xml:space="preserve">Entrada Production ($/Mcf)</t>
  </si>
  <si>
    <t xml:space="preserve">Keep the South Canyon Plant Full</t>
  </si>
  <si>
    <t xml:space="preserve">Crescendo - Badger Wash Entrada</t>
  </si>
  <si>
    <t xml:space="preserve">Crescendo - San Arroyo Entrada</t>
  </si>
  <si>
    <t xml:space="preserve">Lone Mountain - Bar-X Entrada</t>
  </si>
  <si>
    <t xml:space="preserve">Tom Brown - South Canyon Entrada</t>
  </si>
  <si>
    <t xml:space="preserve">Production Assumptions</t>
  </si>
  <si>
    <t xml:space="preserve">Btu</t>
  </si>
  <si>
    <t xml:space="preserve">Content</t>
  </si>
  <si>
    <t xml:space="preserve">Days in Operation</t>
  </si>
  <si>
    <t xml:space="preserve">Dakota Production (MMcfd)</t>
  </si>
  <si>
    <t xml:space="preserve">Decline</t>
  </si>
  <si>
    <t xml:space="preserve">na</t>
  </si>
  <si>
    <t xml:space="preserve">Entrada Production (MMcfd)</t>
  </si>
  <si>
    <t xml:space="preserve">Total if turned on</t>
  </si>
  <si>
    <t xml:space="preserve">Effective Gathering Rates</t>
  </si>
  <si>
    <t xml:space="preserve">Dakota Production ($/Mcf or MMBtu)</t>
  </si>
  <si>
    <t xml:space="preserve">Operating Cost Assumptions</t>
  </si>
  <si>
    <t xml:space="preserve">Fixed O&amp;M ($/year)</t>
  </si>
  <si>
    <t xml:space="preserve">per Ken Krisa</t>
  </si>
  <si>
    <t xml:space="preserve">O&amp;M escalation (per year)</t>
  </si>
  <si>
    <t xml:space="preserve">Variable O&amp;M ($/year)</t>
  </si>
  <si>
    <t xml:space="preserve">$/mcf-&gt;</t>
  </si>
  <si>
    <t xml:space="preserve">Additional G&amp;A ($/year)</t>
  </si>
  <si>
    <t xml:space="preserve">Ad Valorem ($/year)</t>
  </si>
  <si>
    <t xml:space="preserve">Direct Pass-through Costs</t>
  </si>
  <si>
    <t xml:space="preserve">NGL Production Taxes (% of Revenues)</t>
  </si>
  <si>
    <t xml:space="preserve">Capex Assumptions</t>
  </si>
  <si>
    <t xml:space="preserve">Plant Capex ($)</t>
  </si>
  <si>
    <t xml:space="preserve">Pipeline Capex ($)</t>
  </si>
  <si>
    <t xml:space="preserve">Incremental Processing at new South Canyon Plant for Entrada Gas</t>
  </si>
  <si>
    <t xml:space="preserve">Processing Fee</t>
  </si>
  <si>
    <t xml:space="preserve">$/mcf</t>
  </si>
  <si>
    <t xml:space="preserve">Cost of Operations</t>
  </si>
  <si>
    <t xml:space="preserve">Incremental Processing Cash Flow ($M)</t>
  </si>
  <si>
    <t xml:space="preserve">Valuation Dates</t>
  </si>
  <si>
    <t xml:space="preserve">PV-15</t>
  </si>
  <si>
    <t xml:space="preserve">Price Curves</t>
  </si>
  <si>
    <t xml:space="preserve">NYMEX</t>
  </si>
  <si>
    <t xml:space="preserve">NWPL Basis</t>
  </si>
  <si>
    <t xml:space="preserve">NWPL Price</t>
  </si>
  <si>
    <t xml:space="preserve">Mt Bellview</t>
  </si>
  <si>
    <t xml:space="preserve">Annualized</t>
  </si>
  <si>
    <t xml:space="preserve">Mt. Bellview</t>
  </si>
  <si>
    <t xml:space="preserve">Gas Plant Model</t>
  </si>
  <si>
    <t xml:space="preserve">Gas Price</t>
  </si>
  <si>
    <t xml:space="preserve">Gas - NW Index</t>
  </si>
  <si>
    <t xml:space="preserve">$/MMBTU</t>
  </si>
  <si>
    <t xml:space="preserve">Buy back % of NW Index</t>
  </si>
  <si>
    <t xml:space="preserve">From Plant</t>
  </si>
  <si>
    <t xml:space="preserve">Into Plant </t>
  </si>
  <si>
    <t xml:space="preserve">Include?</t>
  </si>
  <si>
    <t xml:space="preserve">Inlet</t>
  </si>
  <si>
    <t xml:space="preserve">Gas</t>
  </si>
  <si>
    <t xml:space="preserve">MMCF/D</t>
  </si>
  <si>
    <t xml:space="preserve">BBTU/D</t>
  </si>
  <si>
    <t xml:space="preserve">GPM's</t>
  </si>
  <si>
    <t xml:space="preserve">MGal/D</t>
  </si>
  <si>
    <t xml:space="preserve">by</t>
  </si>
  <si>
    <t xml:space="preserve">Component</t>
  </si>
  <si>
    <t xml:space="preserve">Recovery</t>
  </si>
  <si>
    <t xml:space="preserve">C2</t>
  </si>
  <si>
    <t xml:space="preserve">C3</t>
  </si>
  <si>
    <t xml:space="preserve">IC4</t>
  </si>
  <si>
    <t xml:space="preserve">NC4</t>
  </si>
  <si>
    <t xml:space="preserve">IC5</t>
  </si>
  <si>
    <t xml:space="preserve">NC5</t>
  </si>
  <si>
    <t xml:space="preserve">C6+</t>
  </si>
  <si>
    <t xml:space="preserve">Total NGL's</t>
  </si>
  <si>
    <t xml:space="preserve">MBarrels/D</t>
  </si>
  <si>
    <t xml:space="preserve">Shrink</t>
  </si>
  <si>
    <t xml:space="preserve">Total</t>
  </si>
  <si>
    <t xml:space="preserve">Value</t>
  </si>
  <si>
    <t xml:space="preserve">M$/D</t>
  </si>
  <si>
    <t xml:space="preserve">$/D</t>
  </si>
  <si>
    <t xml:space="preserve">Residue</t>
  </si>
  <si>
    <t xml:space="preserve">Total Residue </t>
  </si>
  <si>
    <t xml:space="preserve">BBTU/Yr</t>
  </si>
  <si>
    <t xml:space="preserve">NGL Prices</t>
  </si>
  <si>
    <t xml:space="preserve">$/Gal</t>
  </si>
  <si>
    <t xml:space="preserve">T&amp;F </t>
  </si>
  <si>
    <t xml:space="preserve">Liquids Revenue</t>
  </si>
  <si>
    <t xml:space="preserve">Plant Margin</t>
  </si>
  <si>
    <t xml:space="preserve">Liquids Rev</t>
  </si>
  <si>
    <t xml:space="preserve">Cost of Gas Shrink M/U</t>
  </si>
  <si>
    <t xml:space="preserve">Gross Margin</t>
  </si>
  <si>
    <t xml:space="preserve">Wildhorse Cash Flow</t>
  </si>
  <si>
    <t xml:space="preserve">Values in thousands of $'s unless otherwise stated</t>
  </si>
  <si>
    <t xml:space="preserve">Dakota Gathering Revenue</t>
  </si>
  <si>
    <t xml:space="preserve">Entrada Gathering Revenue</t>
  </si>
  <si>
    <t xml:space="preserve">less: direct pass-through costs</t>
  </si>
  <si>
    <t xml:space="preserve">Total Gathering Revenue</t>
  </si>
  <si>
    <t xml:space="preserve">TOTAL REVENUE</t>
  </si>
  <si>
    <t xml:space="preserve">Cost of Sales (shrink gas)</t>
  </si>
  <si>
    <t xml:space="preserve">GROSS MARGIN</t>
  </si>
  <si>
    <t xml:space="preserve">O&amp;M</t>
  </si>
  <si>
    <t xml:space="preserve">G&amp;A</t>
  </si>
  <si>
    <t xml:space="preserve">Ad Valorem</t>
  </si>
  <si>
    <t xml:space="preserve">NGL Production Taxes</t>
  </si>
  <si>
    <t xml:space="preserve">EBITDA</t>
  </si>
  <si>
    <t xml:space="preserve">Capex</t>
  </si>
  <si>
    <t xml:space="preserve">Terminal Value</t>
  </si>
  <si>
    <t xml:space="preserve">FREE CASH FLOW</t>
  </si>
  <si>
    <t xml:space="preserve">Present Value:</t>
  </si>
  <si>
    <t xml:space="preserve">Valuation Date:</t>
  </si>
  <si>
    <t xml:space="preserve">Discount Rate: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</si>
</sst>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_-* #,##0_-;\-* #,##0_-;_-* \-_-;_-@_-"/>
    <numFmt numFmtId="168" formatCode="_-* #,##0.00_-;\-* #,##0.00_-;_-* \-??_-;_-@_-"/>
    <numFmt numFmtId="169" formatCode="[$-409]#,##0_);\(#,##0\)"/>
    <numFmt numFmtId="170" formatCode="#,##0.0000_);\(#,##0.0000\)"/>
    <numFmt numFmtId="171" formatCode="\£#,##0_);&quot;(£&quot;#,##0\)"/>
    <numFmt numFmtId="172" formatCode="#,##0"/>
    <numFmt numFmtId="173" formatCode="[$-409]m/d/yyyy"/>
    <numFmt numFmtId="174" formatCode="0%"/>
    <numFmt numFmtId="175" formatCode="_(* #,##0.000_);_(* \(#,##0.000\);_(* \-??_);_(@_)"/>
    <numFmt numFmtId="176" formatCode="0.0%"/>
    <numFmt numFmtId="177" formatCode="[$-409]mmm\-yy"/>
    <numFmt numFmtId="178" formatCode="_(* #,##0_);_(* \(#,##0\);_(* \-??_);_(@_)"/>
    <numFmt numFmtId="179" formatCode="#,##0.000_);\(#,##0.000\)"/>
    <numFmt numFmtId="180" formatCode="_(\$* #,##0_);_(\$* \(#,##0\);_(\$* \-??_);_(@_)"/>
    <numFmt numFmtId="181" formatCode="0"/>
    <numFmt numFmtId="182" formatCode="[$-409]#,##0.00_);\(#,##0.00\)"/>
    <numFmt numFmtId="183" formatCode="0.00%"/>
    <numFmt numFmtId="184" formatCode="0.00000"/>
    <numFmt numFmtId="185" formatCode="_(\$* #,##0.000_);_(\$* \(#,##0.000\);_(\$* \-??_);_(@_)"/>
  </numFmts>
  <fonts count="26">
    <font>
      <sz val="10"/>
      <name val="Arial Narro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b val="true"/>
      <sz val="12"/>
      <color rgb="FFFFFFFF"/>
      <name val="Arial"/>
      <family val="2"/>
    </font>
    <font>
      <b val="true"/>
      <sz val="10"/>
      <color rgb="FF000000"/>
      <name val="Arial Narrow"/>
      <family val="2"/>
    </font>
    <font>
      <sz val="10"/>
      <color rgb="FF0000FF"/>
      <name val="Arial Narrow"/>
      <family val="2"/>
    </font>
    <font>
      <b val="true"/>
      <sz val="10"/>
      <color rgb="FF0000FF"/>
      <name val="Arial Narrow"/>
      <family val="2"/>
    </font>
    <font>
      <b val="true"/>
      <u val="single"/>
      <sz val="10"/>
      <color rgb="FF000000"/>
      <name val="Arial Narrow"/>
      <family val="2"/>
    </font>
    <font>
      <b val="true"/>
      <sz val="10"/>
      <name val="Arial Narrow"/>
      <family val="2"/>
    </font>
    <font>
      <sz val="10"/>
      <color rgb="FF000000"/>
      <name val="Arial Narrow"/>
      <family val="2"/>
    </font>
    <font>
      <b val="true"/>
      <sz val="10"/>
      <color rgb="FFFFFFFF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u val="single"/>
      <sz val="10"/>
      <name val="Arial"/>
      <family val="2"/>
    </font>
    <font>
      <sz val="10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0"/>
      <color rgb="FFFFFFFF"/>
      <name val="Arial Narrow"/>
      <family val="2"/>
    </font>
    <font>
      <b val="true"/>
      <sz val="12"/>
      <color rgb="FFFFFFFF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666699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0000FF"/>
        <bgColor rgb="FF0000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tted"/>
      <diagonal/>
    </border>
    <border diagonalUp="false" diagonalDown="false">
      <left style="thin"/>
      <right style="thin"/>
      <top/>
      <bottom style="dotted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ck"/>
      <bottom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false" applyAlignment="false" applyProtection="false"/>
    <xf numFmtId="164" fontId="1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false" applyAlignment="false" applyProtection="false"/>
    <xf numFmtId="164" fontId="5" fillId="3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3" borderId="0" applyFont="true" applyBorder="false" applyAlignment="false" applyProtection="false"/>
    <xf numFmtId="172" fontId="6" fillId="0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8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9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1" shrinkToFit="false"/>
      <protection locked="true" hidden="false"/>
    </xf>
    <xf numFmtId="179" fontId="9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3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3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9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7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6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5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5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" fillId="0" borderId="17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8" fillId="3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" fillId="0" borderId="0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3" borderId="13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3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8" fillId="3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0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0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0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8" fillId="3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" fillId="0" borderId="0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19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" fillId="0" borderId="19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2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2" shrinkToFit="false"/>
      <protection locked="true" hidden="false"/>
    </xf>
    <xf numFmtId="17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8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25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2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4" fillId="6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Badger" xfId="20"/>
    <cellStyle name="Currency_Badger" xfId="21"/>
    <cellStyle name="Dezimal [0]_Compiling Utility Macros" xfId="22"/>
    <cellStyle name="Dezimal_Compiling Utility Macros" xfId="23"/>
    <cellStyle name="general" xfId="24"/>
    <cellStyle name="Normal_Badger" xfId="25"/>
    <cellStyle name="Normal_CASH - Crescendo - RASH" xfId="26"/>
    <cellStyle name="Standard_Anpassen der Amortisation" xfId="27"/>
    <cellStyle name="uk" xfId="28"/>
    <cellStyle name="Un" xfId="29"/>
    <cellStyle name="Unprot" xfId="30"/>
    <cellStyle name="Unprot$" xfId="31"/>
    <cellStyle name="Unprot_data" xfId="32"/>
    <cellStyle name="Unprotect" xfId="33"/>
    <cellStyle name="Währung [0]_Compiling Utility Macros" xfId="34"/>
    <cellStyle name="Währung_Compiling Utility Macros" xfId="3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53</xdr:row>
      <xdr:rowOff>0</xdr:rowOff>
    </xdr:from>
    <xdr:to>
      <xdr:col>8</xdr:col>
      <xdr:colOff>720</xdr:colOff>
      <xdr:row>57</xdr:row>
      <xdr:rowOff>162000</xdr:rowOff>
    </xdr:to>
    <xdr:sp>
      <xdr:nvSpPr>
        <xdr:cNvPr id="0" name="Rectangle 2"/>
        <xdr:cNvSpPr/>
      </xdr:nvSpPr>
      <xdr:spPr>
        <a:xfrm>
          <a:off x="3518640" y="7362720"/>
          <a:ext cx="4050720" cy="847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CM/RAAP/$CAPBKS/ShiftHistory/SHIFTS0831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ault Probs"/>
      <sheetName val="Parms"/>
      <sheetName val="US PPI"/>
      <sheetName val="USI"/>
      <sheetName val="GDP IPD"/>
      <sheetName val="1mlibor"/>
      <sheetName val="3mlibor"/>
      <sheetName val="6mlibor"/>
      <sheetName val="HistTsy"/>
      <sheetName val="Treasury"/>
      <sheetName val="CURVES"/>
      <sheetName val="Argentina"/>
      <sheetName val="Australia"/>
      <sheetName val="Bolivia"/>
      <sheetName val="Brazil"/>
      <sheetName val="Canada"/>
      <sheetName val="Chile"/>
      <sheetName val="China"/>
      <sheetName val="Colombia"/>
      <sheetName val="DomRep"/>
      <sheetName val="Egypt"/>
      <sheetName val="El Salvador"/>
      <sheetName val="Euro"/>
      <sheetName val="Finland"/>
      <sheetName val="France"/>
      <sheetName val="Germany"/>
      <sheetName val="Greece"/>
      <sheetName val="Guatemala"/>
      <sheetName val="India"/>
      <sheetName val="Israel"/>
      <sheetName val="Italy"/>
      <sheetName val="Jamaica"/>
      <sheetName val="Japan"/>
      <sheetName val="Mexico"/>
      <sheetName val="Morocco"/>
      <sheetName val="Nicaragua"/>
      <sheetName val="Nigeria"/>
      <sheetName val="Panama"/>
      <sheetName val="Philippines"/>
      <sheetName val="Poland"/>
      <sheetName val="Puerto Rico"/>
      <sheetName val="Romania"/>
      <sheetName val="SaudiArabia"/>
      <sheetName val="SouthKorea"/>
      <sheetName val="Sweden"/>
      <sheetName val="Switzerland"/>
      <sheetName val="Taiwan"/>
      <sheetName val="Thailand"/>
      <sheetName val="Turkey"/>
      <sheetName val="UK"/>
      <sheetName val="Venezuela"/>
      <sheetName val="Range Names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4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5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6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21"/>
  <sheetViews>
    <sheetView showFormulas="false" showGridLines="fals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32"/>
    <col collapsed="false" customWidth="true" hidden="false" outlineLevel="0" max="3" min="3" style="0" width="11.32"/>
    <col collapsed="false" customWidth="true" hidden="false" outlineLevel="0" max="4" min="4" style="0" width="12.32"/>
    <col collapsed="false" customWidth="true" hidden="false" outlineLevel="0" max="5" min="5" style="0" width="13.66"/>
    <col collapsed="false" customWidth="true" hidden="false" outlineLevel="0" max="7" min="6" style="0" width="12.32"/>
    <col collapsed="false" customWidth="true" hidden="false" outlineLevel="0" max="8" min="8" style="0" width="14.49"/>
    <col collapsed="false" customWidth="true" hidden="false" outlineLevel="0" max="9" min="9" style="0" width="11.82"/>
    <col collapsed="false" customWidth="true" hidden="false" outlineLevel="0" max="10" min="10" style="0" width="13.66"/>
    <col collapsed="false" customWidth="true" hidden="false" outlineLevel="0" max="14" min="11" style="0" width="12.32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customFormat="false" ht="12.75" hidden="false" customHeight="false" outlineLevel="0" collapsed="false">
      <c r="A3" s="2"/>
      <c r="B3" s="2" t="s">
        <v>1</v>
      </c>
      <c r="C3" s="3" t="n">
        <v>36981</v>
      </c>
      <c r="D3" s="4"/>
      <c r="E3" s="5" t="s">
        <v>2</v>
      </c>
      <c r="F3" s="4"/>
      <c r="G3" s="4"/>
      <c r="H3" s="4"/>
      <c r="I3" s="6" t="n">
        <v>0.08</v>
      </c>
      <c r="J3" s="2"/>
      <c r="K3" s="2"/>
      <c r="L3" s="2"/>
      <c r="M3" s="2"/>
      <c r="N3" s="2"/>
    </row>
    <row r="4" customFormat="false" ht="12.75" hidden="false" customHeight="false" outlineLevel="0" collapsed="false">
      <c r="A4" s="2"/>
      <c r="B4" s="2" t="s">
        <v>3</v>
      </c>
      <c r="C4" s="3" t="n">
        <f aca="true">TODAY()</f>
        <v>45926</v>
      </c>
      <c r="D4" s="4"/>
      <c r="E4" s="4"/>
      <c r="F4" s="4"/>
      <c r="G4" s="4"/>
      <c r="H4" s="4"/>
      <c r="I4" s="2"/>
      <c r="J4" s="2"/>
      <c r="K4" s="2"/>
      <c r="L4" s="2"/>
      <c r="M4" s="2"/>
      <c r="N4" s="2"/>
    </row>
    <row r="5" customFormat="false" ht="12.75" hidden="false" customHeight="false" outlineLevel="0" collapsed="false">
      <c r="A5" s="2"/>
      <c r="B5" s="2" t="s">
        <v>4</v>
      </c>
      <c r="C5" s="7" t="n">
        <v>0.15</v>
      </c>
      <c r="D5" s="4"/>
      <c r="E5" s="4"/>
      <c r="F5" s="4"/>
      <c r="G5" s="4"/>
      <c r="H5" s="4"/>
      <c r="I5" s="2"/>
      <c r="J5" s="2"/>
      <c r="K5" s="2"/>
      <c r="L5" s="2"/>
      <c r="M5" s="2"/>
      <c r="N5" s="2"/>
    </row>
    <row r="6" customFormat="false" ht="12.75" hidden="false" customHeight="false" outlineLevel="0" collapsed="false">
      <c r="A6" s="2"/>
      <c r="B6" s="2"/>
      <c r="C6" s="2"/>
      <c r="D6" s="4"/>
      <c r="E6" s="4"/>
      <c r="F6" s="4"/>
      <c r="G6" s="4"/>
      <c r="H6" s="4"/>
      <c r="I6" s="2"/>
      <c r="J6" s="2"/>
      <c r="K6" s="2"/>
      <c r="L6" s="2"/>
      <c r="M6" s="2"/>
      <c r="N6" s="2"/>
    </row>
    <row r="7" customFormat="false" ht="12.75" hidden="false" customHeight="false" outlineLevel="0" collapsed="false">
      <c r="A7" s="2"/>
      <c r="B7" s="2" t="s">
        <v>5</v>
      </c>
      <c r="C7" s="8" t="s">
        <v>6</v>
      </c>
      <c r="D7" s="2"/>
      <c r="E7" s="9" t="s">
        <v>7</v>
      </c>
      <c r="F7" s="4"/>
      <c r="G7" s="10" t="n">
        <f aca="false">E8*0.8</f>
        <v>0</v>
      </c>
      <c r="H7" s="4"/>
      <c r="I7" s="2"/>
      <c r="J7" s="2"/>
      <c r="K7" s="2"/>
      <c r="L7" s="2"/>
      <c r="M7" s="2"/>
      <c r="N7" s="2"/>
    </row>
    <row r="8" customFormat="false" ht="12.75" hidden="false" customHeight="false" outlineLevel="0" collapsed="false">
      <c r="A8" s="2"/>
      <c r="B8" s="2"/>
      <c r="C8" s="11" t="n">
        <v>1</v>
      </c>
      <c r="D8" s="4"/>
      <c r="E8" s="12" t="n">
        <v>0</v>
      </c>
      <c r="F8" s="13"/>
      <c r="G8" s="4"/>
      <c r="H8" s="4"/>
      <c r="I8" s="2"/>
      <c r="J8" s="2"/>
      <c r="K8" s="2"/>
      <c r="L8" s="2"/>
      <c r="M8" s="2"/>
      <c r="N8" s="2"/>
    </row>
    <row r="9" customFormat="false" ht="15.75" hidden="false" customHeight="false" outlineLevel="0" collapsed="false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1" customFormat="false" ht="12.75" hidden="false" customHeight="false" outlineLevel="0" collapsed="false">
      <c r="A11" s="2"/>
      <c r="B11" s="2"/>
      <c r="C11" s="2"/>
      <c r="D11" s="4" t="s">
        <v>9</v>
      </c>
      <c r="E11" s="4" t="s">
        <v>10</v>
      </c>
      <c r="F11" s="4" t="s">
        <v>11</v>
      </c>
      <c r="G11" s="4" t="s">
        <v>12</v>
      </c>
      <c r="H11" s="4" t="s">
        <v>13</v>
      </c>
      <c r="I11" s="2"/>
      <c r="J11" s="2"/>
      <c r="K11" s="2"/>
      <c r="L11" s="2"/>
      <c r="M11" s="2"/>
      <c r="N11" s="2"/>
    </row>
    <row r="12" customFormat="false" ht="12.75" hidden="false" customHeight="false" outlineLevel="0" collapsed="false">
      <c r="A12" s="2" t="s">
        <v>14</v>
      </c>
      <c r="B12" s="2"/>
      <c r="C12" s="14" t="s">
        <v>15</v>
      </c>
      <c r="D12" s="2" t="s">
        <v>16</v>
      </c>
      <c r="E12" s="2"/>
      <c r="F12" s="2"/>
      <c r="G12" s="2"/>
      <c r="H12" s="2"/>
      <c r="I12" s="2"/>
      <c r="J12" s="2"/>
      <c r="K12" s="2"/>
      <c r="L12" s="2"/>
      <c r="M12" s="2"/>
      <c r="N12" s="2"/>
    </row>
    <row r="13" customFormat="false" ht="12.75" hidden="false" customHeight="false" outlineLevel="0" collapsed="false">
      <c r="A13" s="15" t="s">
        <v>17</v>
      </c>
      <c r="C13" s="16" t="n">
        <v>0</v>
      </c>
      <c r="D13" s="17" t="n">
        <f aca="false">0.2*C13</f>
        <v>0</v>
      </c>
      <c r="E13" s="18"/>
      <c r="F13" s="17"/>
      <c r="G13" s="17"/>
      <c r="H13" s="18"/>
      <c r="I13" s="2"/>
      <c r="J13" s="2"/>
      <c r="K13" s="2"/>
      <c r="L13" s="2"/>
      <c r="M13" s="2"/>
      <c r="N13" s="2"/>
    </row>
    <row r="14" customFormat="false" ht="12.75" hidden="false" customHeight="false" outlineLevel="0" collapsed="false">
      <c r="A14" s="15" t="s">
        <v>18</v>
      </c>
      <c r="D14" s="17" t="n">
        <v>0.2</v>
      </c>
      <c r="E14" s="18"/>
      <c r="F14" s="17"/>
      <c r="G14" s="17"/>
      <c r="H14" s="18"/>
    </row>
    <row r="15" customFormat="false" ht="12.75" hidden="false" customHeight="false" outlineLevel="0" collapsed="false">
      <c r="A15" s="15" t="s">
        <v>19</v>
      </c>
      <c r="D15" s="17" t="n">
        <v>0.25</v>
      </c>
      <c r="E15" s="18"/>
      <c r="F15" s="17"/>
      <c r="G15" s="17"/>
      <c r="H15" s="18"/>
    </row>
    <row r="16" customFormat="false" ht="12.75" hidden="false" customHeight="false" outlineLevel="0" collapsed="false">
      <c r="A16" s="15" t="s">
        <v>20</v>
      </c>
      <c r="D16" s="17"/>
      <c r="E16" s="18" t="n">
        <v>0.13</v>
      </c>
      <c r="F16" s="17" t="n">
        <v>0.55</v>
      </c>
      <c r="G16" s="17" t="n">
        <v>0.14</v>
      </c>
      <c r="H16" s="18"/>
    </row>
    <row r="17" customFormat="false" ht="12.75" hidden="false" customHeight="false" outlineLevel="0" collapsed="false">
      <c r="A17" s="15" t="s">
        <v>21</v>
      </c>
      <c r="D17" s="17" t="n">
        <v>0.255</v>
      </c>
      <c r="E17" s="18"/>
      <c r="F17" s="17"/>
      <c r="G17" s="17"/>
      <c r="H17" s="18"/>
    </row>
    <row r="18" customFormat="false" ht="12.75" hidden="false" customHeight="false" outlineLevel="0" collapsed="false">
      <c r="A18" s="15" t="s">
        <v>22</v>
      </c>
      <c r="D18" s="17" t="n">
        <v>0.2</v>
      </c>
      <c r="E18" s="18"/>
      <c r="F18" s="17"/>
      <c r="G18" s="17"/>
      <c r="H18" s="18"/>
    </row>
    <row r="19" customFormat="false" ht="12.75" hidden="false" customHeight="false" outlineLevel="0" collapsed="false">
      <c r="A19" s="15" t="s">
        <v>23</v>
      </c>
      <c r="D19" s="17"/>
      <c r="E19" s="18" t="n">
        <v>0.13</v>
      </c>
      <c r="F19" s="17" t="n">
        <v>0.55</v>
      </c>
      <c r="G19" s="17" t="n">
        <v>0.1</v>
      </c>
      <c r="H19" s="18"/>
      <c r="I19" s="0" t="s">
        <v>24</v>
      </c>
      <c r="J19" s="0" t="s">
        <v>25</v>
      </c>
    </row>
    <row r="20" customFormat="false" ht="12.75" hidden="false" customHeight="false" outlineLevel="0" collapsed="false">
      <c r="A20" s="15" t="s">
        <v>26</v>
      </c>
      <c r="D20" s="17"/>
      <c r="E20" s="18" t="n">
        <v>0.13</v>
      </c>
      <c r="F20" s="17" t="n">
        <v>0.45</v>
      </c>
      <c r="G20" s="17" t="n">
        <v>0.1</v>
      </c>
      <c r="H20" s="18"/>
      <c r="I20" s="0" t="s">
        <v>24</v>
      </c>
      <c r="J20" s="0" t="s">
        <v>25</v>
      </c>
    </row>
    <row r="21" customFormat="false" ht="12.75" hidden="false" customHeight="false" outlineLevel="0" collapsed="false">
      <c r="A21" s="15" t="s">
        <v>27</v>
      </c>
      <c r="D21" s="17" t="n">
        <v>0.25</v>
      </c>
      <c r="E21" s="18"/>
      <c r="F21" s="17"/>
      <c r="G21" s="17"/>
      <c r="H21" s="18"/>
    </row>
    <row r="22" customFormat="false" ht="12.75" hidden="false" customHeight="false" outlineLevel="0" collapsed="false">
      <c r="A22" s="19" t="s">
        <v>28</v>
      </c>
      <c r="B22" s="20"/>
      <c r="C22" s="20"/>
      <c r="D22" s="17" t="n">
        <v>0.22</v>
      </c>
      <c r="E22" s="18"/>
      <c r="F22" s="17"/>
      <c r="G22" s="17"/>
      <c r="H22" s="18"/>
      <c r="I22" s="0" t="s">
        <v>24</v>
      </c>
      <c r="J22" s="0" t="s">
        <v>25</v>
      </c>
    </row>
    <row r="23" customFormat="false" ht="12.75" hidden="false" customHeight="false" outlineLevel="0" collapsed="false">
      <c r="A23" s="19" t="s">
        <v>29</v>
      </c>
      <c r="B23" s="20"/>
      <c r="C23" s="20"/>
      <c r="D23" s="17" t="n">
        <v>0.25</v>
      </c>
      <c r="E23" s="18"/>
      <c r="F23" s="17"/>
      <c r="G23" s="17"/>
      <c r="H23" s="18"/>
    </row>
    <row r="24" customFormat="false" ht="12.75" hidden="false" customHeight="false" outlineLevel="0" collapsed="false">
      <c r="A24" s="19" t="s">
        <v>30</v>
      </c>
      <c r="B24" s="20"/>
      <c r="C24" s="20"/>
      <c r="D24" s="17" t="n">
        <v>0.04</v>
      </c>
      <c r="E24" s="18"/>
      <c r="F24" s="17"/>
      <c r="G24" s="17"/>
      <c r="H24" s="18"/>
    </row>
    <row r="25" customFormat="false" ht="12.75" hidden="false" customHeight="false" outlineLevel="0" collapsed="false">
      <c r="E25" s="21"/>
      <c r="H25" s="21"/>
    </row>
    <row r="26" customFormat="false" ht="12.75" hidden="false" customHeight="false" outlineLevel="0" collapsed="false">
      <c r="A26" s="2" t="s">
        <v>31</v>
      </c>
      <c r="B26" s="2"/>
      <c r="C26" s="14" t="s">
        <v>15</v>
      </c>
      <c r="D26" s="2"/>
      <c r="E26" s="22"/>
      <c r="F26" s="2"/>
      <c r="G26" s="2"/>
      <c r="H26" s="22"/>
    </row>
    <row r="27" customFormat="false" ht="12.75" hidden="false" customHeight="false" outlineLevel="0" collapsed="false">
      <c r="A27" s="15" t="s">
        <v>32</v>
      </c>
      <c r="C27" s="16" t="n">
        <v>0</v>
      </c>
      <c r="D27" s="17" t="n">
        <f aca="false">C27*0.25</f>
        <v>0</v>
      </c>
      <c r="E27" s="18"/>
      <c r="F27" s="17"/>
      <c r="G27" s="17"/>
      <c r="H27" s="18"/>
    </row>
    <row r="28" customFormat="false" ht="12.75" hidden="false" customHeight="false" outlineLevel="0" collapsed="false">
      <c r="A28" s="15" t="s">
        <v>33</v>
      </c>
      <c r="C28" s="16" t="n">
        <v>0</v>
      </c>
      <c r="D28" s="17" t="n">
        <f aca="false">0.085*C28</f>
        <v>0</v>
      </c>
      <c r="E28" s="18"/>
      <c r="F28" s="17"/>
      <c r="G28" s="17"/>
      <c r="H28" s="18"/>
    </row>
    <row r="29" customFormat="false" ht="12.75" hidden="false" customHeight="false" outlineLevel="0" collapsed="false">
      <c r="A29" s="15" t="s">
        <v>34</v>
      </c>
      <c r="C29" s="16" t="n">
        <v>0</v>
      </c>
      <c r="D29" s="17" t="n">
        <f aca="false">0.275*C29</f>
        <v>0</v>
      </c>
      <c r="E29" s="18"/>
      <c r="F29" s="17"/>
      <c r="G29" s="17"/>
      <c r="H29" s="18"/>
    </row>
    <row r="30" customFormat="false" ht="12.75" hidden="false" customHeight="false" outlineLevel="0" collapsed="false">
      <c r="A30" s="15" t="s">
        <v>21</v>
      </c>
      <c r="C30" s="16" t="n">
        <v>0</v>
      </c>
      <c r="D30" s="17"/>
      <c r="E30" s="18"/>
      <c r="F30" s="17"/>
      <c r="G30" s="17"/>
      <c r="H30" s="18"/>
    </row>
    <row r="31" customFormat="false" ht="12.75" hidden="false" customHeight="false" outlineLevel="0" collapsed="false">
      <c r="A31" s="15" t="s">
        <v>35</v>
      </c>
      <c r="C31" s="16" t="n">
        <v>0</v>
      </c>
      <c r="D31" s="17" t="n">
        <f aca="false">0.275*C31</f>
        <v>0</v>
      </c>
      <c r="E31" s="18"/>
      <c r="F31" s="17"/>
      <c r="G31" s="17"/>
      <c r="H31" s="18"/>
    </row>
    <row r="32" customFormat="false" ht="12.75" hidden="false" customHeight="false" outlineLevel="0" collapsed="false">
      <c r="A32" s="15" t="s">
        <v>23</v>
      </c>
      <c r="C32" s="16" t="n">
        <v>0</v>
      </c>
      <c r="D32" s="17"/>
      <c r="E32" s="18"/>
      <c r="F32" s="17"/>
      <c r="G32" s="17"/>
      <c r="H32" s="18"/>
    </row>
    <row r="33" customFormat="false" ht="12.75" hidden="false" customHeight="false" outlineLevel="0" collapsed="false">
      <c r="A33" s="15" t="s">
        <v>26</v>
      </c>
      <c r="C33" s="16" t="n">
        <v>0</v>
      </c>
      <c r="D33" s="17"/>
      <c r="E33" s="18"/>
      <c r="F33" s="17"/>
      <c r="G33" s="17"/>
      <c r="H33" s="18"/>
    </row>
    <row r="34" customFormat="false" ht="12.75" hidden="false" customHeight="false" outlineLevel="0" collapsed="false">
      <c r="A34" s="15" t="s">
        <v>36</v>
      </c>
      <c r="C34" s="16" t="n">
        <v>0</v>
      </c>
      <c r="D34" s="17" t="n">
        <f aca="false">0.2*C34</f>
        <v>0</v>
      </c>
      <c r="E34" s="18"/>
      <c r="F34" s="17"/>
      <c r="G34" s="17"/>
      <c r="H34" s="18"/>
    </row>
    <row r="35" customFormat="false" ht="12.75" hidden="false" customHeight="false" outlineLevel="0" collapsed="false">
      <c r="A35" s="19" t="s">
        <v>28</v>
      </c>
      <c r="B35" s="20"/>
      <c r="C35" s="16" t="n">
        <v>0</v>
      </c>
      <c r="D35" s="17"/>
      <c r="E35" s="18"/>
      <c r="F35" s="17"/>
      <c r="G35" s="17"/>
      <c r="H35" s="18"/>
    </row>
    <row r="36" customFormat="false" ht="15.75" hidden="false" customHeight="false" outlineLevel="0" collapsed="false">
      <c r="A36" s="1" t="s">
        <v>37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customFormat="false" ht="5.25" hidden="false" customHeight="true" outlineLevel="0" collapsed="false"/>
    <row r="38" customFormat="false" ht="12.75" hidden="false" customHeight="false" outlineLevel="0" collapsed="false">
      <c r="C38" s="23" t="s">
        <v>38</v>
      </c>
      <c r="D38" s="24"/>
      <c r="E38" s="25"/>
      <c r="F38" s="25"/>
      <c r="G38" s="25"/>
      <c r="H38" s="25"/>
      <c r="I38" s="25"/>
      <c r="J38" s="25"/>
      <c r="K38" s="25"/>
      <c r="L38" s="25"/>
      <c r="M38" s="25"/>
      <c r="N38" s="26"/>
    </row>
    <row r="39" customFormat="false" ht="12.75" hidden="false" customHeight="false" outlineLevel="0" collapsed="false">
      <c r="C39" s="27" t="s">
        <v>39</v>
      </c>
      <c r="D39" s="28" t="n">
        <v>36891</v>
      </c>
      <c r="E39" s="29" t="n">
        <f aca="false">EOMONTH(D39,12)</f>
        <v>37256</v>
      </c>
      <c r="F39" s="30" t="n">
        <f aca="false">EOMONTH(E39,12)</f>
        <v>37621</v>
      </c>
      <c r="G39" s="30" t="n">
        <f aca="false">EOMONTH(F39,12)</f>
        <v>37986</v>
      </c>
      <c r="H39" s="30" t="n">
        <f aca="false">EOMONTH(G39,12)</f>
        <v>38352</v>
      </c>
      <c r="I39" s="30" t="n">
        <f aca="false">EOMONTH(H39,12)</f>
        <v>38717</v>
      </c>
      <c r="J39" s="30" t="n">
        <f aca="false">EOMONTH(I39,12)</f>
        <v>39082</v>
      </c>
      <c r="K39" s="30" t="n">
        <f aca="false">EOMONTH(J39,12)</f>
        <v>39447</v>
      </c>
      <c r="L39" s="30" t="n">
        <f aca="false">EOMONTH(K39,12)</f>
        <v>39813</v>
      </c>
      <c r="M39" s="30" t="n">
        <f aca="false">EOMONTH(L39,12)</f>
        <v>40178</v>
      </c>
      <c r="N39" s="31" t="n">
        <f aca="false">EOMONTH(M39,12)</f>
        <v>40543</v>
      </c>
    </row>
    <row r="40" customFormat="false" ht="12.75" hidden="false" customHeight="false" outlineLevel="0" collapsed="false">
      <c r="A40" s="2" t="s">
        <v>40</v>
      </c>
      <c r="B40" s="32"/>
      <c r="C40" s="32"/>
      <c r="D40" s="32"/>
      <c r="E40" s="33" t="n">
        <f aca="false">IF(E39&lt;Sale_Date,0,MIN(E39-D39,E39-Sale_Date))</f>
        <v>275</v>
      </c>
      <c r="F40" s="33" t="n">
        <f aca="false">IF(F39&lt;Sale_Date,0,MIN(F39-E39,F39-Sale_Date))</f>
        <v>365</v>
      </c>
      <c r="G40" s="33" t="n">
        <f aca="false">IF(G39&lt;Sale_Date,0,MIN(G39-F39,G39-Sale_Date))</f>
        <v>365</v>
      </c>
      <c r="H40" s="33" t="n">
        <f aca="false">IF(H39&lt;Sale_Date,0,MIN(H39-G39,H39-Sale_Date))</f>
        <v>366</v>
      </c>
      <c r="I40" s="33" t="n">
        <f aca="false">IF(I39&lt;Sale_Date,0,MIN(I39-H39,I39-Sale_Date))</f>
        <v>365</v>
      </c>
      <c r="J40" s="33" t="n">
        <f aca="false">IF(J39&lt;Sale_Date,0,MIN(J39-I39,J39-Sale_Date))</f>
        <v>365</v>
      </c>
      <c r="K40" s="33" t="n">
        <f aca="false">IF(K39&lt;Sale_Date,0,MIN(K39-J39,K39-Sale_Date))</f>
        <v>365</v>
      </c>
      <c r="L40" s="33" t="n">
        <f aca="false">IF(L39&lt;Sale_Date,0,MIN(L39-K39,L39-Sale_Date))</f>
        <v>366</v>
      </c>
      <c r="M40" s="33" t="n">
        <f aca="false">IF(M39&lt;Sale_Date,0,MIN(M39-L39,M39-Sale_Date))</f>
        <v>365</v>
      </c>
      <c r="N40" s="33" t="n">
        <f aca="false">IF(N39&lt;Sale_Date,0,MIN(N39-M39,N39-Sale_Date))</f>
        <v>365</v>
      </c>
    </row>
    <row r="41" customFormat="false" ht="12.75" hidden="false" customHeight="false" outlineLevel="0" collapsed="false">
      <c r="A41" s="2" t="s">
        <v>41</v>
      </c>
      <c r="B41" s="2"/>
      <c r="C41" s="2"/>
      <c r="D41" s="14" t="s">
        <v>42</v>
      </c>
      <c r="E41" s="2"/>
      <c r="F41" s="2"/>
      <c r="G41" s="2"/>
      <c r="H41" s="2"/>
      <c r="I41" s="2"/>
      <c r="J41" s="2"/>
      <c r="K41" s="2"/>
      <c r="L41" s="2"/>
      <c r="M41" s="2"/>
      <c r="N41" s="2"/>
    </row>
    <row r="42" customFormat="false" ht="12.75" hidden="false" customHeight="false" outlineLevel="0" collapsed="false">
      <c r="A42" s="34" t="str">
        <f aca="false">A13</f>
        <v>Keep Dakota at 18MMcf/d</v>
      </c>
      <c r="B42" s="2"/>
      <c r="C42" s="35" t="n">
        <v>1</v>
      </c>
      <c r="D42" s="36"/>
      <c r="E42" s="37" t="n">
        <f aca="false">(18-SUM(E43:E53))*$C$13</f>
        <v>0</v>
      </c>
      <c r="F42" s="37" t="n">
        <f aca="false">(18-SUM(F43:F53))*$C$13</f>
        <v>0</v>
      </c>
      <c r="G42" s="37" t="n">
        <f aca="false">(18-SUM(G43:G53))*$C$13</f>
        <v>0</v>
      </c>
      <c r="H42" s="37" t="n">
        <f aca="false">(18-SUM(H43:H53))*$C$13</f>
        <v>0</v>
      </c>
      <c r="I42" s="37" t="n">
        <f aca="false">(18-SUM(I43:I53))*$C$13</f>
        <v>0</v>
      </c>
      <c r="J42" s="37" t="n">
        <f aca="false">(18-SUM(J43:J53))*$C$13</f>
        <v>0</v>
      </c>
      <c r="K42" s="37" t="n">
        <f aca="false">(18-SUM(K43:K53))*$C$13</f>
        <v>0</v>
      </c>
      <c r="L42" s="37" t="n">
        <f aca="false">(18-SUM(L43:L53))*$C$13</f>
        <v>0</v>
      </c>
      <c r="M42" s="37" t="n">
        <f aca="false">(18-SUM(M43:M53))*$C$13</f>
        <v>0</v>
      </c>
      <c r="N42" s="37" t="n">
        <f aca="false">(18-SUM(N43:N53))*$C$13</f>
        <v>0</v>
      </c>
    </row>
    <row r="43" customFormat="false" ht="12.75" hidden="false" customHeight="false" outlineLevel="0" collapsed="false">
      <c r="A43" s="34" t="str">
        <f aca="false">A14</f>
        <v>Beartooth</v>
      </c>
      <c r="C43" s="38" t="n">
        <v>1</v>
      </c>
      <c r="D43" s="39" t="n">
        <v>0.0694016941292627</v>
      </c>
      <c r="E43" s="17" t="n">
        <v>0.4</v>
      </c>
      <c r="F43" s="17" t="n">
        <f aca="false">E43*(1-$D$43)</f>
        <v>0.372239322348295</v>
      </c>
      <c r="G43" s="17" t="n">
        <f aca="false">F43*(1-$D$43)</f>
        <v>0.346405282755795</v>
      </c>
      <c r="H43" s="17" t="n">
        <f aca="false">G43*(1-$D$43)</f>
        <v>0.322364169277216</v>
      </c>
      <c r="I43" s="17" t="n">
        <f aca="false">H43*(1-$D$43)</f>
        <v>0.299991549802805</v>
      </c>
      <c r="J43" s="17" t="n">
        <f aca="false">I43*(1-$D$43)</f>
        <v>0.279171628022027</v>
      </c>
      <c r="K43" s="17" t="n">
        <f aca="false">J43*(1-$D$43)</f>
        <v>0.259796644084474</v>
      </c>
      <c r="L43" s="17" t="n">
        <f aca="false">K43*(1-$D$43)</f>
        <v>0.241766316855915</v>
      </c>
      <c r="M43" s="17" t="n">
        <f aca="false">L43*(1-$D$43)</f>
        <v>0.224987324882722</v>
      </c>
      <c r="N43" s="17" t="n">
        <f aca="false">M43*(1-$D$43)</f>
        <v>0.20937282337825</v>
      </c>
    </row>
    <row r="44" customFormat="false" ht="12.75" hidden="false" customHeight="false" outlineLevel="0" collapsed="false">
      <c r="A44" s="34" t="str">
        <f aca="false">A15</f>
        <v>Crescendo</v>
      </c>
      <c r="C44" s="38" t="n">
        <v>1.08</v>
      </c>
      <c r="D44" s="40" t="s">
        <v>43</v>
      </c>
      <c r="E44" s="17" t="n">
        <v>3.87287671232877</v>
      </c>
      <c r="F44" s="17" t="n">
        <v>4.14626332121412</v>
      </c>
      <c r="G44" s="17" t="n">
        <v>3.70308159594536</v>
      </c>
      <c r="H44" s="17" t="n">
        <v>3.24424286429934</v>
      </c>
      <c r="I44" s="17" t="n">
        <v>2.86671747820006</v>
      </c>
      <c r="J44" s="17" t="n">
        <v>2.58268565293892</v>
      </c>
      <c r="K44" s="17" t="n">
        <v>2.35315666379372</v>
      </c>
      <c r="L44" s="17" t="n">
        <v>2.13995976218239</v>
      </c>
      <c r="M44" s="17" t="n">
        <v>1.95592935320428</v>
      </c>
      <c r="N44" s="17" t="n">
        <v>1.74027394012217</v>
      </c>
    </row>
    <row r="45" customFormat="false" ht="12.75" hidden="false" customHeight="false" outlineLevel="0" collapsed="false">
      <c r="A45" s="34" t="str">
        <f aca="false">A16</f>
        <v>D&amp;G Roustabout</v>
      </c>
      <c r="C45" s="38" t="n">
        <v>1</v>
      </c>
      <c r="D45" s="39" t="n">
        <v>0.0763305861037493</v>
      </c>
      <c r="E45" s="17" t="n">
        <v>0.3</v>
      </c>
      <c r="F45" s="17" t="n">
        <f aca="false">E45*(1-$D$45)</f>
        <v>0.277100824168875</v>
      </c>
      <c r="G45" s="17" t="n">
        <f aca="false">F45*(1-$D$45)</f>
        <v>0.255949555850233</v>
      </c>
      <c r="H45" s="17" t="n">
        <f aca="false">G45*(1-$D$45)</f>
        <v>0.23641277623919</v>
      </c>
      <c r="I45" s="17" t="n">
        <f aca="false">H45*(1-$D$45)</f>
        <v>0.218367250466438</v>
      </c>
      <c r="J45" s="17" t="n">
        <f aca="false">I45*(1-$D$45)</f>
        <v>0.201699150252471</v>
      </c>
      <c r="K45" s="17" t="n">
        <f aca="false">J45*(1-$D$45)</f>
        <v>0.186303335897072</v>
      </c>
      <c r="L45" s="17" t="n">
        <f aca="false">K45*(1-$D$45)</f>
        <v>0.172082693074965</v>
      </c>
      <c r="M45" s="17" t="n">
        <f aca="false">L45*(1-$D$45)</f>
        <v>0.158947520254241</v>
      </c>
      <c r="N45" s="17" t="n">
        <f aca="false">M45*(1-$D$45)</f>
        <v>0.146814962873497</v>
      </c>
    </row>
    <row r="46" customFormat="false" ht="12.75" hidden="false" customHeight="false" outlineLevel="0" collapsed="false">
      <c r="A46" s="34" t="str">
        <f aca="false">A17</f>
        <v>Hallwood</v>
      </c>
      <c r="C46" s="38" t="n">
        <v>0.941</v>
      </c>
      <c r="D46" s="39" t="n">
        <v>0.0654360231420587</v>
      </c>
      <c r="E46" s="17" t="n">
        <v>0.15</v>
      </c>
      <c r="F46" s="17" t="n">
        <f aca="false">E46*(1-$D$46)</f>
        <v>0.140184596528691</v>
      </c>
      <c r="G46" s="17" t="n">
        <f aca="false">F46*(1-$D$46)</f>
        <v>0.13101147402608</v>
      </c>
      <c r="H46" s="17" t="n">
        <f aca="false">G46*(1-$D$46)</f>
        <v>0.122438604179834</v>
      </c>
      <c r="I46" s="17" t="n">
        <f aca="false">H46*(1-$D$46)</f>
        <v>0.114426708843241</v>
      </c>
      <c r="J46" s="17" t="n">
        <f aca="false">I46*(1-$D$46)</f>
        <v>0.106939080075305</v>
      </c>
      <c r="K46" s="17" t="n">
        <f aca="false">J46*(1-$D$46)</f>
        <v>0.0999414119567068</v>
      </c>
      <c r="L46" s="17" t="n">
        <f aca="false">K46*(1-$D$46)</f>
        <v>0.0934016434110578</v>
      </c>
      <c r="M46" s="17" t="n">
        <f aca="false">L46*(1-$D$46)</f>
        <v>0.0872898113113055</v>
      </c>
      <c r="N46" s="17" t="n">
        <f aca="false">M46*(1-$D$46)</f>
        <v>0.0815779131982729</v>
      </c>
    </row>
    <row r="47" customFormat="false" ht="12.75" hidden="false" customHeight="false" outlineLevel="0" collapsed="false">
      <c r="A47" s="34" t="str">
        <f aca="false">A18</f>
        <v>Lone Mountain/Premier</v>
      </c>
      <c r="C47" s="38" t="n">
        <v>1</v>
      </c>
      <c r="D47" s="39" t="n">
        <v>0.0638329716108301</v>
      </c>
      <c r="E47" s="17" t="n">
        <v>5</v>
      </c>
      <c r="F47" s="17" t="n">
        <f aca="false">E47*(1-$D$47)</f>
        <v>4.68083514194585</v>
      </c>
      <c r="G47" s="17" t="n">
        <f aca="false">F47*(1-$D$47)</f>
        <v>4.38204352521504</v>
      </c>
      <c r="H47" s="17" t="n">
        <f aca="false">G47*(1-$D$47)</f>
        <v>4.10232466527257</v>
      </c>
      <c r="I47" s="17" t="n">
        <f aca="false">H47*(1-$D$47)</f>
        <v>3.84046109137582</v>
      </c>
      <c r="J47" s="17" t="n">
        <f aca="false">I47*(1-$D$47)</f>
        <v>3.59531304755753</v>
      </c>
      <c r="K47" s="17" t="n">
        <f aca="false">J47*(1-$D$47)</f>
        <v>3.36581353186074</v>
      </c>
      <c r="L47" s="17" t="n">
        <f aca="false">K47*(1-$D$47)</f>
        <v>3.15096365223413</v>
      </c>
      <c r="M47" s="17" t="n">
        <f aca="false">L47*(1-$D$47)</f>
        <v>2.94982827887431</v>
      </c>
      <c r="N47" s="17" t="n">
        <f aca="false">M47*(1-$D$47)</f>
        <v>2.7615319740921</v>
      </c>
    </row>
    <row r="48" customFormat="false" ht="12.75" hidden="false" customHeight="false" outlineLevel="0" collapsed="false">
      <c r="A48" s="34" t="str">
        <f aca="false">A19</f>
        <v>National Fuels</v>
      </c>
      <c r="C48" s="38" t="n">
        <v>0.941</v>
      </c>
      <c r="D48" s="39" t="n">
        <v>0.0747972133678283</v>
      </c>
      <c r="E48" s="17" t="n">
        <v>1.8</v>
      </c>
      <c r="F48" s="17" t="n">
        <f aca="false">E48*(1-$D$48)</f>
        <v>1.66536501593791</v>
      </c>
      <c r="G48" s="17" t="n">
        <f aca="false">F48*(1-$D$48)</f>
        <v>1.54080035350548</v>
      </c>
      <c r="H48" s="17" t="n">
        <f aca="false">G48*(1-$D$48)</f>
        <v>1.42555278070711</v>
      </c>
      <c r="I48" s="17" t="n">
        <f aca="false">H48*(1-$D$48)</f>
        <v>1.31892540520146</v>
      </c>
      <c r="J48" s="17" t="n">
        <f aca="false">I48*(1-$D$48)</f>
        <v>1.22027346025236</v>
      </c>
      <c r="K48" s="17" t="n">
        <f aca="false">J48*(1-$D$48)</f>
        <v>1.12900040587876</v>
      </c>
      <c r="L48" s="17" t="n">
        <f aca="false">K48*(1-$D$48)</f>
        <v>1.04455432162788</v>
      </c>
      <c r="M48" s="17" t="n">
        <f aca="false">L48*(1-$D$48)</f>
        <v>0.966424569158796</v>
      </c>
      <c r="N48" s="17" t="n">
        <f aca="false">M48*(1-$D$48)</f>
        <v>0.894138704455514</v>
      </c>
    </row>
    <row r="49" customFormat="false" ht="12.75" hidden="false" customHeight="false" outlineLevel="0" collapsed="false">
      <c r="A49" s="34" t="str">
        <f aca="false">A20</f>
        <v>Northstar</v>
      </c>
      <c r="C49" s="38" t="n">
        <v>1</v>
      </c>
      <c r="D49" s="39" t="n">
        <f aca="false">AVERAGE($D$43,$D$45:$D$48,$D$50:$D$52)</f>
        <v>0.072664093115496</v>
      </c>
      <c r="E49" s="17" t="n">
        <v>0.35</v>
      </c>
      <c r="F49" s="17" t="n">
        <f aca="false">E49*(1-$D$49)</f>
        <v>0.324567567409576</v>
      </c>
      <c r="G49" s="17" t="n">
        <f aca="false">F49*(1-$D$49)</f>
        <v>0.300983159469057</v>
      </c>
      <c r="H49" s="17" t="n">
        <f aca="false">G49*(1-$D$49)</f>
        <v>0.279112491143201</v>
      </c>
      <c r="I49" s="17" t="n">
        <f aca="false">H49*(1-$D$49)</f>
        <v>0.258831035097074</v>
      </c>
      <c r="J49" s="17" t="n">
        <f aca="false">I49*(1-$D$49)</f>
        <v>0.2400233126616</v>
      </c>
      <c r="K49" s="17" t="n">
        <f aca="false">J49*(1-$D$49)</f>
        <v>0.222582236320467</v>
      </c>
      <c r="L49" s="17" t="n">
        <f aca="false">K49*(1-$D$49)</f>
        <v>0.206408499974622</v>
      </c>
      <c r="M49" s="17" t="n">
        <f aca="false">L49*(1-$D$49)</f>
        <v>0.191410013512636</v>
      </c>
      <c r="N49" s="17" t="n">
        <f aca="false">M49*(1-$D$49)</f>
        <v>0.177501378467515</v>
      </c>
    </row>
    <row r="50" customFormat="false" ht="12.75" hidden="false" customHeight="false" outlineLevel="0" collapsed="false">
      <c r="A50" s="34" t="str">
        <f aca="false">A21</f>
        <v>Tom Brown</v>
      </c>
      <c r="C50" s="38" t="n">
        <v>0.95</v>
      </c>
      <c r="D50" s="39" t="n">
        <v>0.0652348473068685</v>
      </c>
      <c r="E50" s="17" t="n">
        <v>1.5</v>
      </c>
      <c r="F50" s="17" t="n">
        <f aca="false">E50*(1-$D$50)</f>
        <v>1.4021477290397</v>
      </c>
      <c r="G50" s="17" t="n">
        <f aca="false">F50*(1-$D$50)</f>
        <v>1.31067883603412</v>
      </c>
      <c r="H50" s="17" t="n">
        <f aca="false">G50*(1-$D$50)</f>
        <v>1.22517690229709</v>
      </c>
      <c r="I50" s="17" t="n">
        <f aca="false">H50*(1-$D$50)</f>
        <v>1.14525267415184</v>
      </c>
      <c r="J50" s="17" t="n">
        <f aca="false">I50*(1-$D$50)</f>
        <v>1.07054229082576</v>
      </c>
      <c r="K50" s="17" t="n">
        <f aca="false">J50*(1-$D$50)</f>
        <v>1.0007056279482</v>
      </c>
      <c r="L50" s="17" t="n">
        <f aca="false">K50*(1-$D$50)</f>
        <v>0.935424749109872</v>
      </c>
      <c r="M50" s="17" t="n">
        <f aca="false">L50*(1-$D$50)</f>
        <v>0.874402458434624</v>
      </c>
      <c r="N50" s="17" t="n">
        <f aca="false">M50*(1-$D$50)</f>
        <v>0.817360947573891</v>
      </c>
    </row>
    <row r="51" customFormat="false" ht="12.75" hidden="false" customHeight="false" outlineLevel="0" collapsed="false">
      <c r="A51" s="34" t="str">
        <f aca="false">A22</f>
        <v>Trend Oil</v>
      </c>
      <c r="C51" s="38" t="n">
        <v>1</v>
      </c>
      <c r="D51" s="39" t="n">
        <v>0.0992243259723184</v>
      </c>
      <c r="E51" s="17" t="n">
        <v>0.5</v>
      </c>
      <c r="F51" s="17" t="n">
        <f aca="false">E51*(1-$D$51)</f>
        <v>0.450387837013841</v>
      </c>
      <c r="G51" s="17" t="n">
        <f aca="false">F51*(1-$D$51)</f>
        <v>0.405698407460012</v>
      </c>
      <c r="H51" s="17" t="n">
        <f aca="false">G51*(1-$D$51)</f>
        <v>0.365443256431749</v>
      </c>
      <c r="I51" s="17" t="n">
        <f aca="false">H51*(1-$D$51)</f>
        <v>0.32918239563118</v>
      </c>
      <c r="J51" s="17" t="n">
        <f aca="false">I51*(1-$D$51)</f>
        <v>0.296519494302723</v>
      </c>
      <c r="K51" s="17" t="n">
        <f aca="false">J51*(1-$D$51)</f>
        <v>0.267097547342883</v>
      </c>
      <c r="L51" s="17" t="n">
        <f aca="false">K51*(1-$D$51)</f>
        <v>0.240594973238926</v>
      </c>
      <c r="M51" s="17" t="n">
        <f aca="false">L51*(1-$D$51)</f>
        <v>0.216722099186965</v>
      </c>
      <c r="N51" s="17" t="n">
        <f aca="false">M51*(1-$D$51)</f>
        <v>0.195217994971833</v>
      </c>
    </row>
    <row r="52" customFormat="false" ht="12.75" hidden="false" customHeight="false" outlineLevel="0" collapsed="false">
      <c r="A52" s="34" t="s">
        <v>29</v>
      </c>
      <c r="C52" s="38" t="n">
        <v>1</v>
      </c>
      <c r="D52" s="39" t="n">
        <v>0.067055083291052</v>
      </c>
      <c r="E52" s="17" t="n">
        <v>2</v>
      </c>
      <c r="F52" s="17" t="n">
        <f aca="false">E52*(1-$D$52)</f>
        <v>1.8658898334179</v>
      </c>
      <c r="G52" s="17" t="n">
        <f aca="false">F52*(1-$D$52)</f>
        <v>1.74077243522613</v>
      </c>
      <c r="H52" s="17" t="n">
        <f aca="false">G52*(1-$D$52)</f>
        <v>1.62404479459128</v>
      </c>
      <c r="I52" s="17" t="n">
        <f aca="false">H52*(1-$D$52)</f>
        <v>1.51514433562156</v>
      </c>
      <c r="J52" s="17" t="n">
        <f aca="false">I52*(1-$D$52)</f>
        <v>1.41354620599849</v>
      </c>
      <c r="K52" s="17" t="n">
        <f aca="false">J52*(1-$D$52)</f>
        <v>1.31876074741951</v>
      </c>
      <c r="L52" s="17" t="n">
        <f aca="false">K52*(1-$D$52)</f>
        <v>1.23033113566033</v>
      </c>
      <c r="M52" s="17" t="n">
        <f aca="false">L52*(1-$D$52)</f>
        <v>1.14783117888305</v>
      </c>
      <c r="N52" s="17" t="n">
        <f aca="false">M52*(1-$D$52)</f>
        <v>1.07086326357898</v>
      </c>
    </row>
    <row r="53" customFormat="false" ht="12.75" hidden="false" customHeight="false" outlineLevel="0" collapsed="false">
      <c r="A53" s="41" t="s">
        <v>30</v>
      </c>
      <c r="B53" s="20"/>
      <c r="C53" s="42" t="n">
        <v>1</v>
      </c>
      <c r="D53" s="39" t="n">
        <f aca="false">AVERAGE($D$43,$D$45:$D$48,$D$50:$D$52)</f>
        <v>0.072664093115496</v>
      </c>
      <c r="E53" s="43" t="n">
        <v>2</v>
      </c>
      <c r="F53" s="43" t="n">
        <f aca="false">E53*(1-$D$53)</f>
        <v>1.85467181376901</v>
      </c>
      <c r="G53" s="43" t="n">
        <f aca="false">F53*(1-$D$53)</f>
        <v>1.71990376839461</v>
      </c>
      <c r="H53" s="43" t="n">
        <f aca="false">G53*(1-$D$53)</f>
        <v>1.59492852081829</v>
      </c>
      <c r="I53" s="43" t="n">
        <f aca="false">H53*(1-$D$53)</f>
        <v>1.47903448626899</v>
      </c>
      <c r="J53" s="43" t="n">
        <f aca="false">I53*(1-$D$53)</f>
        <v>1.37156178663771</v>
      </c>
      <c r="K53" s="43" t="n">
        <f aca="false">J53*(1-$D$53)</f>
        <v>1.27189849325981</v>
      </c>
      <c r="L53" s="43" t="n">
        <f aca="false">K53*(1-$D$53)</f>
        <v>1.17947714271212</v>
      </c>
      <c r="M53" s="43" t="n">
        <f aca="false">L53*(1-$D$53)</f>
        <v>1.09377150578649</v>
      </c>
      <c r="N53" s="43" t="n">
        <f aca="false">M53*(1-$D$53)</f>
        <v>1.01429359124295</v>
      </c>
    </row>
    <row r="54" customFormat="false" ht="12.75" hidden="false" customHeight="false" outlineLevel="0" collapsed="false">
      <c r="E54" s="44" t="n">
        <f aca="false">SUM(E42:E53)</f>
        <v>17.8728767123288</v>
      </c>
      <c r="F54" s="44" t="n">
        <f aca="false">SUM(F42:F53)</f>
        <v>17.1796530027938</v>
      </c>
      <c r="G54" s="44" t="n">
        <f aca="false">SUM(G42:G53)</f>
        <v>15.8373283938819</v>
      </c>
      <c r="H54" s="44" t="n">
        <f aca="false">SUM(H42:H53)</f>
        <v>14.5420418252569</v>
      </c>
      <c r="I54" s="44" t="n">
        <f aca="false">SUM(I42:I53)</f>
        <v>13.3863344106605</v>
      </c>
      <c r="J54" s="44" t="n">
        <f aca="false">SUM(J42:J53)</f>
        <v>12.3782751095249</v>
      </c>
      <c r="K54" s="44" t="n">
        <f aca="false">SUM(K42:K53)</f>
        <v>11.4750566457623</v>
      </c>
      <c r="L54" s="44" t="n">
        <f aca="false">SUM(L42:L53)</f>
        <v>10.6349648900822</v>
      </c>
      <c r="M54" s="44" t="n">
        <f aca="false">SUM(M42:M53)</f>
        <v>9.86754411348941</v>
      </c>
      <c r="N54" s="44" t="n">
        <f aca="false">SUM(N42:N53)</f>
        <v>9.10894749395496</v>
      </c>
    </row>
    <row r="55" customFormat="false" ht="12.75" hidden="false" customHeight="false" outlineLevel="0" collapsed="false">
      <c r="A55" s="2" t="s">
        <v>44</v>
      </c>
      <c r="B55" s="2"/>
      <c r="C55" s="2"/>
      <c r="D55" s="14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customFormat="false" ht="12.75" hidden="false" customHeight="false" outlineLevel="0" collapsed="false">
      <c r="A56" s="34" t="str">
        <f aca="false">A27</f>
        <v>Keep the South Canyon Plant Full</v>
      </c>
      <c r="C56" s="38"/>
      <c r="E56" s="17" t="n">
        <f aca="false">((25*5/12)-E57-E58-E60-E63-E46-E50)*$C27</f>
        <v>0</v>
      </c>
      <c r="F56" s="17" t="n">
        <f aca="false">(25-F57-F58-F60-F63-F46-F50)*$C27</f>
        <v>0</v>
      </c>
      <c r="G56" s="17" t="n">
        <f aca="false">(25-G57-G58-G60-G63-G46-G50)*$C27</f>
        <v>0</v>
      </c>
      <c r="H56" s="17" t="n">
        <f aca="false">(25-H57-H58-H60-H63-H46-H50)*$C27</f>
        <v>0</v>
      </c>
      <c r="I56" s="17" t="n">
        <f aca="false">(25-I57-I58-I60-I63-I46-I50)*$C27</f>
        <v>0</v>
      </c>
      <c r="J56" s="17" t="n">
        <f aca="false">(25-J57-J58-J60-J63-J46-J50)*$C27</f>
        <v>0</v>
      </c>
      <c r="K56" s="17" t="n">
        <f aca="false">(25-K57-K58-K60-K63-K46-K50)*$C27</f>
        <v>0</v>
      </c>
      <c r="L56" s="17" t="n">
        <f aca="false">(25-L57-L58-L60-L63-L46-L50)*$C27</f>
        <v>0</v>
      </c>
      <c r="M56" s="17" t="n">
        <f aca="false">(25-M57-M58-M60-M63-M46-M50)*$C27</f>
        <v>0</v>
      </c>
      <c r="N56" s="17" t="n">
        <f aca="false">(25-N57-N58-N60-N63-N46-N50)*$C27</f>
        <v>0</v>
      </c>
    </row>
    <row r="57" customFormat="false" ht="12.75" hidden="false" customHeight="false" outlineLevel="0" collapsed="false">
      <c r="A57" s="34" t="str">
        <f aca="false">A28</f>
        <v>Crescendo - Badger Wash Entrada</v>
      </c>
      <c r="C57" s="38"/>
      <c r="E57" s="17" t="n">
        <v>4.00376214942568</v>
      </c>
      <c r="F57" s="17" t="n">
        <v>8.98836837677805</v>
      </c>
      <c r="G57" s="17" t="n">
        <v>7.58317015809519</v>
      </c>
      <c r="H57" s="17" t="n">
        <v>6.39765386064855</v>
      </c>
      <c r="I57" s="17" t="n">
        <v>5.3974754709912</v>
      </c>
      <c r="J57" s="17" t="n">
        <v>4.55366015331727</v>
      </c>
      <c r="K57" s="17" t="n">
        <v>3.84176285809068</v>
      </c>
      <c r="L57" s="17" t="n">
        <v>3.24116015707787</v>
      </c>
      <c r="M57" s="17" t="n">
        <v>2.73445278948061</v>
      </c>
      <c r="N57" s="17" t="n">
        <v>2.30696161112863</v>
      </c>
    </row>
    <row r="58" customFormat="false" ht="12.75" hidden="false" customHeight="false" outlineLevel="0" collapsed="false">
      <c r="A58" s="34" t="str">
        <f aca="false">A29</f>
        <v>Crescendo - San Arroyo Entrada</v>
      </c>
      <c r="C58" s="38"/>
      <c r="E58" s="17" t="n">
        <v>3.72366917844165</v>
      </c>
      <c r="F58" s="17" t="n">
        <v>8.43587381918836</v>
      </c>
      <c r="G58" s="17" t="n">
        <v>7.28992534394528</v>
      </c>
      <c r="H58" s="17" t="n">
        <v>6.29964514161127</v>
      </c>
      <c r="I58" s="17" t="n">
        <v>5.44388687645309</v>
      </c>
      <c r="J58" s="17" t="n">
        <v>4.70437677955272</v>
      </c>
      <c r="K58" s="17" t="n">
        <v>4.06532343273345</v>
      </c>
      <c r="L58" s="17" t="n">
        <v>3.51308056033364</v>
      </c>
      <c r="M58" s="17" t="n">
        <v>3.03585562812054</v>
      </c>
      <c r="N58" s="17" t="n">
        <v>2.62345802679682</v>
      </c>
    </row>
    <row r="59" customFormat="false" ht="12.75" hidden="false" customHeight="false" outlineLevel="0" collapsed="false">
      <c r="A59" s="34" t="str">
        <f aca="false">A30</f>
        <v>Hallwood</v>
      </c>
      <c r="C59" s="38"/>
      <c r="E59" s="17" t="n">
        <v>0</v>
      </c>
      <c r="F59" s="17" t="n">
        <v>0</v>
      </c>
      <c r="G59" s="17" t="n">
        <v>0</v>
      </c>
      <c r="H59" s="17" t="n">
        <v>0</v>
      </c>
      <c r="I59" s="17" t="n">
        <v>0</v>
      </c>
      <c r="J59" s="17" t="n">
        <v>0</v>
      </c>
      <c r="K59" s="17" t="n">
        <v>0</v>
      </c>
      <c r="L59" s="17" t="n">
        <v>0</v>
      </c>
      <c r="M59" s="17" t="n">
        <v>0</v>
      </c>
      <c r="N59" s="17" t="n">
        <v>0</v>
      </c>
    </row>
    <row r="60" customFormat="false" ht="12.75" hidden="false" customHeight="false" outlineLevel="0" collapsed="false">
      <c r="A60" s="34" t="str">
        <f aca="false">A31</f>
        <v>Lone Mountain - Bar-X Entrada</v>
      </c>
      <c r="C60" s="38"/>
      <c r="E60" s="17" t="n">
        <v>0</v>
      </c>
      <c r="F60" s="17" t="n">
        <v>0.343562020341528</v>
      </c>
      <c r="G60" s="17" t="n">
        <v>1.30598682897354</v>
      </c>
      <c r="H60" s="17" t="n">
        <v>1.98</v>
      </c>
      <c r="I60" s="17" t="n">
        <v>1.98</v>
      </c>
      <c r="J60" s="17" t="n">
        <v>1.98</v>
      </c>
      <c r="K60" s="17" t="n">
        <v>1.98</v>
      </c>
      <c r="L60" s="17" t="n">
        <v>1.98</v>
      </c>
      <c r="M60" s="17" t="n">
        <v>1.98</v>
      </c>
      <c r="N60" s="17" t="n">
        <v>1.98</v>
      </c>
    </row>
    <row r="61" customFormat="false" ht="12.75" hidden="false" customHeight="false" outlineLevel="0" collapsed="false">
      <c r="A61" s="34" t="str">
        <f aca="false">A32</f>
        <v>National Fuels</v>
      </c>
      <c r="C61" s="38"/>
      <c r="E61" s="17" t="n">
        <v>0</v>
      </c>
      <c r="F61" s="17" t="n">
        <v>0</v>
      </c>
      <c r="G61" s="17" t="n">
        <v>0</v>
      </c>
      <c r="H61" s="17" t="n">
        <v>0</v>
      </c>
      <c r="I61" s="17" t="n">
        <v>0</v>
      </c>
      <c r="J61" s="17" t="n">
        <v>0</v>
      </c>
      <c r="K61" s="17" t="n">
        <v>0</v>
      </c>
      <c r="L61" s="17" t="n">
        <v>0</v>
      </c>
      <c r="M61" s="17" t="n">
        <v>0</v>
      </c>
      <c r="N61" s="17" t="n">
        <v>0</v>
      </c>
    </row>
    <row r="62" customFormat="false" ht="12.75" hidden="false" customHeight="false" outlineLevel="0" collapsed="false">
      <c r="A62" s="34" t="str">
        <f aca="false">A33</f>
        <v>Northstar</v>
      </c>
      <c r="C62" s="38"/>
      <c r="E62" s="17" t="n">
        <v>0</v>
      </c>
      <c r="F62" s="17" t="n">
        <v>0</v>
      </c>
      <c r="G62" s="17" t="n">
        <v>0</v>
      </c>
      <c r="H62" s="17" t="n">
        <v>0</v>
      </c>
      <c r="I62" s="17" t="n">
        <v>0</v>
      </c>
      <c r="J62" s="17" t="n">
        <v>0</v>
      </c>
      <c r="K62" s="17" t="n">
        <v>0</v>
      </c>
      <c r="L62" s="17" t="n">
        <v>0</v>
      </c>
      <c r="M62" s="17" t="n">
        <v>0</v>
      </c>
      <c r="N62" s="17" t="n">
        <v>0</v>
      </c>
    </row>
    <row r="63" customFormat="false" ht="12.75" hidden="false" customHeight="false" outlineLevel="0" collapsed="false">
      <c r="A63" s="34" t="str">
        <f aca="false">A34</f>
        <v>Tom Brown - South Canyon Entrada</v>
      </c>
      <c r="C63" s="38"/>
      <c r="E63" s="17" t="n">
        <v>0</v>
      </c>
      <c r="F63" s="17" t="n">
        <v>0</v>
      </c>
      <c r="G63" s="17" t="n">
        <v>0</v>
      </c>
      <c r="H63" s="17" t="n">
        <v>0</v>
      </c>
      <c r="I63" s="17" t="n">
        <v>0</v>
      </c>
      <c r="J63" s="17" t="n">
        <v>0</v>
      </c>
      <c r="K63" s="17" t="n">
        <v>0.807890410958904</v>
      </c>
      <c r="L63" s="17" t="n">
        <v>2.7478904109589</v>
      </c>
      <c r="M63" s="17" t="n">
        <v>4.6878904109589</v>
      </c>
      <c r="N63" s="17" t="n">
        <v>6.6278904109589</v>
      </c>
    </row>
    <row r="64" customFormat="false" ht="12.75" hidden="false" customHeight="false" outlineLevel="0" collapsed="false">
      <c r="A64" s="34" t="str">
        <f aca="false">A35</f>
        <v>Trend Oil</v>
      </c>
      <c r="C64" s="38"/>
      <c r="E64" s="43" t="n">
        <v>0</v>
      </c>
      <c r="F64" s="43" t="n">
        <v>0</v>
      </c>
      <c r="G64" s="43" t="n">
        <v>0</v>
      </c>
      <c r="H64" s="43" t="n">
        <v>0</v>
      </c>
      <c r="I64" s="43" t="n">
        <v>0</v>
      </c>
      <c r="J64" s="43" t="n">
        <v>0</v>
      </c>
      <c r="K64" s="43" t="n">
        <v>0</v>
      </c>
      <c r="L64" s="43" t="n">
        <v>0</v>
      </c>
      <c r="M64" s="43" t="n">
        <v>0</v>
      </c>
      <c r="N64" s="43" t="n">
        <v>0</v>
      </c>
    </row>
    <row r="65" customFormat="false" ht="12.75" hidden="false" customHeight="false" outlineLevel="0" collapsed="false">
      <c r="A65" s="45" t="s">
        <v>45</v>
      </c>
      <c r="E65" s="44" t="n">
        <f aca="false">IF(SUM($C$27:$C$35)&gt;0,SUM(E56:E64),0)</f>
        <v>0</v>
      </c>
      <c r="F65" s="44" t="n">
        <f aca="false">IF(SUM($C$27:$C$35)&gt;0,SUM(F56:F64),0)</f>
        <v>0</v>
      </c>
      <c r="G65" s="44" t="n">
        <f aca="false">IF(SUM($C$27:$C$35)&gt;0,SUM(G56:G64),0)</f>
        <v>0</v>
      </c>
      <c r="H65" s="44" t="n">
        <f aca="false">IF(SUM($C$27:$C$35)&gt;0,SUM(H56:H64),0)</f>
        <v>0</v>
      </c>
      <c r="I65" s="44" t="n">
        <f aca="false">IF(SUM($C$27:$C$35)&gt;0,SUM(I56:I64),0)</f>
        <v>0</v>
      </c>
      <c r="J65" s="44" t="n">
        <f aca="false">IF(SUM($C$27:$C$35)&gt;0,SUM(J56:J64),0)</f>
        <v>0</v>
      </c>
      <c r="K65" s="44" t="n">
        <f aca="false">IF(SUM($C$27:$C$35)&gt;0,SUM(K56:K64),0)</f>
        <v>0</v>
      </c>
      <c r="L65" s="44" t="n">
        <f aca="false">IF(SUM($C$27:$C$35)&gt;0,SUM(L56:L64),0)</f>
        <v>0</v>
      </c>
      <c r="M65" s="44" t="n">
        <f aca="false">IF(SUM($C$27:$C$35)&gt;0,SUM(M56:M64),0)</f>
        <v>0</v>
      </c>
      <c r="N65" s="44" t="n">
        <f aca="false">IF(SUM($C$27:$C$35)&gt;0,SUM(N56:N64),0)</f>
        <v>0</v>
      </c>
    </row>
    <row r="67" customFormat="false" ht="15.75" hidden="false" customHeight="false" outlineLevel="0" collapsed="false">
      <c r="A67" s="1" t="s">
        <v>46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customFormat="false" ht="5.25" hidden="false" customHeight="true" outlineLevel="0" collapsed="false"/>
    <row r="71" customFormat="false" ht="12.75" hidden="false" customHeight="false" outlineLevel="0" collapsed="false">
      <c r="A71" s="2" t="s">
        <v>47</v>
      </c>
      <c r="B71" s="2"/>
      <c r="E71" s="46" t="n">
        <f aca="false">E$39</f>
        <v>37256</v>
      </c>
      <c r="F71" s="47" t="n">
        <f aca="false">F$39</f>
        <v>37621</v>
      </c>
      <c r="G71" s="47" t="n">
        <f aca="false">G$39</f>
        <v>37986</v>
      </c>
      <c r="H71" s="47" t="n">
        <f aca="false">H$39</f>
        <v>38352</v>
      </c>
      <c r="I71" s="47" t="n">
        <f aca="false">I$39</f>
        <v>38717</v>
      </c>
      <c r="J71" s="47" t="n">
        <f aca="false">J$39</f>
        <v>39082</v>
      </c>
      <c r="K71" s="47" t="n">
        <f aca="false">K$39</f>
        <v>39447</v>
      </c>
      <c r="L71" s="47" t="n">
        <f aca="false">L$39</f>
        <v>39813</v>
      </c>
      <c r="M71" s="47" t="n">
        <f aca="false">M$39</f>
        <v>40178</v>
      </c>
      <c r="N71" s="48" t="n">
        <f aca="false">N$39</f>
        <v>40543</v>
      </c>
    </row>
    <row r="72" customFormat="false" ht="12.75" hidden="false" customHeight="false" outlineLevel="0" collapsed="false">
      <c r="A72" s="34" t="str">
        <f aca="false">A13</f>
        <v>Keep Dakota at 18MMcf/d</v>
      </c>
      <c r="B72" s="2"/>
      <c r="E72" s="44" t="n">
        <f aca="false">$D13+MAX($G13,MIN($F13,$E13*(HLOOKUP(YEAR(E$71),Curves!$J$5:$W$6,2))))</f>
        <v>0</v>
      </c>
      <c r="F72" s="44" t="n">
        <f aca="false">$D13+MAX($G13,MIN($F13,$E13*(HLOOKUP(YEAR(F$71),Curves!$J$5:$W$6,2))))</f>
        <v>0</v>
      </c>
      <c r="G72" s="44" t="n">
        <f aca="false">$D13+MAX($G13,MIN($F13,$E13*(HLOOKUP(YEAR(G$71),Curves!$J$5:$W$6,2))))</f>
        <v>0</v>
      </c>
      <c r="H72" s="44" t="n">
        <f aca="false">$D13+MAX($G13,MIN($F13,$E13*(HLOOKUP(YEAR(H$71),Curves!$J$5:$W$6,2))))</f>
        <v>0</v>
      </c>
      <c r="I72" s="44" t="n">
        <f aca="false">$D13+MAX($G13,MIN($F13,$E13*(HLOOKUP(YEAR(I$71),Curves!$J$5:$W$6,2))))</f>
        <v>0</v>
      </c>
      <c r="J72" s="44" t="n">
        <f aca="false">$D13+MAX($G13,MIN($F13,$E13*(HLOOKUP(YEAR(J$71),Curves!$J$5:$W$6,2))))</f>
        <v>0</v>
      </c>
      <c r="K72" s="44" t="n">
        <f aca="false">$D13+MAX($G13,MIN($F13,$E13*(HLOOKUP(YEAR(K$71),Curves!$J$5:$W$6,2))))</f>
        <v>0</v>
      </c>
      <c r="L72" s="44" t="n">
        <f aca="false">$D13+MAX($G13,MIN($F13,$E13*(HLOOKUP(YEAR(L$71),Curves!$J$5:$W$6,2))))</f>
        <v>0</v>
      </c>
      <c r="M72" s="44" t="n">
        <f aca="false">$D13+MAX($G13,MIN($F13,$E13*(HLOOKUP(YEAR(M$71),Curves!$J$5:$W$6,2))))</f>
        <v>0</v>
      </c>
      <c r="N72" s="44" t="n">
        <f aca="false">$D13+MAX($G13,MIN($F13,$E13*(HLOOKUP(YEAR(N$71),Curves!$J$5:$W$6,2))))</f>
        <v>0</v>
      </c>
    </row>
    <row r="73" customFormat="false" ht="12.75" hidden="false" customHeight="false" outlineLevel="0" collapsed="false">
      <c r="A73" s="34" t="str">
        <f aca="false">A14</f>
        <v>Beartooth</v>
      </c>
      <c r="E73" s="44" t="n">
        <f aca="false">$D14+MAX($G14,MIN($F14,$E14*(HLOOKUP(YEAR(E$71),Curves!$J$5:$W$6,2))))</f>
        <v>0.2</v>
      </c>
      <c r="F73" s="44" t="n">
        <f aca="false">$D14+MAX($G14,MIN($F14,$E14*(HLOOKUP(YEAR(F$71),Curves!$J$5:$W$6,2))))</f>
        <v>0.2</v>
      </c>
      <c r="G73" s="44" t="n">
        <f aca="false">$D14+MAX($G14,MIN($F14,$E14*(HLOOKUP(YEAR(G$71),Curves!$J$5:$W$6,2))))</f>
        <v>0.2</v>
      </c>
      <c r="H73" s="44" t="n">
        <f aca="false">$D14+MAX($G14,MIN($F14,$E14*(HLOOKUP(YEAR(H$71),Curves!$J$5:$W$6,2))))</f>
        <v>0.2</v>
      </c>
      <c r="I73" s="44" t="n">
        <f aca="false">$D14+MAX($G14,MIN($F14,$E14*(HLOOKUP(YEAR(I$71),Curves!$J$5:$W$6,2))))</f>
        <v>0.2</v>
      </c>
      <c r="J73" s="44" t="n">
        <f aca="false">$D14+MAX($G14,MIN($F14,$E14*(HLOOKUP(YEAR(J$71),Curves!$J$5:$W$6,2))))</f>
        <v>0.2</v>
      </c>
      <c r="K73" s="44" t="n">
        <f aca="false">$D14+MAX($G14,MIN($F14,$E14*(HLOOKUP(YEAR(K$71),Curves!$J$5:$W$6,2))))</f>
        <v>0.2</v>
      </c>
      <c r="L73" s="44" t="n">
        <f aca="false">$D14+MAX($G14,MIN($F14,$E14*(HLOOKUP(YEAR(L$71),Curves!$J$5:$W$6,2))))</f>
        <v>0.2</v>
      </c>
      <c r="M73" s="44" t="n">
        <f aca="false">$D14+MAX($G14,MIN($F14,$E14*(HLOOKUP(YEAR(M$71),Curves!$J$5:$W$6,2))))</f>
        <v>0.2</v>
      </c>
      <c r="N73" s="44" t="n">
        <f aca="false">$D14+MAX($G14,MIN($F14,$E14*(HLOOKUP(YEAR(N$71),Curves!$J$5:$W$6,2))))</f>
        <v>0.2</v>
      </c>
    </row>
    <row r="74" customFormat="false" ht="12.75" hidden="false" customHeight="false" outlineLevel="0" collapsed="false">
      <c r="A74" s="34" t="str">
        <f aca="false">A15</f>
        <v>Crescendo</v>
      </c>
      <c r="E74" s="44" t="n">
        <f aca="false">$D15+MAX($G15,MIN($F15,$E15*(HLOOKUP(YEAR(E$71),Curves!$J$5:$W$6,2))))</f>
        <v>0.25</v>
      </c>
      <c r="F74" s="44" t="n">
        <f aca="false">$D15+MAX($G15,MIN($F15,$E15*(HLOOKUP(YEAR(F$71),Curves!$J$5:$W$6,2))))</f>
        <v>0.25</v>
      </c>
      <c r="G74" s="44" t="n">
        <f aca="false">$D15+MAX($G15,MIN($F15,$E15*(HLOOKUP(YEAR(G$71),Curves!$J$5:$W$6,2))))</f>
        <v>0.25</v>
      </c>
      <c r="H74" s="44" t="n">
        <f aca="false">$D15+MAX($G15,MIN($F15,$E15*(HLOOKUP(YEAR(H$71),Curves!$J$5:$W$6,2))))</f>
        <v>0.25</v>
      </c>
      <c r="I74" s="44" t="n">
        <f aca="false">$D15+MAX($G15,MIN($F15,$E15*(HLOOKUP(YEAR(I$71),Curves!$J$5:$W$6,2))))</f>
        <v>0.25</v>
      </c>
      <c r="J74" s="44" t="n">
        <f aca="false">$D15+MAX($G15,MIN($F15,$E15*(HLOOKUP(YEAR(J$71),Curves!$J$5:$W$6,2))))</f>
        <v>0.25</v>
      </c>
      <c r="K74" s="44" t="n">
        <f aca="false">$D15+MAX($G15,MIN($F15,$E15*(HLOOKUP(YEAR(K$71),Curves!$J$5:$W$6,2))))</f>
        <v>0.25</v>
      </c>
      <c r="L74" s="44" t="n">
        <f aca="false">$D15+MAX($G15,MIN($F15,$E15*(HLOOKUP(YEAR(L$71),Curves!$J$5:$W$6,2))))</f>
        <v>0.25</v>
      </c>
      <c r="M74" s="44" t="n">
        <f aca="false">$D15+MAX($G15,MIN($F15,$E15*(HLOOKUP(YEAR(M$71),Curves!$J$5:$W$6,2))))</f>
        <v>0.25</v>
      </c>
      <c r="N74" s="44" t="n">
        <f aca="false">$D15+MAX($G15,MIN($F15,$E15*(HLOOKUP(YEAR(N$71),Curves!$J$5:$W$6,2))))</f>
        <v>0.25</v>
      </c>
    </row>
    <row r="75" customFormat="false" ht="12.75" hidden="false" customHeight="false" outlineLevel="0" collapsed="false">
      <c r="A75" s="34" t="str">
        <f aca="false">A16</f>
        <v>D&amp;G Roustabout</v>
      </c>
      <c r="E75" s="44" t="n">
        <f aca="false">$D16+MAX($G16,MIN($F16,$E16*(HLOOKUP(YEAR(E$71),Curves!$J$5:$W$6,2))))</f>
        <v>0.55</v>
      </c>
      <c r="F75" s="44" t="n">
        <f aca="false">$D16+MAX($G16,MIN($F16,$E16*(HLOOKUP(YEAR(F$71),Curves!$J$5:$W$6,2))))</f>
        <v>0.527902916666667</v>
      </c>
      <c r="G75" s="44" t="n">
        <f aca="false">$D16+MAX($G16,MIN($F16,$E16*(HLOOKUP(YEAR(G$71),Curves!$J$5:$W$6,2))))</f>
        <v>0.47883875</v>
      </c>
      <c r="H75" s="44" t="n">
        <f aca="false">$D16+MAX($G16,MIN($F16,$E16*(HLOOKUP(YEAR(H$71),Curves!$J$5:$W$6,2))))</f>
        <v>0.46226375</v>
      </c>
      <c r="I75" s="44" t="n">
        <f aca="false">$D16+MAX($G16,MIN($F16,$E16*(HLOOKUP(YEAR(I$71),Curves!$J$5:$W$6,2))))</f>
        <v>0.460584583333333</v>
      </c>
      <c r="J75" s="44" t="n">
        <f aca="false">$D16+MAX($G16,MIN($F16,$E16*(HLOOKUP(YEAR(J$71),Curves!$J$5:$W$6,2))))</f>
        <v>0.461884583333333</v>
      </c>
      <c r="K75" s="44" t="n">
        <f aca="false">$D16+MAX($G16,MIN($F16,$E16*(HLOOKUP(YEAR(K$71),Curves!$J$5:$W$6,2))))</f>
        <v>0.465649166666667</v>
      </c>
      <c r="L75" s="44" t="n">
        <f aca="false">$D16+MAX($G16,MIN($F16,$E16*(HLOOKUP(YEAR(L$71),Curves!$J$5:$W$6,2))))</f>
        <v>0.470740833333333</v>
      </c>
      <c r="M75" s="44" t="n">
        <f aca="false">$D16+MAX($G16,MIN($F16,$E16*(HLOOKUP(YEAR(M$71),Curves!$J$5:$W$6,2))))</f>
        <v>0.479840833333333</v>
      </c>
      <c r="N75" s="44" t="n">
        <f aca="false">$D16+MAX($G16,MIN($F16,$E16*(HLOOKUP(YEAR(N$71),Curves!$J$5:$W$6,2))))</f>
        <v>0.491540833333333</v>
      </c>
    </row>
    <row r="76" customFormat="false" ht="12.75" hidden="false" customHeight="false" outlineLevel="0" collapsed="false">
      <c r="A76" s="34" t="str">
        <f aca="false">A17</f>
        <v>Hallwood</v>
      </c>
      <c r="E76" s="44" t="n">
        <f aca="false">$D17+MAX($G17,MIN($F17,$E17*(HLOOKUP(YEAR(E$71),Curves!$J$5:$W$6,2))))</f>
        <v>0.255</v>
      </c>
      <c r="F76" s="44" t="n">
        <f aca="false">$D17+MAX($G17,MIN($F17,$E17*(HLOOKUP(YEAR(F$71),Curves!$J$5:$W$6,2))))</f>
        <v>0.255</v>
      </c>
      <c r="G76" s="44" t="n">
        <f aca="false">$D17+MAX($G17,MIN($F17,$E17*(HLOOKUP(YEAR(G$71),Curves!$J$5:$W$6,2))))</f>
        <v>0.255</v>
      </c>
      <c r="H76" s="44" t="n">
        <f aca="false">$D17+MAX($G17,MIN($F17,$E17*(HLOOKUP(YEAR(H$71),Curves!$J$5:$W$6,2))))</f>
        <v>0.255</v>
      </c>
      <c r="I76" s="44" t="n">
        <f aca="false">$D17+MAX($G17,MIN($F17,$E17*(HLOOKUP(YEAR(I$71),Curves!$J$5:$W$6,2))))</f>
        <v>0.255</v>
      </c>
      <c r="J76" s="44" t="n">
        <f aca="false">$D17+MAX($G17,MIN($F17,$E17*(HLOOKUP(YEAR(J$71),Curves!$J$5:$W$6,2))))</f>
        <v>0.255</v>
      </c>
      <c r="K76" s="44" t="n">
        <f aca="false">$D17+MAX($G17,MIN($F17,$E17*(HLOOKUP(YEAR(K$71),Curves!$J$5:$W$6,2))))</f>
        <v>0.255</v>
      </c>
      <c r="L76" s="44" t="n">
        <f aca="false">$D17+MAX($G17,MIN($F17,$E17*(HLOOKUP(YEAR(L$71),Curves!$J$5:$W$6,2))))</f>
        <v>0.255</v>
      </c>
      <c r="M76" s="44" t="n">
        <f aca="false">$D17+MAX($G17,MIN($F17,$E17*(HLOOKUP(YEAR(M$71),Curves!$J$5:$W$6,2))))</f>
        <v>0.255</v>
      </c>
      <c r="N76" s="44" t="n">
        <f aca="false">$D17+MAX($G17,MIN($F17,$E17*(HLOOKUP(YEAR(N$71),Curves!$J$5:$W$6,2))))</f>
        <v>0.255</v>
      </c>
    </row>
    <row r="77" customFormat="false" ht="12.75" hidden="false" customHeight="false" outlineLevel="0" collapsed="false">
      <c r="A77" s="34" t="str">
        <f aca="false">A18</f>
        <v>Lone Mountain/Premier</v>
      </c>
      <c r="E77" s="44" t="n">
        <f aca="false">$D18+MAX($G18,MIN($F18,$E18*(HLOOKUP(YEAR(E$71),Curves!$J$5:$W$6,2))))</f>
        <v>0.2</v>
      </c>
      <c r="F77" s="44" t="n">
        <f aca="false">$D18+MAX($G18,MIN($F18,$E18*(HLOOKUP(YEAR(F$71),Curves!$J$5:$W$6,2))))</f>
        <v>0.2</v>
      </c>
      <c r="G77" s="44" t="n">
        <f aca="false">$D18+MAX($G18,MIN($F18,$E18*(HLOOKUP(YEAR(G$71),Curves!$J$5:$W$6,2))))</f>
        <v>0.2</v>
      </c>
      <c r="H77" s="44" t="n">
        <f aca="false">$D18+MAX($G18,MIN($F18,$E18*(HLOOKUP(YEAR(H$71),Curves!$J$5:$W$6,2))))</f>
        <v>0.2</v>
      </c>
      <c r="I77" s="44" t="n">
        <f aca="false">$D18+MAX($G18,MIN($F18,$E18*(HLOOKUP(YEAR(I$71),Curves!$J$5:$W$6,2))))</f>
        <v>0.2</v>
      </c>
      <c r="J77" s="44" t="n">
        <f aca="false">$D18+MAX($G18,MIN($F18,$E18*(HLOOKUP(YEAR(J$71),Curves!$J$5:$W$6,2))))</f>
        <v>0.2</v>
      </c>
      <c r="K77" s="44" t="n">
        <f aca="false">$D18+MAX($G18,MIN($F18,$E18*(HLOOKUP(YEAR(K$71),Curves!$J$5:$W$6,2))))</f>
        <v>0.2</v>
      </c>
      <c r="L77" s="44" t="n">
        <f aca="false">$D18+MAX($G18,MIN($F18,$E18*(HLOOKUP(YEAR(L$71),Curves!$J$5:$W$6,2))))</f>
        <v>0.2</v>
      </c>
      <c r="M77" s="44" t="n">
        <f aca="false">$D18+MAX($G18,MIN($F18,$E18*(HLOOKUP(YEAR(M$71),Curves!$J$5:$W$6,2))))</f>
        <v>0.2</v>
      </c>
      <c r="N77" s="44" t="n">
        <f aca="false">$D18+MAX($G18,MIN($F18,$E18*(HLOOKUP(YEAR(N$71),Curves!$J$5:$W$6,2))))</f>
        <v>0.2</v>
      </c>
    </row>
    <row r="78" customFormat="false" ht="12.75" hidden="false" customHeight="false" outlineLevel="0" collapsed="false">
      <c r="A78" s="34" t="str">
        <f aca="false">A19</f>
        <v>National Fuels</v>
      </c>
      <c r="E78" s="44" t="n">
        <f aca="false">$D19+MAX($G19,MIN($F19,$E19*(HLOOKUP(YEAR(E$71),Curves!$J$5:$W$6,2))))</f>
        <v>0.55</v>
      </c>
      <c r="F78" s="44" t="n">
        <f aca="false">$D19+MAX($G19,MIN($F19,$E19*(HLOOKUP(YEAR(F$71),Curves!$J$5:$W$6,2))))</f>
        <v>0.527902916666667</v>
      </c>
      <c r="G78" s="44" t="n">
        <f aca="false">$D19+MAX($G19,MIN($F19,$E19*(HLOOKUP(YEAR(G$71),Curves!$J$5:$W$6,2))))</f>
        <v>0.47883875</v>
      </c>
      <c r="H78" s="44" t="n">
        <f aca="false">$D19+MAX($G19,MIN($F19,$E19*(HLOOKUP(YEAR(H$71),Curves!$J$5:$W$6,2))))</f>
        <v>0.46226375</v>
      </c>
      <c r="I78" s="44" t="n">
        <f aca="false">$D19+MAX($G19,MIN($F19,$E19*(HLOOKUP(YEAR(I$71),Curves!$J$5:$W$6,2))))</f>
        <v>0.460584583333333</v>
      </c>
      <c r="J78" s="44" t="n">
        <f aca="false">$D19+MAX($G19,MIN($F19,$E19*(HLOOKUP(YEAR(J$71),Curves!$J$5:$W$6,2))))</f>
        <v>0.461884583333333</v>
      </c>
      <c r="K78" s="44" t="n">
        <f aca="false">$D19+MAX($G19,MIN($F19,$E19*(HLOOKUP(YEAR(K$71),Curves!$J$5:$W$6,2))))</f>
        <v>0.465649166666667</v>
      </c>
      <c r="L78" s="44" t="n">
        <f aca="false">$D19+MAX($G19,MIN($F19,$E19*(HLOOKUP(YEAR(L$71),Curves!$J$5:$W$6,2))))</f>
        <v>0.470740833333333</v>
      </c>
      <c r="M78" s="44" t="n">
        <f aca="false">$D19+MAX($G19,MIN($F19,$E19*(HLOOKUP(YEAR(M$71),Curves!$J$5:$W$6,2))))</f>
        <v>0.479840833333333</v>
      </c>
      <c r="N78" s="44" t="n">
        <f aca="false">$D19+MAX($G19,MIN($F19,$E19*(HLOOKUP(YEAR(N$71),Curves!$J$5:$W$6,2))))</f>
        <v>0.491540833333333</v>
      </c>
    </row>
    <row r="79" customFormat="false" ht="12.75" hidden="false" customHeight="false" outlineLevel="0" collapsed="false">
      <c r="A79" s="34" t="str">
        <f aca="false">A20</f>
        <v>Northstar</v>
      </c>
      <c r="E79" s="44" t="n">
        <f aca="false">$D20+MAX($G20,MIN($F20,$E20*(HLOOKUP(YEAR(E$71),Curves!$J$5:$W$6,2))))</f>
        <v>0.45</v>
      </c>
      <c r="F79" s="44" t="n">
        <f aca="false">$D20+MAX($G20,MIN($F20,$E20*(HLOOKUP(YEAR(F$71),Curves!$J$5:$W$6,2))))</f>
        <v>0.45</v>
      </c>
      <c r="G79" s="44" t="n">
        <f aca="false">$D20+MAX($G20,MIN($F20,$E20*(HLOOKUP(YEAR(G$71),Curves!$J$5:$W$6,2))))</f>
        <v>0.45</v>
      </c>
      <c r="H79" s="44" t="n">
        <f aca="false">$D20+MAX($G20,MIN($F20,$E20*(HLOOKUP(YEAR(H$71),Curves!$J$5:$W$6,2))))</f>
        <v>0.45</v>
      </c>
      <c r="I79" s="44" t="n">
        <f aca="false">$D20+MAX($G20,MIN($F20,$E20*(HLOOKUP(YEAR(I$71),Curves!$J$5:$W$6,2))))</f>
        <v>0.45</v>
      </c>
      <c r="J79" s="44" t="n">
        <f aca="false">$D20+MAX($G20,MIN($F20,$E20*(HLOOKUP(YEAR(J$71),Curves!$J$5:$W$6,2))))</f>
        <v>0.45</v>
      </c>
      <c r="K79" s="44" t="n">
        <f aca="false">$D20+MAX($G20,MIN($F20,$E20*(HLOOKUP(YEAR(K$71),Curves!$J$5:$W$6,2))))</f>
        <v>0.45</v>
      </c>
      <c r="L79" s="44" t="n">
        <f aca="false">$D20+MAX($G20,MIN($F20,$E20*(HLOOKUP(YEAR(L$71),Curves!$J$5:$W$6,2))))</f>
        <v>0.45</v>
      </c>
      <c r="M79" s="44" t="n">
        <f aca="false">$D20+MAX($G20,MIN($F20,$E20*(HLOOKUP(YEAR(M$71),Curves!$J$5:$W$6,2))))</f>
        <v>0.45</v>
      </c>
      <c r="N79" s="44" t="n">
        <f aca="false">$D20+MAX($G20,MIN($F20,$E20*(HLOOKUP(YEAR(N$71),Curves!$J$5:$W$6,2))))</f>
        <v>0.45</v>
      </c>
    </row>
    <row r="80" customFormat="false" ht="12.75" hidden="false" customHeight="false" outlineLevel="0" collapsed="false">
      <c r="A80" s="34" t="str">
        <f aca="false">A21</f>
        <v>Tom Brown</v>
      </c>
      <c r="E80" s="44" t="n">
        <f aca="false">$D21+MAX($G21,MIN($F21,$E21*(HLOOKUP(YEAR(E$71),Curves!$J$5:$W$6,2))))</f>
        <v>0.25</v>
      </c>
      <c r="F80" s="44" t="n">
        <f aca="false">$D21+MAX($G21,MIN($F21,$E21*(HLOOKUP(YEAR(F$71),Curves!$J$5:$W$6,2))))</f>
        <v>0.25</v>
      </c>
      <c r="G80" s="44" t="n">
        <f aca="false">$D21+MAX($G21,MIN($F21,$E21*(HLOOKUP(YEAR(G$71),Curves!$J$5:$W$6,2))))</f>
        <v>0.25</v>
      </c>
      <c r="H80" s="44" t="n">
        <f aca="false">$D21+MAX($G21,MIN($F21,$E21*(HLOOKUP(YEAR(H$71),Curves!$J$5:$W$6,2))))</f>
        <v>0.25</v>
      </c>
      <c r="I80" s="44" t="n">
        <f aca="false">$D21+MAX($G21,MIN($F21,$E21*(HLOOKUP(YEAR(I$71),Curves!$J$5:$W$6,2))))</f>
        <v>0.25</v>
      </c>
      <c r="J80" s="44" t="n">
        <f aca="false">$D21+MAX($G21,MIN($F21,$E21*(HLOOKUP(YEAR(J$71),Curves!$J$5:$W$6,2))))</f>
        <v>0.25</v>
      </c>
      <c r="K80" s="44" t="n">
        <f aca="false">$D21+MAX($G21,MIN($F21,$E21*(HLOOKUP(YEAR(K$71),Curves!$J$5:$W$6,2))))</f>
        <v>0.25</v>
      </c>
      <c r="L80" s="44" t="n">
        <f aca="false">$D21+MAX($G21,MIN($F21,$E21*(HLOOKUP(YEAR(L$71),Curves!$J$5:$W$6,2))))</f>
        <v>0.25</v>
      </c>
      <c r="M80" s="44" t="n">
        <f aca="false">$D21+MAX($G21,MIN($F21,$E21*(HLOOKUP(YEAR(M$71),Curves!$J$5:$W$6,2))))</f>
        <v>0.25</v>
      </c>
      <c r="N80" s="44" t="n">
        <f aca="false">$D21+MAX($G21,MIN($F21,$E21*(HLOOKUP(YEAR(N$71),Curves!$J$5:$W$6,2))))</f>
        <v>0.25</v>
      </c>
    </row>
    <row r="81" customFormat="false" ht="12.75" hidden="false" customHeight="false" outlineLevel="0" collapsed="false">
      <c r="A81" s="34" t="str">
        <f aca="false">A22</f>
        <v>Trend Oil</v>
      </c>
      <c r="E81" s="44" t="n">
        <f aca="false">$D22+MAX($G22,MIN($F22,$E22*(HLOOKUP(YEAR(E$71),Curves!$J$5:$W$6,2))))</f>
        <v>0.22</v>
      </c>
      <c r="F81" s="44" t="n">
        <f aca="false">$D22+MAX($G22,MIN($F22,$E22*(HLOOKUP(YEAR(F$71),Curves!$J$5:$W$6,2))))</f>
        <v>0.22</v>
      </c>
      <c r="G81" s="44" t="n">
        <f aca="false">$D22+MAX($G22,MIN($F22,$E22*(HLOOKUP(YEAR(G$71),Curves!$J$5:$W$6,2))))</f>
        <v>0.22</v>
      </c>
      <c r="H81" s="44" t="n">
        <f aca="false">$D22+MAX($G22,MIN($F22,$E22*(HLOOKUP(YEAR(H$71),Curves!$J$5:$W$6,2))))</f>
        <v>0.22</v>
      </c>
      <c r="I81" s="44" t="n">
        <f aca="false">$D22+MAX($G22,MIN($F22,$E22*(HLOOKUP(YEAR(I$71),Curves!$J$5:$W$6,2))))</f>
        <v>0.22</v>
      </c>
      <c r="J81" s="44" t="n">
        <f aca="false">$D22+MAX($G22,MIN($F22,$E22*(HLOOKUP(YEAR(J$71),Curves!$J$5:$W$6,2))))</f>
        <v>0.22</v>
      </c>
      <c r="K81" s="44" t="n">
        <f aca="false">$D22+MAX($G22,MIN($F22,$E22*(HLOOKUP(YEAR(K$71),Curves!$J$5:$W$6,2))))</f>
        <v>0.22</v>
      </c>
      <c r="L81" s="44" t="n">
        <f aca="false">$D22+MAX($G22,MIN($F22,$E22*(HLOOKUP(YEAR(L$71),Curves!$J$5:$W$6,2))))</f>
        <v>0.22</v>
      </c>
      <c r="M81" s="44" t="n">
        <f aca="false">$D22+MAX($G22,MIN($F22,$E22*(HLOOKUP(YEAR(M$71),Curves!$J$5:$W$6,2))))</f>
        <v>0.22</v>
      </c>
      <c r="N81" s="44" t="n">
        <f aca="false">$D22+MAX($G22,MIN($F22,$E22*(HLOOKUP(YEAR(N$71),Curves!$J$5:$W$6,2))))</f>
        <v>0.22</v>
      </c>
    </row>
    <row r="82" customFormat="false" ht="12.75" hidden="false" customHeight="false" outlineLevel="0" collapsed="false">
      <c r="A82" s="34" t="str">
        <f aca="false">A52</f>
        <v>Wasatch</v>
      </c>
      <c r="E82" s="44" t="n">
        <f aca="false">$D23+MAX($G23,MIN($F23,$E23*(HLOOKUP(YEAR(E$71),Curves!$J$5:$W$6,2))))</f>
        <v>0.25</v>
      </c>
      <c r="F82" s="44" t="n">
        <f aca="false">$D23+MAX($G23,MIN($F23,$E23*(HLOOKUP(YEAR(F$71),Curves!$J$5:$W$6,2))))</f>
        <v>0.25</v>
      </c>
      <c r="G82" s="44" t="n">
        <f aca="false">$D23+MAX($G23,MIN($F23,$E23*(HLOOKUP(YEAR(G$71),Curves!$J$5:$W$6,2))))</f>
        <v>0.25</v>
      </c>
      <c r="H82" s="44" t="n">
        <f aca="false">$D23+MAX($G23,MIN($F23,$E23*(HLOOKUP(YEAR(H$71),Curves!$J$5:$W$6,2))))</f>
        <v>0.25</v>
      </c>
      <c r="I82" s="44" t="n">
        <f aca="false">$D23+MAX($G23,MIN($F23,$E23*(HLOOKUP(YEAR(I$71),Curves!$J$5:$W$6,2))))</f>
        <v>0.25</v>
      </c>
      <c r="J82" s="44" t="n">
        <f aca="false">$D23+MAX($G23,MIN($F23,$E23*(HLOOKUP(YEAR(J$71),Curves!$J$5:$W$6,2))))</f>
        <v>0.25</v>
      </c>
      <c r="K82" s="44" t="n">
        <f aca="false">$D23+MAX($G23,MIN($F23,$E23*(HLOOKUP(YEAR(K$71),Curves!$J$5:$W$6,2))))</f>
        <v>0.25</v>
      </c>
      <c r="L82" s="44" t="n">
        <f aca="false">$D23+MAX($G23,MIN($F23,$E23*(HLOOKUP(YEAR(L$71),Curves!$J$5:$W$6,2))))</f>
        <v>0.25</v>
      </c>
      <c r="M82" s="44" t="n">
        <f aca="false">$D23+MAX($G23,MIN($F23,$E23*(HLOOKUP(YEAR(M$71),Curves!$J$5:$W$6,2))))</f>
        <v>0.25</v>
      </c>
      <c r="N82" s="44" t="n">
        <f aca="false">$D23+MAX($G23,MIN($F23,$E23*(HLOOKUP(YEAR(N$71),Curves!$J$5:$W$6,2))))</f>
        <v>0.25</v>
      </c>
    </row>
    <row r="83" customFormat="false" ht="12.75" hidden="false" customHeight="false" outlineLevel="0" collapsed="false">
      <c r="A83" s="34" t="s">
        <v>30</v>
      </c>
      <c r="E83" s="44" t="n">
        <f aca="false">$D24+MAX($G24,MIN($F24,$E24*(HLOOKUP(YEAR(E$71),Curves!$J$5:$W$6,2))))</f>
        <v>0.04</v>
      </c>
      <c r="F83" s="44" t="n">
        <f aca="false">$D24+MAX($G24,MIN($F24,$E24*(HLOOKUP(YEAR(F$71),Curves!$J$5:$W$6,2))))</f>
        <v>0.04</v>
      </c>
      <c r="G83" s="44" t="n">
        <f aca="false">$D24+MAX($G24,MIN($F24,$E24*(HLOOKUP(YEAR(G$71),Curves!$J$5:$W$6,2))))</f>
        <v>0.04</v>
      </c>
      <c r="H83" s="44" t="n">
        <f aca="false">$D24+MAX($G24,MIN($F24,$E24*(HLOOKUP(YEAR(H$71),Curves!$J$5:$W$6,2))))</f>
        <v>0.04</v>
      </c>
      <c r="I83" s="44" t="n">
        <f aca="false">$D24+MAX($G24,MIN($F24,$E24*(HLOOKUP(YEAR(I$71),Curves!$J$5:$W$6,2))))</f>
        <v>0.04</v>
      </c>
      <c r="J83" s="44" t="n">
        <f aca="false">$D24+MAX($G24,MIN($F24,$E24*(HLOOKUP(YEAR(J$71),Curves!$J$5:$W$6,2))))</f>
        <v>0.04</v>
      </c>
      <c r="K83" s="44" t="n">
        <f aca="false">$D24+MAX($G24,MIN($F24,$E24*(HLOOKUP(YEAR(K$71),Curves!$J$5:$W$6,2))))</f>
        <v>0.04</v>
      </c>
      <c r="L83" s="44" t="n">
        <f aca="false">$D24+MAX($G24,MIN($F24,$E24*(HLOOKUP(YEAR(L$71),Curves!$J$5:$W$6,2))))</f>
        <v>0.04</v>
      </c>
      <c r="M83" s="44" t="n">
        <f aca="false">$D24+MAX($G24,MIN($F24,$E24*(HLOOKUP(YEAR(M$71),Curves!$J$5:$W$6,2))))</f>
        <v>0.04</v>
      </c>
      <c r="N83" s="44" t="n">
        <f aca="false">$D24+MAX($G24,MIN($F24,$E24*(HLOOKUP(YEAR(N$71),Curves!$J$5:$W$6,2))))</f>
        <v>0.04</v>
      </c>
    </row>
    <row r="85" customFormat="false" ht="12.75" hidden="false" customHeight="false" outlineLevel="0" collapsed="false">
      <c r="A85" s="2" t="s">
        <v>31</v>
      </c>
      <c r="B85" s="2"/>
    </row>
    <row r="86" customFormat="false" ht="12.75" hidden="false" customHeight="false" outlineLevel="0" collapsed="false">
      <c r="A86" s="34" t="str">
        <f aca="false">A27</f>
        <v>Keep the South Canyon Plant Full</v>
      </c>
      <c r="E86" s="44" t="n">
        <f aca="false">$D27+MAX($G27,MIN($F27,$E27*(HLOOKUP(YEAR(E$71),Curves!$J$5:$W$6,2))))</f>
        <v>0</v>
      </c>
      <c r="F86" s="44" t="n">
        <f aca="false">$D27+MAX($G27,MIN($F27,$E27*(HLOOKUP(YEAR(F$71),Curves!$J$5:$W$6,2))))</f>
        <v>0</v>
      </c>
      <c r="G86" s="44" t="n">
        <f aca="false">$D27+MAX($G27,MIN($F27,$E27*(HLOOKUP(YEAR(G$71),Curves!$J$5:$W$6,2))))</f>
        <v>0</v>
      </c>
      <c r="H86" s="44" t="n">
        <f aca="false">$D27+MAX($G27,MIN($F27,$E27*(HLOOKUP(YEAR(H$71),Curves!$J$5:$W$6,2))))</f>
        <v>0</v>
      </c>
      <c r="I86" s="44" t="n">
        <f aca="false">$D27+MAX($G27,MIN($F27,$E27*(HLOOKUP(YEAR(I$71),Curves!$J$5:$W$6,2))))</f>
        <v>0</v>
      </c>
      <c r="J86" s="44" t="n">
        <f aca="false">$D27+MAX($G27,MIN($F27,$E27*(HLOOKUP(YEAR(J$71),Curves!$J$5:$W$6,2))))</f>
        <v>0</v>
      </c>
      <c r="K86" s="44" t="n">
        <f aca="false">$D27+MAX($G27,MIN($F27,$E27*(HLOOKUP(YEAR(K$71),Curves!$J$5:$W$6,2))))</f>
        <v>0</v>
      </c>
      <c r="L86" s="44" t="n">
        <f aca="false">$D27+MAX($G27,MIN($F27,$E27*(HLOOKUP(YEAR(L$71),Curves!$J$5:$W$6,2))))</f>
        <v>0</v>
      </c>
      <c r="M86" s="44" t="n">
        <f aca="false">$D27+MAX($G27,MIN($F27,$E27*(HLOOKUP(YEAR(M$71),Curves!$J$5:$W$6,2))))</f>
        <v>0</v>
      </c>
      <c r="N86" s="44" t="n">
        <f aca="false">$D27+MAX($G27,MIN($F27,$E27*(HLOOKUP(YEAR(N$71),Curves!$J$5:$W$6,2))))</f>
        <v>0</v>
      </c>
    </row>
    <row r="87" customFormat="false" ht="12.75" hidden="false" customHeight="false" outlineLevel="0" collapsed="false">
      <c r="A87" s="34" t="str">
        <f aca="false">A28</f>
        <v>Crescendo - Badger Wash Entrada</v>
      </c>
      <c r="E87" s="44" t="n">
        <f aca="false">$D28+MAX($G28,MIN($F28,$E28*(HLOOKUP(YEAR(E$71),Curves!$J$5:$W$6,2))))</f>
        <v>0</v>
      </c>
      <c r="F87" s="44" t="n">
        <f aca="false">$D28+MAX($G28,MIN($F28,$E28*(HLOOKUP(YEAR(F$71),Curves!$J$5:$W$6,2))))</f>
        <v>0</v>
      </c>
      <c r="G87" s="44" t="n">
        <f aca="false">$D28+MAX($G28,MIN($F28,$E28*(HLOOKUP(YEAR(G$71),Curves!$J$5:$W$6,2))))</f>
        <v>0</v>
      </c>
      <c r="H87" s="44" t="n">
        <f aca="false">$D28+MAX($G28,MIN($F28,$E28*(HLOOKUP(YEAR(H$71),Curves!$J$5:$W$6,2))))</f>
        <v>0</v>
      </c>
      <c r="I87" s="44" t="n">
        <f aca="false">$D28+MAX($G28,MIN($F28,$E28*(HLOOKUP(YEAR(I$71),Curves!$J$5:$W$6,2))))</f>
        <v>0</v>
      </c>
      <c r="J87" s="44" t="n">
        <f aca="false">$D28+MAX($G28,MIN($F28,$E28*(HLOOKUP(YEAR(J$71),Curves!$J$5:$W$6,2))))</f>
        <v>0</v>
      </c>
      <c r="K87" s="44" t="n">
        <f aca="false">$D28+MAX($G28,MIN($F28,$E28*(HLOOKUP(YEAR(K$71),Curves!$J$5:$W$6,2))))</f>
        <v>0</v>
      </c>
      <c r="L87" s="44" t="n">
        <f aca="false">$D28+MAX($G28,MIN($F28,$E28*(HLOOKUP(YEAR(L$71),Curves!$J$5:$W$6,2))))</f>
        <v>0</v>
      </c>
      <c r="M87" s="44" t="n">
        <f aca="false">$D28+MAX($G28,MIN($F28,$E28*(HLOOKUP(YEAR(M$71),Curves!$J$5:$W$6,2))))</f>
        <v>0</v>
      </c>
      <c r="N87" s="44" t="n">
        <f aca="false">$D28+MAX($G28,MIN($F28,$E28*(HLOOKUP(YEAR(N$71),Curves!$J$5:$W$6,2))))</f>
        <v>0</v>
      </c>
    </row>
    <row r="88" customFormat="false" ht="12.75" hidden="false" customHeight="false" outlineLevel="0" collapsed="false">
      <c r="A88" s="34" t="str">
        <f aca="false">A29</f>
        <v>Crescendo - San Arroyo Entrada</v>
      </c>
      <c r="E88" s="44" t="n">
        <f aca="false">$D29+MAX($G29,MIN($F29,$E29*(HLOOKUP(YEAR(E$71),Curves!$J$5:$W$6,2))))</f>
        <v>0</v>
      </c>
      <c r="F88" s="44" t="n">
        <f aca="false">$D29+MAX($G29,MIN($F29,$E29*(HLOOKUP(YEAR(F$71),Curves!$J$5:$W$6,2))))</f>
        <v>0</v>
      </c>
      <c r="G88" s="44" t="n">
        <f aca="false">$D29+MAX($G29,MIN($F29,$E29*(HLOOKUP(YEAR(G$71),Curves!$J$5:$W$6,2))))</f>
        <v>0</v>
      </c>
      <c r="H88" s="44" t="n">
        <f aca="false">$D29+MAX($G29,MIN($F29,$E29*(HLOOKUP(YEAR(H$71),Curves!$J$5:$W$6,2))))</f>
        <v>0</v>
      </c>
      <c r="I88" s="44" t="n">
        <f aca="false">$D29+MAX($G29,MIN($F29,$E29*(HLOOKUP(YEAR(I$71),Curves!$J$5:$W$6,2))))</f>
        <v>0</v>
      </c>
      <c r="J88" s="44" t="n">
        <f aca="false">$D29+MAX($G29,MIN($F29,$E29*(HLOOKUP(YEAR(J$71),Curves!$J$5:$W$6,2))))</f>
        <v>0</v>
      </c>
      <c r="K88" s="44" t="n">
        <f aca="false">$D29+MAX($G29,MIN($F29,$E29*(HLOOKUP(YEAR(K$71),Curves!$J$5:$W$6,2))))</f>
        <v>0</v>
      </c>
      <c r="L88" s="44" t="n">
        <f aca="false">$D29+MAX($G29,MIN($F29,$E29*(HLOOKUP(YEAR(L$71),Curves!$J$5:$W$6,2))))</f>
        <v>0</v>
      </c>
      <c r="M88" s="44" t="n">
        <f aca="false">$D29+MAX($G29,MIN($F29,$E29*(HLOOKUP(YEAR(M$71),Curves!$J$5:$W$6,2))))</f>
        <v>0</v>
      </c>
      <c r="N88" s="44" t="n">
        <f aca="false">$D29+MAX($G29,MIN($F29,$E29*(HLOOKUP(YEAR(N$71),Curves!$J$5:$W$6,2))))</f>
        <v>0</v>
      </c>
    </row>
    <row r="89" customFormat="false" ht="12.75" hidden="false" customHeight="false" outlineLevel="0" collapsed="false">
      <c r="A89" s="34" t="str">
        <f aca="false">A30</f>
        <v>Hallwood</v>
      </c>
      <c r="E89" s="44" t="n">
        <f aca="false">$D30+MAX($G30,MIN($F30,$E30*(HLOOKUP(YEAR(E$71),Curves!$J$5:$W$6,2))))</f>
        <v>0</v>
      </c>
      <c r="F89" s="44" t="n">
        <f aca="false">$D30+MAX($G30,MIN($F30,$E30*(HLOOKUP(YEAR(F$71),Curves!$J$5:$W$6,2))))</f>
        <v>0</v>
      </c>
      <c r="G89" s="44" t="n">
        <f aca="false">$D30+MAX($G30,MIN($F30,$E30*(HLOOKUP(YEAR(G$71),Curves!$J$5:$W$6,2))))</f>
        <v>0</v>
      </c>
      <c r="H89" s="44" t="n">
        <f aca="false">$D30+MAX($G30,MIN($F30,$E30*(HLOOKUP(YEAR(H$71),Curves!$J$5:$W$6,2))))</f>
        <v>0</v>
      </c>
      <c r="I89" s="44" t="n">
        <f aca="false">$D30+MAX($G30,MIN($F30,$E30*(HLOOKUP(YEAR(I$71),Curves!$J$5:$W$6,2))))</f>
        <v>0</v>
      </c>
      <c r="J89" s="44" t="n">
        <f aca="false">$D30+MAX($G30,MIN($F30,$E30*(HLOOKUP(YEAR(J$71),Curves!$J$5:$W$6,2))))</f>
        <v>0</v>
      </c>
      <c r="K89" s="44" t="n">
        <f aca="false">$D30+MAX($G30,MIN($F30,$E30*(HLOOKUP(YEAR(K$71),Curves!$J$5:$W$6,2))))</f>
        <v>0</v>
      </c>
      <c r="L89" s="44" t="n">
        <f aca="false">$D30+MAX($G30,MIN($F30,$E30*(HLOOKUP(YEAR(L$71),Curves!$J$5:$W$6,2))))</f>
        <v>0</v>
      </c>
      <c r="M89" s="44" t="n">
        <f aca="false">$D30+MAX($G30,MIN($F30,$E30*(HLOOKUP(YEAR(M$71),Curves!$J$5:$W$6,2))))</f>
        <v>0</v>
      </c>
      <c r="N89" s="44" t="n">
        <f aca="false">$D30+MAX($G30,MIN($F30,$E30*(HLOOKUP(YEAR(N$71),Curves!$J$5:$W$6,2))))</f>
        <v>0</v>
      </c>
    </row>
    <row r="90" customFormat="false" ht="12.75" hidden="false" customHeight="false" outlineLevel="0" collapsed="false">
      <c r="A90" s="34" t="str">
        <f aca="false">A31</f>
        <v>Lone Mountain - Bar-X Entrada</v>
      </c>
      <c r="E90" s="44" t="n">
        <f aca="false">$D31+MAX($G31,MIN($F31,$E31*(HLOOKUP(YEAR(E$71),Curves!$J$5:$W$6,2))))</f>
        <v>0</v>
      </c>
      <c r="F90" s="44" t="n">
        <f aca="false">$D31+MAX($G31,MIN($F31,$E31*(HLOOKUP(YEAR(F$71),Curves!$J$5:$W$6,2))))</f>
        <v>0</v>
      </c>
      <c r="G90" s="44" t="n">
        <f aca="false">$D31+MAX($G31,MIN($F31,$E31*(HLOOKUP(YEAR(G$71),Curves!$J$5:$W$6,2))))</f>
        <v>0</v>
      </c>
      <c r="H90" s="44" t="n">
        <f aca="false">$D31+MAX($G31,MIN($F31,$E31*(HLOOKUP(YEAR(H$71),Curves!$J$5:$W$6,2))))</f>
        <v>0</v>
      </c>
      <c r="I90" s="44" t="n">
        <f aca="false">$D31+MAX($G31,MIN($F31,$E31*(HLOOKUP(YEAR(I$71),Curves!$J$5:$W$6,2))))</f>
        <v>0</v>
      </c>
      <c r="J90" s="44" t="n">
        <f aca="false">$D31+MAX($G31,MIN($F31,$E31*(HLOOKUP(YEAR(J$71),Curves!$J$5:$W$6,2))))</f>
        <v>0</v>
      </c>
      <c r="K90" s="44" t="n">
        <f aca="false">$D31+MAX($G31,MIN($F31,$E31*(HLOOKUP(YEAR(K$71),Curves!$J$5:$W$6,2))))</f>
        <v>0</v>
      </c>
      <c r="L90" s="44" t="n">
        <f aca="false">$D31+MAX($G31,MIN($F31,$E31*(HLOOKUP(YEAR(L$71),Curves!$J$5:$W$6,2))))</f>
        <v>0</v>
      </c>
      <c r="M90" s="44" t="n">
        <f aca="false">$D31+MAX($G31,MIN($F31,$E31*(HLOOKUP(YEAR(M$71),Curves!$J$5:$W$6,2))))</f>
        <v>0</v>
      </c>
      <c r="N90" s="44" t="n">
        <f aca="false">$D31+MAX($G31,MIN($F31,$E31*(HLOOKUP(YEAR(N$71),Curves!$J$5:$W$6,2))))</f>
        <v>0</v>
      </c>
    </row>
    <row r="91" customFormat="false" ht="12.75" hidden="false" customHeight="false" outlineLevel="0" collapsed="false">
      <c r="A91" s="34" t="str">
        <f aca="false">A32</f>
        <v>National Fuels</v>
      </c>
      <c r="E91" s="44" t="n">
        <f aca="false">$D32+MAX($G32,MIN($F32,$E32*(HLOOKUP(YEAR(E$71),Curves!$J$5:$W$6,2))))</f>
        <v>0</v>
      </c>
      <c r="F91" s="44" t="n">
        <f aca="false">$D32+MAX($G32,MIN($F32,$E32*(HLOOKUP(YEAR(F$71),Curves!$J$5:$W$6,2))))</f>
        <v>0</v>
      </c>
      <c r="G91" s="44" t="n">
        <f aca="false">$D32+MAX($G32,MIN($F32,$E32*(HLOOKUP(YEAR(G$71),Curves!$J$5:$W$6,2))))</f>
        <v>0</v>
      </c>
      <c r="H91" s="44" t="n">
        <f aca="false">$D32+MAX($G32,MIN($F32,$E32*(HLOOKUP(YEAR(H$71),Curves!$J$5:$W$6,2))))</f>
        <v>0</v>
      </c>
      <c r="I91" s="44" t="n">
        <f aca="false">$D32+MAX($G32,MIN($F32,$E32*(HLOOKUP(YEAR(I$71),Curves!$J$5:$W$6,2))))</f>
        <v>0</v>
      </c>
      <c r="J91" s="44" t="n">
        <f aca="false">$D32+MAX($G32,MIN($F32,$E32*(HLOOKUP(YEAR(J$71),Curves!$J$5:$W$6,2))))</f>
        <v>0</v>
      </c>
      <c r="K91" s="44" t="n">
        <f aca="false">$D32+MAX($G32,MIN($F32,$E32*(HLOOKUP(YEAR(K$71),Curves!$J$5:$W$6,2))))</f>
        <v>0</v>
      </c>
      <c r="L91" s="44" t="n">
        <f aca="false">$D32+MAX($G32,MIN($F32,$E32*(HLOOKUP(YEAR(L$71),Curves!$J$5:$W$6,2))))</f>
        <v>0</v>
      </c>
      <c r="M91" s="44" t="n">
        <f aca="false">$D32+MAX($G32,MIN($F32,$E32*(HLOOKUP(YEAR(M$71),Curves!$J$5:$W$6,2))))</f>
        <v>0</v>
      </c>
      <c r="N91" s="44" t="n">
        <f aca="false">$D32+MAX($G32,MIN($F32,$E32*(HLOOKUP(YEAR(N$71),Curves!$J$5:$W$6,2))))</f>
        <v>0</v>
      </c>
    </row>
    <row r="92" customFormat="false" ht="12.75" hidden="false" customHeight="false" outlineLevel="0" collapsed="false">
      <c r="A92" s="34" t="str">
        <f aca="false">A33</f>
        <v>Northstar</v>
      </c>
      <c r="E92" s="44" t="n">
        <f aca="false">$D33+MAX($G33,MIN($F33,$E33*(HLOOKUP(YEAR(E$71),Curves!$J$5:$W$6,2))))</f>
        <v>0</v>
      </c>
      <c r="F92" s="44" t="n">
        <f aca="false">$D33+MAX($G33,MIN($F33,$E33*(HLOOKUP(YEAR(F$71),Curves!$J$5:$W$6,2))))</f>
        <v>0</v>
      </c>
      <c r="G92" s="44" t="n">
        <f aca="false">$D33+MAX($G33,MIN($F33,$E33*(HLOOKUP(YEAR(G$71),Curves!$J$5:$W$6,2))))</f>
        <v>0</v>
      </c>
      <c r="H92" s="44" t="n">
        <f aca="false">$D33+MAX($G33,MIN($F33,$E33*(HLOOKUP(YEAR(H$71),Curves!$J$5:$W$6,2))))</f>
        <v>0</v>
      </c>
      <c r="I92" s="44" t="n">
        <f aca="false">$D33+MAX($G33,MIN($F33,$E33*(HLOOKUP(YEAR(I$71),Curves!$J$5:$W$6,2))))</f>
        <v>0</v>
      </c>
      <c r="J92" s="44" t="n">
        <f aca="false">$D33+MAX($G33,MIN($F33,$E33*(HLOOKUP(YEAR(J$71),Curves!$J$5:$W$6,2))))</f>
        <v>0</v>
      </c>
      <c r="K92" s="44" t="n">
        <f aca="false">$D33+MAX($G33,MIN($F33,$E33*(HLOOKUP(YEAR(K$71),Curves!$J$5:$W$6,2))))</f>
        <v>0</v>
      </c>
      <c r="L92" s="44" t="n">
        <f aca="false">$D33+MAX($G33,MIN($F33,$E33*(HLOOKUP(YEAR(L$71),Curves!$J$5:$W$6,2))))</f>
        <v>0</v>
      </c>
      <c r="M92" s="44" t="n">
        <f aca="false">$D33+MAX($G33,MIN($F33,$E33*(HLOOKUP(YEAR(M$71),Curves!$J$5:$W$6,2))))</f>
        <v>0</v>
      </c>
      <c r="N92" s="44" t="n">
        <f aca="false">$D33+MAX($G33,MIN($F33,$E33*(HLOOKUP(YEAR(N$71),Curves!$J$5:$W$6,2))))</f>
        <v>0</v>
      </c>
    </row>
    <row r="93" customFormat="false" ht="12.75" hidden="false" customHeight="false" outlineLevel="0" collapsed="false">
      <c r="A93" s="34" t="str">
        <f aca="false">A34</f>
        <v>Tom Brown - South Canyon Entrada</v>
      </c>
      <c r="E93" s="44" t="n">
        <f aca="false">$D34+MAX($G34,MIN($F34,$E34*(HLOOKUP(YEAR(E$71),Curves!$J$5:$W$6,2))))</f>
        <v>0</v>
      </c>
      <c r="F93" s="44" t="n">
        <f aca="false">$D34+MAX($G34,MIN($F34,$E34*(HLOOKUP(YEAR(F$71),Curves!$J$5:$W$6,2))))</f>
        <v>0</v>
      </c>
      <c r="G93" s="44" t="n">
        <f aca="false">$D34+MAX($G34,MIN($F34,$E34*(HLOOKUP(YEAR(G$71),Curves!$J$5:$W$6,2))))</f>
        <v>0</v>
      </c>
      <c r="H93" s="44" t="n">
        <f aca="false">$D34+MAX($G34,MIN($F34,$E34*(HLOOKUP(YEAR(H$71),Curves!$J$5:$W$6,2))))</f>
        <v>0</v>
      </c>
      <c r="I93" s="44" t="n">
        <f aca="false">$D34+MAX($G34,MIN($F34,$E34*(HLOOKUP(YEAR(I$71),Curves!$J$5:$W$6,2))))</f>
        <v>0</v>
      </c>
      <c r="J93" s="44" t="n">
        <f aca="false">$D34+MAX($G34,MIN($F34,$E34*(HLOOKUP(YEAR(J$71),Curves!$J$5:$W$6,2))))</f>
        <v>0</v>
      </c>
      <c r="K93" s="44" t="n">
        <f aca="false">$D34+MAX($G34,MIN($F34,$E34*(HLOOKUP(YEAR(K$71),Curves!$J$5:$W$6,2))))</f>
        <v>0</v>
      </c>
      <c r="L93" s="44" t="n">
        <f aca="false">$D34+MAX($G34,MIN($F34,$E34*(HLOOKUP(YEAR(L$71),Curves!$J$5:$W$6,2))))</f>
        <v>0</v>
      </c>
      <c r="M93" s="44" t="n">
        <f aca="false">$D34+MAX($G34,MIN($F34,$E34*(HLOOKUP(YEAR(M$71),Curves!$J$5:$W$6,2))))</f>
        <v>0</v>
      </c>
      <c r="N93" s="44" t="n">
        <f aca="false">$D34+MAX($G34,MIN($F34,$E34*(HLOOKUP(YEAR(N$71),Curves!$J$5:$W$6,2))))</f>
        <v>0</v>
      </c>
    </row>
    <row r="94" customFormat="false" ht="12.75" hidden="false" customHeight="false" outlineLevel="0" collapsed="false">
      <c r="A94" s="34" t="str">
        <f aca="false">A35</f>
        <v>Trend Oil</v>
      </c>
      <c r="E94" s="44" t="n">
        <f aca="false">$D35+MAX($G35,MIN($F35,$E35*(HLOOKUP(YEAR(E$71),Curves!$J$5:$W$6,2))))</f>
        <v>0</v>
      </c>
      <c r="F94" s="44" t="n">
        <f aca="false">$D35+MAX($G35,MIN($F35,$E35*(HLOOKUP(YEAR(F$71),Curves!$J$5:$W$6,2))))</f>
        <v>0</v>
      </c>
      <c r="G94" s="44" t="n">
        <f aca="false">$D35+MAX($G35,MIN($F35,$E35*(HLOOKUP(YEAR(G$71),Curves!$J$5:$W$6,2))))</f>
        <v>0</v>
      </c>
      <c r="H94" s="44" t="n">
        <f aca="false">$D35+MAX($G35,MIN($F35,$E35*(HLOOKUP(YEAR(H$71),Curves!$J$5:$W$6,2))))</f>
        <v>0</v>
      </c>
      <c r="I94" s="44" t="n">
        <f aca="false">$D35+MAX($G35,MIN($F35,$E35*(HLOOKUP(YEAR(I$71),Curves!$J$5:$W$6,2))))</f>
        <v>0</v>
      </c>
      <c r="J94" s="44" t="n">
        <f aca="false">$D35+MAX($G35,MIN($F35,$E35*(HLOOKUP(YEAR(J$71),Curves!$J$5:$W$6,2))))</f>
        <v>0</v>
      </c>
      <c r="K94" s="44" t="n">
        <f aca="false">$D35+MAX($G35,MIN($F35,$E35*(HLOOKUP(YEAR(K$71),Curves!$J$5:$W$6,2))))</f>
        <v>0</v>
      </c>
      <c r="L94" s="44" t="n">
        <f aca="false">$D35+MAX($G35,MIN($F35,$E35*(HLOOKUP(YEAR(L$71),Curves!$J$5:$W$6,2))))</f>
        <v>0</v>
      </c>
      <c r="M94" s="44" t="n">
        <f aca="false">$D35+MAX($G35,MIN($F35,$E35*(HLOOKUP(YEAR(M$71),Curves!$J$5:$W$6,2))))</f>
        <v>0</v>
      </c>
      <c r="N94" s="44" t="n">
        <f aca="false">$D35+MAX($G35,MIN($F35,$E35*(HLOOKUP(YEAR(N$71),Curves!$J$5:$W$6,2))))</f>
        <v>0</v>
      </c>
    </row>
    <row r="96" customFormat="false" ht="15.75" hidden="false" customHeight="false" outlineLevel="0" collapsed="false">
      <c r="A96" s="1" t="s">
        <v>48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8" customFormat="false" ht="12.75" hidden="false" customHeight="false" outlineLevel="0" collapsed="false">
      <c r="A98" s="0" t="s">
        <v>49</v>
      </c>
      <c r="C98" s="49" t="s">
        <v>50</v>
      </c>
      <c r="D98" s="50" t="n">
        <f aca="false">457000+(IF(SUM(C13,C27:C35)&gt;0,120000,0))</f>
        <v>457000</v>
      </c>
    </row>
    <row r="99" customFormat="false" ht="12.75" hidden="false" customHeight="false" outlineLevel="0" collapsed="false">
      <c r="B99" s="0" t="s">
        <v>51</v>
      </c>
      <c r="C99" s="49"/>
      <c r="D99" s="51" t="n">
        <v>0.03</v>
      </c>
    </row>
    <row r="100" customFormat="false" ht="12.75" hidden="false" customHeight="false" outlineLevel="0" collapsed="false">
      <c r="A100" s="0" t="s">
        <v>52</v>
      </c>
      <c r="C100" s="49" t="s">
        <v>53</v>
      </c>
      <c r="D100" s="52" t="n">
        <v>0.09359</v>
      </c>
      <c r="E100" s="53" t="n">
        <f aca="false">$D$100*(E54+E65)*E40*1000</f>
        <v>459998.696164384</v>
      </c>
      <c r="F100" s="53" t="n">
        <f aca="false">$D$100*(F54+F65)*F40*1000</f>
        <v>586862.959453986</v>
      </c>
      <c r="G100" s="53" t="n">
        <f aca="false">$D$100*(G54+G65)*G40*1000</f>
        <v>541008.680999945</v>
      </c>
      <c r="H100" s="53" t="n">
        <f aca="false">$D$100*(H54+H65)*H40*1000</f>
        <v>498122.22815984</v>
      </c>
      <c r="I100" s="53" t="n">
        <f aca="false">$D$100*(I54+I65)*I40*1000</f>
        <v>457281.868685205</v>
      </c>
      <c r="J100" s="53" t="n">
        <f aca="false">$D$100*(J54+J65)*J40*1000</f>
        <v>422846.210137659</v>
      </c>
      <c r="K100" s="53" t="n">
        <f aca="false">$D$100*(K54+K65)*K40*1000</f>
        <v>391991.951289068</v>
      </c>
      <c r="L100" s="53" t="n">
        <f aca="false">$D$100*(L54+L65)*L40*1000</f>
        <v>364289.449246982</v>
      </c>
      <c r="M100" s="53" t="n">
        <f aca="false">$D$100*(M54+M65)*M40*1000</f>
        <v>337078.760557238</v>
      </c>
      <c r="N100" s="53" t="n">
        <f aca="false">$D$100*(N54+N65)*N40*1000</f>
        <v>311164.834525124</v>
      </c>
    </row>
    <row r="101" customFormat="false" ht="12.75" hidden="false" customHeight="false" outlineLevel="0" collapsed="false">
      <c r="A101" s="0" t="s">
        <v>54</v>
      </c>
      <c r="C101" s="49" t="s">
        <v>50</v>
      </c>
      <c r="D101" s="50" t="n">
        <v>180000</v>
      </c>
    </row>
    <row r="102" customFormat="false" ht="12.75" hidden="false" customHeight="false" outlineLevel="0" collapsed="false">
      <c r="A102" s="0" t="s">
        <v>55</v>
      </c>
      <c r="C102" s="49" t="s">
        <v>50</v>
      </c>
      <c r="D102" s="50" t="n">
        <v>115000</v>
      </c>
    </row>
    <row r="103" customFormat="false" ht="12.75" hidden="false" customHeight="false" outlineLevel="0" collapsed="false">
      <c r="A103" s="0" t="s">
        <v>56</v>
      </c>
      <c r="D103" s="50" t="n">
        <f aca="false">(5000)*12</f>
        <v>60000</v>
      </c>
    </row>
    <row r="104" customFormat="false" ht="12.75" hidden="false" customHeight="false" outlineLevel="0" collapsed="false">
      <c r="A104" s="0" t="s">
        <v>57</v>
      </c>
      <c r="D104" s="51" t="n">
        <v>0.04</v>
      </c>
    </row>
    <row r="106" customFormat="false" ht="15.75" hidden="false" customHeight="false" outlineLevel="0" collapsed="false">
      <c r="A106" s="1" t="s">
        <v>58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8" customFormat="false" ht="12.75" hidden="false" customHeight="false" outlineLevel="0" collapsed="false">
      <c r="E108" s="46" t="n">
        <f aca="false">E$39</f>
        <v>37256</v>
      </c>
      <c r="F108" s="47" t="n">
        <f aca="false">F$39</f>
        <v>37621</v>
      </c>
      <c r="G108" s="47" t="n">
        <f aca="false">G$39</f>
        <v>37986</v>
      </c>
      <c r="H108" s="47" t="n">
        <f aca="false">H$39</f>
        <v>38352</v>
      </c>
      <c r="I108" s="47" t="n">
        <f aca="false">I$39</f>
        <v>38717</v>
      </c>
      <c r="J108" s="47" t="n">
        <f aca="false">J$39</f>
        <v>39082</v>
      </c>
      <c r="K108" s="47" t="n">
        <f aca="false">K$39</f>
        <v>39447</v>
      </c>
      <c r="L108" s="47" t="n">
        <f aca="false">L$39</f>
        <v>39813</v>
      </c>
      <c r="M108" s="47" t="n">
        <f aca="false">M$39</f>
        <v>40178</v>
      </c>
      <c r="N108" s="48" t="n">
        <f aca="false">N$39</f>
        <v>40543</v>
      </c>
    </row>
    <row r="109" customFormat="false" ht="12.75" hidden="false" customHeight="false" outlineLevel="0" collapsed="false">
      <c r="A109" s="0" t="s">
        <v>59</v>
      </c>
      <c r="E109" s="50" t="n">
        <v>0</v>
      </c>
      <c r="F109" s="50"/>
      <c r="G109" s="50"/>
      <c r="H109" s="50"/>
      <c r="I109" s="50"/>
      <c r="J109" s="50"/>
      <c r="K109" s="50"/>
      <c r="L109" s="50"/>
      <c r="M109" s="50"/>
      <c r="N109" s="50"/>
    </row>
    <row r="110" customFormat="false" ht="12.75" hidden="false" customHeight="false" outlineLevel="0" collapsed="false">
      <c r="A110" s="0" t="s">
        <v>60</v>
      </c>
      <c r="E110" s="54" t="n">
        <v>0</v>
      </c>
      <c r="F110" s="54"/>
      <c r="G110" s="54"/>
      <c r="H110" s="54"/>
      <c r="I110" s="54"/>
      <c r="J110" s="54"/>
      <c r="K110" s="54"/>
      <c r="L110" s="54"/>
      <c r="M110" s="54"/>
      <c r="N110" s="54"/>
    </row>
    <row r="111" customFormat="false" ht="12.75" hidden="false" customHeight="false" outlineLevel="0" collapsed="false">
      <c r="E111" s="55" t="n">
        <f aca="false">SUM(E109:E110)</f>
        <v>0</v>
      </c>
      <c r="F111" s="55" t="n">
        <f aca="false">SUM(F109:F110)</f>
        <v>0</v>
      </c>
      <c r="G111" s="55" t="n">
        <f aca="false">SUM(G109:G110)</f>
        <v>0</v>
      </c>
      <c r="H111" s="55" t="n">
        <f aca="false">SUM(H109:H110)</f>
        <v>0</v>
      </c>
      <c r="I111" s="55" t="n">
        <f aca="false">SUM(I109:I110)</f>
        <v>0</v>
      </c>
      <c r="J111" s="55" t="n">
        <f aca="false">SUM(J109:J110)</f>
        <v>0</v>
      </c>
      <c r="K111" s="55" t="n">
        <f aca="false">SUM(K109:K110)</f>
        <v>0</v>
      </c>
      <c r="L111" s="55" t="n">
        <f aca="false">SUM(L109:L110)</f>
        <v>0</v>
      </c>
      <c r="M111" s="55" t="n">
        <f aca="false">SUM(M109:M110)</f>
        <v>0</v>
      </c>
      <c r="N111" s="55" t="n">
        <f aca="false">SUM(N109:N110)</f>
        <v>0</v>
      </c>
    </row>
    <row r="113" customFormat="false" ht="15.75" hidden="false" customHeight="false" outlineLevel="0" collapsed="false">
      <c r="A113" s="1" t="s">
        <v>61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5" customFormat="false" ht="12.75" hidden="false" customHeight="false" outlineLevel="0" collapsed="false">
      <c r="A115" s="0" t="s">
        <v>62</v>
      </c>
      <c r="C115" s="56" t="n">
        <v>0.62</v>
      </c>
      <c r="D115" s="0" t="s">
        <v>63</v>
      </c>
    </row>
    <row r="116" customFormat="false" ht="12.75" hidden="false" customHeight="false" outlineLevel="0" collapsed="false">
      <c r="A116" s="0" t="s">
        <v>64</v>
      </c>
      <c r="C116" s="56" t="n">
        <v>-0.25</v>
      </c>
      <c r="D116" s="0" t="s">
        <v>63</v>
      </c>
    </row>
    <row r="117" customFormat="false" ht="12.75" hidden="false" customHeight="false" outlineLevel="0" collapsed="false">
      <c r="A117" s="0" t="s">
        <v>65</v>
      </c>
      <c r="D117" s="57" t="n">
        <v>0</v>
      </c>
      <c r="E117" s="58" t="n">
        <f aca="false">($C$115+$C$116)*E56*E40</f>
        <v>0</v>
      </c>
      <c r="F117" s="58" t="n">
        <f aca="false">($C$115+$C$116)*F56*F40</f>
        <v>0</v>
      </c>
      <c r="G117" s="58" t="n">
        <f aca="false">($C$115+$C$116)*G56*G40</f>
        <v>0</v>
      </c>
      <c r="H117" s="58" t="n">
        <f aca="false">($C$115+$C$116)*H56*H40</f>
        <v>0</v>
      </c>
      <c r="I117" s="58" t="n">
        <f aca="false">($C$115+$C$116)*I56*I40</f>
        <v>0</v>
      </c>
      <c r="J117" s="58" t="n">
        <f aca="false">($C$115+$C$116)*J56*J40</f>
        <v>0</v>
      </c>
      <c r="K117" s="58" t="n">
        <f aca="false">($C$115+$C$116)*K56*K40</f>
        <v>0</v>
      </c>
      <c r="L117" s="58" t="n">
        <f aca="false">($C$115+$C$116)*L56*L40</f>
        <v>0</v>
      </c>
      <c r="M117" s="58" t="n">
        <f aca="false">($C$115+$C$116)*M56*M40</f>
        <v>0</v>
      </c>
      <c r="N117" s="58" t="n">
        <f aca="false">($C$115+$C$116)*N56*N40</f>
        <v>0</v>
      </c>
    </row>
    <row r="119" customFormat="false" ht="12.75" hidden="false" customHeight="false" outlineLevel="0" collapsed="false">
      <c r="A119" s="0" t="s">
        <v>66</v>
      </c>
      <c r="D119" s="59" t="n">
        <f aca="false">ValDate</f>
        <v>45926</v>
      </c>
      <c r="E119" s="59" t="n">
        <f aca="false">E108</f>
        <v>37256</v>
      </c>
      <c r="F119" s="59" t="n">
        <f aca="false">F108</f>
        <v>37621</v>
      </c>
      <c r="G119" s="59" t="n">
        <f aca="false">G108</f>
        <v>37986</v>
      </c>
      <c r="H119" s="59" t="n">
        <f aca="false">H108</f>
        <v>38352</v>
      </c>
      <c r="I119" s="59" t="n">
        <f aca="false">I108</f>
        <v>38717</v>
      </c>
      <c r="J119" s="59" t="n">
        <f aca="false">J108</f>
        <v>39082</v>
      </c>
      <c r="K119" s="59" t="n">
        <f aca="false">K108</f>
        <v>39447</v>
      </c>
      <c r="L119" s="59" t="n">
        <f aca="false">L108</f>
        <v>39813</v>
      </c>
      <c r="M119" s="59" t="n">
        <f aca="false">M108</f>
        <v>40178</v>
      </c>
      <c r="N119" s="59" t="n">
        <f aca="false">N108</f>
        <v>40543</v>
      </c>
    </row>
    <row r="121" customFormat="false" ht="12.75" hidden="false" customHeight="false" outlineLevel="0" collapsed="false">
      <c r="A121" s="0" t="s">
        <v>67</v>
      </c>
      <c r="C121" s="60" t="n">
        <f aca="false">XNPV(0.15,D117:N117,D119:N119)</f>
        <v>0</v>
      </c>
    </row>
  </sheetData>
  <mergeCells count="1">
    <mergeCell ref="E38:M3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&amp;CEvaluation of Wildhorse South Gathering System</oddHeader>
    <oddFooter/>
  </headerFooter>
  <rowBreaks count="2" manualBreakCount="2">
    <brk id="35" man="true" max="16383" min="0"/>
    <brk id="66" man="true" max="16383" min="0"/>
  </rowBreaks>
  <colBreaks count="1" manualBreakCount="1">
    <brk id="14" man="true" max="65535" min="0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1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18.99"/>
    <col collapsed="false" customWidth="true" hidden="false" outlineLevel="0" max="4" min="4" style="0" width="16.32"/>
    <col collapsed="false" customWidth="true" hidden="false" outlineLevel="0" max="5" min="5" style="0" width="15.32"/>
    <col collapsed="false" customWidth="true" hidden="false" outlineLevel="0" max="6" min="6" style="0" width="13.99"/>
    <col collapsed="false" customWidth="true" hidden="false" outlineLevel="0" max="7" min="7" style="0" width="16.99"/>
    <col collapsed="false" customWidth="true" hidden="false" outlineLevel="0" max="8" min="8" style="0" width="12.66"/>
    <col collapsed="false" customWidth="true" hidden="false" outlineLevel="0" max="9" min="9" style="0" width="14.15"/>
  </cols>
  <sheetData>
    <row r="1" customFormat="false" ht="15.75" hidden="false" customHeight="false" outlineLevel="0" collapsed="false">
      <c r="A1" s="1"/>
      <c r="B1" s="1" t="s">
        <v>68</v>
      </c>
      <c r="C1" s="1"/>
      <c r="D1" s="1"/>
      <c r="E1" s="1"/>
      <c r="F1" s="1"/>
      <c r="G1" s="1"/>
      <c r="H1" s="1"/>
      <c r="I1" s="1"/>
    </row>
    <row r="3" customFormat="false" ht="12.75" hidden="false" customHeight="false" outlineLevel="0" collapsed="false">
      <c r="C3" s="61" t="s">
        <v>69</v>
      </c>
      <c r="D3" s="61" t="s">
        <v>70</v>
      </c>
      <c r="E3" s="61" t="s">
        <v>71</v>
      </c>
      <c r="F3" s="61"/>
      <c r="G3" s="61" t="s">
        <v>72</v>
      </c>
    </row>
    <row r="4" customFormat="false" ht="12.75" hidden="false" customHeight="false" outlineLevel="0" collapsed="false">
      <c r="A4" s="0" t="n">
        <f aca="false">YEAR(B4)</f>
        <v>2001</v>
      </c>
      <c r="B4" s="62" t="n">
        <v>36922</v>
      </c>
      <c r="C4" s="63" t="n">
        <v>8.584</v>
      </c>
      <c r="D4" s="63" t="n">
        <v>0.155</v>
      </c>
      <c r="E4" s="64" t="n">
        <f aca="false">C4+D4</f>
        <v>8.739</v>
      </c>
      <c r="F4" s="64"/>
      <c r="G4" s="63" t="n">
        <v>22.7395613666667</v>
      </c>
      <c r="I4" s="65" t="s">
        <v>73</v>
      </c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24"/>
    </row>
    <row r="5" customFormat="false" ht="12.75" hidden="false" customHeight="false" outlineLevel="0" collapsed="false">
      <c r="A5" s="0" t="n">
        <f aca="false">YEAR(B5)</f>
        <v>2001</v>
      </c>
      <c r="B5" s="67" t="n">
        <f aca="false">EOMONTH(B4,1)</f>
        <v>36950</v>
      </c>
      <c r="C5" s="63" t="n">
        <v>8.266</v>
      </c>
      <c r="D5" s="63" t="n">
        <v>0.03</v>
      </c>
      <c r="E5" s="64" t="n">
        <f aca="false">C5+D5</f>
        <v>8.296</v>
      </c>
      <c r="F5" s="64"/>
      <c r="G5" s="63" t="n">
        <v>21.7975756263158</v>
      </c>
      <c r="I5" s="68"/>
      <c r="J5" s="69" t="n">
        <f aca="false">YEAR(B4)</f>
        <v>2001</v>
      </c>
      <c r="K5" s="69" t="n">
        <f aca="false">J5+1</f>
        <v>2002</v>
      </c>
      <c r="L5" s="69" t="n">
        <f aca="false">K5+1</f>
        <v>2003</v>
      </c>
      <c r="M5" s="69" t="n">
        <f aca="false">L5+1</f>
        <v>2004</v>
      </c>
      <c r="N5" s="69" t="n">
        <f aca="false">M5+1</f>
        <v>2005</v>
      </c>
      <c r="O5" s="69" t="n">
        <f aca="false">N5+1</f>
        <v>2006</v>
      </c>
      <c r="P5" s="69" t="n">
        <f aca="false">O5+1</f>
        <v>2007</v>
      </c>
      <c r="Q5" s="69" t="n">
        <f aca="false">P5+1</f>
        <v>2008</v>
      </c>
      <c r="R5" s="69" t="n">
        <f aca="false">Q5+1</f>
        <v>2009</v>
      </c>
      <c r="S5" s="69" t="n">
        <f aca="false">R5+1</f>
        <v>2010</v>
      </c>
      <c r="T5" s="69" t="n">
        <f aca="false">S5+1</f>
        <v>2011</v>
      </c>
      <c r="U5" s="69" t="n">
        <f aca="false">T5+1</f>
        <v>2012</v>
      </c>
      <c r="V5" s="69" t="n">
        <f aca="false">U5+1</f>
        <v>2013</v>
      </c>
      <c r="W5" s="70" t="n">
        <f aca="false">V5+1</f>
        <v>2014</v>
      </c>
    </row>
    <row r="6" customFormat="false" ht="12.75" hidden="false" customHeight="false" outlineLevel="0" collapsed="false">
      <c r="A6" s="0" t="n">
        <f aca="false">YEAR(B6)</f>
        <v>2001</v>
      </c>
      <c r="B6" s="67" t="n">
        <f aca="false">EOMONTH(B5,1)</f>
        <v>36981</v>
      </c>
      <c r="C6" s="63" t="n">
        <v>7.286</v>
      </c>
      <c r="D6" s="63" t="n">
        <v>-0.085</v>
      </c>
      <c r="E6" s="64" t="n">
        <f aca="false">C6+D6</f>
        <v>7.201</v>
      </c>
      <c r="F6" s="64"/>
      <c r="G6" s="63" t="n">
        <v>20.4367991818182</v>
      </c>
      <c r="I6" s="71" t="s">
        <v>71</v>
      </c>
      <c r="J6" s="72" t="n">
        <f aca="false">SUMIF($A$4:$A$347,J$5,$E$4:$E$347)/COUNTIF($A$4:$A$347,J$5)</f>
        <v>5.549375</v>
      </c>
      <c r="K6" s="72" t="n">
        <f aca="false">SUMIF($A$4:$A$347,K$5,$E$4:$E$347)/COUNTIF($A$4:$A$347,K$5)</f>
        <v>4.06079166666667</v>
      </c>
      <c r="L6" s="72" t="n">
        <f aca="false">SUMIF($A$4:$A$347,L$5,$E$4:$E$347)/COUNTIF($A$4:$A$347,L$5)</f>
        <v>3.683375</v>
      </c>
      <c r="M6" s="72" t="n">
        <f aca="false">SUMIF($A$4:$A$347,M$5,$E$4:$E$347)/COUNTIF($A$4:$A$347,M$5)</f>
        <v>3.555875</v>
      </c>
      <c r="N6" s="72" t="n">
        <f aca="false">SUMIF($A$4:$A$347,N$5,$E$4:$E$347)/COUNTIF($A$4:$A$347,N$5)</f>
        <v>3.54295833333333</v>
      </c>
      <c r="O6" s="72" t="n">
        <f aca="false">SUMIF($A$4:$A$347,O$5,$E$4:$E$347)/COUNTIF($A$4:$A$347,O$5)</f>
        <v>3.55295833333333</v>
      </c>
      <c r="P6" s="72" t="n">
        <f aca="false">SUMIF($A$4:$A$347,P$5,$E$4:$E$347)/COUNTIF($A$4:$A$347,P$5)</f>
        <v>3.58191666666667</v>
      </c>
      <c r="Q6" s="72" t="n">
        <f aca="false">SUMIF($A$4:$A$347,Q$5,$E$4:$E$347)/COUNTIF($A$4:$A$347,Q$5)</f>
        <v>3.62108333333333</v>
      </c>
      <c r="R6" s="72" t="n">
        <f aca="false">SUMIF($A$4:$A$347,R$5,$E$4:$E$347)/COUNTIF($A$4:$A$347,R$5)</f>
        <v>3.69108333333333</v>
      </c>
      <c r="S6" s="72" t="n">
        <f aca="false">SUMIF($A$4:$A$347,S$5,$E$4:$E$347)/COUNTIF($A$4:$A$347,S$5)</f>
        <v>3.78108333333333</v>
      </c>
      <c r="T6" s="72" t="n">
        <f aca="false">SUMIF($A$4:$A$347,T$5,$E$4:$E$347)/COUNTIF($A$4:$A$347,T$5)</f>
        <v>4.1465</v>
      </c>
      <c r="U6" s="72" t="n">
        <f aca="false">SUMIF($A$4:$A$347,U$5,$E$4:$E$347)/COUNTIF($A$4:$A$347,U$5)</f>
        <v>4.349</v>
      </c>
      <c r="V6" s="72" t="n">
        <f aca="false">SUMIF($A$4:$A$347,V$5,$E$4:$E$347)/COUNTIF($A$4:$A$347,V$5)</f>
        <v>4.494</v>
      </c>
      <c r="W6" s="73" t="n">
        <f aca="false">SUMIF($A$4:$A$347,W$5,$E$4:$E$347)/COUNTIF($A$4:$A$347,W$5)</f>
        <v>4.644</v>
      </c>
    </row>
    <row r="7" customFormat="false" ht="12.75" hidden="false" customHeight="false" outlineLevel="0" collapsed="false">
      <c r="A7" s="0" t="n">
        <f aca="false">YEAR(B7)</f>
        <v>2001</v>
      </c>
      <c r="B7" s="67" t="n">
        <f aca="false">EOMONTH(B6,1)</f>
        <v>37011</v>
      </c>
      <c r="C7" s="63" t="n">
        <v>5.666</v>
      </c>
      <c r="D7" s="63" t="n">
        <v>-0.33</v>
      </c>
      <c r="E7" s="64" t="n">
        <f aca="false">C7+D7</f>
        <v>5.336</v>
      </c>
      <c r="F7" s="64"/>
      <c r="G7" s="63" t="n">
        <v>16.3407041</v>
      </c>
      <c r="I7" s="74" t="s">
        <v>74</v>
      </c>
      <c r="J7" s="75" t="n">
        <f aca="false">SUMIF($A$4:$A$347,J$5,$G$4:$G$347)/COUNTIF($A$4:$A$347,J$5)</f>
        <v>17.5644364698286</v>
      </c>
      <c r="K7" s="75" t="n">
        <f aca="false">SUMIF($A$4:$A$347,K$5,$G$4:$G$347)/COUNTIF($A$4:$A$347,K$5)</f>
        <v>13.1289470840297</v>
      </c>
      <c r="L7" s="75" t="n">
        <f aca="false">SUMIF($A$4:$A$347,L$5,$G$4:$G$347)/COUNTIF($A$4:$A$347,L$5)</f>
        <v>10.8620911075358</v>
      </c>
      <c r="M7" s="75" t="n">
        <f aca="false">SUMIF($A$4:$A$347,M$5,$G$4:$G$347)/COUNTIF($A$4:$A$347,M$5)</f>
        <v>10.7703258206077</v>
      </c>
      <c r="N7" s="75" t="n">
        <f aca="false">SUMIF($A$4:$A$347,N$5,$G$4:$G$347)/COUNTIF($A$4:$A$347,N$5)</f>
        <v>10.8382400175684</v>
      </c>
      <c r="O7" s="75" t="n">
        <f aca="false">SUMIF($A$4:$A$347,O$5,$G$4:$G$347)/COUNTIF($A$4:$A$347,O$5)</f>
        <v>10.9074885175574</v>
      </c>
      <c r="P7" s="75" t="n">
        <f aca="false">SUMIF($A$4:$A$347,P$5,$G$4:$G$347)/COUNTIF($A$4:$A$347,P$5)</f>
        <v>11.0454438162879</v>
      </c>
      <c r="Q7" s="75" t="n">
        <f aca="false">SUMIF($A$4:$A$347,Q$5,$G$4:$G$347)/COUNTIF($A$4:$A$347,Q$5)</f>
        <v>11.2673527139022</v>
      </c>
      <c r="R7" s="75" t="n">
        <f aca="false">SUMIF($A$4:$A$347,R$5,$G$4:$G$347)/COUNTIF($A$4:$A$347,R$5)</f>
        <v>11.5149209531008</v>
      </c>
      <c r="S7" s="75" t="n">
        <f aca="false">SUMIF($A$4:$A$347,S$5,$G$4:$G$347)/COUNTIF($A$4:$A$347,S$5)</f>
        <v>11.7629779045793</v>
      </c>
      <c r="T7" s="75" t="n">
        <f aca="false">SUMIF($A$4:$A$347,T$5,$G$4:$G$347)/COUNTIF($A$4:$A$347,T$5)</f>
        <v>12.0336965824316</v>
      </c>
      <c r="U7" s="75" t="n">
        <f aca="false">SUMIF($A$4:$A$347,U$5,$G$4:$G$347)/COUNTIF($A$4:$A$347,U$5)</f>
        <v>12.3171713276221</v>
      </c>
      <c r="V7" s="75" t="n">
        <f aca="false">SUMIF($A$4:$A$347,V$5,$G$4:$G$347)/COUNTIF($A$4:$A$347,V$5)</f>
        <v>12.6007313434743</v>
      </c>
      <c r="W7" s="76" t="n">
        <f aca="false">SUMIF($A$4:$A$347,W$5,$G$4:$G$347)/COUNTIF($A$4:$A$347,W$5)</f>
        <v>12.8171940159922</v>
      </c>
    </row>
    <row r="8" customFormat="false" ht="12.75" hidden="false" customHeight="false" outlineLevel="0" collapsed="false">
      <c r="A8" s="0" t="n">
        <f aca="false">YEAR(B8)</f>
        <v>2001</v>
      </c>
      <c r="B8" s="67" t="n">
        <f aca="false">EOMONTH(B7,1)</f>
        <v>37042</v>
      </c>
      <c r="C8" s="63" t="n">
        <v>5.096</v>
      </c>
      <c r="D8" s="63" t="n">
        <v>-0.33</v>
      </c>
      <c r="E8" s="64" t="n">
        <f aca="false">C8+D8</f>
        <v>4.766</v>
      </c>
      <c r="F8" s="64"/>
      <c r="G8" s="63" t="n">
        <v>16.4725065272727</v>
      </c>
    </row>
    <row r="9" customFormat="false" ht="12.75" hidden="false" customHeight="false" outlineLevel="0" collapsed="false">
      <c r="A9" s="0" t="n">
        <f aca="false">YEAR(B9)</f>
        <v>2001</v>
      </c>
      <c r="B9" s="67" t="n">
        <f aca="false">EOMONTH(B8,1)</f>
        <v>37072</v>
      </c>
      <c r="C9" s="63" t="n">
        <v>5.046</v>
      </c>
      <c r="D9" s="63" t="n">
        <v>-0.33</v>
      </c>
      <c r="E9" s="64" t="n">
        <f aca="false">C9+D9</f>
        <v>4.716</v>
      </c>
      <c r="F9" s="64"/>
      <c r="G9" s="63" t="n">
        <v>15.9628315333333</v>
      </c>
    </row>
    <row r="10" customFormat="false" ht="12.75" hidden="false" customHeight="false" outlineLevel="0" collapsed="false">
      <c r="A10" s="0" t="n">
        <f aca="false">YEAR(B10)</f>
        <v>2001</v>
      </c>
      <c r="B10" s="67" t="n">
        <f aca="false">EOMONTH(B9,1)</f>
        <v>37103</v>
      </c>
      <c r="C10" s="63" t="n">
        <v>5.026</v>
      </c>
      <c r="D10" s="63" t="n">
        <v>-0.5425</v>
      </c>
      <c r="E10" s="64" t="n">
        <f aca="false">C10+D10</f>
        <v>4.4835</v>
      </c>
      <c r="F10" s="64"/>
      <c r="G10" s="63" t="n">
        <v>15.9197677666667</v>
      </c>
    </row>
    <row r="11" customFormat="false" ht="12.75" hidden="false" customHeight="false" outlineLevel="0" collapsed="false">
      <c r="A11" s="0" t="n">
        <f aca="false">YEAR(B11)</f>
        <v>2001</v>
      </c>
      <c r="B11" s="67" t="n">
        <f aca="false">EOMONTH(B10,1)</f>
        <v>37134</v>
      </c>
      <c r="C11" s="63" t="n">
        <v>5.006</v>
      </c>
      <c r="D11" s="63" t="n">
        <v>-0.5425</v>
      </c>
      <c r="E11" s="64" t="n">
        <f aca="false">C11+D11</f>
        <v>4.4635</v>
      </c>
      <c r="F11" s="64"/>
      <c r="G11" s="63" t="n">
        <v>16.0545235869565</v>
      </c>
    </row>
    <row r="12" customFormat="false" ht="12.75" hidden="false" customHeight="false" outlineLevel="0" collapsed="false">
      <c r="A12" s="0" t="n">
        <f aca="false">YEAR(B12)</f>
        <v>2001</v>
      </c>
      <c r="B12" s="67" t="n">
        <f aca="false">EOMONTH(B11,1)</f>
        <v>37164</v>
      </c>
      <c r="C12" s="63" t="n">
        <v>4.986</v>
      </c>
      <c r="D12" s="63" t="n">
        <v>-0.5425</v>
      </c>
      <c r="E12" s="64" t="n">
        <f aca="false">C12+D12</f>
        <v>4.4435</v>
      </c>
      <c r="F12" s="64"/>
      <c r="G12" s="63" t="n">
        <v>16.1992058</v>
      </c>
    </row>
    <row r="13" customFormat="false" ht="12.75" hidden="false" customHeight="false" outlineLevel="0" collapsed="false">
      <c r="A13" s="0" t="n">
        <f aca="false">YEAR(B13)</f>
        <v>2001</v>
      </c>
      <c r="B13" s="67" t="n">
        <f aca="false">EOMONTH(B12,1)</f>
        <v>37195</v>
      </c>
      <c r="C13" s="63" t="n">
        <v>4.971</v>
      </c>
      <c r="D13" s="63" t="n">
        <v>-0.4575</v>
      </c>
      <c r="E13" s="64" t="n">
        <f aca="false">C13+D13</f>
        <v>4.5135</v>
      </c>
      <c r="F13" s="64"/>
      <c r="G13" s="63" t="n">
        <v>16.211209673913</v>
      </c>
    </row>
    <row r="14" customFormat="false" ht="12.75" hidden="false" customHeight="false" outlineLevel="0" collapsed="false">
      <c r="A14" s="0" t="n">
        <f aca="false">YEAR(B14)</f>
        <v>2001</v>
      </c>
      <c r="B14" s="67" t="n">
        <f aca="false">EOMONTH(B13,1)</f>
        <v>37225</v>
      </c>
      <c r="C14" s="63" t="n">
        <v>5.046</v>
      </c>
      <c r="D14" s="63" t="n">
        <v>-0.2625</v>
      </c>
      <c r="E14" s="64" t="n">
        <f aca="false">C14+D14</f>
        <v>4.7835</v>
      </c>
      <c r="F14" s="64"/>
      <c r="G14" s="63" t="n">
        <v>16.3485174</v>
      </c>
    </row>
    <row r="15" customFormat="false" ht="12.75" hidden="false" customHeight="false" outlineLevel="0" collapsed="false">
      <c r="A15" s="0" t="n">
        <f aca="false">YEAR(B15)</f>
        <v>2001</v>
      </c>
      <c r="B15" s="67" t="n">
        <f aca="false">EOMONTH(B14,1)</f>
        <v>37256</v>
      </c>
      <c r="C15" s="63" t="n">
        <v>5.126</v>
      </c>
      <c r="D15" s="63" t="n">
        <v>-0.275</v>
      </c>
      <c r="E15" s="64" t="n">
        <f aca="false">C15+D15</f>
        <v>4.851</v>
      </c>
      <c r="F15" s="64"/>
      <c r="G15" s="63" t="n">
        <v>16.290035075</v>
      </c>
    </row>
    <row r="16" customFormat="false" ht="12.75" hidden="false" customHeight="false" outlineLevel="0" collapsed="false">
      <c r="A16" s="0" t="n">
        <f aca="false">YEAR(B16)</f>
        <v>2002</v>
      </c>
      <c r="B16" s="67" t="n">
        <f aca="false">EOMONTH(B15,1)</f>
        <v>37287</v>
      </c>
      <c r="C16" s="63" t="n">
        <v>5.121</v>
      </c>
      <c r="D16" s="63" t="n">
        <v>-0.22</v>
      </c>
      <c r="E16" s="64" t="n">
        <f aca="false">C16+D16</f>
        <v>4.901</v>
      </c>
      <c r="F16" s="64"/>
      <c r="G16" s="63" t="n">
        <v>13.4144428863636</v>
      </c>
    </row>
    <row r="17" customFormat="false" ht="12.75" hidden="false" customHeight="false" outlineLevel="0" collapsed="false">
      <c r="A17" s="0" t="n">
        <f aca="false">YEAR(B17)</f>
        <v>2002</v>
      </c>
      <c r="B17" s="67" t="n">
        <f aca="false">EOMONTH(B16,1)</f>
        <v>37315</v>
      </c>
      <c r="C17" s="63" t="n">
        <v>4.866</v>
      </c>
      <c r="D17" s="63" t="n">
        <v>-0.24</v>
      </c>
      <c r="E17" s="64" t="n">
        <f aca="false">C17+D17</f>
        <v>4.626</v>
      </c>
      <c r="F17" s="64"/>
      <c r="G17" s="63" t="n">
        <v>13.35715295</v>
      </c>
    </row>
    <row r="18" customFormat="false" ht="12.75" hidden="false" customHeight="false" outlineLevel="0" collapsed="false">
      <c r="A18" s="0" t="n">
        <f aca="false">YEAR(B18)</f>
        <v>2002</v>
      </c>
      <c r="B18" s="67" t="n">
        <f aca="false">EOMONTH(B17,1)</f>
        <v>37346</v>
      </c>
      <c r="C18" s="63" t="n">
        <v>4.596</v>
      </c>
      <c r="D18" s="63" t="n">
        <v>-0.24</v>
      </c>
      <c r="E18" s="64" t="n">
        <f aca="false">C18+D18</f>
        <v>4.356</v>
      </c>
      <c r="F18" s="64"/>
      <c r="G18" s="63" t="n">
        <v>13.3036416333333</v>
      </c>
    </row>
    <row r="19" customFormat="false" ht="12.75" hidden="false" customHeight="false" outlineLevel="0" collapsed="false">
      <c r="A19" s="0" t="n">
        <f aca="false">YEAR(B19)</f>
        <v>2002</v>
      </c>
      <c r="B19" s="67" t="n">
        <f aca="false">EOMONTH(B18,1)</f>
        <v>37376</v>
      </c>
      <c r="C19" s="63" t="n">
        <v>4.311</v>
      </c>
      <c r="D19" s="63" t="n">
        <v>-0.47</v>
      </c>
      <c r="E19" s="64" t="n">
        <f aca="false">C19+D19</f>
        <v>3.841</v>
      </c>
      <c r="F19" s="64"/>
      <c r="G19" s="63" t="n">
        <v>13.0297320636364</v>
      </c>
    </row>
    <row r="20" customFormat="false" ht="12.75" hidden="false" customHeight="false" outlineLevel="0" collapsed="false">
      <c r="A20" s="0" t="n">
        <f aca="false">YEAR(B20)</f>
        <v>2002</v>
      </c>
      <c r="B20" s="67" t="n">
        <f aca="false">EOMONTH(B19,1)</f>
        <v>37407</v>
      </c>
      <c r="C20" s="63" t="n">
        <v>4.256</v>
      </c>
      <c r="D20" s="63" t="n">
        <v>-0.47</v>
      </c>
      <c r="E20" s="64" t="n">
        <f aca="false">C20+D20</f>
        <v>3.786</v>
      </c>
      <c r="F20" s="64"/>
      <c r="G20" s="63" t="n">
        <v>12.9952899695652</v>
      </c>
    </row>
    <row r="21" customFormat="false" ht="12.75" hidden="false" customHeight="false" outlineLevel="0" collapsed="false">
      <c r="A21" s="0" t="n">
        <f aca="false">YEAR(B21)</f>
        <v>2002</v>
      </c>
      <c r="B21" s="67" t="n">
        <f aca="false">EOMONTH(B20,1)</f>
        <v>37437</v>
      </c>
      <c r="C21" s="63" t="n">
        <v>4.236</v>
      </c>
      <c r="D21" s="63" t="n">
        <v>-0.47</v>
      </c>
      <c r="E21" s="64" t="n">
        <f aca="false">C21+D21</f>
        <v>3.766</v>
      </c>
      <c r="F21" s="64"/>
      <c r="G21" s="63" t="n">
        <v>12.975719</v>
      </c>
    </row>
    <row r="22" customFormat="false" ht="12.75" hidden="false" customHeight="false" outlineLevel="0" collapsed="false">
      <c r="A22" s="0" t="n">
        <f aca="false">YEAR(B22)</f>
        <v>2002</v>
      </c>
      <c r="B22" s="67" t="n">
        <f aca="false">EOMONTH(B21,1)</f>
        <v>37468</v>
      </c>
      <c r="C22" s="63" t="n">
        <v>4.236</v>
      </c>
      <c r="D22" s="63" t="n">
        <v>-0.47</v>
      </c>
      <c r="E22" s="64" t="n">
        <f aca="false">C22+D22</f>
        <v>3.766</v>
      </c>
      <c r="F22" s="64"/>
      <c r="G22" s="63" t="n">
        <v>13.1983000363636</v>
      </c>
    </row>
    <row r="23" customFormat="false" ht="12.75" hidden="false" customHeight="false" outlineLevel="0" collapsed="false">
      <c r="A23" s="0" t="n">
        <f aca="false">YEAR(B23)</f>
        <v>2002</v>
      </c>
      <c r="B23" s="67" t="n">
        <f aca="false">EOMONTH(B22,1)</f>
        <v>37499</v>
      </c>
      <c r="C23" s="63" t="n">
        <v>4.236</v>
      </c>
      <c r="D23" s="63" t="n">
        <v>-0.47</v>
      </c>
      <c r="E23" s="64" t="n">
        <f aca="false">C23+D23</f>
        <v>3.766</v>
      </c>
      <c r="F23" s="64"/>
      <c r="G23" s="63" t="n">
        <v>13.1753770272727</v>
      </c>
    </row>
    <row r="24" customFormat="false" ht="12.75" hidden="false" customHeight="false" outlineLevel="0" collapsed="false">
      <c r="A24" s="0" t="n">
        <f aca="false">YEAR(B24)</f>
        <v>2002</v>
      </c>
      <c r="B24" s="67" t="n">
        <f aca="false">EOMONTH(B23,1)</f>
        <v>37529</v>
      </c>
      <c r="C24" s="63" t="n">
        <v>4.231</v>
      </c>
      <c r="D24" s="63" t="n">
        <v>-0.47</v>
      </c>
      <c r="E24" s="64" t="n">
        <f aca="false">C24+D24</f>
        <v>3.761</v>
      </c>
      <c r="F24" s="64"/>
      <c r="G24" s="63" t="n">
        <v>13.1568875571429</v>
      </c>
    </row>
    <row r="25" customFormat="false" ht="12.75" hidden="false" customHeight="false" outlineLevel="0" collapsed="false">
      <c r="A25" s="0" t="n">
        <f aca="false">YEAR(B25)</f>
        <v>2002</v>
      </c>
      <c r="B25" s="67" t="n">
        <f aca="false">EOMONTH(B24,1)</f>
        <v>37560</v>
      </c>
      <c r="C25" s="63" t="n">
        <v>4.221</v>
      </c>
      <c r="D25" s="63" t="n">
        <v>-0.465</v>
      </c>
      <c r="E25" s="64" t="n">
        <f aca="false">C25+D25</f>
        <v>3.756</v>
      </c>
      <c r="F25" s="64"/>
      <c r="G25" s="63" t="n">
        <v>13.0016875608696</v>
      </c>
    </row>
    <row r="26" customFormat="false" ht="12.75" hidden="false" customHeight="false" outlineLevel="0" collapsed="false">
      <c r="A26" s="0" t="n">
        <f aca="false">YEAR(B26)</f>
        <v>2002</v>
      </c>
      <c r="B26" s="67" t="n">
        <f aca="false">EOMONTH(B25,1)</f>
        <v>37590</v>
      </c>
      <c r="C26" s="63" t="n">
        <v>4.311</v>
      </c>
      <c r="D26" s="63" t="n">
        <v>-0.1475</v>
      </c>
      <c r="E26" s="64" t="n">
        <f aca="false">C26+D26</f>
        <v>4.1635</v>
      </c>
      <c r="F26" s="64"/>
      <c r="G26" s="63" t="n">
        <v>12.9793563666667</v>
      </c>
    </row>
    <row r="27" customFormat="false" ht="12.75" hidden="false" customHeight="false" outlineLevel="0" collapsed="false">
      <c r="A27" s="0" t="n">
        <f aca="false">YEAR(B27)</f>
        <v>2002</v>
      </c>
      <c r="B27" s="67" t="n">
        <f aca="false">EOMONTH(B26,1)</f>
        <v>37621</v>
      </c>
      <c r="C27" s="63" t="n">
        <v>4.401</v>
      </c>
      <c r="D27" s="63" t="n">
        <v>-0.16</v>
      </c>
      <c r="E27" s="64" t="n">
        <f aca="false">C27+D27</f>
        <v>4.241</v>
      </c>
      <c r="F27" s="64"/>
      <c r="G27" s="63" t="n">
        <v>12.9597779571429</v>
      </c>
    </row>
    <row r="28" customFormat="false" ht="12.75" hidden="false" customHeight="false" outlineLevel="0" collapsed="false">
      <c r="A28" s="0" t="n">
        <f aca="false">YEAR(B28)</f>
        <v>2003</v>
      </c>
      <c r="B28" s="67" t="n">
        <f aca="false">EOMONTH(B27,1)</f>
        <v>37652</v>
      </c>
      <c r="C28" s="63" t="n">
        <v>4.416</v>
      </c>
      <c r="D28" s="63" t="n">
        <v>-0.105</v>
      </c>
      <c r="E28" s="64" t="n">
        <f aca="false">C28+D28</f>
        <v>4.311</v>
      </c>
      <c r="F28" s="64"/>
      <c r="G28" s="63" t="n">
        <v>12.0068796181818</v>
      </c>
    </row>
    <row r="29" customFormat="false" ht="12.75" hidden="false" customHeight="false" outlineLevel="0" collapsed="false">
      <c r="A29" s="0" t="n">
        <f aca="false">YEAR(B29)</f>
        <v>2003</v>
      </c>
      <c r="B29" s="67" t="n">
        <f aca="false">EOMONTH(B28,1)</f>
        <v>37680</v>
      </c>
      <c r="C29" s="63" t="n">
        <v>4.246</v>
      </c>
      <c r="D29" s="63" t="n">
        <v>-0.125</v>
      </c>
      <c r="E29" s="64" t="n">
        <f aca="false">C29+D29</f>
        <v>4.121</v>
      </c>
      <c r="F29" s="64"/>
      <c r="G29" s="63" t="n">
        <v>10.6770102</v>
      </c>
    </row>
    <row r="30" customFormat="false" ht="12.75" hidden="false" customHeight="false" outlineLevel="0" collapsed="false">
      <c r="A30" s="0" t="n">
        <f aca="false">YEAR(B30)</f>
        <v>2003</v>
      </c>
      <c r="B30" s="67" t="n">
        <f aca="false">EOMONTH(B29,1)</f>
        <v>37711</v>
      </c>
      <c r="C30" s="63" t="n">
        <v>4.051</v>
      </c>
      <c r="D30" s="63" t="n">
        <v>-0.125</v>
      </c>
      <c r="E30" s="64" t="n">
        <f aca="false">C30+D30</f>
        <v>3.926</v>
      </c>
      <c r="F30" s="64"/>
      <c r="G30" s="63" t="n">
        <v>10.6545227666667</v>
      </c>
    </row>
    <row r="31" customFormat="false" ht="12.75" hidden="false" customHeight="false" outlineLevel="0" collapsed="false">
      <c r="A31" s="0" t="n">
        <f aca="false">YEAR(B31)</f>
        <v>2003</v>
      </c>
      <c r="B31" s="67" t="n">
        <f aca="false">EOMONTH(B30,1)</f>
        <v>37741</v>
      </c>
      <c r="C31" s="63" t="n">
        <v>3.856</v>
      </c>
      <c r="D31" s="63" t="n">
        <v>-0.345</v>
      </c>
      <c r="E31" s="64" t="n">
        <f aca="false">C31+D31</f>
        <v>3.511</v>
      </c>
      <c r="F31" s="64"/>
      <c r="G31" s="63" t="n">
        <v>10.3993429545455</v>
      </c>
    </row>
    <row r="32" customFormat="false" ht="12.75" hidden="false" customHeight="false" outlineLevel="0" collapsed="false">
      <c r="A32" s="0" t="n">
        <f aca="false">YEAR(B32)</f>
        <v>2003</v>
      </c>
      <c r="B32" s="67" t="n">
        <f aca="false">EOMONTH(B31,1)</f>
        <v>37772</v>
      </c>
      <c r="C32" s="63" t="n">
        <v>3.816</v>
      </c>
      <c r="D32" s="63" t="n">
        <v>-0.345</v>
      </c>
      <c r="E32" s="64" t="n">
        <f aca="false">C32+D32</f>
        <v>3.471</v>
      </c>
      <c r="F32" s="64"/>
      <c r="G32" s="63" t="n">
        <v>10.3868737636364</v>
      </c>
    </row>
    <row r="33" customFormat="false" ht="12.75" hidden="false" customHeight="false" outlineLevel="0" collapsed="false">
      <c r="A33" s="0" t="n">
        <f aca="false">YEAR(B33)</f>
        <v>2003</v>
      </c>
      <c r="B33" s="67" t="n">
        <f aca="false">EOMONTH(B32,1)</f>
        <v>37802</v>
      </c>
      <c r="C33" s="63" t="n">
        <v>3.826</v>
      </c>
      <c r="D33" s="63" t="n">
        <v>-0.345</v>
      </c>
      <c r="E33" s="64" t="n">
        <f aca="false">C33+D33</f>
        <v>3.481</v>
      </c>
      <c r="F33" s="64"/>
      <c r="G33" s="63" t="n">
        <v>10.3849517285714</v>
      </c>
    </row>
    <row r="34" customFormat="false" ht="12.75" hidden="false" customHeight="false" outlineLevel="0" collapsed="false">
      <c r="A34" s="0" t="n">
        <f aca="false">YEAR(B34)</f>
        <v>2003</v>
      </c>
      <c r="B34" s="67" t="n">
        <f aca="false">EOMONTH(B33,1)</f>
        <v>37833</v>
      </c>
      <c r="C34" s="63" t="n">
        <v>3.819</v>
      </c>
      <c r="D34" s="63" t="n">
        <v>-0.345</v>
      </c>
      <c r="E34" s="64" t="n">
        <f aca="false">C34+D34</f>
        <v>3.474</v>
      </c>
      <c r="F34" s="64"/>
      <c r="G34" s="63" t="n">
        <v>10.6239368590909</v>
      </c>
    </row>
    <row r="35" customFormat="false" ht="12.75" hidden="false" customHeight="false" outlineLevel="0" collapsed="false">
      <c r="A35" s="0" t="n">
        <f aca="false">YEAR(B35)</f>
        <v>2003</v>
      </c>
      <c r="B35" s="67" t="n">
        <f aca="false">EOMONTH(B34,1)</f>
        <v>37864</v>
      </c>
      <c r="C35" s="63" t="n">
        <v>3.806</v>
      </c>
      <c r="D35" s="63" t="n">
        <v>-0.345</v>
      </c>
      <c r="E35" s="64" t="n">
        <f aca="false">C35+D35</f>
        <v>3.461</v>
      </c>
      <c r="F35" s="64"/>
      <c r="G35" s="63" t="n">
        <v>10.6219759333333</v>
      </c>
    </row>
    <row r="36" customFormat="false" ht="12.75" hidden="false" customHeight="false" outlineLevel="0" collapsed="false">
      <c r="A36" s="0" t="n">
        <f aca="false">YEAR(B36)</f>
        <v>2003</v>
      </c>
      <c r="B36" s="67" t="n">
        <f aca="false">EOMONTH(B35,1)</f>
        <v>37894</v>
      </c>
      <c r="C36" s="63" t="n">
        <v>3.818</v>
      </c>
      <c r="D36" s="63" t="n">
        <v>-0.345</v>
      </c>
      <c r="E36" s="64" t="n">
        <f aca="false">C36+D36</f>
        <v>3.473</v>
      </c>
      <c r="F36" s="64"/>
      <c r="G36" s="63" t="n">
        <v>10.6189260681818</v>
      </c>
    </row>
    <row r="37" customFormat="false" ht="12.75" hidden="false" customHeight="false" outlineLevel="0" collapsed="false">
      <c r="A37" s="0" t="n">
        <f aca="false">YEAR(B37)</f>
        <v>2003</v>
      </c>
      <c r="B37" s="67" t="n">
        <f aca="false">EOMONTH(B36,1)</f>
        <v>37925</v>
      </c>
      <c r="C37" s="63" t="n">
        <v>3.828</v>
      </c>
      <c r="D37" s="63" t="n">
        <v>-0.34</v>
      </c>
      <c r="E37" s="64" t="n">
        <f aca="false">C37+D37</f>
        <v>3.488</v>
      </c>
      <c r="F37" s="64"/>
      <c r="G37" s="63" t="n">
        <v>11.3210493391304</v>
      </c>
    </row>
    <row r="38" customFormat="false" ht="12.75" hidden="false" customHeight="false" outlineLevel="0" collapsed="false">
      <c r="A38" s="0" t="n">
        <f aca="false">YEAR(B38)</f>
        <v>2003</v>
      </c>
      <c r="B38" s="67" t="n">
        <f aca="false">EOMONTH(B37,1)</f>
        <v>37955</v>
      </c>
      <c r="C38" s="63" t="n">
        <v>3.963</v>
      </c>
      <c r="D38" s="63" t="n">
        <v>-0.2775</v>
      </c>
      <c r="E38" s="64" t="n">
        <f aca="false">C38+D38</f>
        <v>3.6855</v>
      </c>
      <c r="F38" s="64"/>
      <c r="G38" s="63" t="n">
        <v>11.322062875</v>
      </c>
    </row>
    <row r="39" customFormat="false" ht="12.75" hidden="false" customHeight="false" outlineLevel="0" collapsed="false">
      <c r="A39" s="0" t="n">
        <f aca="false">YEAR(B39)</f>
        <v>2003</v>
      </c>
      <c r="B39" s="67" t="n">
        <f aca="false">EOMONTH(B38,1)</f>
        <v>37986</v>
      </c>
      <c r="C39" s="63" t="n">
        <v>4.088</v>
      </c>
      <c r="D39" s="63" t="n">
        <v>-0.29</v>
      </c>
      <c r="E39" s="64" t="n">
        <f aca="false">C39+D39</f>
        <v>3.798</v>
      </c>
      <c r="F39" s="64"/>
      <c r="G39" s="63" t="n">
        <v>11.3275611840909</v>
      </c>
    </row>
    <row r="40" customFormat="false" ht="12.75" hidden="false" customHeight="false" outlineLevel="0" collapsed="false">
      <c r="A40" s="0" t="n">
        <f aca="false">YEAR(B40)</f>
        <v>2004</v>
      </c>
      <c r="B40" s="67" t="n">
        <f aca="false">EOMONTH(B39,1)</f>
        <v>38017</v>
      </c>
      <c r="C40" s="63" t="n">
        <v>4.201</v>
      </c>
      <c r="D40" s="63" t="n">
        <v>-0.235</v>
      </c>
      <c r="E40" s="64" t="n">
        <f aca="false">C40+D40</f>
        <v>3.966</v>
      </c>
      <c r="F40" s="64"/>
      <c r="G40" s="63" t="n">
        <v>10.6154837190476</v>
      </c>
    </row>
    <row r="41" customFormat="false" ht="12.75" hidden="false" customHeight="false" outlineLevel="0" collapsed="false">
      <c r="A41" s="0" t="n">
        <f aca="false">YEAR(B41)</f>
        <v>2004</v>
      </c>
      <c r="B41" s="67" t="n">
        <f aca="false">EOMONTH(B40,1)</f>
        <v>38046</v>
      </c>
      <c r="C41" s="63" t="n">
        <v>4.056</v>
      </c>
      <c r="D41" s="63" t="n">
        <v>-0.255</v>
      </c>
      <c r="E41" s="64" t="n">
        <f aca="false">C41+D41</f>
        <v>3.801</v>
      </c>
      <c r="F41" s="64"/>
      <c r="G41" s="63" t="n">
        <v>10.6223218125</v>
      </c>
    </row>
    <row r="42" customFormat="false" ht="12.75" hidden="false" customHeight="false" outlineLevel="0" collapsed="false">
      <c r="A42" s="0" t="n">
        <f aca="false">YEAR(B42)</f>
        <v>2004</v>
      </c>
      <c r="B42" s="67" t="n">
        <f aca="false">EOMONTH(B41,1)</f>
        <v>38077</v>
      </c>
      <c r="C42" s="63" t="n">
        <v>3.921</v>
      </c>
      <c r="D42" s="63" t="n">
        <v>-0.255</v>
      </c>
      <c r="E42" s="64" t="n">
        <f aca="false">C42+D42</f>
        <v>3.666</v>
      </c>
      <c r="F42" s="64"/>
      <c r="G42" s="63" t="n">
        <v>10.6271046173913</v>
      </c>
    </row>
    <row r="43" customFormat="false" ht="12.75" hidden="false" customHeight="false" outlineLevel="0" collapsed="false">
      <c r="A43" s="0" t="n">
        <f aca="false">YEAR(B43)</f>
        <v>2004</v>
      </c>
      <c r="B43" s="67" t="n">
        <f aca="false">EOMONTH(B42,1)</f>
        <v>38107</v>
      </c>
      <c r="C43" s="63" t="n">
        <v>3.766</v>
      </c>
      <c r="D43" s="63" t="n">
        <v>-0.35</v>
      </c>
      <c r="E43" s="64" t="n">
        <f aca="false">C43+D43</f>
        <v>3.416</v>
      </c>
      <c r="F43" s="64"/>
      <c r="G43" s="63" t="n">
        <v>10.3985162318182</v>
      </c>
    </row>
    <row r="44" customFormat="false" ht="12.75" hidden="false" customHeight="false" outlineLevel="0" collapsed="false">
      <c r="A44" s="0" t="n">
        <f aca="false">YEAR(B44)</f>
        <v>2004</v>
      </c>
      <c r="B44" s="67" t="n">
        <f aca="false">EOMONTH(B43,1)</f>
        <v>38138</v>
      </c>
      <c r="C44" s="63" t="n">
        <v>3.731</v>
      </c>
      <c r="D44" s="63" t="n">
        <v>-0.35</v>
      </c>
      <c r="E44" s="64" t="n">
        <f aca="false">C44+D44</f>
        <v>3.381</v>
      </c>
      <c r="F44" s="64"/>
      <c r="G44" s="63" t="n">
        <v>10.4044501166667</v>
      </c>
    </row>
    <row r="45" customFormat="false" ht="12.75" hidden="false" customHeight="false" outlineLevel="0" collapsed="false">
      <c r="A45" s="0" t="n">
        <f aca="false">YEAR(B45)</f>
        <v>2004</v>
      </c>
      <c r="B45" s="67" t="n">
        <f aca="false">EOMONTH(B44,1)</f>
        <v>38168</v>
      </c>
      <c r="C45" s="63" t="n">
        <v>3.751</v>
      </c>
      <c r="D45" s="63" t="n">
        <v>-0.35</v>
      </c>
      <c r="E45" s="64" t="n">
        <f aca="false">C45+D45</f>
        <v>3.401</v>
      </c>
      <c r="F45" s="64"/>
      <c r="G45" s="63" t="n">
        <v>10.4098395318182</v>
      </c>
    </row>
    <row r="46" customFormat="false" ht="12.75" hidden="false" customHeight="false" outlineLevel="0" collapsed="false">
      <c r="A46" s="0" t="n">
        <f aca="false">YEAR(B46)</f>
        <v>2004</v>
      </c>
      <c r="B46" s="67" t="n">
        <f aca="false">EOMONTH(B45,1)</f>
        <v>38199</v>
      </c>
      <c r="C46" s="63" t="n">
        <v>3.744</v>
      </c>
      <c r="D46" s="63" t="n">
        <v>-0.35</v>
      </c>
      <c r="E46" s="64" t="n">
        <f aca="false">C46+D46</f>
        <v>3.394</v>
      </c>
      <c r="F46" s="64"/>
      <c r="G46" s="63" t="n">
        <v>10.6600251818182</v>
      </c>
    </row>
    <row r="47" customFormat="false" ht="12.75" hidden="false" customHeight="false" outlineLevel="0" collapsed="false">
      <c r="A47" s="0" t="n">
        <f aca="false">YEAR(B47)</f>
        <v>2004</v>
      </c>
      <c r="B47" s="67" t="n">
        <f aca="false">EOMONTH(B46,1)</f>
        <v>38230</v>
      </c>
      <c r="C47" s="63" t="n">
        <v>3.746</v>
      </c>
      <c r="D47" s="63" t="n">
        <v>-0.35</v>
      </c>
      <c r="E47" s="64" t="n">
        <f aca="false">C47+D47</f>
        <v>3.396</v>
      </c>
      <c r="F47" s="64"/>
      <c r="G47" s="63" t="n">
        <v>10.6660951840909</v>
      </c>
    </row>
    <row r="48" customFormat="false" ht="12.75" hidden="false" customHeight="false" outlineLevel="0" collapsed="false">
      <c r="A48" s="0" t="n">
        <f aca="false">YEAR(B48)</f>
        <v>2004</v>
      </c>
      <c r="B48" s="67" t="n">
        <f aca="false">EOMONTH(B47,1)</f>
        <v>38260</v>
      </c>
      <c r="C48" s="63" t="n">
        <v>3.763</v>
      </c>
      <c r="D48" s="63" t="n">
        <v>-0.35</v>
      </c>
      <c r="E48" s="64" t="n">
        <f aca="false">C48+D48</f>
        <v>3.413</v>
      </c>
      <c r="F48" s="64"/>
      <c r="G48" s="63" t="n">
        <v>10.6713484818182</v>
      </c>
    </row>
    <row r="49" customFormat="false" ht="12.75" hidden="false" customHeight="false" outlineLevel="0" collapsed="false">
      <c r="A49" s="0" t="n">
        <f aca="false">YEAR(B49)</f>
        <v>2004</v>
      </c>
      <c r="B49" s="67" t="n">
        <f aca="false">EOMONTH(B48,1)</f>
        <v>38291</v>
      </c>
      <c r="C49" s="63" t="n">
        <v>3.773</v>
      </c>
      <c r="D49" s="63" t="n">
        <v>-0.345</v>
      </c>
      <c r="E49" s="64" t="n">
        <f aca="false">C49+D49</f>
        <v>3.428</v>
      </c>
      <c r="F49" s="64"/>
      <c r="G49" s="63" t="n">
        <v>11.3840415666667</v>
      </c>
    </row>
    <row r="50" customFormat="false" ht="12.75" hidden="false" customHeight="false" outlineLevel="0" collapsed="false">
      <c r="A50" s="0" t="n">
        <f aca="false">YEAR(B50)</f>
        <v>2004</v>
      </c>
      <c r="B50" s="67" t="n">
        <f aca="false">EOMONTH(B49,1)</f>
        <v>38321</v>
      </c>
      <c r="C50" s="63" t="n">
        <v>3.918</v>
      </c>
      <c r="D50" s="63" t="n">
        <v>-0.2775</v>
      </c>
      <c r="E50" s="64" t="n">
        <f aca="false">C50+D50</f>
        <v>3.6405</v>
      </c>
      <c r="F50" s="64"/>
      <c r="G50" s="63" t="n">
        <v>11.3898393340909</v>
      </c>
    </row>
    <row r="51" customFormat="false" ht="12.75" hidden="false" customHeight="false" outlineLevel="0" collapsed="false">
      <c r="A51" s="0" t="n">
        <f aca="false">YEAR(B51)</f>
        <v>2004</v>
      </c>
      <c r="B51" s="67" t="n">
        <f aca="false">EOMONTH(B50,1)</f>
        <v>38352</v>
      </c>
      <c r="C51" s="63" t="n">
        <v>4.058</v>
      </c>
      <c r="D51" s="63" t="n">
        <v>-0.29</v>
      </c>
      <c r="E51" s="64" t="n">
        <f aca="false">C51+D51</f>
        <v>3.768</v>
      </c>
      <c r="F51" s="64"/>
      <c r="G51" s="63" t="n">
        <v>11.3948440695652</v>
      </c>
    </row>
    <row r="52" customFormat="false" ht="12.75" hidden="false" customHeight="false" outlineLevel="0" collapsed="false">
      <c r="A52" s="0" t="n">
        <f aca="false">YEAR(B52)</f>
        <v>2005</v>
      </c>
      <c r="B52" s="67" t="n">
        <f aca="false">EOMONTH(B51,1)</f>
        <v>38383</v>
      </c>
      <c r="C52" s="63" t="n">
        <v>4.191</v>
      </c>
      <c r="D52" s="63" t="n">
        <v>-0.235</v>
      </c>
      <c r="E52" s="64" t="n">
        <f aca="false">C52+D52</f>
        <v>3.956</v>
      </c>
      <c r="F52" s="64"/>
      <c r="G52" s="63" t="n">
        <v>10.6838513166667</v>
      </c>
    </row>
    <row r="53" customFormat="false" ht="12.75" hidden="false" customHeight="false" outlineLevel="0" collapsed="false">
      <c r="A53" s="0" t="n">
        <f aca="false">YEAR(B53)</f>
        <v>2005</v>
      </c>
      <c r="B53" s="67" t="n">
        <f aca="false">EOMONTH(B52,1)</f>
        <v>38411</v>
      </c>
      <c r="C53" s="63" t="n">
        <v>4.046</v>
      </c>
      <c r="D53" s="63" t="n">
        <v>-0.255</v>
      </c>
      <c r="E53" s="64" t="n">
        <f aca="false">C53+D53</f>
        <v>3.791</v>
      </c>
      <c r="F53" s="64"/>
      <c r="G53" s="63" t="n">
        <v>10.689812425</v>
      </c>
    </row>
    <row r="54" customFormat="false" ht="12.75" hidden="false" customHeight="false" outlineLevel="0" collapsed="false">
      <c r="A54" s="0" t="n">
        <f aca="false">YEAR(B54)</f>
        <v>2005</v>
      </c>
      <c r="B54" s="67" t="n">
        <f aca="false">EOMONTH(B53,1)</f>
        <v>38442</v>
      </c>
      <c r="C54" s="63" t="n">
        <v>3.911</v>
      </c>
      <c r="D54" s="63" t="n">
        <v>-0.255</v>
      </c>
      <c r="E54" s="64" t="n">
        <f aca="false">C54+D54</f>
        <v>3.656</v>
      </c>
      <c r="F54" s="64"/>
      <c r="G54" s="63" t="n">
        <v>10.6946538195652</v>
      </c>
    </row>
    <row r="55" customFormat="false" ht="12.75" hidden="false" customHeight="false" outlineLevel="0" collapsed="false">
      <c r="A55" s="0" t="n">
        <f aca="false">YEAR(B55)</f>
        <v>2005</v>
      </c>
      <c r="B55" s="67" t="n">
        <f aca="false">EOMONTH(B54,1)</f>
        <v>38472</v>
      </c>
      <c r="C55" s="63" t="n">
        <v>3.756</v>
      </c>
      <c r="D55" s="63" t="n">
        <v>-0.355</v>
      </c>
      <c r="E55" s="64" t="n">
        <f aca="false">C55+D55</f>
        <v>3.401</v>
      </c>
      <c r="F55" s="64"/>
      <c r="G55" s="63" t="n">
        <v>10.4667282666667</v>
      </c>
    </row>
    <row r="56" customFormat="false" ht="12.75" hidden="false" customHeight="false" outlineLevel="0" collapsed="false">
      <c r="A56" s="0" t="n">
        <f aca="false">YEAR(B56)</f>
        <v>2005</v>
      </c>
      <c r="B56" s="67" t="n">
        <f aca="false">EOMONTH(B55,1)</f>
        <v>38503</v>
      </c>
      <c r="C56" s="63" t="n">
        <v>3.721</v>
      </c>
      <c r="D56" s="63" t="n">
        <v>-0.355</v>
      </c>
      <c r="E56" s="64" t="n">
        <f aca="false">C56+D56</f>
        <v>3.366</v>
      </c>
      <c r="F56" s="64"/>
      <c r="G56" s="63" t="n">
        <v>10.4725260340909</v>
      </c>
    </row>
    <row r="57" customFormat="false" ht="12.75" hidden="false" customHeight="false" outlineLevel="0" collapsed="false">
      <c r="A57" s="0" t="n">
        <f aca="false">YEAR(B57)</f>
        <v>2005</v>
      </c>
      <c r="B57" s="67" t="n">
        <f aca="false">EOMONTH(B56,1)</f>
        <v>38533</v>
      </c>
      <c r="C57" s="63" t="n">
        <v>3.741</v>
      </c>
      <c r="D57" s="63" t="n">
        <v>-0.355</v>
      </c>
      <c r="E57" s="64" t="n">
        <f aca="false">C57+D57</f>
        <v>3.386</v>
      </c>
      <c r="F57" s="64"/>
      <c r="G57" s="63" t="n">
        <v>10.4777793318182</v>
      </c>
    </row>
    <row r="58" customFormat="false" ht="12.75" hidden="false" customHeight="false" outlineLevel="0" collapsed="false">
      <c r="A58" s="0" t="n">
        <f aca="false">YEAR(B58)</f>
        <v>2005</v>
      </c>
      <c r="B58" s="67" t="n">
        <f aca="false">EOMONTH(B57,1)</f>
        <v>38564</v>
      </c>
      <c r="C58" s="63" t="n">
        <v>3.734</v>
      </c>
      <c r="D58" s="63" t="n">
        <v>-0.355</v>
      </c>
      <c r="E58" s="64" t="n">
        <f aca="false">C58+D58</f>
        <v>3.379</v>
      </c>
      <c r="F58" s="64"/>
      <c r="G58" s="63" t="n">
        <v>10.7280874875</v>
      </c>
    </row>
    <row r="59" customFormat="false" ht="12.75" hidden="false" customHeight="false" outlineLevel="0" collapsed="false">
      <c r="A59" s="0" t="n">
        <f aca="false">YEAR(B59)</f>
        <v>2005</v>
      </c>
      <c r="B59" s="67" t="n">
        <f aca="false">EOMONTH(B58,1)</f>
        <v>38595</v>
      </c>
      <c r="C59" s="63" t="n">
        <v>3.736</v>
      </c>
      <c r="D59" s="63" t="n">
        <v>-0.355</v>
      </c>
      <c r="E59" s="64" t="n">
        <f aca="false">C59+D59</f>
        <v>3.381</v>
      </c>
      <c r="F59" s="64"/>
      <c r="G59" s="63" t="n">
        <v>10.7337686673913</v>
      </c>
    </row>
    <row r="60" customFormat="false" ht="12.75" hidden="false" customHeight="false" outlineLevel="0" collapsed="false">
      <c r="A60" s="0" t="n">
        <f aca="false">YEAR(B60)</f>
        <v>2005</v>
      </c>
      <c r="B60" s="67" t="n">
        <f aca="false">EOMONTH(B59,1)</f>
        <v>38625</v>
      </c>
      <c r="C60" s="63" t="n">
        <v>3.753</v>
      </c>
      <c r="D60" s="63" t="n">
        <v>-0.355</v>
      </c>
      <c r="E60" s="64" t="n">
        <f aca="false">C60+D60</f>
        <v>3.398</v>
      </c>
      <c r="F60" s="64"/>
      <c r="G60" s="63" t="n">
        <v>10.7392882818182</v>
      </c>
    </row>
    <row r="61" customFormat="false" ht="12.75" hidden="false" customHeight="false" outlineLevel="0" collapsed="false">
      <c r="A61" s="0" t="n">
        <f aca="false">YEAR(B61)</f>
        <v>2005</v>
      </c>
      <c r="B61" s="67" t="n">
        <f aca="false">EOMONTH(B60,1)</f>
        <v>38656</v>
      </c>
      <c r="C61" s="63" t="n">
        <v>3.763</v>
      </c>
      <c r="D61" s="63" t="n">
        <v>-0.35</v>
      </c>
      <c r="E61" s="64" t="n">
        <f aca="false">C61+D61</f>
        <v>3.413</v>
      </c>
      <c r="F61" s="64"/>
      <c r="G61" s="63" t="n">
        <v>11.4519813666667</v>
      </c>
    </row>
    <row r="62" customFormat="false" ht="12.75" hidden="false" customHeight="false" outlineLevel="0" collapsed="false">
      <c r="A62" s="0" t="n">
        <f aca="false">YEAR(B62)</f>
        <v>2005</v>
      </c>
      <c r="B62" s="67" t="n">
        <f aca="false">EOMONTH(B61,1)</f>
        <v>38686</v>
      </c>
      <c r="C62" s="63" t="n">
        <v>3.908</v>
      </c>
      <c r="D62" s="63" t="n">
        <v>-0.2775</v>
      </c>
      <c r="E62" s="64" t="n">
        <f aca="false">C62+D62</f>
        <v>3.6305</v>
      </c>
      <c r="F62" s="64"/>
      <c r="G62" s="63" t="n">
        <v>11.4573707818182</v>
      </c>
    </row>
    <row r="63" customFormat="false" ht="12.75" hidden="false" customHeight="false" outlineLevel="0" collapsed="false">
      <c r="A63" s="0" t="n">
        <f aca="false">YEAR(B63)</f>
        <v>2005</v>
      </c>
      <c r="B63" s="67" t="n">
        <f aca="false">EOMONTH(B62,1)</f>
        <v>38717</v>
      </c>
      <c r="C63" s="63" t="n">
        <v>4.048</v>
      </c>
      <c r="D63" s="63" t="n">
        <v>-0.29</v>
      </c>
      <c r="E63" s="64" t="n">
        <f aca="false">C63+D63</f>
        <v>3.758</v>
      </c>
      <c r="F63" s="64"/>
      <c r="G63" s="63" t="n">
        <v>11.4630324318182</v>
      </c>
    </row>
    <row r="64" customFormat="false" ht="12.75" hidden="false" customHeight="false" outlineLevel="0" collapsed="false">
      <c r="A64" s="0" t="n">
        <f aca="false">YEAR(B64)</f>
        <v>2006</v>
      </c>
      <c r="B64" s="67" t="n">
        <f aca="false">EOMONTH(B63,1)</f>
        <v>38748</v>
      </c>
      <c r="C64" s="63" t="n">
        <v>4.201</v>
      </c>
      <c r="D64" s="63" t="n">
        <v>-0.235</v>
      </c>
      <c r="E64" s="64" t="n">
        <f aca="false">C64+D64</f>
        <v>3.966</v>
      </c>
      <c r="F64" s="64"/>
      <c r="G64" s="63" t="n">
        <v>10.7519272340909</v>
      </c>
    </row>
    <row r="65" customFormat="false" ht="12.75" hidden="false" customHeight="false" outlineLevel="0" collapsed="false">
      <c r="A65" s="0" t="n">
        <f aca="false">YEAR(B65)</f>
        <v>2006</v>
      </c>
      <c r="B65" s="67" t="n">
        <f aca="false">EOMONTH(B64,1)</f>
        <v>38776</v>
      </c>
      <c r="C65" s="63" t="n">
        <v>4.056</v>
      </c>
      <c r="D65" s="63" t="n">
        <v>-0.255</v>
      </c>
      <c r="E65" s="64" t="n">
        <f aca="false">C65+D65</f>
        <v>3.801</v>
      </c>
      <c r="F65" s="64"/>
      <c r="G65" s="63" t="n">
        <v>10.757752225</v>
      </c>
    </row>
    <row r="66" customFormat="false" ht="12.75" hidden="false" customHeight="false" outlineLevel="0" collapsed="false">
      <c r="A66" s="0" t="n">
        <f aca="false">YEAR(B66)</f>
        <v>2006</v>
      </c>
      <c r="B66" s="67" t="n">
        <f aca="false">EOMONTH(B65,1)</f>
        <v>38807</v>
      </c>
      <c r="C66" s="63" t="n">
        <v>3.921</v>
      </c>
      <c r="D66" s="63" t="n">
        <v>-0.255</v>
      </c>
      <c r="E66" s="64" t="n">
        <f aca="false">C66+D66</f>
        <v>3.666</v>
      </c>
      <c r="F66" s="64"/>
      <c r="G66" s="63" t="n">
        <v>10.7625936195652</v>
      </c>
    </row>
    <row r="67" customFormat="false" ht="12.75" hidden="false" customHeight="false" outlineLevel="0" collapsed="false">
      <c r="A67" s="0" t="n">
        <f aca="false">YEAR(B67)</f>
        <v>2006</v>
      </c>
      <c r="B67" s="67" t="n">
        <f aca="false">EOMONTH(B66,1)</f>
        <v>38837</v>
      </c>
      <c r="C67" s="63" t="n">
        <v>3.766</v>
      </c>
      <c r="D67" s="63" t="n">
        <v>-0.355</v>
      </c>
      <c r="E67" s="64" t="n">
        <f aca="false">C67+D67</f>
        <v>3.411</v>
      </c>
      <c r="F67" s="64"/>
      <c r="G67" s="63" t="n">
        <v>10.534967525</v>
      </c>
    </row>
    <row r="68" customFormat="false" ht="12.75" hidden="false" customHeight="false" outlineLevel="0" collapsed="false">
      <c r="A68" s="0" t="n">
        <f aca="false">YEAR(B68)</f>
        <v>2006</v>
      </c>
      <c r="B68" s="67" t="n">
        <f aca="false">EOMONTH(B67,1)</f>
        <v>38868</v>
      </c>
      <c r="C68" s="63" t="n">
        <v>3.731</v>
      </c>
      <c r="D68" s="63" t="n">
        <v>-0.355</v>
      </c>
      <c r="E68" s="64" t="n">
        <f aca="false">C68+D68</f>
        <v>3.376</v>
      </c>
      <c r="F68" s="64"/>
      <c r="G68" s="63" t="n">
        <v>10.5401995173913</v>
      </c>
    </row>
    <row r="69" customFormat="false" ht="12.75" hidden="false" customHeight="false" outlineLevel="0" collapsed="false">
      <c r="A69" s="0" t="n">
        <f aca="false">YEAR(B69)</f>
        <v>2006</v>
      </c>
      <c r="B69" s="67" t="n">
        <f aca="false">EOMONTH(B68,1)</f>
        <v>38898</v>
      </c>
      <c r="C69" s="63" t="n">
        <v>3.751</v>
      </c>
      <c r="D69" s="63" t="n">
        <v>-0.355</v>
      </c>
      <c r="E69" s="64" t="n">
        <f aca="false">C69+D69</f>
        <v>3.396</v>
      </c>
      <c r="F69" s="64"/>
      <c r="G69" s="63" t="n">
        <v>10.5457191318182</v>
      </c>
    </row>
    <row r="70" customFormat="false" ht="12.75" hidden="false" customHeight="false" outlineLevel="0" collapsed="false">
      <c r="A70" s="0" t="n">
        <f aca="false">YEAR(B70)</f>
        <v>2006</v>
      </c>
      <c r="B70" s="67" t="n">
        <f aca="false">EOMONTH(B69,1)</f>
        <v>38929</v>
      </c>
      <c r="C70" s="63" t="n">
        <v>3.744</v>
      </c>
      <c r="D70" s="63" t="n">
        <v>-0.355</v>
      </c>
      <c r="E70" s="64" t="n">
        <f aca="false">C70+D70</f>
        <v>3.389</v>
      </c>
      <c r="F70" s="64"/>
      <c r="G70" s="63" t="n">
        <v>10.7960272875</v>
      </c>
    </row>
    <row r="71" customFormat="false" ht="12.75" hidden="false" customHeight="false" outlineLevel="0" collapsed="false">
      <c r="A71" s="0" t="n">
        <f aca="false">YEAR(B71)</f>
        <v>2006</v>
      </c>
      <c r="B71" s="67" t="n">
        <f aca="false">EOMONTH(B70,1)</f>
        <v>38960</v>
      </c>
      <c r="C71" s="63" t="n">
        <v>3.746</v>
      </c>
      <c r="D71" s="63" t="n">
        <v>-0.355</v>
      </c>
      <c r="E71" s="64" t="n">
        <f aca="false">C71+D71</f>
        <v>3.391</v>
      </c>
      <c r="F71" s="64"/>
      <c r="G71" s="63" t="n">
        <v>10.8013178695652</v>
      </c>
    </row>
    <row r="72" customFormat="false" ht="12.75" hidden="false" customHeight="false" outlineLevel="0" collapsed="false">
      <c r="A72" s="0" t="n">
        <f aca="false">YEAR(B72)</f>
        <v>2006</v>
      </c>
      <c r="B72" s="67" t="n">
        <f aca="false">EOMONTH(B71,1)</f>
        <v>38990</v>
      </c>
      <c r="C72" s="63" t="n">
        <v>3.763</v>
      </c>
      <c r="D72" s="63" t="n">
        <v>-0.355</v>
      </c>
      <c r="E72" s="64" t="n">
        <f aca="false">C72+D72</f>
        <v>3.408</v>
      </c>
      <c r="F72" s="64"/>
      <c r="G72" s="63" t="n">
        <v>10.8075003166667</v>
      </c>
    </row>
    <row r="73" customFormat="false" ht="12.75" hidden="false" customHeight="false" outlineLevel="0" collapsed="false">
      <c r="A73" s="0" t="n">
        <f aca="false">YEAR(B73)</f>
        <v>2006</v>
      </c>
      <c r="B73" s="67" t="n">
        <f aca="false">EOMONTH(B72,1)</f>
        <v>39021</v>
      </c>
      <c r="C73" s="63" t="n">
        <v>3.773</v>
      </c>
      <c r="D73" s="63" t="n">
        <v>-0.35</v>
      </c>
      <c r="E73" s="64" t="n">
        <f aca="false">C73+D73</f>
        <v>3.423</v>
      </c>
      <c r="F73" s="64"/>
      <c r="G73" s="63" t="n">
        <v>11.5200572840909</v>
      </c>
    </row>
    <row r="74" customFormat="false" ht="12.75" hidden="false" customHeight="false" outlineLevel="0" collapsed="false">
      <c r="A74" s="0" t="n">
        <f aca="false">YEAR(B74)</f>
        <v>2006</v>
      </c>
      <c r="B74" s="67" t="n">
        <f aca="false">EOMONTH(B73,1)</f>
        <v>39051</v>
      </c>
      <c r="C74" s="63" t="n">
        <v>3.918</v>
      </c>
      <c r="D74" s="63" t="n">
        <v>-0.2775</v>
      </c>
      <c r="E74" s="64" t="n">
        <f aca="false">C74+D74</f>
        <v>3.6405</v>
      </c>
      <c r="F74" s="64"/>
      <c r="G74" s="63" t="n">
        <v>11.5285774</v>
      </c>
    </row>
    <row r="75" customFormat="false" ht="12.75" hidden="false" customHeight="false" outlineLevel="0" collapsed="false">
      <c r="A75" s="0" t="n">
        <f aca="false">YEAR(B75)</f>
        <v>2006</v>
      </c>
      <c r="B75" s="67" t="n">
        <f aca="false">EOMONTH(B74,1)</f>
        <v>39082</v>
      </c>
      <c r="C75" s="63" t="n">
        <v>4.058</v>
      </c>
      <c r="D75" s="63" t="n">
        <v>-0.29</v>
      </c>
      <c r="E75" s="64" t="n">
        <f aca="false">C75+D75</f>
        <v>3.768</v>
      </c>
      <c r="F75" s="64"/>
      <c r="G75" s="63" t="n">
        <v>11.5432228</v>
      </c>
    </row>
    <row r="76" customFormat="false" ht="12.75" hidden="false" customHeight="false" outlineLevel="0" collapsed="false">
      <c r="A76" s="0" t="n">
        <f aca="false">YEAR(B76)</f>
        <v>2007</v>
      </c>
      <c r="B76" s="67" t="n">
        <f aca="false">EOMONTH(B75,1)</f>
        <v>39113</v>
      </c>
      <c r="C76" s="63" t="n">
        <v>4.231</v>
      </c>
      <c r="D76" s="63" t="n">
        <v>-0.235</v>
      </c>
      <c r="E76" s="64" t="n">
        <f aca="false">C76+D76</f>
        <v>3.996</v>
      </c>
      <c r="F76" s="64"/>
      <c r="G76" s="63" t="n">
        <v>10.840693</v>
      </c>
    </row>
    <row r="77" customFormat="false" ht="12.75" hidden="false" customHeight="false" outlineLevel="0" collapsed="false">
      <c r="A77" s="0" t="n">
        <f aca="false">YEAR(B77)</f>
        <v>2007</v>
      </c>
      <c r="B77" s="67" t="n">
        <f aca="false">EOMONTH(B76,1)</f>
        <v>39141</v>
      </c>
      <c r="C77" s="63" t="n">
        <v>4.086</v>
      </c>
      <c r="D77" s="63" t="n">
        <v>-0.255</v>
      </c>
      <c r="E77" s="64" t="n">
        <f aca="false">C77+D77</f>
        <v>3.831</v>
      </c>
      <c r="F77" s="64"/>
      <c r="G77" s="63" t="n">
        <v>10.8553384</v>
      </c>
    </row>
    <row r="78" customFormat="false" ht="12.75" hidden="false" customHeight="false" outlineLevel="0" collapsed="false">
      <c r="A78" s="0" t="n">
        <f aca="false">YEAR(B78)</f>
        <v>2007</v>
      </c>
      <c r="B78" s="67" t="n">
        <f aca="false">EOMONTH(B77,1)</f>
        <v>39172</v>
      </c>
      <c r="C78" s="63" t="n">
        <v>3.951</v>
      </c>
      <c r="D78" s="63" t="n">
        <v>-0.255</v>
      </c>
      <c r="E78" s="64" t="n">
        <f aca="false">C78+D78</f>
        <v>3.696</v>
      </c>
      <c r="F78" s="64"/>
      <c r="G78" s="63" t="n">
        <v>10.8699838</v>
      </c>
    </row>
    <row r="79" customFormat="false" ht="12.75" hidden="false" customHeight="false" outlineLevel="0" collapsed="false">
      <c r="A79" s="0" t="n">
        <f aca="false">YEAR(B79)</f>
        <v>2007</v>
      </c>
      <c r="B79" s="67" t="n">
        <f aca="false">EOMONTH(B78,1)</f>
        <v>39202</v>
      </c>
      <c r="C79" s="63" t="n">
        <v>3.796</v>
      </c>
      <c r="D79" s="63" t="n">
        <v>-0.355</v>
      </c>
      <c r="E79" s="64" t="n">
        <f aca="false">C79+D79</f>
        <v>3.441</v>
      </c>
      <c r="F79" s="64"/>
      <c r="G79" s="63" t="n">
        <v>10.6505212</v>
      </c>
    </row>
    <row r="80" customFormat="false" ht="12.75" hidden="false" customHeight="false" outlineLevel="0" collapsed="false">
      <c r="A80" s="0" t="n">
        <f aca="false">YEAR(B80)</f>
        <v>2007</v>
      </c>
      <c r="B80" s="67" t="n">
        <f aca="false">EOMONTH(B79,1)</f>
        <v>39233</v>
      </c>
      <c r="C80" s="63" t="n">
        <v>3.761</v>
      </c>
      <c r="D80" s="63" t="n">
        <v>-0.355</v>
      </c>
      <c r="E80" s="64" t="n">
        <f aca="false">C80+D80</f>
        <v>3.406</v>
      </c>
      <c r="F80" s="64"/>
      <c r="G80" s="63" t="n">
        <v>10.6651666</v>
      </c>
    </row>
    <row r="81" customFormat="false" ht="12.75" hidden="false" customHeight="false" outlineLevel="0" collapsed="false">
      <c r="A81" s="0" t="n">
        <f aca="false">YEAR(B81)</f>
        <v>2007</v>
      </c>
      <c r="B81" s="67" t="n">
        <f aca="false">EOMONTH(B80,1)</f>
        <v>39263</v>
      </c>
      <c r="C81" s="63" t="n">
        <v>3.781</v>
      </c>
      <c r="D81" s="63" t="n">
        <v>-0.355</v>
      </c>
      <c r="E81" s="64" t="n">
        <f aca="false">C81+D81</f>
        <v>3.426</v>
      </c>
      <c r="F81" s="64"/>
      <c r="G81" s="63" t="n">
        <v>10.679812</v>
      </c>
    </row>
    <row r="82" customFormat="false" ht="12.75" hidden="false" customHeight="false" outlineLevel="0" collapsed="false">
      <c r="A82" s="0" t="n">
        <f aca="false">YEAR(B82)</f>
        <v>2007</v>
      </c>
      <c r="B82" s="67" t="n">
        <f aca="false">EOMONTH(B81,1)</f>
        <v>39294</v>
      </c>
      <c r="C82" s="63" t="n">
        <v>3.774</v>
      </c>
      <c r="D82" s="63" t="n">
        <v>-0.355</v>
      </c>
      <c r="E82" s="64" t="n">
        <f aca="false">C82+D82</f>
        <v>3.419</v>
      </c>
      <c r="F82" s="64"/>
      <c r="G82" s="63" t="n">
        <v>10.9389814</v>
      </c>
    </row>
    <row r="83" customFormat="false" ht="12.75" hidden="false" customHeight="false" outlineLevel="0" collapsed="false">
      <c r="A83" s="0" t="n">
        <f aca="false">YEAR(B83)</f>
        <v>2007</v>
      </c>
      <c r="B83" s="67" t="n">
        <f aca="false">EOMONTH(B82,1)</f>
        <v>39325</v>
      </c>
      <c r="C83" s="63" t="n">
        <v>3.776</v>
      </c>
      <c r="D83" s="63" t="n">
        <v>-0.355</v>
      </c>
      <c r="E83" s="64" t="n">
        <f aca="false">C83+D83</f>
        <v>3.421</v>
      </c>
      <c r="F83" s="64"/>
      <c r="G83" s="63" t="n">
        <v>10.9536268</v>
      </c>
    </row>
    <row r="84" customFormat="false" ht="12.75" hidden="false" customHeight="false" outlineLevel="0" collapsed="false">
      <c r="A84" s="0" t="n">
        <f aca="false">YEAR(B84)</f>
        <v>2007</v>
      </c>
      <c r="B84" s="67" t="n">
        <f aca="false">EOMONTH(B83,1)</f>
        <v>39355</v>
      </c>
      <c r="C84" s="63" t="n">
        <v>3.793</v>
      </c>
      <c r="D84" s="63" t="n">
        <v>-0.355</v>
      </c>
      <c r="E84" s="64" t="n">
        <f aca="false">C84+D84</f>
        <v>3.438</v>
      </c>
      <c r="F84" s="64"/>
      <c r="G84" s="63" t="n">
        <v>10.9682722</v>
      </c>
    </row>
    <row r="85" customFormat="false" ht="12.75" hidden="false" customHeight="false" outlineLevel="0" collapsed="false">
      <c r="A85" s="0" t="n">
        <f aca="false">YEAR(B85)</f>
        <v>2007</v>
      </c>
      <c r="B85" s="67" t="n">
        <f aca="false">EOMONTH(B84,1)</f>
        <v>39386</v>
      </c>
      <c r="C85" s="63" t="n">
        <v>3.803</v>
      </c>
      <c r="D85" s="63" t="n">
        <v>-0.35</v>
      </c>
      <c r="E85" s="64" t="n">
        <f aca="false">C85+D85</f>
        <v>3.453</v>
      </c>
      <c r="F85" s="64"/>
      <c r="G85" s="63" t="n">
        <v>11.6896768</v>
      </c>
    </row>
    <row r="86" customFormat="false" ht="12.75" hidden="false" customHeight="false" outlineLevel="0" collapsed="false">
      <c r="A86" s="0" t="n">
        <f aca="false">YEAR(B86)</f>
        <v>2007</v>
      </c>
      <c r="B86" s="67" t="n">
        <f aca="false">EOMONTH(B85,1)</f>
        <v>39416</v>
      </c>
      <c r="C86" s="63" t="n">
        <v>3.948</v>
      </c>
      <c r="D86" s="63" t="n">
        <v>-0.29</v>
      </c>
      <c r="E86" s="64" t="n">
        <f aca="false">C86+D86</f>
        <v>3.658</v>
      </c>
      <c r="F86" s="64"/>
      <c r="G86" s="63" t="n">
        <v>11.7065000787879</v>
      </c>
    </row>
    <row r="87" customFormat="false" ht="12.75" hidden="false" customHeight="false" outlineLevel="0" collapsed="false">
      <c r="A87" s="0" t="n">
        <f aca="false">YEAR(B87)</f>
        <v>2007</v>
      </c>
      <c r="B87" s="67" t="n">
        <f aca="false">EOMONTH(B86,1)</f>
        <v>39447</v>
      </c>
      <c r="C87" s="63" t="n">
        <v>4.088</v>
      </c>
      <c r="D87" s="63" t="n">
        <v>-0.29</v>
      </c>
      <c r="E87" s="64" t="n">
        <f aca="false">C87+D87</f>
        <v>3.798</v>
      </c>
      <c r="F87" s="64"/>
      <c r="G87" s="63" t="n">
        <v>11.7267535166667</v>
      </c>
    </row>
    <row r="88" customFormat="false" ht="12.75" hidden="false" customHeight="false" outlineLevel="0" collapsed="false">
      <c r="A88" s="0" t="n">
        <f aca="false">YEAR(B88)</f>
        <v>2008</v>
      </c>
      <c r="B88" s="67" t="n">
        <f aca="false">EOMONTH(B87,1)</f>
        <v>39478</v>
      </c>
      <c r="C88" s="63" t="n">
        <v>4.281</v>
      </c>
      <c r="D88" s="63" t="n">
        <v>-0.29</v>
      </c>
      <c r="E88" s="64" t="n">
        <f aca="false">C88+D88</f>
        <v>3.991</v>
      </c>
      <c r="F88" s="64"/>
      <c r="G88" s="63" t="n">
        <v>11.0308662469697</v>
      </c>
    </row>
    <row r="89" customFormat="false" ht="12.75" hidden="false" customHeight="false" outlineLevel="0" collapsed="false">
      <c r="A89" s="0" t="n">
        <f aca="false">YEAR(B89)</f>
        <v>2008</v>
      </c>
      <c r="B89" s="67" t="n">
        <f aca="false">EOMONTH(B88,1)</f>
        <v>39507</v>
      </c>
      <c r="C89" s="63" t="n">
        <v>4.136</v>
      </c>
      <c r="D89" s="63" t="n">
        <v>-0.29</v>
      </c>
      <c r="E89" s="64" t="n">
        <f aca="false">C89+D89</f>
        <v>3.846</v>
      </c>
      <c r="F89" s="64"/>
      <c r="G89" s="63" t="n">
        <v>11.0510470888889</v>
      </c>
    </row>
    <row r="90" customFormat="false" ht="12.75" hidden="false" customHeight="false" outlineLevel="0" collapsed="false">
      <c r="A90" s="0" t="n">
        <f aca="false">YEAR(B90)</f>
        <v>2008</v>
      </c>
      <c r="B90" s="67" t="n">
        <f aca="false">EOMONTH(B89,1)</f>
        <v>39538</v>
      </c>
      <c r="C90" s="63" t="n">
        <v>4.001</v>
      </c>
      <c r="D90" s="63" t="n">
        <v>-0.29</v>
      </c>
      <c r="E90" s="64" t="n">
        <f aca="false">C90+D90</f>
        <v>3.711</v>
      </c>
      <c r="F90" s="64"/>
      <c r="G90" s="63" t="n">
        <v>11.0716816555556</v>
      </c>
    </row>
    <row r="91" customFormat="false" ht="12.75" hidden="false" customHeight="false" outlineLevel="0" collapsed="false">
      <c r="A91" s="0" t="n">
        <f aca="false">YEAR(B91)</f>
        <v>2008</v>
      </c>
      <c r="B91" s="67" t="n">
        <f aca="false">EOMONTH(B90,1)</f>
        <v>39568</v>
      </c>
      <c r="C91" s="63" t="n">
        <v>3.846</v>
      </c>
      <c r="D91" s="63" t="n">
        <v>-0.355</v>
      </c>
      <c r="E91" s="64" t="n">
        <f aca="false">C91+D91</f>
        <v>3.491</v>
      </c>
      <c r="F91" s="64"/>
      <c r="G91" s="63" t="n">
        <v>10.8583897121212</v>
      </c>
    </row>
    <row r="92" customFormat="false" ht="12.75" hidden="false" customHeight="false" outlineLevel="0" collapsed="false">
      <c r="A92" s="0" t="n">
        <f aca="false">YEAR(B92)</f>
        <v>2008</v>
      </c>
      <c r="B92" s="67" t="n">
        <f aca="false">EOMONTH(B91,1)</f>
        <v>39599</v>
      </c>
      <c r="C92" s="63" t="n">
        <v>3.811</v>
      </c>
      <c r="D92" s="63" t="n">
        <v>-0.355</v>
      </c>
      <c r="E92" s="64" t="n">
        <f aca="false">C92+D92</f>
        <v>3.456</v>
      </c>
      <c r="F92" s="64"/>
      <c r="G92" s="63" t="n">
        <v>10.8790242787879</v>
      </c>
    </row>
    <row r="93" customFormat="false" ht="12.75" hidden="false" customHeight="false" outlineLevel="0" collapsed="false">
      <c r="A93" s="0" t="n">
        <f aca="false">YEAR(B93)</f>
        <v>2008</v>
      </c>
      <c r="B93" s="67" t="n">
        <f aca="false">EOMONTH(B92,1)</f>
        <v>39629</v>
      </c>
      <c r="C93" s="63" t="n">
        <v>3.831</v>
      </c>
      <c r="D93" s="63" t="n">
        <v>-0.355</v>
      </c>
      <c r="E93" s="64" t="n">
        <f aca="false">C93+D93</f>
        <v>3.476</v>
      </c>
      <c r="F93" s="64"/>
      <c r="G93" s="63" t="n">
        <v>10.8991921571429</v>
      </c>
    </row>
    <row r="94" customFormat="false" ht="12.75" hidden="false" customHeight="false" outlineLevel="0" collapsed="false">
      <c r="A94" s="0" t="n">
        <f aca="false">YEAR(B94)</f>
        <v>2008</v>
      </c>
      <c r="B94" s="67" t="n">
        <f aca="false">EOMONTH(B93,1)</f>
        <v>39660</v>
      </c>
      <c r="C94" s="63" t="n">
        <v>3.824</v>
      </c>
      <c r="D94" s="63" t="n">
        <v>-0.355</v>
      </c>
      <c r="E94" s="64" t="n">
        <f aca="false">C94+D94</f>
        <v>3.469</v>
      </c>
      <c r="F94" s="64"/>
      <c r="G94" s="63" t="n">
        <v>11.1650896469697</v>
      </c>
    </row>
    <row r="95" customFormat="false" ht="12.75" hidden="false" customHeight="false" outlineLevel="0" collapsed="false">
      <c r="A95" s="0" t="n">
        <f aca="false">YEAR(B95)</f>
        <v>2008</v>
      </c>
      <c r="B95" s="67" t="n">
        <f aca="false">EOMONTH(B94,1)</f>
        <v>39691</v>
      </c>
      <c r="C95" s="63" t="n">
        <v>3.826</v>
      </c>
      <c r="D95" s="63" t="n">
        <v>-0.355</v>
      </c>
      <c r="E95" s="64" t="n">
        <f aca="false">C95+D95</f>
        <v>3.471</v>
      </c>
      <c r="F95" s="64"/>
      <c r="G95" s="63" t="n">
        <v>11.1852704888889</v>
      </c>
    </row>
    <row r="96" customFormat="false" ht="12.75" hidden="false" customHeight="false" outlineLevel="0" collapsed="false">
      <c r="A96" s="0" t="n">
        <f aca="false">YEAR(B96)</f>
        <v>2008</v>
      </c>
      <c r="B96" s="67" t="n">
        <f aca="false">EOMONTH(B95,1)</f>
        <v>39721</v>
      </c>
      <c r="C96" s="63" t="n">
        <v>3.843</v>
      </c>
      <c r="D96" s="63" t="n">
        <v>-0.355</v>
      </c>
      <c r="E96" s="64" t="n">
        <f aca="false">C96+D96</f>
        <v>3.488</v>
      </c>
      <c r="F96" s="64"/>
      <c r="G96" s="63" t="n">
        <v>11.2058143106061</v>
      </c>
    </row>
    <row r="97" customFormat="false" ht="12.75" hidden="false" customHeight="false" outlineLevel="0" collapsed="false">
      <c r="A97" s="0" t="n">
        <f aca="false">YEAR(B97)</f>
        <v>2008</v>
      </c>
      <c r="B97" s="67" t="n">
        <f aca="false">EOMONTH(B96,1)</f>
        <v>39752</v>
      </c>
      <c r="C97" s="63" t="n">
        <v>3.853</v>
      </c>
      <c r="D97" s="63" t="n">
        <v>-0.355</v>
      </c>
      <c r="E97" s="64" t="n">
        <f aca="false">C97+D97</f>
        <v>3.498</v>
      </c>
      <c r="F97" s="64"/>
      <c r="G97" s="63" t="n">
        <v>11.9336460202899</v>
      </c>
    </row>
    <row r="98" customFormat="false" ht="12.75" hidden="false" customHeight="false" outlineLevel="0" collapsed="false">
      <c r="A98" s="0" t="n">
        <f aca="false">YEAR(B98)</f>
        <v>2008</v>
      </c>
      <c r="B98" s="67" t="n">
        <f aca="false">EOMONTH(B97,1)</f>
        <v>39782</v>
      </c>
      <c r="C98" s="63" t="n">
        <v>3.998</v>
      </c>
      <c r="D98" s="63" t="n">
        <v>-0.29</v>
      </c>
      <c r="E98" s="64" t="n">
        <f aca="false">C98+D98</f>
        <v>3.708</v>
      </c>
      <c r="F98" s="64"/>
      <c r="G98" s="63" t="n">
        <v>11.95373375</v>
      </c>
    </row>
    <row r="99" customFormat="false" ht="12.75" hidden="false" customHeight="false" outlineLevel="0" collapsed="false">
      <c r="A99" s="0" t="n">
        <f aca="false">YEAR(B99)</f>
        <v>2008</v>
      </c>
      <c r="B99" s="67" t="n">
        <f aca="false">EOMONTH(B98,1)</f>
        <v>39813</v>
      </c>
      <c r="C99" s="63" t="n">
        <v>4.138</v>
      </c>
      <c r="D99" s="63" t="n">
        <v>-0.29</v>
      </c>
      <c r="E99" s="64" t="n">
        <f aca="false">C99+D99</f>
        <v>3.848</v>
      </c>
      <c r="F99" s="64"/>
      <c r="G99" s="63" t="n">
        <v>11.9744772106061</v>
      </c>
    </row>
    <row r="100" customFormat="false" ht="12.75" hidden="false" customHeight="false" outlineLevel="0" collapsed="false">
      <c r="A100" s="0" t="n">
        <f aca="false">YEAR(B100)</f>
        <v>2009</v>
      </c>
      <c r="B100" s="67" t="n">
        <f aca="false">EOMONTH(B99,1)</f>
        <v>39844</v>
      </c>
      <c r="C100" s="63" t="n">
        <v>4.351</v>
      </c>
      <c r="D100" s="63" t="n">
        <v>-0.29</v>
      </c>
      <c r="E100" s="64" t="n">
        <f aca="false">C100+D100</f>
        <v>4.061</v>
      </c>
      <c r="F100" s="64"/>
      <c r="G100" s="63" t="n">
        <v>11.2783125206349</v>
      </c>
    </row>
    <row r="101" customFormat="false" ht="12.75" hidden="false" customHeight="false" outlineLevel="0" collapsed="false">
      <c r="A101" s="0" t="n">
        <f aca="false">YEAR(B101)</f>
        <v>2009</v>
      </c>
      <c r="B101" s="67" t="n">
        <f aca="false">EOMONTH(B100,1)</f>
        <v>39872</v>
      </c>
      <c r="C101" s="63" t="n">
        <v>4.206</v>
      </c>
      <c r="D101" s="63" t="n">
        <v>-0.29</v>
      </c>
      <c r="E101" s="64" t="n">
        <f aca="false">C101+D101</f>
        <v>3.916</v>
      </c>
      <c r="F101" s="64"/>
      <c r="G101" s="63" t="n">
        <v>11.2981627916667</v>
      </c>
    </row>
    <row r="102" customFormat="false" ht="12.75" hidden="false" customHeight="false" outlineLevel="0" collapsed="false">
      <c r="A102" s="0" t="n">
        <f aca="false">YEAR(B102)</f>
        <v>2009</v>
      </c>
      <c r="B102" s="67" t="n">
        <f aca="false">EOMONTH(B101,1)</f>
        <v>39903</v>
      </c>
      <c r="C102" s="63" t="n">
        <v>4.071</v>
      </c>
      <c r="D102" s="63" t="n">
        <v>-0.29</v>
      </c>
      <c r="E102" s="64" t="n">
        <f aca="false">C102+D102</f>
        <v>3.781</v>
      </c>
      <c r="F102" s="64"/>
      <c r="G102" s="63" t="n">
        <v>11.3192057106061</v>
      </c>
    </row>
    <row r="103" customFormat="false" ht="12.75" hidden="false" customHeight="false" outlineLevel="0" collapsed="false">
      <c r="A103" s="0" t="n">
        <f aca="false">YEAR(B103)</f>
        <v>2009</v>
      </c>
      <c r="B103" s="67" t="n">
        <f aca="false">EOMONTH(B102,1)</f>
        <v>39933</v>
      </c>
      <c r="C103" s="63" t="n">
        <v>3.916</v>
      </c>
      <c r="D103" s="63" t="n">
        <v>-0.355</v>
      </c>
      <c r="E103" s="64" t="n">
        <f aca="false">C103+D103</f>
        <v>3.561</v>
      </c>
      <c r="F103" s="64"/>
      <c r="G103" s="63" t="n">
        <v>11.1060045121212</v>
      </c>
    </row>
    <row r="104" customFormat="false" ht="12.75" hidden="false" customHeight="false" outlineLevel="0" collapsed="false">
      <c r="A104" s="0" t="n">
        <f aca="false">YEAR(B104)</f>
        <v>2009</v>
      </c>
      <c r="B104" s="67" t="n">
        <f aca="false">EOMONTH(B103,1)</f>
        <v>39964</v>
      </c>
      <c r="C104" s="63" t="n">
        <v>3.881</v>
      </c>
      <c r="D104" s="63" t="n">
        <v>-0.355</v>
      </c>
      <c r="E104" s="64" t="n">
        <f aca="false">C104+D104</f>
        <v>3.526</v>
      </c>
      <c r="F104" s="64"/>
      <c r="G104" s="63" t="n">
        <v>11.1264575888889</v>
      </c>
    </row>
    <row r="105" customFormat="false" ht="12.75" hidden="false" customHeight="false" outlineLevel="0" collapsed="false">
      <c r="A105" s="0" t="n">
        <f aca="false">YEAR(B105)</f>
        <v>2009</v>
      </c>
      <c r="B105" s="67" t="n">
        <f aca="false">EOMONTH(B104,1)</f>
        <v>39994</v>
      </c>
      <c r="C105" s="63" t="n">
        <v>3.901</v>
      </c>
      <c r="D105" s="63" t="n">
        <v>-0.355</v>
      </c>
      <c r="E105" s="64" t="n">
        <f aca="false">C105+D105</f>
        <v>3.546</v>
      </c>
      <c r="F105" s="64"/>
      <c r="G105" s="63" t="n">
        <v>11.1470014106061</v>
      </c>
    </row>
    <row r="106" customFormat="false" ht="12.75" hidden="false" customHeight="false" outlineLevel="0" collapsed="false">
      <c r="A106" s="0" t="n">
        <f aca="false">YEAR(B106)</f>
        <v>2009</v>
      </c>
      <c r="B106" s="67" t="n">
        <f aca="false">EOMONTH(B105,1)</f>
        <v>40025</v>
      </c>
      <c r="C106" s="63" t="n">
        <v>3.894</v>
      </c>
      <c r="D106" s="63" t="n">
        <v>-0.355</v>
      </c>
      <c r="E106" s="64" t="n">
        <f aca="false">C106+D106</f>
        <v>3.539</v>
      </c>
      <c r="F106" s="64"/>
      <c r="G106" s="63" t="n">
        <v>11.4125979202898</v>
      </c>
    </row>
    <row r="107" customFormat="false" ht="12.75" hidden="false" customHeight="false" outlineLevel="0" collapsed="false">
      <c r="A107" s="0" t="n">
        <f aca="false">YEAR(B107)</f>
        <v>2009</v>
      </c>
      <c r="B107" s="67" t="n">
        <f aca="false">EOMONTH(B106,1)</f>
        <v>40056</v>
      </c>
      <c r="C107" s="63" t="n">
        <v>3.896</v>
      </c>
      <c r="D107" s="63" t="n">
        <v>-0.355</v>
      </c>
      <c r="E107" s="64" t="n">
        <f aca="false">C107+D107</f>
        <v>3.541</v>
      </c>
      <c r="F107" s="64"/>
      <c r="G107" s="63" t="n">
        <v>11.4328852888889</v>
      </c>
    </row>
    <row r="108" customFormat="false" ht="12.75" hidden="false" customHeight="false" outlineLevel="0" collapsed="false">
      <c r="A108" s="0" t="n">
        <f aca="false">YEAR(B108)</f>
        <v>2009</v>
      </c>
      <c r="B108" s="67" t="n">
        <f aca="false">EOMONTH(B107,1)</f>
        <v>40086</v>
      </c>
      <c r="C108" s="63" t="n">
        <v>3.913</v>
      </c>
      <c r="D108" s="63" t="n">
        <v>-0.355</v>
      </c>
      <c r="E108" s="64" t="n">
        <f aca="false">C108+D108</f>
        <v>3.558</v>
      </c>
      <c r="F108" s="64"/>
      <c r="G108" s="63" t="n">
        <v>11.4537013454545</v>
      </c>
    </row>
    <row r="109" customFormat="false" ht="12.75" hidden="false" customHeight="false" outlineLevel="0" collapsed="false">
      <c r="A109" s="0" t="n">
        <f aca="false">YEAR(B109)</f>
        <v>2009</v>
      </c>
      <c r="B109" s="67" t="n">
        <f aca="false">EOMONTH(B108,1)</f>
        <v>40117</v>
      </c>
      <c r="C109" s="63" t="n">
        <v>3.923</v>
      </c>
      <c r="D109" s="63" t="n">
        <v>-0.355</v>
      </c>
      <c r="E109" s="64" t="n">
        <f aca="false">C109+D109</f>
        <v>3.568</v>
      </c>
      <c r="F109" s="64"/>
      <c r="G109" s="63" t="n">
        <v>12.1810951121212</v>
      </c>
    </row>
    <row r="110" customFormat="false" ht="12.75" hidden="false" customHeight="false" outlineLevel="0" collapsed="false">
      <c r="A110" s="0" t="n">
        <f aca="false">YEAR(B110)</f>
        <v>2009</v>
      </c>
      <c r="B110" s="67" t="n">
        <f aca="false">EOMONTH(B109,1)</f>
        <v>40147</v>
      </c>
      <c r="C110" s="63" t="n">
        <v>4.068</v>
      </c>
      <c r="D110" s="63" t="n">
        <v>-0.29</v>
      </c>
      <c r="E110" s="64" t="n">
        <f aca="false">C110+D110</f>
        <v>3.778</v>
      </c>
      <c r="F110" s="64"/>
      <c r="G110" s="63" t="n">
        <v>12.2012629904762</v>
      </c>
    </row>
    <row r="111" customFormat="false" ht="12.75" hidden="false" customHeight="false" outlineLevel="0" collapsed="false">
      <c r="A111" s="0" t="n">
        <f aca="false">YEAR(B111)</f>
        <v>2009</v>
      </c>
      <c r="B111" s="67" t="n">
        <f aca="false">EOMONTH(B110,1)</f>
        <v>40178</v>
      </c>
      <c r="C111" s="63" t="n">
        <v>4.208</v>
      </c>
      <c r="D111" s="63" t="n">
        <v>-0.29</v>
      </c>
      <c r="E111" s="64" t="n">
        <f aca="false">C111+D111</f>
        <v>3.918</v>
      </c>
      <c r="F111" s="64"/>
      <c r="G111" s="63" t="n">
        <v>12.2223642454545</v>
      </c>
    </row>
    <row r="112" customFormat="false" ht="12.75" hidden="false" customHeight="false" outlineLevel="0" collapsed="false">
      <c r="A112" s="0" t="n">
        <f aca="false">YEAR(B112)</f>
        <v>2010</v>
      </c>
      <c r="B112" s="67" t="n">
        <f aca="false">EOMONTH(B111,1)</f>
        <v>40209</v>
      </c>
      <c r="C112" s="63" t="n">
        <v>4.441</v>
      </c>
      <c r="D112" s="63" t="n">
        <v>-0.29</v>
      </c>
      <c r="E112" s="64" t="n">
        <f aca="false">C112+D112</f>
        <v>4.151</v>
      </c>
      <c r="F112" s="64"/>
      <c r="G112" s="63" t="n">
        <v>11.5257419416667</v>
      </c>
    </row>
    <row r="113" customFormat="false" ht="12.75" hidden="false" customHeight="false" outlineLevel="0" collapsed="false">
      <c r="A113" s="0" t="n">
        <f aca="false">YEAR(B113)</f>
        <v>2010</v>
      </c>
      <c r="B113" s="67" t="n">
        <f aca="false">EOMONTH(B112,1)</f>
        <v>40237</v>
      </c>
      <c r="C113" s="63" t="n">
        <v>4.296</v>
      </c>
      <c r="D113" s="63" t="n">
        <v>-0.29</v>
      </c>
      <c r="E113" s="64" t="n">
        <f aca="false">C113+D113</f>
        <v>4.006</v>
      </c>
      <c r="F113" s="64"/>
      <c r="G113" s="63" t="n">
        <v>11.5457775916667</v>
      </c>
    </row>
    <row r="114" customFormat="false" ht="12.75" hidden="false" customHeight="false" outlineLevel="0" collapsed="false">
      <c r="A114" s="0" t="n">
        <f aca="false">YEAR(B114)</f>
        <v>2010</v>
      </c>
      <c r="B114" s="67" t="n">
        <f aca="false">EOMONTH(B113,1)</f>
        <v>40268</v>
      </c>
      <c r="C114" s="63" t="n">
        <v>4.161</v>
      </c>
      <c r="D114" s="63" t="n">
        <v>-0.29</v>
      </c>
      <c r="E114" s="64" t="n">
        <f aca="false">C114+D114</f>
        <v>3.871</v>
      </c>
      <c r="F114" s="64"/>
      <c r="G114" s="63" t="n">
        <v>11.5669980550725</v>
      </c>
    </row>
    <row r="115" customFormat="false" ht="12.75" hidden="false" customHeight="false" outlineLevel="0" collapsed="false">
      <c r="A115" s="0" t="n">
        <f aca="false">YEAR(B115)</f>
        <v>2010</v>
      </c>
      <c r="B115" s="67" t="n">
        <f aca="false">EOMONTH(B114,1)</f>
        <v>40298</v>
      </c>
      <c r="C115" s="63" t="n">
        <v>4.006</v>
      </c>
      <c r="D115" s="63" t="n">
        <v>-0.355</v>
      </c>
      <c r="E115" s="64" t="n">
        <f aca="false">C115+D115</f>
        <v>3.651</v>
      </c>
      <c r="F115" s="64"/>
      <c r="G115" s="63" t="n">
        <v>11.3536193121212</v>
      </c>
    </row>
    <row r="116" customFormat="false" ht="12.75" hidden="false" customHeight="false" outlineLevel="0" collapsed="false">
      <c r="A116" s="0" t="n">
        <f aca="false">YEAR(B116)</f>
        <v>2010</v>
      </c>
      <c r="B116" s="67" t="n">
        <f aca="false">EOMONTH(B115,1)</f>
        <v>40329</v>
      </c>
      <c r="C116" s="63" t="n">
        <v>3.971</v>
      </c>
      <c r="D116" s="63" t="n">
        <v>-0.355</v>
      </c>
      <c r="E116" s="64" t="n">
        <f aca="false">C116+D116</f>
        <v>3.616</v>
      </c>
      <c r="F116" s="64"/>
      <c r="G116" s="63" t="n">
        <v>11.3740723888889</v>
      </c>
    </row>
    <row r="117" customFormat="false" ht="12.75" hidden="false" customHeight="false" outlineLevel="0" collapsed="false">
      <c r="A117" s="0" t="n">
        <f aca="false">YEAR(B117)</f>
        <v>2010</v>
      </c>
      <c r="B117" s="67" t="n">
        <f aca="false">EOMONTH(B116,1)</f>
        <v>40359</v>
      </c>
      <c r="C117" s="63" t="n">
        <v>3.991</v>
      </c>
      <c r="D117" s="63" t="n">
        <v>-0.355</v>
      </c>
      <c r="E117" s="64" t="n">
        <f aca="false">C117+D117</f>
        <v>3.636</v>
      </c>
      <c r="F117" s="64"/>
      <c r="G117" s="63" t="n">
        <v>11.3948884454545</v>
      </c>
    </row>
    <row r="118" customFormat="false" ht="12.75" hidden="false" customHeight="false" outlineLevel="0" collapsed="false">
      <c r="A118" s="0" t="n">
        <f aca="false">YEAR(B118)</f>
        <v>2010</v>
      </c>
      <c r="B118" s="67" t="n">
        <f aca="false">EOMONTH(B117,1)</f>
        <v>40390</v>
      </c>
      <c r="C118" s="63" t="n">
        <v>3.984</v>
      </c>
      <c r="D118" s="63" t="n">
        <v>-0.355</v>
      </c>
      <c r="E118" s="64" t="n">
        <f aca="false">C118+D118</f>
        <v>3.629</v>
      </c>
      <c r="F118" s="64"/>
      <c r="G118" s="63" t="n">
        <v>11.6600470121212</v>
      </c>
    </row>
    <row r="119" customFormat="false" ht="12.75" hidden="false" customHeight="false" outlineLevel="0" collapsed="false">
      <c r="A119" s="0" t="n">
        <f aca="false">YEAR(B119)</f>
        <v>2010</v>
      </c>
      <c r="B119" s="67" t="n">
        <f aca="false">EOMONTH(B118,1)</f>
        <v>40421</v>
      </c>
      <c r="C119" s="63" t="n">
        <v>3.986</v>
      </c>
      <c r="D119" s="63" t="n">
        <v>-0.355</v>
      </c>
      <c r="E119" s="64" t="n">
        <f aca="false">C119+D119</f>
        <v>3.631</v>
      </c>
      <c r="F119" s="64"/>
      <c r="G119" s="63" t="n">
        <v>11.6804093439394</v>
      </c>
    </row>
    <row r="120" customFormat="false" ht="12.75" hidden="false" customHeight="false" outlineLevel="0" collapsed="false">
      <c r="A120" s="0" t="n">
        <f aca="false">YEAR(B120)</f>
        <v>2010</v>
      </c>
      <c r="B120" s="67" t="n">
        <f aca="false">EOMONTH(B119,1)</f>
        <v>40451</v>
      </c>
      <c r="C120" s="63" t="n">
        <v>4.003</v>
      </c>
      <c r="D120" s="63" t="n">
        <v>-0.355</v>
      </c>
      <c r="E120" s="64" t="n">
        <f aca="false">C120+D120</f>
        <v>3.648</v>
      </c>
      <c r="F120" s="64"/>
      <c r="G120" s="63" t="n">
        <v>11.7013161454545</v>
      </c>
    </row>
    <row r="121" customFormat="false" ht="12.75" hidden="false" customHeight="false" outlineLevel="0" collapsed="false">
      <c r="A121" s="0" t="n">
        <f aca="false">YEAR(B121)</f>
        <v>2010</v>
      </c>
      <c r="B121" s="67" t="n">
        <f aca="false">EOMONTH(B120,1)</f>
        <v>40482</v>
      </c>
      <c r="C121" s="63" t="n">
        <v>4.013</v>
      </c>
      <c r="D121" s="63" t="n">
        <v>-0.355</v>
      </c>
      <c r="E121" s="64" t="n">
        <f aca="false">C121+D121</f>
        <v>3.658</v>
      </c>
      <c r="F121" s="64"/>
      <c r="G121" s="63" t="n">
        <v>12.4285284222222</v>
      </c>
    </row>
    <row r="122" customFormat="false" ht="12.75" hidden="false" customHeight="false" outlineLevel="0" collapsed="false">
      <c r="A122" s="0" t="n">
        <f aca="false">YEAR(B122)</f>
        <v>2010</v>
      </c>
      <c r="B122" s="67" t="n">
        <f aca="false">EOMONTH(B121,1)</f>
        <v>40512</v>
      </c>
      <c r="C122" s="63" t="n">
        <v>4.158</v>
      </c>
      <c r="D122" s="63" t="n">
        <v>-0.29</v>
      </c>
      <c r="E122" s="64" t="n">
        <f aca="false">C122+D122</f>
        <v>3.868</v>
      </c>
      <c r="F122" s="64"/>
      <c r="G122" s="63" t="n">
        <v>12.4500250659091</v>
      </c>
    </row>
    <row r="123" customFormat="false" ht="12.75" hidden="false" customHeight="false" outlineLevel="0" collapsed="false">
      <c r="A123" s="0" t="n">
        <f aca="false">YEAR(B123)</f>
        <v>2010</v>
      </c>
      <c r="B123" s="67" t="n">
        <f aca="false">EOMONTH(B122,1)</f>
        <v>40543</v>
      </c>
      <c r="C123" s="63" t="n">
        <v>4.298</v>
      </c>
      <c r="D123" s="63" t="n">
        <v>-0.29</v>
      </c>
      <c r="E123" s="64" t="n">
        <f aca="false">C123+D123</f>
        <v>4.008</v>
      </c>
      <c r="F123" s="64"/>
      <c r="G123" s="63" t="n">
        <v>12.4743111304348</v>
      </c>
    </row>
    <row r="124" customFormat="false" ht="12.75" hidden="false" customHeight="false" outlineLevel="0" collapsed="false">
      <c r="A124" s="0" t="n">
        <f aca="false">YEAR(B124)</f>
        <v>2011</v>
      </c>
      <c r="B124" s="67" t="n">
        <f aca="false">EOMONTH(B123,1)</f>
        <v>40574</v>
      </c>
      <c r="C124" s="63" t="n">
        <v>4.551</v>
      </c>
      <c r="D124" s="63" t="n">
        <v>-0.29</v>
      </c>
      <c r="E124" s="64" t="n">
        <f aca="false">C124+D124</f>
        <v>4.261</v>
      </c>
      <c r="F124" s="64"/>
      <c r="G124" s="63" t="n">
        <v>11.7802442833333</v>
      </c>
    </row>
    <row r="125" customFormat="false" ht="12.75" hidden="false" customHeight="false" outlineLevel="0" collapsed="false">
      <c r="A125" s="0" t="n">
        <f aca="false">YEAR(B125)</f>
        <v>2011</v>
      </c>
      <c r="B125" s="67" t="n">
        <f aca="false">EOMONTH(B124,1)</f>
        <v>40602</v>
      </c>
      <c r="C125" s="63" t="n">
        <v>4.406</v>
      </c>
      <c r="D125" s="63" t="n">
        <v>-0.29</v>
      </c>
      <c r="E125" s="64" t="n">
        <f aca="false">C125+D125</f>
        <v>4.116</v>
      </c>
      <c r="F125" s="64"/>
      <c r="G125" s="63" t="n">
        <v>11.803573975</v>
      </c>
    </row>
    <row r="126" customFormat="false" ht="12.75" hidden="false" customHeight="false" outlineLevel="0" collapsed="false">
      <c r="A126" s="0" t="n">
        <f aca="false">YEAR(B126)</f>
        <v>2011</v>
      </c>
      <c r="B126" s="67" t="n">
        <f aca="false">EOMONTH(B125,1)</f>
        <v>40633</v>
      </c>
      <c r="C126" s="63" t="n">
        <v>4.271</v>
      </c>
      <c r="D126" s="63" t="n">
        <v>-0.29</v>
      </c>
      <c r="E126" s="64" t="n">
        <f aca="false">C126+D126</f>
        <v>3.981</v>
      </c>
      <c r="F126" s="64"/>
      <c r="G126" s="63" t="n">
        <v>11.8280233804348</v>
      </c>
    </row>
    <row r="127" customFormat="false" ht="12.75" hidden="false" customHeight="false" outlineLevel="0" collapsed="false">
      <c r="A127" s="0" t="n">
        <f aca="false">YEAR(B127)</f>
        <v>2011</v>
      </c>
      <c r="B127" s="67" t="n">
        <f aca="false">EOMONTH(B126,1)</f>
        <v>40663</v>
      </c>
      <c r="C127" s="63" t="n">
        <v>4.116</v>
      </c>
      <c r="D127" s="63" t="n">
        <v>0</v>
      </c>
      <c r="E127" s="64" t="n">
        <f aca="false">C127+D127</f>
        <v>4.116</v>
      </c>
      <c r="F127" s="64"/>
      <c r="G127" s="63" t="n">
        <v>11.6170237333333</v>
      </c>
    </row>
    <row r="128" customFormat="false" ht="12.75" hidden="false" customHeight="false" outlineLevel="0" collapsed="false">
      <c r="A128" s="0" t="n">
        <f aca="false">YEAR(B128)</f>
        <v>2011</v>
      </c>
      <c r="B128" s="67" t="n">
        <f aca="false">EOMONTH(B127,1)</f>
        <v>40694</v>
      </c>
      <c r="C128" s="63" t="n">
        <v>4.081</v>
      </c>
      <c r="D128" s="63" t="n">
        <v>0</v>
      </c>
      <c r="E128" s="64" t="n">
        <f aca="false">C128+D128</f>
        <v>4.081</v>
      </c>
      <c r="F128" s="64"/>
      <c r="G128" s="63" t="n">
        <v>11.6405167659091</v>
      </c>
    </row>
    <row r="129" customFormat="false" ht="12.75" hidden="false" customHeight="false" outlineLevel="0" collapsed="false">
      <c r="A129" s="0" t="n">
        <f aca="false">YEAR(B129)</f>
        <v>2011</v>
      </c>
      <c r="B129" s="67" t="n">
        <f aca="false">EOMONTH(B128,1)</f>
        <v>40724</v>
      </c>
      <c r="C129" s="63" t="n">
        <v>4.101</v>
      </c>
      <c r="D129" s="63" t="n">
        <v>0</v>
      </c>
      <c r="E129" s="64" t="n">
        <f aca="false">C129+D129</f>
        <v>4.101</v>
      </c>
      <c r="F129" s="64"/>
      <c r="G129" s="63" t="n">
        <v>11.6645542681818</v>
      </c>
    </row>
    <row r="130" customFormat="false" ht="12.75" hidden="false" customHeight="false" outlineLevel="0" collapsed="false">
      <c r="A130" s="0" t="n">
        <f aca="false">YEAR(B130)</f>
        <v>2011</v>
      </c>
      <c r="B130" s="67" t="n">
        <f aca="false">EOMONTH(B129,1)</f>
        <v>40755</v>
      </c>
      <c r="C130" s="63" t="n">
        <v>4.094</v>
      </c>
      <c r="D130" s="63" t="n">
        <v>0</v>
      </c>
      <c r="E130" s="64" t="n">
        <f aca="false">C130+D130</f>
        <v>4.094</v>
      </c>
      <c r="F130" s="64"/>
      <c r="G130" s="63" t="n">
        <v>11.9325849125</v>
      </c>
    </row>
    <row r="131" customFormat="false" ht="12.75" hidden="false" customHeight="false" outlineLevel="0" collapsed="false">
      <c r="A131" s="0" t="n">
        <f aca="false">YEAR(B131)</f>
        <v>2011</v>
      </c>
      <c r="B131" s="67" t="n">
        <f aca="false">EOMONTH(B130,1)</f>
        <v>40786</v>
      </c>
      <c r="C131" s="63" t="n">
        <v>4.096</v>
      </c>
      <c r="D131" s="63" t="n">
        <v>0</v>
      </c>
      <c r="E131" s="64" t="n">
        <f aca="false">C131+D131</f>
        <v>4.096</v>
      </c>
      <c r="F131" s="64"/>
      <c r="G131" s="63" t="n">
        <v>11.9561945326087</v>
      </c>
    </row>
    <row r="132" customFormat="false" ht="12.75" hidden="false" customHeight="false" outlineLevel="0" collapsed="false">
      <c r="A132" s="0" t="n">
        <f aca="false">YEAR(B132)</f>
        <v>2011</v>
      </c>
      <c r="B132" s="67" t="n">
        <f aca="false">EOMONTH(B131,1)</f>
        <v>40816</v>
      </c>
      <c r="C132" s="63" t="n">
        <v>4.113</v>
      </c>
      <c r="D132" s="63" t="n">
        <v>0</v>
      </c>
      <c r="E132" s="64" t="n">
        <f aca="false">C132+D132</f>
        <v>4.113</v>
      </c>
      <c r="F132" s="64"/>
      <c r="G132" s="63" t="n">
        <v>11.9799657181818</v>
      </c>
    </row>
    <row r="133" customFormat="false" ht="12.75" hidden="false" customHeight="false" outlineLevel="0" collapsed="false">
      <c r="A133" s="0" t="n">
        <f aca="false">YEAR(B133)</f>
        <v>2011</v>
      </c>
      <c r="B133" s="67" t="n">
        <f aca="false">EOMONTH(B132,1)</f>
        <v>40847</v>
      </c>
      <c r="C133" s="63" t="n">
        <v>4.123</v>
      </c>
      <c r="D133" s="63" t="n">
        <v>0</v>
      </c>
      <c r="E133" s="64" t="n">
        <f aca="false">C133+D133</f>
        <v>4.123</v>
      </c>
      <c r="F133" s="64"/>
      <c r="G133" s="63" t="n">
        <v>12.7100818333333</v>
      </c>
    </row>
    <row r="134" customFormat="false" ht="12.75" hidden="false" customHeight="false" outlineLevel="0" collapsed="false">
      <c r="A134" s="0" t="n">
        <f aca="false">YEAR(B134)</f>
        <v>2011</v>
      </c>
      <c r="B134" s="67" t="n">
        <f aca="false">EOMONTH(B133,1)</f>
        <v>40877</v>
      </c>
      <c r="C134" s="63" t="n">
        <v>4.268</v>
      </c>
      <c r="D134" s="63" t="n">
        <v>0</v>
      </c>
      <c r="E134" s="64" t="n">
        <f aca="false">C134+D134</f>
        <v>4.268</v>
      </c>
      <c r="F134" s="64"/>
      <c r="G134" s="63" t="n">
        <v>12.7339832181818</v>
      </c>
    </row>
    <row r="135" customFormat="false" ht="12.75" hidden="false" customHeight="false" outlineLevel="0" collapsed="false">
      <c r="A135" s="0" t="n">
        <f aca="false">YEAR(B135)</f>
        <v>2011</v>
      </c>
      <c r="B135" s="67" t="n">
        <f aca="false">EOMONTH(B134,1)</f>
        <v>40908</v>
      </c>
      <c r="C135" s="63" t="n">
        <v>4.408</v>
      </c>
      <c r="D135" s="63" t="n">
        <v>0</v>
      </c>
      <c r="E135" s="64" t="n">
        <f aca="false">C135+D135</f>
        <v>4.408</v>
      </c>
      <c r="F135" s="64"/>
      <c r="G135" s="63" t="n">
        <v>12.7576123681818</v>
      </c>
    </row>
    <row r="136" customFormat="false" ht="12.75" hidden="false" customHeight="false" outlineLevel="0" collapsed="false">
      <c r="A136" s="0" t="n">
        <f aca="false">YEAR(B136)</f>
        <v>2012</v>
      </c>
      <c r="B136" s="67" t="n">
        <f aca="false">EOMONTH(B135,1)</f>
        <v>40939</v>
      </c>
      <c r="C136" s="63" t="n">
        <v>4.681</v>
      </c>
      <c r="D136" s="63" t="n">
        <v>0</v>
      </c>
      <c r="E136" s="64" t="n">
        <f aca="false">C136+D136</f>
        <v>4.681</v>
      </c>
      <c r="F136" s="64"/>
      <c r="G136" s="63" t="n">
        <v>12.0636579659091</v>
      </c>
    </row>
    <row r="137" customFormat="false" ht="12.75" hidden="false" customHeight="false" outlineLevel="0" collapsed="false">
      <c r="A137" s="0" t="n">
        <f aca="false">YEAR(B137)</f>
        <v>2012</v>
      </c>
      <c r="B137" s="67" t="n">
        <f aca="false">EOMONTH(B136,1)</f>
        <v>40968</v>
      </c>
      <c r="C137" s="63" t="n">
        <v>4.536</v>
      </c>
      <c r="D137" s="63" t="n">
        <v>0</v>
      </c>
      <c r="E137" s="64" t="n">
        <f aca="false">C137+D137</f>
        <v>4.536</v>
      </c>
      <c r="F137" s="64"/>
      <c r="G137" s="63" t="n">
        <v>12.0874232333333</v>
      </c>
    </row>
    <row r="138" customFormat="false" ht="12.75" hidden="false" customHeight="false" outlineLevel="0" collapsed="false">
      <c r="A138" s="0" t="n">
        <f aca="false">YEAR(B138)</f>
        <v>2012</v>
      </c>
      <c r="B138" s="67" t="n">
        <f aca="false">EOMONTH(B137,1)</f>
        <v>40999</v>
      </c>
      <c r="C138" s="63" t="n">
        <v>4.401</v>
      </c>
      <c r="D138" s="63" t="n">
        <v>0</v>
      </c>
      <c r="E138" s="64" t="n">
        <f aca="false">C138+D138</f>
        <v>4.401</v>
      </c>
      <c r="F138" s="64"/>
      <c r="G138" s="63" t="n">
        <v>12.1113246181818</v>
      </c>
    </row>
    <row r="139" customFormat="false" ht="12.75" hidden="false" customHeight="false" outlineLevel="0" collapsed="false">
      <c r="A139" s="0" t="n">
        <f aca="false">YEAR(B139)</f>
        <v>2012</v>
      </c>
      <c r="B139" s="67" t="n">
        <f aca="false">EOMONTH(B138,1)</f>
        <v>41029</v>
      </c>
      <c r="C139" s="63" t="n">
        <v>4.246</v>
      </c>
      <c r="D139" s="63" t="n">
        <v>0</v>
      </c>
      <c r="E139" s="64" t="n">
        <f aca="false">C139+D139</f>
        <v>4.246</v>
      </c>
      <c r="F139" s="64"/>
      <c r="G139" s="63" t="n">
        <v>11.9001457357143</v>
      </c>
    </row>
    <row r="140" customFormat="false" ht="12.75" hidden="false" customHeight="false" outlineLevel="0" collapsed="false">
      <c r="A140" s="0" t="n">
        <f aca="false">YEAR(B140)</f>
        <v>2012</v>
      </c>
      <c r="B140" s="67" t="n">
        <f aca="false">EOMONTH(B139,1)</f>
        <v>41060</v>
      </c>
      <c r="C140" s="63" t="n">
        <v>4.211</v>
      </c>
      <c r="D140" s="63" t="n">
        <v>0</v>
      </c>
      <c r="E140" s="64" t="n">
        <f aca="false">C140+D140</f>
        <v>4.211</v>
      </c>
      <c r="F140" s="64"/>
      <c r="G140" s="63" t="n">
        <v>11.9247234804348</v>
      </c>
    </row>
    <row r="141" customFormat="false" ht="12.75" hidden="false" customHeight="false" outlineLevel="0" collapsed="false">
      <c r="A141" s="0" t="n">
        <f aca="false">YEAR(B141)</f>
        <v>2012</v>
      </c>
      <c r="B141" s="67" t="n">
        <f aca="false">EOMONTH(B140,1)</f>
        <v>41090</v>
      </c>
      <c r="C141" s="63" t="n">
        <v>4.231</v>
      </c>
      <c r="D141" s="63" t="n">
        <v>0</v>
      </c>
      <c r="E141" s="64" t="n">
        <f aca="false">C141+D141</f>
        <v>4.231</v>
      </c>
      <c r="F141" s="64"/>
      <c r="G141" s="63" t="n">
        <v>11.9478318333333</v>
      </c>
    </row>
    <row r="142" customFormat="false" ht="12.75" hidden="false" customHeight="false" outlineLevel="0" collapsed="false">
      <c r="A142" s="0" t="n">
        <f aca="false">YEAR(B142)</f>
        <v>2012</v>
      </c>
      <c r="B142" s="67" t="n">
        <f aca="false">EOMONTH(B141,1)</f>
        <v>41121</v>
      </c>
      <c r="C142" s="63" t="n">
        <v>4.224</v>
      </c>
      <c r="D142" s="63" t="n">
        <v>0</v>
      </c>
      <c r="E142" s="64" t="n">
        <f aca="false">C142+D142</f>
        <v>4.224</v>
      </c>
      <c r="F142" s="64"/>
      <c r="G142" s="63" t="n">
        <v>12.2159849833333</v>
      </c>
    </row>
    <row r="143" customFormat="false" ht="12.75" hidden="false" customHeight="false" outlineLevel="0" collapsed="false">
      <c r="A143" s="0" t="n">
        <f aca="false">YEAR(B143)</f>
        <v>2012</v>
      </c>
      <c r="B143" s="67" t="n">
        <f aca="false">EOMONTH(B142,1)</f>
        <v>41152</v>
      </c>
      <c r="C143" s="63" t="n">
        <v>4.226</v>
      </c>
      <c r="D143" s="63" t="n">
        <v>0</v>
      </c>
      <c r="E143" s="64" t="n">
        <f aca="false">C143+D143</f>
        <v>4.226</v>
      </c>
      <c r="F143" s="64"/>
      <c r="G143" s="63" t="n">
        <v>12.2401349304348</v>
      </c>
    </row>
    <row r="144" customFormat="false" ht="12.75" hidden="false" customHeight="false" outlineLevel="0" collapsed="false">
      <c r="A144" s="0" t="n">
        <f aca="false">YEAR(B144)</f>
        <v>2012</v>
      </c>
      <c r="B144" s="67" t="n">
        <f aca="false">EOMONTH(B143,1)</f>
        <v>41182</v>
      </c>
      <c r="C144" s="63" t="n">
        <v>4.243</v>
      </c>
      <c r="D144" s="63" t="n">
        <v>0</v>
      </c>
      <c r="E144" s="64" t="n">
        <f aca="false">C144+D144</f>
        <v>4.243</v>
      </c>
      <c r="F144" s="64"/>
      <c r="G144" s="63" t="n">
        <v>12.262943825</v>
      </c>
    </row>
    <row r="145" customFormat="false" ht="12.75" hidden="false" customHeight="false" outlineLevel="0" collapsed="false">
      <c r="A145" s="0" t="n">
        <f aca="false">YEAR(B145)</f>
        <v>2012</v>
      </c>
      <c r="B145" s="67" t="n">
        <f aca="false">EOMONTH(B144,1)</f>
        <v>41213</v>
      </c>
      <c r="C145" s="63" t="n">
        <v>4.253</v>
      </c>
      <c r="D145" s="63" t="n">
        <v>0</v>
      </c>
      <c r="E145" s="64" t="n">
        <f aca="false">C145+D145</f>
        <v>4.253</v>
      </c>
      <c r="F145" s="64"/>
      <c r="G145" s="63" t="n">
        <v>12.9937618326087</v>
      </c>
    </row>
    <row r="146" customFormat="false" ht="12.75" hidden="false" customHeight="false" outlineLevel="0" collapsed="false">
      <c r="A146" s="0" t="n">
        <f aca="false">YEAR(B146)</f>
        <v>2012</v>
      </c>
      <c r="B146" s="67" t="n">
        <f aca="false">EOMONTH(B145,1)</f>
        <v>41243</v>
      </c>
      <c r="C146" s="63" t="n">
        <v>4.398</v>
      </c>
      <c r="D146" s="63" t="n">
        <v>0</v>
      </c>
      <c r="E146" s="64" t="n">
        <f aca="false">C146+D146</f>
        <v>4.398</v>
      </c>
      <c r="F146" s="64"/>
      <c r="G146" s="63" t="n">
        <v>13.0175330181818</v>
      </c>
    </row>
    <row r="147" customFormat="false" ht="12.75" hidden="false" customHeight="false" outlineLevel="0" collapsed="false">
      <c r="A147" s="0" t="n">
        <f aca="false">YEAR(B147)</f>
        <v>2012</v>
      </c>
      <c r="B147" s="67" t="n">
        <f aca="false">EOMONTH(B146,1)</f>
        <v>41274</v>
      </c>
      <c r="C147" s="63" t="n">
        <v>4.538</v>
      </c>
      <c r="D147" s="63" t="n">
        <v>0</v>
      </c>
      <c r="E147" s="64" t="n">
        <f aca="false">C147+D147</f>
        <v>4.538</v>
      </c>
      <c r="F147" s="64"/>
      <c r="G147" s="63" t="n">
        <v>13.040590475</v>
      </c>
    </row>
    <row r="148" customFormat="false" ht="12.75" hidden="false" customHeight="false" outlineLevel="0" collapsed="false">
      <c r="A148" s="0" t="n">
        <f aca="false">YEAR(B148)</f>
        <v>2013</v>
      </c>
      <c r="B148" s="67" t="n">
        <f aca="false">EOMONTH(B147,1)</f>
        <v>41305</v>
      </c>
      <c r="C148" s="63" t="n">
        <v>4.826</v>
      </c>
      <c r="D148" s="63" t="n">
        <v>0</v>
      </c>
      <c r="E148" s="64" t="n">
        <f aca="false">C148+D148</f>
        <v>4.826</v>
      </c>
      <c r="F148" s="64"/>
      <c r="G148" s="63" t="n">
        <v>12.3480244704545</v>
      </c>
    </row>
    <row r="149" customFormat="false" ht="12.75" hidden="false" customHeight="false" outlineLevel="0" collapsed="false">
      <c r="A149" s="0" t="n">
        <f aca="false">YEAR(B149)</f>
        <v>2013</v>
      </c>
      <c r="B149" s="67" t="n">
        <f aca="false">EOMONTH(B148,1)</f>
        <v>41333</v>
      </c>
      <c r="C149" s="63" t="n">
        <v>4.681</v>
      </c>
      <c r="D149" s="63" t="n">
        <v>0</v>
      </c>
      <c r="E149" s="64" t="n">
        <f aca="false">C149+D149</f>
        <v>4.681</v>
      </c>
      <c r="F149" s="64"/>
      <c r="G149" s="63" t="n">
        <v>12.370673575</v>
      </c>
    </row>
    <row r="150" customFormat="false" ht="12.75" hidden="false" customHeight="false" outlineLevel="0" collapsed="false">
      <c r="A150" s="0" t="n">
        <f aca="false">YEAR(B150)</f>
        <v>2013</v>
      </c>
      <c r="B150" s="67" t="n">
        <f aca="false">EOMONTH(B149,1)</f>
        <v>41364</v>
      </c>
      <c r="C150" s="63" t="n">
        <v>4.546</v>
      </c>
      <c r="D150" s="63" t="n">
        <v>0</v>
      </c>
      <c r="E150" s="64" t="n">
        <f aca="false">C150+D150</f>
        <v>4.546</v>
      </c>
      <c r="F150" s="64"/>
      <c r="G150" s="63" t="n">
        <v>12.3946021833333</v>
      </c>
    </row>
    <row r="151" customFormat="false" ht="12.75" hidden="false" customHeight="false" outlineLevel="0" collapsed="false">
      <c r="A151" s="0" t="n">
        <f aca="false">YEAR(B151)</f>
        <v>2013</v>
      </c>
      <c r="B151" s="67" t="n">
        <f aca="false">EOMONTH(B150,1)</f>
        <v>41394</v>
      </c>
      <c r="C151" s="63" t="n">
        <v>4.391</v>
      </c>
      <c r="D151" s="63" t="n">
        <v>0</v>
      </c>
      <c r="E151" s="64" t="n">
        <f aca="false">C151+D151</f>
        <v>4.391</v>
      </c>
      <c r="F151" s="64"/>
      <c r="G151" s="63" t="n">
        <v>12.1839872159091</v>
      </c>
    </row>
    <row r="152" customFormat="false" ht="12.75" hidden="false" customHeight="false" outlineLevel="0" collapsed="false">
      <c r="A152" s="0" t="n">
        <f aca="false">YEAR(B152)</f>
        <v>2013</v>
      </c>
      <c r="B152" s="67" t="n">
        <f aca="false">EOMONTH(B151,1)</f>
        <v>41425</v>
      </c>
      <c r="C152" s="63" t="n">
        <v>4.356</v>
      </c>
      <c r="D152" s="63" t="n">
        <v>0</v>
      </c>
      <c r="E152" s="64" t="n">
        <f aca="false">C152+D152</f>
        <v>4.356</v>
      </c>
      <c r="F152" s="64"/>
      <c r="G152" s="63" t="n">
        <v>12.2082732804348</v>
      </c>
    </row>
    <row r="153" customFormat="false" ht="12.75" hidden="false" customHeight="false" outlineLevel="0" collapsed="false">
      <c r="A153" s="0" t="n">
        <f aca="false">YEAR(B153)</f>
        <v>2013</v>
      </c>
      <c r="B153" s="67" t="n">
        <f aca="false">EOMONTH(B152,1)</f>
        <v>41455</v>
      </c>
      <c r="C153" s="63" t="n">
        <v>4.376</v>
      </c>
      <c r="D153" s="63" t="n">
        <v>0</v>
      </c>
      <c r="E153" s="64" t="n">
        <f aca="false">C153+D153</f>
        <v>4.376</v>
      </c>
      <c r="F153" s="64"/>
      <c r="G153" s="63" t="n">
        <v>12.231082175</v>
      </c>
    </row>
    <row r="154" customFormat="false" ht="12.75" hidden="false" customHeight="false" outlineLevel="0" collapsed="false">
      <c r="A154" s="0" t="n">
        <f aca="false">YEAR(B154)</f>
        <v>2013</v>
      </c>
      <c r="B154" s="67" t="n">
        <f aca="false">EOMONTH(B153,1)</f>
        <v>41486</v>
      </c>
      <c r="C154" s="63" t="n">
        <v>4.369</v>
      </c>
      <c r="D154" s="63" t="n">
        <v>0</v>
      </c>
      <c r="E154" s="64" t="n">
        <f aca="false">C154+D154</f>
        <v>4.369</v>
      </c>
      <c r="F154" s="64"/>
      <c r="G154" s="63" t="n">
        <v>12.4998070181818</v>
      </c>
    </row>
    <row r="155" customFormat="false" ht="12.75" hidden="false" customHeight="false" outlineLevel="0" collapsed="false">
      <c r="A155" s="0" t="n">
        <f aca="false">YEAR(B155)</f>
        <v>2013</v>
      </c>
      <c r="B155" s="67" t="n">
        <f aca="false">EOMONTH(B154,1)</f>
        <v>41517</v>
      </c>
      <c r="C155" s="63" t="n">
        <v>4.371</v>
      </c>
      <c r="D155" s="63" t="n">
        <v>0</v>
      </c>
      <c r="E155" s="64" t="n">
        <f aca="false">C155+D155</f>
        <v>4.371</v>
      </c>
      <c r="F155" s="64"/>
      <c r="G155" s="63" t="n">
        <v>12.5234361681818</v>
      </c>
    </row>
    <row r="156" customFormat="false" ht="12.75" hidden="false" customHeight="false" outlineLevel="0" collapsed="false">
      <c r="A156" s="0" t="n">
        <f aca="false">YEAR(B156)</f>
        <v>2013</v>
      </c>
      <c r="B156" s="67" t="n">
        <f aca="false">EOMONTH(B155,1)</f>
        <v>41547</v>
      </c>
      <c r="C156" s="63" t="n">
        <v>4.388</v>
      </c>
      <c r="D156" s="63" t="n">
        <v>0</v>
      </c>
      <c r="E156" s="64" t="n">
        <f aca="false">C156+D156</f>
        <v>4.388</v>
      </c>
      <c r="F156" s="64"/>
      <c r="G156" s="63" t="n">
        <v>12.5463652857143</v>
      </c>
    </row>
    <row r="157" customFormat="false" ht="12.75" hidden="false" customHeight="false" outlineLevel="0" collapsed="false">
      <c r="A157" s="0" t="n">
        <f aca="false">YEAR(B157)</f>
        <v>2013</v>
      </c>
      <c r="B157" s="67" t="n">
        <f aca="false">EOMONTH(B156,1)</f>
        <v>41578</v>
      </c>
      <c r="C157" s="63" t="n">
        <v>4.398</v>
      </c>
      <c r="D157" s="63" t="n">
        <v>0</v>
      </c>
      <c r="E157" s="64" t="n">
        <f aca="false">C157+D157</f>
        <v>4.398</v>
      </c>
      <c r="F157" s="64"/>
      <c r="G157" s="63" t="n">
        <v>13.2777022304348</v>
      </c>
    </row>
    <row r="158" customFormat="false" ht="12.75" hidden="false" customHeight="false" outlineLevel="0" collapsed="false">
      <c r="A158" s="0" t="n">
        <f aca="false">YEAR(B158)</f>
        <v>2013</v>
      </c>
      <c r="B158" s="67" t="n">
        <f aca="false">EOMONTH(B157,1)</f>
        <v>41608</v>
      </c>
      <c r="C158" s="63" t="n">
        <v>4.543</v>
      </c>
      <c r="D158" s="63" t="n">
        <v>0</v>
      </c>
      <c r="E158" s="64" t="n">
        <f aca="false">C158+D158</f>
        <v>4.543</v>
      </c>
      <c r="F158" s="64"/>
      <c r="G158" s="63" t="n">
        <v>13.3008105833333</v>
      </c>
    </row>
    <row r="159" customFormat="false" ht="12.75" hidden="false" customHeight="false" outlineLevel="0" collapsed="false">
      <c r="A159" s="0" t="n">
        <f aca="false">YEAR(B159)</f>
        <v>2013</v>
      </c>
      <c r="B159" s="67" t="n">
        <f aca="false">EOMONTH(B158,1)</f>
        <v>41639</v>
      </c>
      <c r="C159" s="63" t="n">
        <v>4.683</v>
      </c>
      <c r="D159" s="63" t="n">
        <v>0</v>
      </c>
      <c r="E159" s="64" t="n">
        <f aca="false">C159+D159</f>
        <v>4.683</v>
      </c>
      <c r="F159" s="64"/>
      <c r="G159" s="63" t="n">
        <v>13.3240119357143</v>
      </c>
    </row>
    <row r="160" customFormat="false" ht="12.75" hidden="false" customHeight="false" outlineLevel="0" collapsed="false">
      <c r="A160" s="0" t="n">
        <f aca="false">YEAR(B160)</f>
        <v>2014</v>
      </c>
      <c r="B160" s="67" t="n">
        <f aca="false">EOMONTH(B159,1)</f>
        <v>41670</v>
      </c>
      <c r="C160" s="63" t="n">
        <v>4.976</v>
      </c>
      <c r="D160" s="63" t="n">
        <v>0</v>
      </c>
      <c r="E160" s="64" t="n">
        <f aca="false">C160+D160</f>
        <v>4.976</v>
      </c>
      <c r="F160" s="64"/>
      <c r="G160" s="63" t="n">
        <v>12.6315742704545</v>
      </c>
    </row>
    <row r="161" customFormat="false" ht="12.75" hidden="false" customHeight="false" outlineLevel="0" collapsed="false">
      <c r="A161" s="0" t="n">
        <f aca="false">YEAR(B161)</f>
        <v>2014</v>
      </c>
      <c r="B161" s="67" t="n">
        <f aca="false">EOMONTH(B160,1)</f>
        <v>41698</v>
      </c>
      <c r="C161" s="63" t="n">
        <v>4.831</v>
      </c>
      <c r="D161" s="63" t="n">
        <v>0</v>
      </c>
      <c r="E161" s="64" t="n">
        <f aca="false">C161+D161</f>
        <v>4.831</v>
      </c>
      <c r="F161" s="64"/>
      <c r="G161" s="63" t="n">
        <v>12.654223375</v>
      </c>
    </row>
    <row r="162" customFormat="false" ht="12.75" hidden="false" customHeight="false" outlineLevel="0" collapsed="false">
      <c r="A162" s="0" t="n">
        <f aca="false">YEAR(B162)</f>
        <v>2014</v>
      </c>
      <c r="B162" s="67" t="n">
        <f aca="false">EOMONTH(B161,1)</f>
        <v>41729</v>
      </c>
      <c r="C162" s="63" t="n">
        <v>4.696</v>
      </c>
      <c r="D162" s="63" t="n">
        <v>0</v>
      </c>
      <c r="E162" s="64" t="n">
        <f aca="false">C162+D162</f>
        <v>4.696</v>
      </c>
      <c r="F162" s="64"/>
      <c r="G162" s="63" t="n">
        <v>12.6635065833333</v>
      </c>
    </row>
    <row r="163" customFormat="false" ht="12.75" hidden="false" customHeight="false" outlineLevel="0" collapsed="false">
      <c r="A163" s="0" t="n">
        <f aca="false">YEAR(B163)</f>
        <v>2014</v>
      </c>
      <c r="B163" s="67" t="n">
        <f aca="false">EOMONTH(B162,1)</f>
        <v>41759</v>
      </c>
      <c r="C163" s="63" t="n">
        <v>4.541</v>
      </c>
      <c r="D163" s="63" t="n">
        <v>0</v>
      </c>
      <c r="E163" s="64" t="n">
        <f aca="false">C163+D163</f>
        <v>4.541</v>
      </c>
      <c r="F163" s="64"/>
      <c r="G163" s="63" t="n">
        <v>12.4386545681818</v>
      </c>
    </row>
    <row r="164" customFormat="false" ht="12.75" hidden="false" customHeight="false" outlineLevel="0" collapsed="false">
      <c r="A164" s="0" t="n">
        <f aca="false">YEAR(B164)</f>
        <v>2014</v>
      </c>
      <c r="B164" s="67" t="n">
        <f aca="false">EOMONTH(B163,1)</f>
        <v>41790</v>
      </c>
      <c r="C164" s="63" t="n">
        <v>4.506</v>
      </c>
      <c r="D164" s="63" t="n">
        <v>0</v>
      </c>
      <c r="E164" s="64" t="n">
        <f aca="false">C164+D164</f>
        <v>4.506</v>
      </c>
      <c r="F164" s="64"/>
      <c r="G164" s="63" t="n">
        <v>12.4476383181818</v>
      </c>
    </row>
    <row r="165" customFormat="false" ht="12.75" hidden="false" customHeight="false" outlineLevel="0" collapsed="false">
      <c r="A165" s="0" t="n">
        <f aca="false">YEAR(B165)</f>
        <v>2014</v>
      </c>
      <c r="B165" s="67" t="n">
        <f aca="false">EOMONTH(B164,1)</f>
        <v>41820</v>
      </c>
      <c r="C165" s="63" t="n">
        <v>4.526</v>
      </c>
      <c r="D165" s="63" t="n">
        <v>0</v>
      </c>
      <c r="E165" s="64" t="n">
        <f aca="false">C165+D165</f>
        <v>4.526</v>
      </c>
      <c r="F165" s="64"/>
      <c r="G165" s="63" t="n">
        <v>12.4559220357143</v>
      </c>
    </row>
    <row r="166" customFormat="false" ht="12.75" hidden="false" customHeight="false" outlineLevel="0" collapsed="false">
      <c r="A166" s="0" t="n">
        <f aca="false">YEAR(B166)</f>
        <v>2014</v>
      </c>
      <c r="B166" s="67" t="n">
        <f aca="false">EOMONTH(B165,1)</f>
        <v>41851</v>
      </c>
      <c r="C166" s="63" t="n">
        <v>4.519</v>
      </c>
      <c r="D166" s="63" t="n">
        <v>0</v>
      </c>
      <c r="E166" s="64" t="n">
        <f aca="false">C166+D166</f>
        <v>4.519</v>
      </c>
      <c r="F166" s="64"/>
      <c r="G166" s="63" t="n">
        <v>12.7105381704545</v>
      </c>
    </row>
    <row r="167" customFormat="false" ht="12.75" hidden="false" customHeight="false" outlineLevel="0" collapsed="false">
      <c r="A167" s="0" t="n">
        <f aca="false">YEAR(B167)</f>
        <v>2014</v>
      </c>
      <c r="B167" s="67" t="n">
        <f aca="false">EOMONTH(B166,1)</f>
        <v>41882</v>
      </c>
      <c r="C167" s="63" t="n">
        <v>4.521</v>
      </c>
      <c r="D167" s="63" t="n">
        <v>0</v>
      </c>
      <c r="E167" s="64" t="n">
        <f aca="false">C167+D167</f>
        <v>4.521</v>
      </c>
      <c r="F167" s="64"/>
      <c r="G167" s="63" t="n">
        <v>12.7188413333333</v>
      </c>
    </row>
    <row r="168" customFormat="false" ht="12.75" hidden="false" customHeight="false" outlineLevel="0" collapsed="false">
      <c r="A168" s="0" t="n">
        <f aca="false">YEAR(B168)</f>
        <v>2014</v>
      </c>
      <c r="B168" s="67" t="n">
        <f aca="false">EOMONTH(B167,1)</f>
        <v>41912</v>
      </c>
      <c r="C168" s="63" t="n">
        <v>4.538</v>
      </c>
      <c r="D168" s="63" t="n">
        <v>0</v>
      </c>
      <c r="E168" s="64" t="n">
        <f aca="false">C168+D168</f>
        <v>4.538</v>
      </c>
      <c r="F168" s="64"/>
      <c r="G168" s="63" t="n">
        <v>12.7276889659091</v>
      </c>
    </row>
    <row r="169" customFormat="false" ht="12.75" hidden="false" customHeight="false" outlineLevel="0" collapsed="false">
      <c r="A169" s="0" t="n">
        <f aca="false">YEAR(B169)</f>
        <v>2014</v>
      </c>
      <c r="B169" s="67" t="n">
        <f aca="false">EOMONTH(B168,1)</f>
        <v>41943</v>
      </c>
      <c r="C169" s="63" t="n">
        <v>4.548</v>
      </c>
      <c r="D169" s="63" t="n">
        <v>0</v>
      </c>
      <c r="E169" s="64" t="n">
        <f aca="false">C169+D169</f>
        <v>4.548</v>
      </c>
      <c r="F169" s="64"/>
      <c r="G169" s="63" t="n">
        <v>13.4440888304347</v>
      </c>
    </row>
    <row r="170" customFormat="false" ht="12.75" hidden="false" customHeight="false" outlineLevel="0" collapsed="false">
      <c r="A170" s="0" t="n">
        <f aca="false">YEAR(B170)</f>
        <v>2014</v>
      </c>
      <c r="B170" s="67" t="n">
        <f aca="false">EOMONTH(B169,1)</f>
        <v>41973</v>
      </c>
      <c r="C170" s="63" t="n">
        <v>4.693</v>
      </c>
      <c r="D170" s="63" t="n">
        <v>0</v>
      </c>
      <c r="E170" s="64" t="n">
        <f aca="false">C170+D170</f>
        <v>4.693</v>
      </c>
      <c r="F170" s="64"/>
      <c r="G170" s="63" t="n">
        <v>13.452252325</v>
      </c>
    </row>
    <row r="171" customFormat="false" ht="12.75" hidden="false" customHeight="false" outlineLevel="0" collapsed="false">
      <c r="A171" s="0" t="n">
        <f aca="false">YEAR(B171)</f>
        <v>2014</v>
      </c>
      <c r="B171" s="67" t="n">
        <f aca="false">EOMONTH(B170,1)</f>
        <v>42004</v>
      </c>
      <c r="C171" s="63" t="n">
        <v>4.833</v>
      </c>
      <c r="D171" s="63" t="n">
        <v>0</v>
      </c>
      <c r="E171" s="64" t="n">
        <f aca="false">C171+D171</f>
        <v>4.833</v>
      </c>
      <c r="F171" s="64"/>
      <c r="G171" s="63" t="n">
        <v>13.4613994159091</v>
      </c>
    </row>
    <row r="172" customFormat="false" ht="12.75" hidden="false" customHeight="false" outlineLevel="0" collapsed="false">
      <c r="A172" s="0" t="n">
        <f aca="false">YEAR(B172)</f>
        <v>2015</v>
      </c>
      <c r="B172" s="67" t="n">
        <f aca="false">EOMONTH(B171,1)</f>
        <v>42035</v>
      </c>
      <c r="C172" s="63" t="n">
        <v>5.131</v>
      </c>
      <c r="D172" s="63" t="n">
        <v>0</v>
      </c>
      <c r="E172" s="64" t="n">
        <f aca="false">C172+D172</f>
        <v>5.131</v>
      </c>
      <c r="F172" s="64"/>
      <c r="G172" s="63" t="n">
        <v>12.7537718809523</v>
      </c>
    </row>
    <row r="173" customFormat="false" ht="12.75" hidden="false" customHeight="false" outlineLevel="0" collapsed="false">
      <c r="A173" s="0" t="n">
        <f aca="false">YEAR(B173)</f>
        <v>2015</v>
      </c>
      <c r="B173" s="67" t="n">
        <f aca="false">EOMONTH(B172,1)</f>
        <v>42063</v>
      </c>
      <c r="C173" s="63" t="n">
        <v>4.986</v>
      </c>
      <c r="D173" s="63" t="n">
        <v>0</v>
      </c>
      <c r="E173" s="64" t="n">
        <f aca="false">C173+D173</f>
        <v>4.986</v>
      </c>
      <c r="F173" s="64"/>
      <c r="G173" s="63" t="n">
        <v>12.7615791875</v>
      </c>
    </row>
    <row r="174" customFormat="false" ht="12.75" hidden="false" customHeight="false" outlineLevel="0" collapsed="false">
      <c r="A174" s="0" t="n">
        <f aca="false">YEAR(B174)</f>
        <v>2015</v>
      </c>
      <c r="B174" s="67" t="n">
        <f aca="false">EOMONTH(B173,1)</f>
        <v>42094</v>
      </c>
      <c r="C174" s="63" t="n">
        <v>4.851</v>
      </c>
      <c r="D174" s="63" t="n">
        <v>0</v>
      </c>
      <c r="E174" s="64" t="n">
        <f aca="false">C174+D174</f>
        <v>4.851</v>
      </c>
      <c r="F174" s="64"/>
      <c r="G174" s="63" t="n">
        <v>12.7711754659091</v>
      </c>
    </row>
    <row r="175" customFormat="false" ht="12.75" hidden="false" customHeight="false" outlineLevel="0" collapsed="false">
      <c r="A175" s="0" t="n">
        <f aca="false">YEAR(B175)</f>
        <v>2015</v>
      </c>
      <c r="B175" s="67" t="n">
        <f aca="false">EOMONTH(B174,1)</f>
        <v>42124</v>
      </c>
      <c r="D175" s="0" t="n">
        <v>0</v>
      </c>
      <c r="E175" s="64" t="n">
        <f aca="false">C175+D175</f>
        <v>0</v>
      </c>
    </row>
    <row r="176" customFormat="false" ht="12.75" hidden="false" customHeight="false" outlineLevel="0" collapsed="false">
      <c r="A176" s="0" t="n">
        <f aca="false">YEAR(B176)</f>
        <v>2015</v>
      </c>
      <c r="B176" s="67" t="n">
        <f aca="false">EOMONTH(B175,1)</f>
        <v>42155</v>
      </c>
      <c r="D176" s="0" t="n">
        <v>0</v>
      </c>
      <c r="E176" s="64" t="n">
        <f aca="false">C176+D176</f>
        <v>0</v>
      </c>
    </row>
    <row r="177" customFormat="false" ht="12.75" hidden="false" customHeight="false" outlineLevel="0" collapsed="false">
      <c r="A177" s="0" t="n">
        <f aca="false">YEAR(B177)</f>
        <v>2015</v>
      </c>
      <c r="B177" s="67" t="n">
        <f aca="false">EOMONTH(B176,1)</f>
        <v>42185</v>
      </c>
      <c r="D177" s="0" t="n">
        <v>0</v>
      </c>
      <c r="E177" s="64" t="n">
        <f aca="false">C177+D177</f>
        <v>0</v>
      </c>
    </row>
    <row r="178" customFormat="false" ht="12.75" hidden="false" customHeight="false" outlineLevel="0" collapsed="false">
      <c r="A178" s="0" t="n">
        <f aca="false">YEAR(B178)</f>
        <v>2015</v>
      </c>
      <c r="B178" s="67" t="n">
        <f aca="false">EOMONTH(B177,1)</f>
        <v>42216</v>
      </c>
      <c r="D178" s="0" t="n">
        <v>0</v>
      </c>
      <c r="E178" s="64" t="n">
        <f aca="false">C178+D178</f>
        <v>0</v>
      </c>
    </row>
    <row r="179" customFormat="false" ht="12.75" hidden="false" customHeight="false" outlineLevel="0" collapsed="false">
      <c r="A179" s="0" t="n">
        <f aca="false">YEAR(B179)</f>
        <v>2015</v>
      </c>
      <c r="B179" s="67" t="n">
        <f aca="false">EOMONTH(B178,1)</f>
        <v>42247</v>
      </c>
      <c r="D179" s="0" t="n">
        <v>0</v>
      </c>
      <c r="E179" s="64" t="n">
        <f aca="false">C179+D179</f>
        <v>0</v>
      </c>
    </row>
    <row r="180" customFormat="false" ht="12.75" hidden="false" customHeight="false" outlineLevel="0" collapsed="false">
      <c r="A180" s="0" t="n">
        <f aca="false">YEAR(B180)</f>
        <v>2015</v>
      </c>
      <c r="B180" s="67" t="n">
        <f aca="false">EOMONTH(B179,1)</f>
        <v>42277</v>
      </c>
      <c r="D180" s="0" t="n">
        <v>0</v>
      </c>
      <c r="E180" s="64" t="n">
        <f aca="false">C180+D180</f>
        <v>0</v>
      </c>
    </row>
    <row r="181" customFormat="false" ht="12.75" hidden="false" customHeight="false" outlineLevel="0" collapsed="false">
      <c r="A181" s="0" t="n">
        <f aca="false">YEAR(B181)</f>
        <v>2015</v>
      </c>
      <c r="B181" s="67" t="n">
        <f aca="false">EOMONTH(B180,1)</f>
        <v>42308</v>
      </c>
      <c r="D181" s="0" t="n">
        <v>0</v>
      </c>
      <c r="E181" s="64" t="n">
        <f aca="false">C181+D181</f>
        <v>0</v>
      </c>
    </row>
    <row r="182" customFormat="false" ht="12.75" hidden="false" customHeight="false" outlineLevel="0" collapsed="false">
      <c r="A182" s="0" t="n">
        <f aca="false">YEAR(B182)</f>
        <v>2015</v>
      </c>
      <c r="B182" s="67" t="n">
        <f aca="false">EOMONTH(B181,1)</f>
        <v>42338</v>
      </c>
      <c r="D182" s="0" t="n">
        <v>0</v>
      </c>
      <c r="E182" s="64" t="n">
        <f aca="false">C182+D182</f>
        <v>0</v>
      </c>
    </row>
    <row r="183" customFormat="false" ht="12.75" hidden="false" customHeight="false" outlineLevel="0" collapsed="false">
      <c r="A183" s="0" t="n">
        <f aca="false">YEAR(B183)</f>
        <v>2015</v>
      </c>
      <c r="B183" s="67" t="n">
        <f aca="false">EOMONTH(B182,1)</f>
        <v>42369</v>
      </c>
      <c r="D183" s="0" t="n">
        <v>0</v>
      </c>
      <c r="E183" s="64" t="n">
        <f aca="false">C183+D183</f>
        <v>0</v>
      </c>
    </row>
    <row r="184" customFormat="false" ht="12.75" hidden="false" customHeight="false" outlineLevel="0" collapsed="false">
      <c r="A184" s="0" t="n">
        <f aca="false">YEAR(B184)</f>
        <v>2016</v>
      </c>
      <c r="B184" s="67" t="n">
        <f aca="false">EOMONTH(B183,1)</f>
        <v>42400</v>
      </c>
      <c r="D184" s="0" t="n">
        <v>0</v>
      </c>
      <c r="E184" s="64" t="n">
        <f aca="false">C184+D184</f>
        <v>0</v>
      </c>
    </row>
    <row r="185" customFormat="false" ht="12.75" hidden="false" customHeight="false" outlineLevel="0" collapsed="false">
      <c r="A185" s="0" t="n">
        <f aca="false">YEAR(B185)</f>
        <v>2016</v>
      </c>
      <c r="B185" s="67" t="n">
        <f aca="false">EOMONTH(B184,1)</f>
        <v>42429</v>
      </c>
      <c r="D185" s="0" t="n">
        <v>0</v>
      </c>
      <c r="E185" s="64" t="n">
        <f aca="false">C185+D185</f>
        <v>0</v>
      </c>
    </row>
    <row r="186" customFormat="false" ht="12.75" hidden="false" customHeight="false" outlineLevel="0" collapsed="false">
      <c r="A186" s="0" t="n">
        <f aca="false">YEAR(B186)</f>
        <v>2016</v>
      </c>
      <c r="B186" s="67" t="n">
        <f aca="false">EOMONTH(B185,1)</f>
        <v>42460</v>
      </c>
      <c r="D186" s="0" t="n">
        <v>0</v>
      </c>
      <c r="E186" s="64" t="n">
        <f aca="false">C186+D186</f>
        <v>0</v>
      </c>
    </row>
    <row r="187" customFormat="false" ht="12.75" hidden="false" customHeight="false" outlineLevel="0" collapsed="false">
      <c r="A187" s="0" t="n">
        <f aca="false">YEAR(B187)</f>
        <v>2016</v>
      </c>
      <c r="B187" s="67" t="n">
        <f aca="false">EOMONTH(B186,1)</f>
        <v>42490</v>
      </c>
      <c r="D187" s="0" t="n">
        <v>0</v>
      </c>
      <c r="E187" s="64" t="n">
        <f aca="false">C187+D187</f>
        <v>0</v>
      </c>
    </row>
    <row r="188" customFormat="false" ht="12.75" hidden="false" customHeight="false" outlineLevel="0" collapsed="false">
      <c r="A188" s="0" t="n">
        <f aca="false">YEAR(B188)</f>
        <v>2016</v>
      </c>
      <c r="B188" s="67" t="n">
        <f aca="false">EOMONTH(B187,1)</f>
        <v>42521</v>
      </c>
      <c r="D188" s="0" t="n">
        <v>0</v>
      </c>
      <c r="E188" s="64" t="n">
        <f aca="false">C188+D188</f>
        <v>0</v>
      </c>
    </row>
    <row r="189" customFormat="false" ht="12.75" hidden="false" customHeight="false" outlineLevel="0" collapsed="false">
      <c r="A189" s="0" t="n">
        <f aca="false">YEAR(B189)</f>
        <v>2016</v>
      </c>
      <c r="B189" s="67" t="n">
        <f aca="false">EOMONTH(B188,1)</f>
        <v>42551</v>
      </c>
      <c r="D189" s="0" t="n">
        <v>0</v>
      </c>
      <c r="E189" s="64" t="n">
        <f aca="false">C189+D189</f>
        <v>0</v>
      </c>
    </row>
    <row r="190" customFormat="false" ht="12.75" hidden="false" customHeight="false" outlineLevel="0" collapsed="false">
      <c r="A190" s="0" t="n">
        <f aca="false">YEAR(B190)</f>
        <v>2016</v>
      </c>
      <c r="B190" s="67" t="n">
        <f aca="false">EOMONTH(B189,1)</f>
        <v>42582</v>
      </c>
      <c r="D190" s="0" t="n">
        <v>0</v>
      </c>
      <c r="E190" s="64" t="n">
        <f aca="false">C190+D190</f>
        <v>0</v>
      </c>
    </row>
    <row r="191" customFormat="false" ht="12.75" hidden="false" customHeight="false" outlineLevel="0" collapsed="false">
      <c r="A191" s="0" t="n">
        <f aca="false">YEAR(B191)</f>
        <v>2016</v>
      </c>
      <c r="B191" s="67" t="n">
        <f aca="false">EOMONTH(B190,1)</f>
        <v>42613</v>
      </c>
      <c r="D191" s="0" t="n">
        <v>0</v>
      </c>
      <c r="E191" s="64" t="n">
        <f aca="false">C191+D191</f>
        <v>0</v>
      </c>
    </row>
    <row r="192" customFormat="false" ht="12.75" hidden="false" customHeight="false" outlineLevel="0" collapsed="false">
      <c r="A192" s="0" t="n">
        <f aca="false">YEAR(B192)</f>
        <v>2016</v>
      </c>
      <c r="B192" s="67" t="n">
        <f aca="false">EOMONTH(B191,1)</f>
        <v>42643</v>
      </c>
      <c r="D192" s="0" t="n">
        <v>0</v>
      </c>
      <c r="E192" s="64" t="n">
        <f aca="false">C192+D192</f>
        <v>0</v>
      </c>
    </row>
    <row r="193" customFormat="false" ht="12.75" hidden="false" customHeight="false" outlineLevel="0" collapsed="false">
      <c r="A193" s="0" t="n">
        <f aca="false">YEAR(B193)</f>
        <v>2016</v>
      </c>
      <c r="B193" s="67" t="n">
        <f aca="false">EOMONTH(B192,1)</f>
        <v>42674</v>
      </c>
      <c r="D193" s="0" t="n">
        <v>0</v>
      </c>
      <c r="E193" s="64" t="n">
        <f aca="false">C193+D193</f>
        <v>0</v>
      </c>
    </row>
    <row r="194" customFormat="false" ht="12.75" hidden="false" customHeight="false" outlineLevel="0" collapsed="false">
      <c r="A194" s="0" t="n">
        <f aca="false">YEAR(B194)</f>
        <v>2016</v>
      </c>
      <c r="B194" s="67" t="n">
        <f aca="false">EOMONTH(B193,1)</f>
        <v>42704</v>
      </c>
      <c r="D194" s="0" t="n">
        <v>0</v>
      </c>
      <c r="E194" s="64" t="n">
        <f aca="false">C194+D194</f>
        <v>0</v>
      </c>
    </row>
    <row r="195" customFormat="false" ht="12.75" hidden="false" customHeight="false" outlineLevel="0" collapsed="false">
      <c r="A195" s="0" t="n">
        <f aca="false">YEAR(B195)</f>
        <v>2016</v>
      </c>
      <c r="B195" s="67" t="n">
        <f aca="false">EOMONTH(B194,1)</f>
        <v>42735</v>
      </c>
      <c r="D195" s="0" t="n">
        <v>0</v>
      </c>
      <c r="E195" s="64" t="n">
        <f aca="false">C195+D195</f>
        <v>0</v>
      </c>
    </row>
    <row r="196" customFormat="false" ht="12.75" hidden="false" customHeight="false" outlineLevel="0" collapsed="false">
      <c r="A196" s="0" t="n">
        <f aca="false">YEAR(B196)</f>
        <v>2017</v>
      </c>
      <c r="B196" s="67" t="n">
        <f aca="false">EOMONTH(B195,1)</f>
        <v>42766</v>
      </c>
      <c r="D196" s="0" t="n">
        <v>0</v>
      </c>
      <c r="E196" s="64" t="n">
        <f aca="false">C196+D196</f>
        <v>0</v>
      </c>
    </row>
    <row r="197" customFormat="false" ht="12.75" hidden="false" customHeight="false" outlineLevel="0" collapsed="false">
      <c r="A197" s="0" t="n">
        <f aca="false">YEAR(B197)</f>
        <v>2017</v>
      </c>
      <c r="B197" s="67" t="n">
        <f aca="false">EOMONTH(B196,1)</f>
        <v>42794</v>
      </c>
      <c r="D197" s="0" t="n">
        <v>0</v>
      </c>
      <c r="E197" s="64" t="n">
        <f aca="false">C197+D197</f>
        <v>0</v>
      </c>
    </row>
    <row r="198" customFormat="false" ht="12.75" hidden="false" customHeight="false" outlineLevel="0" collapsed="false">
      <c r="A198" s="0" t="n">
        <f aca="false">YEAR(B198)</f>
        <v>2017</v>
      </c>
      <c r="B198" s="67" t="n">
        <f aca="false">EOMONTH(B197,1)</f>
        <v>42825</v>
      </c>
      <c r="D198" s="0" t="n">
        <v>0</v>
      </c>
      <c r="E198" s="64" t="n">
        <f aca="false">C198+D198</f>
        <v>0</v>
      </c>
    </row>
    <row r="199" customFormat="false" ht="12.75" hidden="false" customHeight="false" outlineLevel="0" collapsed="false">
      <c r="A199" s="0" t="n">
        <f aca="false">YEAR(B199)</f>
        <v>2017</v>
      </c>
      <c r="B199" s="67" t="n">
        <f aca="false">EOMONTH(B198,1)</f>
        <v>42855</v>
      </c>
      <c r="D199" s="0" t="n">
        <v>0</v>
      </c>
      <c r="E199" s="64" t="n">
        <f aca="false">C199+D199</f>
        <v>0</v>
      </c>
    </row>
    <row r="200" customFormat="false" ht="12.75" hidden="false" customHeight="false" outlineLevel="0" collapsed="false">
      <c r="A200" s="0" t="n">
        <f aca="false">YEAR(B200)</f>
        <v>2017</v>
      </c>
      <c r="B200" s="67" t="n">
        <f aca="false">EOMONTH(B199,1)</f>
        <v>42886</v>
      </c>
      <c r="D200" s="0" t="n">
        <v>0</v>
      </c>
      <c r="E200" s="64" t="n">
        <f aca="false">C200+D200</f>
        <v>0</v>
      </c>
    </row>
    <row r="201" customFormat="false" ht="12.75" hidden="false" customHeight="false" outlineLevel="0" collapsed="false">
      <c r="A201" s="0" t="n">
        <f aca="false">YEAR(B201)</f>
        <v>2017</v>
      </c>
      <c r="B201" s="67" t="n">
        <f aca="false">EOMONTH(B200,1)</f>
        <v>42916</v>
      </c>
      <c r="D201" s="0" t="n">
        <v>0</v>
      </c>
      <c r="E201" s="64" t="n">
        <f aca="false">C201+D201</f>
        <v>0</v>
      </c>
    </row>
    <row r="202" customFormat="false" ht="12.75" hidden="false" customHeight="false" outlineLevel="0" collapsed="false">
      <c r="A202" s="0" t="n">
        <f aca="false">YEAR(B202)</f>
        <v>2017</v>
      </c>
      <c r="B202" s="67" t="n">
        <f aca="false">EOMONTH(B201,1)</f>
        <v>42947</v>
      </c>
      <c r="D202" s="0" t="n">
        <v>0</v>
      </c>
      <c r="E202" s="64" t="n">
        <f aca="false">C202+D202</f>
        <v>0</v>
      </c>
    </row>
    <row r="203" customFormat="false" ht="12.75" hidden="false" customHeight="false" outlineLevel="0" collapsed="false">
      <c r="A203" s="0" t="n">
        <f aca="false">YEAR(B203)</f>
        <v>2017</v>
      </c>
      <c r="B203" s="67" t="n">
        <f aca="false">EOMONTH(B202,1)</f>
        <v>42978</v>
      </c>
      <c r="D203" s="0" t="n">
        <v>0</v>
      </c>
      <c r="E203" s="64" t="n">
        <f aca="false">C203+D203</f>
        <v>0</v>
      </c>
    </row>
    <row r="204" customFormat="false" ht="12.75" hidden="false" customHeight="false" outlineLevel="0" collapsed="false">
      <c r="A204" s="0" t="n">
        <f aca="false">YEAR(B204)</f>
        <v>2017</v>
      </c>
      <c r="B204" s="67" t="n">
        <f aca="false">EOMONTH(B203,1)</f>
        <v>43008</v>
      </c>
      <c r="D204" s="0" t="n">
        <v>0</v>
      </c>
      <c r="E204" s="64" t="n">
        <f aca="false">C204+D204</f>
        <v>0</v>
      </c>
    </row>
    <row r="205" customFormat="false" ht="12.75" hidden="false" customHeight="false" outlineLevel="0" collapsed="false">
      <c r="A205" s="0" t="n">
        <f aca="false">YEAR(B205)</f>
        <v>2017</v>
      </c>
      <c r="B205" s="67" t="n">
        <f aca="false">EOMONTH(B204,1)</f>
        <v>43039</v>
      </c>
      <c r="D205" s="0" t="n">
        <v>0</v>
      </c>
      <c r="E205" s="64" t="n">
        <f aca="false">C205+D205</f>
        <v>0</v>
      </c>
    </row>
    <row r="206" customFormat="false" ht="12.75" hidden="false" customHeight="false" outlineLevel="0" collapsed="false">
      <c r="A206" s="0" t="n">
        <f aca="false">YEAR(B206)</f>
        <v>2017</v>
      </c>
      <c r="B206" s="67" t="n">
        <f aca="false">EOMONTH(B205,1)</f>
        <v>43069</v>
      </c>
      <c r="D206" s="0" t="n">
        <v>0</v>
      </c>
      <c r="E206" s="64" t="n">
        <f aca="false">C206+D206</f>
        <v>0</v>
      </c>
    </row>
    <row r="207" customFormat="false" ht="12.75" hidden="false" customHeight="false" outlineLevel="0" collapsed="false">
      <c r="A207" s="0" t="n">
        <f aca="false">YEAR(B207)</f>
        <v>2017</v>
      </c>
      <c r="B207" s="67" t="n">
        <f aca="false">EOMONTH(B206,1)</f>
        <v>43100</v>
      </c>
      <c r="D207" s="0" t="n">
        <v>0</v>
      </c>
      <c r="E207" s="64" t="n">
        <f aca="false">C207+D207</f>
        <v>0</v>
      </c>
    </row>
    <row r="208" customFormat="false" ht="12.75" hidden="false" customHeight="false" outlineLevel="0" collapsed="false">
      <c r="A208" s="0" t="n">
        <f aca="false">YEAR(B208)</f>
        <v>2018</v>
      </c>
      <c r="B208" s="67" t="n">
        <f aca="false">EOMONTH(B207,1)</f>
        <v>43131</v>
      </c>
      <c r="D208" s="0" t="n">
        <v>0</v>
      </c>
      <c r="E208" s="64" t="n">
        <f aca="false">C208+D208</f>
        <v>0</v>
      </c>
    </row>
    <row r="209" customFormat="false" ht="12.75" hidden="false" customHeight="false" outlineLevel="0" collapsed="false">
      <c r="A209" s="0" t="n">
        <f aca="false">YEAR(B209)</f>
        <v>2018</v>
      </c>
      <c r="B209" s="67" t="n">
        <f aca="false">EOMONTH(B208,1)</f>
        <v>43159</v>
      </c>
      <c r="D209" s="0" t="n">
        <v>0</v>
      </c>
      <c r="E209" s="64" t="n">
        <f aca="false">C209+D209</f>
        <v>0</v>
      </c>
    </row>
    <row r="210" customFormat="false" ht="12.75" hidden="false" customHeight="false" outlineLevel="0" collapsed="false">
      <c r="A210" s="0" t="n">
        <f aca="false">YEAR(B210)</f>
        <v>2018</v>
      </c>
      <c r="B210" s="67" t="n">
        <f aca="false">EOMONTH(B209,1)</f>
        <v>43190</v>
      </c>
      <c r="D210" s="0" t="n">
        <v>0</v>
      </c>
      <c r="E210" s="64" t="n">
        <f aca="false">C210+D210</f>
        <v>0</v>
      </c>
    </row>
    <row r="211" customFormat="false" ht="12.75" hidden="false" customHeight="false" outlineLevel="0" collapsed="false">
      <c r="A211" s="0" t="n">
        <f aca="false">YEAR(B211)</f>
        <v>2018</v>
      </c>
      <c r="B211" s="67" t="n">
        <f aca="false">EOMONTH(B210,1)</f>
        <v>43220</v>
      </c>
      <c r="D211" s="0" t="n">
        <v>0</v>
      </c>
      <c r="E211" s="64" t="n">
        <f aca="false">C211+D211</f>
        <v>0</v>
      </c>
    </row>
    <row r="212" customFormat="false" ht="12.75" hidden="false" customHeight="false" outlineLevel="0" collapsed="false">
      <c r="A212" s="0" t="n">
        <f aca="false">YEAR(B212)</f>
        <v>2018</v>
      </c>
      <c r="B212" s="67" t="n">
        <f aca="false">EOMONTH(B211,1)</f>
        <v>43251</v>
      </c>
      <c r="D212" s="0" t="n">
        <v>0</v>
      </c>
      <c r="E212" s="64" t="n">
        <f aca="false">C212+D212</f>
        <v>0</v>
      </c>
    </row>
    <row r="213" customFormat="false" ht="12.75" hidden="false" customHeight="false" outlineLevel="0" collapsed="false">
      <c r="A213" s="0" t="n">
        <f aca="false">YEAR(B213)</f>
        <v>2018</v>
      </c>
      <c r="B213" s="67" t="n">
        <f aca="false">EOMONTH(B212,1)</f>
        <v>43281</v>
      </c>
      <c r="D213" s="0" t="n">
        <v>0</v>
      </c>
      <c r="E213" s="64" t="n">
        <f aca="false">C213+D213</f>
        <v>0</v>
      </c>
    </row>
    <row r="214" customFormat="false" ht="12.75" hidden="false" customHeight="false" outlineLevel="0" collapsed="false">
      <c r="A214" s="0" t="n">
        <f aca="false">YEAR(B214)</f>
        <v>2018</v>
      </c>
      <c r="B214" s="67" t="n">
        <f aca="false">EOMONTH(B213,1)</f>
        <v>43312</v>
      </c>
      <c r="D214" s="0" t="n">
        <v>0</v>
      </c>
      <c r="E214" s="64" t="n">
        <f aca="false">C214+D214</f>
        <v>0</v>
      </c>
    </row>
    <row r="215" customFormat="false" ht="12.75" hidden="false" customHeight="false" outlineLevel="0" collapsed="false">
      <c r="A215" s="0" t="n">
        <f aca="false">YEAR(B215)</f>
        <v>2018</v>
      </c>
      <c r="B215" s="67" t="n">
        <f aca="false">EOMONTH(B214,1)</f>
        <v>43343</v>
      </c>
      <c r="D215" s="0" t="n">
        <v>0</v>
      </c>
      <c r="E215" s="64" t="n">
        <f aca="false">C215+D215</f>
        <v>0</v>
      </c>
    </row>
    <row r="216" customFormat="false" ht="12.75" hidden="false" customHeight="false" outlineLevel="0" collapsed="false">
      <c r="A216" s="0" t="n">
        <f aca="false">YEAR(B216)</f>
        <v>2018</v>
      </c>
      <c r="B216" s="67" t="n">
        <f aca="false">EOMONTH(B215,1)</f>
        <v>43373</v>
      </c>
      <c r="D216" s="0" t="n">
        <v>0</v>
      </c>
      <c r="E216" s="64" t="n">
        <f aca="false">C216+D216</f>
        <v>0</v>
      </c>
    </row>
    <row r="217" customFormat="false" ht="12.75" hidden="false" customHeight="false" outlineLevel="0" collapsed="false">
      <c r="A217" s="0" t="n">
        <f aca="false">YEAR(B217)</f>
        <v>2018</v>
      </c>
      <c r="B217" s="67" t="n">
        <f aca="false">EOMONTH(B216,1)</f>
        <v>43404</v>
      </c>
      <c r="D217" s="0" t="n">
        <v>0</v>
      </c>
      <c r="E217" s="64" t="n">
        <f aca="false">C217+D217</f>
        <v>0</v>
      </c>
    </row>
    <row r="218" customFormat="false" ht="12.75" hidden="false" customHeight="false" outlineLevel="0" collapsed="false">
      <c r="A218" s="0" t="n">
        <f aca="false">YEAR(B218)</f>
        <v>2018</v>
      </c>
      <c r="B218" s="67" t="n">
        <f aca="false">EOMONTH(B217,1)</f>
        <v>43434</v>
      </c>
      <c r="D218" s="0" t="n">
        <v>0</v>
      </c>
      <c r="E218" s="64" t="n">
        <f aca="false">C218+D218</f>
        <v>0</v>
      </c>
    </row>
    <row r="219" customFormat="false" ht="12.75" hidden="false" customHeight="false" outlineLevel="0" collapsed="false">
      <c r="A219" s="0" t="n">
        <f aca="false">YEAR(B219)</f>
        <v>2018</v>
      </c>
      <c r="B219" s="67" t="n">
        <f aca="false">EOMONTH(B218,1)</f>
        <v>43465</v>
      </c>
      <c r="D219" s="0" t="n">
        <v>0</v>
      </c>
      <c r="E219" s="64" t="n">
        <f aca="false">C219+D219</f>
        <v>0</v>
      </c>
    </row>
    <row r="220" customFormat="false" ht="12.75" hidden="false" customHeight="false" outlineLevel="0" collapsed="false">
      <c r="A220" s="0" t="n">
        <f aca="false">YEAR(B220)</f>
        <v>2019</v>
      </c>
      <c r="B220" s="67" t="n">
        <f aca="false">EOMONTH(B219,1)</f>
        <v>43496</v>
      </c>
      <c r="D220" s="0" t="n">
        <v>0</v>
      </c>
      <c r="E220" s="64" t="n">
        <f aca="false">C220+D220</f>
        <v>0</v>
      </c>
    </row>
    <row r="221" customFormat="false" ht="12.75" hidden="false" customHeight="false" outlineLevel="0" collapsed="false">
      <c r="A221" s="0" t="n">
        <f aca="false">YEAR(B221)</f>
        <v>2019</v>
      </c>
      <c r="B221" s="67" t="n">
        <f aca="false">EOMONTH(B220,1)</f>
        <v>43524</v>
      </c>
      <c r="D221" s="0" t="n">
        <v>0</v>
      </c>
      <c r="E221" s="64" t="n">
        <f aca="false">C221+D221</f>
        <v>0</v>
      </c>
    </row>
    <row r="222" customFormat="false" ht="12.75" hidden="false" customHeight="false" outlineLevel="0" collapsed="false">
      <c r="A222" s="0" t="n">
        <f aca="false">YEAR(B222)</f>
        <v>2019</v>
      </c>
      <c r="B222" s="67" t="n">
        <f aca="false">EOMONTH(B221,1)</f>
        <v>43555</v>
      </c>
      <c r="D222" s="0" t="n">
        <v>0</v>
      </c>
      <c r="E222" s="64" t="n">
        <f aca="false">C222+D222</f>
        <v>0</v>
      </c>
    </row>
    <row r="223" customFormat="false" ht="12.75" hidden="false" customHeight="false" outlineLevel="0" collapsed="false">
      <c r="A223" s="0" t="n">
        <f aca="false">YEAR(B223)</f>
        <v>2019</v>
      </c>
      <c r="B223" s="67" t="n">
        <f aca="false">EOMONTH(B222,1)</f>
        <v>43585</v>
      </c>
      <c r="D223" s="0" t="n">
        <v>0</v>
      </c>
      <c r="E223" s="64" t="n">
        <f aca="false">C223+D223</f>
        <v>0</v>
      </c>
    </row>
    <row r="224" customFormat="false" ht="12.75" hidden="false" customHeight="false" outlineLevel="0" collapsed="false">
      <c r="A224" s="0" t="n">
        <f aca="false">YEAR(B224)</f>
        <v>2019</v>
      </c>
      <c r="B224" s="67" t="n">
        <f aca="false">EOMONTH(B223,1)</f>
        <v>43616</v>
      </c>
      <c r="D224" s="0" t="n">
        <v>0</v>
      </c>
      <c r="E224" s="64" t="n">
        <f aca="false">C224+D224</f>
        <v>0</v>
      </c>
    </row>
    <row r="225" customFormat="false" ht="12.75" hidden="false" customHeight="false" outlineLevel="0" collapsed="false">
      <c r="A225" s="0" t="n">
        <f aca="false">YEAR(B225)</f>
        <v>2019</v>
      </c>
      <c r="B225" s="67" t="n">
        <f aca="false">EOMONTH(B224,1)</f>
        <v>43646</v>
      </c>
      <c r="D225" s="0" t="n">
        <v>0</v>
      </c>
      <c r="E225" s="64" t="n">
        <f aca="false">C225+D225</f>
        <v>0</v>
      </c>
    </row>
    <row r="226" customFormat="false" ht="12.75" hidden="false" customHeight="false" outlineLevel="0" collapsed="false">
      <c r="A226" s="0" t="n">
        <f aca="false">YEAR(B226)</f>
        <v>2019</v>
      </c>
      <c r="B226" s="67" t="n">
        <f aca="false">EOMONTH(B225,1)</f>
        <v>43677</v>
      </c>
      <c r="D226" s="0" t="n">
        <v>0</v>
      </c>
      <c r="E226" s="64" t="n">
        <f aca="false">C226+D226</f>
        <v>0</v>
      </c>
    </row>
    <row r="227" customFormat="false" ht="12.75" hidden="false" customHeight="false" outlineLevel="0" collapsed="false">
      <c r="A227" s="0" t="n">
        <f aca="false">YEAR(B227)</f>
        <v>2019</v>
      </c>
      <c r="B227" s="67" t="n">
        <f aca="false">EOMONTH(B226,1)</f>
        <v>43708</v>
      </c>
      <c r="D227" s="0" t="n">
        <v>0</v>
      </c>
      <c r="E227" s="64" t="n">
        <f aca="false">C227+D227</f>
        <v>0</v>
      </c>
    </row>
    <row r="228" customFormat="false" ht="12.75" hidden="false" customHeight="false" outlineLevel="0" collapsed="false">
      <c r="A228" s="0" t="n">
        <f aca="false">YEAR(B228)</f>
        <v>2019</v>
      </c>
      <c r="B228" s="67" t="n">
        <f aca="false">EOMONTH(B227,1)</f>
        <v>43738</v>
      </c>
      <c r="D228" s="0" t="n">
        <v>0</v>
      </c>
      <c r="E228" s="64" t="n">
        <f aca="false">C228+D228</f>
        <v>0</v>
      </c>
    </row>
    <row r="229" customFormat="false" ht="12.75" hidden="false" customHeight="false" outlineLevel="0" collapsed="false">
      <c r="A229" s="0" t="n">
        <f aca="false">YEAR(B229)</f>
        <v>2019</v>
      </c>
      <c r="B229" s="67" t="n">
        <f aca="false">EOMONTH(B228,1)</f>
        <v>43769</v>
      </c>
      <c r="D229" s="0" t="n">
        <v>0</v>
      </c>
      <c r="E229" s="64" t="n">
        <f aca="false">C229+D229</f>
        <v>0</v>
      </c>
    </row>
    <row r="230" customFormat="false" ht="12.75" hidden="false" customHeight="false" outlineLevel="0" collapsed="false">
      <c r="A230" s="0" t="n">
        <f aca="false">YEAR(B230)</f>
        <v>2019</v>
      </c>
      <c r="B230" s="67" t="n">
        <f aca="false">EOMONTH(B229,1)</f>
        <v>43799</v>
      </c>
      <c r="D230" s="0" t="n">
        <v>0</v>
      </c>
      <c r="E230" s="64" t="n">
        <f aca="false">C230+D230</f>
        <v>0</v>
      </c>
    </row>
    <row r="231" customFormat="false" ht="12.75" hidden="false" customHeight="false" outlineLevel="0" collapsed="false">
      <c r="A231" s="0" t="n">
        <f aca="false">YEAR(B231)</f>
        <v>2019</v>
      </c>
      <c r="B231" s="67" t="n">
        <f aca="false">EOMONTH(B230,1)</f>
        <v>43830</v>
      </c>
      <c r="D231" s="0" t="n">
        <v>0</v>
      </c>
      <c r="E231" s="64" t="n">
        <f aca="false">C231+D231</f>
        <v>0</v>
      </c>
    </row>
    <row r="232" customFormat="false" ht="12.75" hidden="false" customHeight="false" outlineLevel="0" collapsed="false">
      <c r="A232" s="0" t="n">
        <f aca="false">YEAR(B232)</f>
        <v>2020</v>
      </c>
      <c r="B232" s="67" t="n">
        <f aca="false">EOMONTH(B231,1)</f>
        <v>43861</v>
      </c>
      <c r="D232" s="0" t="n">
        <v>0</v>
      </c>
      <c r="E232" s="64" t="n">
        <f aca="false">C232+D232</f>
        <v>0</v>
      </c>
    </row>
    <row r="233" customFormat="false" ht="12.75" hidden="false" customHeight="false" outlineLevel="0" collapsed="false">
      <c r="A233" s="0" t="n">
        <f aca="false">YEAR(B233)</f>
        <v>2020</v>
      </c>
      <c r="B233" s="67" t="n">
        <f aca="false">EOMONTH(B232,1)</f>
        <v>43890</v>
      </c>
      <c r="D233" s="0" t="n">
        <v>0</v>
      </c>
      <c r="E233" s="64" t="n">
        <f aca="false">C233+D233</f>
        <v>0</v>
      </c>
    </row>
    <row r="234" customFormat="false" ht="12.75" hidden="false" customHeight="false" outlineLevel="0" collapsed="false">
      <c r="A234" s="0" t="n">
        <f aca="false">YEAR(B234)</f>
        <v>2020</v>
      </c>
      <c r="B234" s="67" t="n">
        <f aca="false">EOMONTH(B233,1)</f>
        <v>43921</v>
      </c>
      <c r="D234" s="0" t="n">
        <v>0</v>
      </c>
      <c r="E234" s="64" t="n">
        <f aca="false">C234+D234</f>
        <v>0</v>
      </c>
    </row>
    <row r="235" customFormat="false" ht="12.75" hidden="false" customHeight="false" outlineLevel="0" collapsed="false">
      <c r="A235" s="0" t="n">
        <f aca="false">YEAR(B235)</f>
        <v>2020</v>
      </c>
      <c r="B235" s="67" t="n">
        <f aca="false">EOMONTH(B234,1)</f>
        <v>43951</v>
      </c>
      <c r="D235" s="0" t="n">
        <v>0</v>
      </c>
      <c r="E235" s="64" t="n">
        <f aca="false">C235+D235</f>
        <v>0</v>
      </c>
    </row>
    <row r="236" customFormat="false" ht="12.75" hidden="false" customHeight="false" outlineLevel="0" collapsed="false">
      <c r="A236" s="0" t="n">
        <f aca="false">YEAR(B236)</f>
        <v>2020</v>
      </c>
      <c r="B236" s="67" t="n">
        <f aca="false">EOMONTH(B235,1)</f>
        <v>43982</v>
      </c>
      <c r="D236" s="0" t="n">
        <v>0</v>
      </c>
      <c r="E236" s="64" t="n">
        <f aca="false">C236+D236</f>
        <v>0</v>
      </c>
    </row>
    <row r="237" customFormat="false" ht="12.75" hidden="false" customHeight="false" outlineLevel="0" collapsed="false">
      <c r="A237" s="0" t="n">
        <f aca="false">YEAR(B237)</f>
        <v>2020</v>
      </c>
      <c r="B237" s="67" t="n">
        <f aca="false">EOMONTH(B236,1)</f>
        <v>44012</v>
      </c>
      <c r="D237" s="0" t="n">
        <v>0</v>
      </c>
      <c r="E237" s="64" t="n">
        <f aca="false">C237+D237</f>
        <v>0</v>
      </c>
    </row>
    <row r="238" customFormat="false" ht="12.75" hidden="false" customHeight="false" outlineLevel="0" collapsed="false">
      <c r="A238" s="0" t="n">
        <f aca="false">YEAR(B238)</f>
        <v>2020</v>
      </c>
      <c r="B238" s="67" t="n">
        <f aca="false">EOMONTH(B237,1)</f>
        <v>44043</v>
      </c>
      <c r="D238" s="0" t="n">
        <v>0</v>
      </c>
      <c r="E238" s="64" t="n">
        <f aca="false">C238+D238</f>
        <v>0</v>
      </c>
    </row>
    <row r="239" customFormat="false" ht="12.75" hidden="false" customHeight="false" outlineLevel="0" collapsed="false">
      <c r="A239" s="0" t="n">
        <f aca="false">YEAR(B239)</f>
        <v>2020</v>
      </c>
      <c r="B239" s="67" t="n">
        <f aca="false">EOMONTH(B238,1)</f>
        <v>44074</v>
      </c>
      <c r="D239" s="0" t="n">
        <v>0</v>
      </c>
      <c r="E239" s="64" t="n">
        <f aca="false">C239+D239</f>
        <v>0</v>
      </c>
    </row>
    <row r="240" customFormat="false" ht="12.75" hidden="false" customHeight="false" outlineLevel="0" collapsed="false">
      <c r="A240" s="0" t="n">
        <f aca="false">YEAR(B240)</f>
        <v>2020</v>
      </c>
      <c r="B240" s="67" t="n">
        <f aca="false">EOMONTH(B239,1)</f>
        <v>44104</v>
      </c>
      <c r="D240" s="0" t="n">
        <v>0</v>
      </c>
      <c r="E240" s="64" t="n">
        <f aca="false">C240+D240</f>
        <v>0</v>
      </c>
    </row>
    <row r="241" customFormat="false" ht="12.75" hidden="false" customHeight="false" outlineLevel="0" collapsed="false">
      <c r="A241" s="0" t="n">
        <f aca="false">YEAR(B241)</f>
        <v>2020</v>
      </c>
      <c r="B241" s="67" t="n">
        <f aca="false">EOMONTH(B240,1)</f>
        <v>44135</v>
      </c>
      <c r="D241" s="0" t="n">
        <v>0</v>
      </c>
      <c r="E241" s="64" t="n">
        <f aca="false">C241+D241</f>
        <v>0</v>
      </c>
    </row>
    <row r="242" customFormat="false" ht="12.75" hidden="false" customHeight="false" outlineLevel="0" collapsed="false">
      <c r="A242" s="0" t="n">
        <f aca="false">YEAR(B242)</f>
        <v>2020</v>
      </c>
      <c r="B242" s="67" t="n">
        <f aca="false">EOMONTH(B241,1)</f>
        <v>44165</v>
      </c>
      <c r="D242" s="0" t="n">
        <v>0</v>
      </c>
      <c r="E242" s="64" t="n">
        <f aca="false">C242+D242</f>
        <v>0</v>
      </c>
    </row>
    <row r="243" customFormat="false" ht="12.75" hidden="false" customHeight="false" outlineLevel="0" collapsed="false">
      <c r="A243" s="0" t="n">
        <f aca="false">YEAR(B243)</f>
        <v>2020</v>
      </c>
      <c r="B243" s="67" t="n">
        <f aca="false">EOMONTH(B242,1)</f>
        <v>44196</v>
      </c>
      <c r="D243" s="0" t="n">
        <v>0</v>
      </c>
      <c r="E243" s="64" t="n">
        <f aca="false">C243+D243</f>
        <v>0</v>
      </c>
    </row>
    <row r="244" customFormat="false" ht="12.75" hidden="false" customHeight="false" outlineLevel="0" collapsed="false">
      <c r="A244" s="0" t="n">
        <f aca="false">YEAR(B244)</f>
        <v>2021</v>
      </c>
      <c r="B244" s="67" t="n">
        <f aca="false">EOMONTH(B243,1)</f>
        <v>44227</v>
      </c>
      <c r="D244" s="0" t="n">
        <v>0</v>
      </c>
      <c r="E244" s="64" t="n">
        <f aca="false">C244+D244</f>
        <v>0</v>
      </c>
    </row>
    <row r="245" customFormat="false" ht="12.75" hidden="false" customHeight="false" outlineLevel="0" collapsed="false">
      <c r="A245" s="0" t="n">
        <f aca="false">YEAR(B245)</f>
        <v>2021</v>
      </c>
      <c r="B245" s="67" t="n">
        <f aca="false">EOMONTH(B244,1)</f>
        <v>44255</v>
      </c>
      <c r="D245" s="0" t="n">
        <v>0</v>
      </c>
      <c r="E245" s="64" t="n">
        <f aca="false">C245+D245</f>
        <v>0</v>
      </c>
    </row>
    <row r="246" customFormat="false" ht="12.75" hidden="false" customHeight="false" outlineLevel="0" collapsed="false">
      <c r="A246" s="0" t="n">
        <f aca="false">YEAR(B246)</f>
        <v>2021</v>
      </c>
      <c r="B246" s="67" t="n">
        <f aca="false">EOMONTH(B245,1)</f>
        <v>44286</v>
      </c>
      <c r="D246" s="0" t="n">
        <v>0</v>
      </c>
      <c r="E246" s="64" t="n">
        <f aca="false">C246+D246</f>
        <v>0</v>
      </c>
    </row>
    <row r="247" customFormat="false" ht="12.75" hidden="false" customHeight="false" outlineLevel="0" collapsed="false">
      <c r="A247" s="0" t="n">
        <f aca="false">YEAR(B247)</f>
        <v>2021</v>
      </c>
      <c r="B247" s="67" t="n">
        <f aca="false">EOMONTH(B246,1)</f>
        <v>44316</v>
      </c>
      <c r="D247" s="0" t="n">
        <v>0</v>
      </c>
      <c r="E247" s="64" t="n">
        <f aca="false">C247+D247</f>
        <v>0</v>
      </c>
    </row>
    <row r="248" customFormat="false" ht="12.75" hidden="false" customHeight="false" outlineLevel="0" collapsed="false">
      <c r="A248" s="0" t="n">
        <f aca="false">YEAR(B248)</f>
        <v>2021</v>
      </c>
      <c r="B248" s="67" t="n">
        <f aca="false">EOMONTH(B247,1)</f>
        <v>44347</v>
      </c>
      <c r="D248" s="0" t="n">
        <v>0</v>
      </c>
      <c r="E248" s="64" t="n">
        <f aca="false">C248+D248</f>
        <v>0</v>
      </c>
    </row>
    <row r="249" customFormat="false" ht="12.75" hidden="false" customHeight="false" outlineLevel="0" collapsed="false">
      <c r="A249" s="0" t="n">
        <f aca="false">YEAR(B249)</f>
        <v>2021</v>
      </c>
      <c r="B249" s="67" t="n">
        <f aca="false">EOMONTH(B248,1)</f>
        <v>44377</v>
      </c>
      <c r="D249" s="0" t="n">
        <v>0</v>
      </c>
      <c r="E249" s="64" t="n">
        <f aca="false">C249+D249</f>
        <v>0</v>
      </c>
    </row>
    <row r="250" customFormat="false" ht="12.75" hidden="false" customHeight="false" outlineLevel="0" collapsed="false">
      <c r="A250" s="0" t="n">
        <f aca="false">YEAR(B250)</f>
        <v>2021</v>
      </c>
      <c r="B250" s="67" t="n">
        <f aca="false">EOMONTH(B249,1)</f>
        <v>44408</v>
      </c>
      <c r="D250" s="0" t="n">
        <v>0</v>
      </c>
      <c r="E250" s="64" t="n">
        <f aca="false">C250+D250</f>
        <v>0</v>
      </c>
    </row>
    <row r="251" customFormat="false" ht="12.75" hidden="false" customHeight="false" outlineLevel="0" collapsed="false">
      <c r="A251" s="0" t="n">
        <f aca="false">YEAR(B251)</f>
        <v>2021</v>
      </c>
      <c r="B251" s="67" t="n">
        <f aca="false">EOMONTH(B250,1)</f>
        <v>44439</v>
      </c>
      <c r="D251" s="0" t="n">
        <v>0</v>
      </c>
      <c r="E251" s="64" t="n">
        <f aca="false">C251+D251</f>
        <v>0</v>
      </c>
    </row>
    <row r="252" customFormat="false" ht="12.75" hidden="false" customHeight="false" outlineLevel="0" collapsed="false">
      <c r="A252" s="0" t="n">
        <f aca="false">YEAR(B252)</f>
        <v>2021</v>
      </c>
      <c r="B252" s="67" t="n">
        <f aca="false">EOMONTH(B251,1)</f>
        <v>44469</v>
      </c>
      <c r="D252" s="0" t="n">
        <v>0</v>
      </c>
      <c r="E252" s="64" t="n">
        <f aca="false">C252+D252</f>
        <v>0</v>
      </c>
    </row>
    <row r="253" customFormat="false" ht="12.75" hidden="false" customHeight="false" outlineLevel="0" collapsed="false">
      <c r="A253" s="0" t="n">
        <f aca="false">YEAR(B253)</f>
        <v>2021</v>
      </c>
      <c r="B253" s="67" t="n">
        <f aca="false">EOMONTH(B252,1)</f>
        <v>44500</v>
      </c>
      <c r="D253" s="0" t="n">
        <v>0</v>
      </c>
      <c r="E253" s="64" t="n">
        <f aca="false">C253+D253</f>
        <v>0</v>
      </c>
    </row>
    <row r="254" customFormat="false" ht="12.75" hidden="false" customHeight="false" outlineLevel="0" collapsed="false">
      <c r="A254" s="0" t="n">
        <f aca="false">YEAR(B254)</f>
        <v>2021</v>
      </c>
      <c r="B254" s="67" t="n">
        <f aca="false">EOMONTH(B253,1)</f>
        <v>44530</v>
      </c>
      <c r="D254" s="0" t="n">
        <v>0</v>
      </c>
      <c r="E254" s="64" t="n">
        <f aca="false">C254+D254</f>
        <v>0</v>
      </c>
    </row>
    <row r="255" customFormat="false" ht="12.75" hidden="false" customHeight="false" outlineLevel="0" collapsed="false">
      <c r="A255" s="0" t="n">
        <f aca="false">YEAR(B255)</f>
        <v>2021</v>
      </c>
      <c r="B255" s="67" t="n">
        <f aca="false">EOMONTH(B254,1)</f>
        <v>44561</v>
      </c>
      <c r="D255" s="0" t="n">
        <v>0</v>
      </c>
      <c r="E255" s="64" t="n">
        <f aca="false">C255+D255</f>
        <v>0</v>
      </c>
    </row>
    <row r="256" customFormat="false" ht="12.75" hidden="false" customHeight="false" outlineLevel="0" collapsed="false">
      <c r="A256" s="0" t="n">
        <f aca="false">YEAR(B256)</f>
        <v>2022</v>
      </c>
      <c r="B256" s="67" t="n">
        <f aca="false">EOMONTH(B255,1)</f>
        <v>44592</v>
      </c>
      <c r="D256" s="0" t="n">
        <v>0</v>
      </c>
      <c r="E256" s="64" t="n">
        <f aca="false">C256+D256</f>
        <v>0</v>
      </c>
    </row>
    <row r="257" customFormat="false" ht="12.75" hidden="false" customHeight="false" outlineLevel="0" collapsed="false">
      <c r="A257" s="0" t="n">
        <f aca="false">YEAR(B257)</f>
        <v>2022</v>
      </c>
      <c r="B257" s="67" t="n">
        <f aca="false">EOMONTH(B256,1)</f>
        <v>44620</v>
      </c>
      <c r="D257" s="0" t="n">
        <v>0</v>
      </c>
      <c r="E257" s="64" t="n">
        <f aca="false">C257+D257</f>
        <v>0</v>
      </c>
    </row>
    <row r="258" customFormat="false" ht="12.75" hidden="false" customHeight="false" outlineLevel="0" collapsed="false">
      <c r="A258" s="0" t="n">
        <f aca="false">YEAR(B258)</f>
        <v>2022</v>
      </c>
      <c r="B258" s="67" t="n">
        <f aca="false">EOMONTH(B257,1)</f>
        <v>44651</v>
      </c>
      <c r="D258" s="0" t="n">
        <v>0</v>
      </c>
      <c r="E258" s="64" t="n">
        <f aca="false">C258+D258</f>
        <v>0</v>
      </c>
    </row>
    <row r="259" customFormat="false" ht="12.75" hidden="false" customHeight="false" outlineLevel="0" collapsed="false">
      <c r="A259" s="0" t="n">
        <f aca="false">YEAR(B259)</f>
        <v>2022</v>
      </c>
      <c r="B259" s="67" t="n">
        <f aca="false">EOMONTH(B258,1)</f>
        <v>44681</v>
      </c>
      <c r="D259" s="0" t="n">
        <v>0</v>
      </c>
      <c r="E259" s="64" t="n">
        <f aca="false">C259+D259</f>
        <v>0</v>
      </c>
    </row>
    <row r="260" customFormat="false" ht="12.75" hidden="false" customHeight="false" outlineLevel="0" collapsed="false">
      <c r="A260" s="0" t="n">
        <f aca="false">YEAR(B260)</f>
        <v>2022</v>
      </c>
      <c r="B260" s="67" t="n">
        <f aca="false">EOMONTH(B259,1)</f>
        <v>44712</v>
      </c>
      <c r="D260" s="0" t="n">
        <v>0</v>
      </c>
      <c r="E260" s="64" t="n">
        <f aca="false">C260+D260</f>
        <v>0</v>
      </c>
    </row>
    <row r="261" customFormat="false" ht="12.75" hidden="false" customHeight="false" outlineLevel="0" collapsed="false">
      <c r="A261" s="0" t="n">
        <f aca="false">YEAR(B261)</f>
        <v>2022</v>
      </c>
      <c r="B261" s="67" t="n">
        <f aca="false">EOMONTH(B260,1)</f>
        <v>44742</v>
      </c>
      <c r="D261" s="0" t="n">
        <v>0</v>
      </c>
      <c r="E261" s="64" t="n">
        <f aca="false">C261+D261</f>
        <v>0</v>
      </c>
    </row>
    <row r="262" customFormat="false" ht="12.75" hidden="false" customHeight="false" outlineLevel="0" collapsed="false">
      <c r="A262" s="0" t="n">
        <f aca="false">YEAR(B262)</f>
        <v>2022</v>
      </c>
      <c r="B262" s="67" t="n">
        <f aca="false">EOMONTH(B261,1)</f>
        <v>44773</v>
      </c>
      <c r="D262" s="0" t="n">
        <v>0</v>
      </c>
      <c r="E262" s="64" t="n">
        <f aca="false">C262+D262</f>
        <v>0</v>
      </c>
    </row>
    <row r="263" customFormat="false" ht="12.75" hidden="false" customHeight="false" outlineLevel="0" collapsed="false">
      <c r="A263" s="0" t="n">
        <f aca="false">YEAR(B263)</f>
        <v>2022</v>
      </c>
      <c r="B263" s="67" t="n">
        <f aca="false">EOMONTH(B262,1)</f>
        <v>44804</v>
      </c>
      <c r="D263" s="0" t="n">
        <v>0</v>
      </c>
      <c r="E263" s="64" t="n">
        <f aca="false">C263+D263</f>
        <v>0</v>
      </c>
    </row>
    <row r="264" customFormat="false" ht="12.75" hidden="false" customHeight="false" outlineLevel="0" collapsed="false">
      <c r="A264" s="0" t="n">
        <f aca="false">YEAR(B264)</f>
        <v>2022</v>
      </c>
      <c r="B264" s="67" t="n">
        <f aca="false">EOMONTH(B263,1)</f>
        <v>44834</v>
      </c>
      <c r="D264" s="0" t="n">
        <v>0</v>
      </c>
      <c r="E264" s="64" t="n">
        <f aca="false">C264+D264</f>
        <v>0</v>
      </c>
    </row>
    <row r="265" customFormat="false" ht="12.75" hidden="false" customHeight="false" outlineLevel="0" collapsed="false">
      <c r="A265" s="0" t="n">
        <f aca="false">YEAR(B265)</f>
        <v>2022</v>
      </c>
      <c r="B265" s="67" t="n">
        <f aca="false">EOMONTH(B264,1)</f>
        <v>44865</v>
      </c>
      <c r="D265" s="0" t="n">
        <v>0</v>
      </c>
      <c r="E265" s="64" t="n">
        <f aca="false">C265+D265</f>
        <v>0</v>
      </c>
    </row>
    <row r="266" customFormat="false" ht="12.75" hidden="false" customHeight="false" outlineLevel="0" collapsed="false">
      <c r="A266" s="0" t="n">
        <f aca="false">YEAR(B266)</f>
        <v>2022</v>
      </c>
      <c r="B266" s="67" t="n">
        <f aca="false">EOMONTH(B265,1)</f>
        <v>44895</v>
      </c>
      <c r="D266" s="0" t="n">
        <v>0</v>
      </c>
      <c r="E266" s="64" t="n">
        <f aca="false">C266+D266</f>
        <v>0</v>
      </c>
    </row>
    <row r="267" customFormat="false" ht="12.75" hidden="false" customHeight="false" outlineLevel="0" collapsed="false">
      <c r="A267" s="0" t="n">
        <f aca="false">YEAR(B267)</f>
        <v>2022</v>
      </c>
      <c r="B267" s="67" t="n">
        <f aca="false">EOMONTH(B266,1)</f>
        <v>44926</v>
      </c>
      <c r="D267" s="0" t="n">
        <v>0</v>
      </c>
      <c r="E267" s="64" t="n">
        <f aca="false">C267+D267</f>
        <v>0</v>
      </c>
    </row>
    <row r="268" customFormat="false" ht="12.75" hidden="false" customHeight="false" outlineLevel="0" collapsed="false">
      <c r="A268" s="0" t="n">
        <f aca="false">YEAR(B268)</f>
        <v>2023</v>
      </c>
      <c r="B268" s="67" t="n">
        <f aca="false">EOMONTH(B267,1)</f>
        <v>44957</v>
      </c>
      <c r="D268" s="0" t="n">
        <v>0</v>
      </c>
      <c r="E268" s="64" t="n">
        <f aca="false">C268+D268</f>
        <v>0</v>
      </c>
    </row>
    <row r="269" customFormat="false" ht="12.75" hidden="false" customHeight="false" outlineLevel="0" collapsed="false">
      <c r="A269" s="0" t="n">
        <f aca="false">YEAR(B269)</f>
        <v>2023</v>
      </c>
      <c r="B269" s="67" t="n">
        <f aca="false">EOMONTH(B268,1)</f>
        <v>44985</v>
      </c>
      <c r="D269" s="0" t="n">
        <v>0</v>
      </c>
      <c r="E269" s="64" t="n">
        <f aca="false">C269+D269</f>
        <v>0</v>
      </c>
    </row>
    <row r="270" customFormat="false" ht="12.75" hidden="false" customHeight="false" outlineLevel="0" collapsed="false">
      <c r="A270" s="0" t="n">
        <f aca="false">YEAR(B270)</f>
        <v>2023</v>
      </c>
      <c r="B270" s="67" t="n">
        <f aca="false">EOMONTH(B269,1)</f>
        <v>45016</v>
      </c>
      <c r="D270" s="0" t="n">
        <v>0</v>
      </c>
      <c r="E270" s="64" t="n">
        <f aca="false">C270+D270</f>
        <v>0</v>
      </c>
    </row>
    <row r="271" customFormat="false" ht="12.75" hidden="false" customHeight="false" outlineLevel="0" collapsed="false">
      <c r="A271" s="0" t="n">
        <f aca="false">YEAR(B271)</f>
        <v>2023</v>
      </c>
      <c r="B271" s="67" t="n">
        <f aca="false">EOMONTH(B270,1)</f>
        <v>45046</v>
      </c>
      <c r="D271" s="0" t="n">
        <v>0</v>
      </c>
      <c r="E271" s="64" t="n">
        <f aca="false">C271+D271</f>
        <v>0</v>
      </c>
    </row>
    <row r="272" customFormat="false" ht="12.75" hidden="false" customHeight="false" outlineLevel="0" collapsed="false">
      <c r="A272" s="0" t="n">
        <f aca="false">YEAR(B272)</f>
        <v>2023</v>
      </c>
      <c r="B272" s="67" t="n">
        <f aca="false">EOMONTH(B271,1)</f>
        <v>45077</v>
      </c>
      <c r="D272" s="0" t="n">
        <v>0</v>
      </c>
      <c r="E272" s="64" t="n">
        <f aca="false">C272+D272</f>
        <v>0</v>
      </c>
    </row>
    <row r="273" customFormat="false" ht="12.75" hidden="false" customHeight="false" outlineLevel="0" collapsed="false">
      <c r="A273" s="0" t="n">
        <f aca="false">YEAR(B273)</f>
        <v>2023</v>
      </c>
      <c r="B273" s="67" t="n">
        <f aca="false">EOMONTH(B272,1)</f>
        <v>45107</v>
      </c>
      <c r="D273" s="0" t="n">
        <v>0</v>
      </c>
      <c r="E273" s="64" t="n">
        <f aca="false">C273+D273</f>
        <v>0</v>
      </c>
    </row>
    <row r="274" customFormat="false" ht="12.75" hidden="false" customHeight="false" outlineLevel="0" collapsed="false">
      <c r="A274" s="0" t="n">
        <f aca="false">YEAR(B274)</f>
        <v>2023</v>
      </c>
      <c r="B274" s="67" t="n">
        <f aca="false">EOMONTH(B273,1)</f>
        <v>45138</v>
      </c>
      <c r="D274" s="0" t="n">
        <v>0</v>
      </c>
      <c r="E274" s="64" t="n">
        <f aca="false">C274+D274</f>
        <v>0</v>
      </c>
    </row>
    <row r="275" customFormat="false" ht="12.75" hidden="false" customHeight="false" outlineLevel="0" collapsed="false">
      <c r="A275" s="0" t="n">
        <f aca="false">YEAR(B275)</f>
        <v>2023</v>
      </c>
      <c r="B275" s="67" t="n">
        <f aca="false">EOMONTH(B274,1)</f>
        <v>45169</v>
      </c>
      <c r="D275" s="0" t="n">
        <v>0</v>
      </c>
      <c r="E275" s="64" t="n">
        <f aca="false">C275+D275</f>
        <v>0</v>
      </c>
    </row>
    <row r="276" customFormat="false" ht="12.75" hidden="false" customHeight="false" outlineLevel="0" collapsed="false">
      <c r="A276" s="0" t="n">
        <f aca="false">YEAR(B276)</f>
        <v>2023</v>
      </c>
      <c r="B276" s="67" t="n">
        <f aca="false">EOMONTH(B275,1)</f>
        <v>45199</v>
      </c>
      <c r="D276" s="0" t="n">
        <v>0</v>
      </c>
      <c r="E276" s="64" t="n">
        <f aca="false">C276+D276</f>
        <v>0</v>
      </c>
    </row>
    <row r="277" customFormat="false" ht="12.75" hidden="false" customHeight="false" outlineLevel="0" collapsed="false">
      <c r="A277" s="0" t="n">
        <f aca="false">YEAR(B277)</f>
        <v>2023</v>
      </c>
      <c r="B277" s="67" t="n">
        <f aca="false">EOMONTH(B276,1)</f>
        <v>45230</v>
      </c>
      <c r="D277" s="0" t="n">
        <v>0</v>
      </c>
      <c r="E277" s="64" t="n">
        <f aca="false">C277+D277</f>
        <v>0</v>
      </c>
    </row>
    <row r="278" customFormat="false" ht="12.75" hidden="false" customHeight="false" outlineLevel="0" collapsed="false">
      <c r="A278" s="0" t="n">
        <f aca="false">YEAR(B278)</f>
        <v>2023</v>
      </c>
      <c r="B278" s="67" t="n">
        <f aca="false">EOMONTH(B277,1)</f>
        <v>45260</v>
      </c>
      <c r="D278" s="0" t="n">
        <v>0</v>
      </c>
      <c r="E278" s="64" t="n">
        <f aca="false">C278+D278</f>
        <v>0</v>
      </c>
    </row>
    <row r="279" customFormat="false" ht="12.75" hidden="false" customHeight="false" outlineLevel="0" collapsed="false">
      <c r="A279" s="0" t="n">
        <f aca="false">YEAR(B279)</f>
        <v>2023</v>
      </c>
      <c r="B279" s="67" t="n">
        <f aca="false">EOMONTH(B278,1)</f>
        <v>45291</v>
      </c>
      <c r="D279" s="0" t="n">
        <v>0</v>
      </c>
      <c r="E279" s="64" t="n">
        <f aca="false">C279+D279</f>
        <v>0</v>
      </c>
    </row>
    <row r="280" customFormat="false" ht="12.75" hidden="false" customHeight="false" outlineLevel="0" collapsed="false">
      <c r="A280" s="0" t="n">
        <f aca="false">YEAR(B280)</f>
        <v>2024</v>
      </c>
      <c r="B280" s="67" t="n">
        <f aca="false">EOMONTH(B279,1)</f>
        <v>45322</v>
      </c>
      <c r="D280" s="0" t="n">
        <v>0</v>
      </c>
      <c r="E280" s="64" t="n">
        <f aca="false">C280+D280</f>
        <v>0</v>
      </c>
    </row>
    <row r="281" customFormat="false" ht="12.75" hidden="false" customHeight="false" outlineLevel="0" collapsed="false">
      <c r="A281" s="0" t="n">
        <f aca="false">YEAR(B281)</f>
        <v>2024</v>
      </c>
      <c r="B281" s="67" t="n">
        <f aca="false">EOMONTH(B280,1)</f>
        <v>45351</v>
      </c>
      <c r="D281" s="0" t="n">
        <v>0</v>
      </c>
      <c r="E281" s="64" t="n">
        <f aca="false">C281+D281</f>
        <v>0</v>
      </c>
    </row>
    <row r="282" customFormat="false" ht="12.75" hidden="false" customHeight="false" outlineLevel="0" collapsed="false">
      <c r="A282" s="0" t="n">
        <f aca="false">YEAR(B282)</f>
        <v>2024</v>
      </c>
      <c r="B282" s="67" t="n">
        <f aca="false">EOMONTH(B281,1)</f>
        <v>45382</v>
      </c>
      <c r="D282" s="0" t="n">
        <v>0</v>
      </c>
      <c r="E282" s="64" t="n">
        <f aca="false">C282+D282</f>
        <v>0</v>
      </c>
    </row>
    <row r="283" customFormat="false" ht="12.75" hidden="false" customHeight="false" outlineLevel="0" collapsed="false">
      <c r="A283" s="0" t="n">
        <f aca="false">YEAR(B283)</f>
        <v>2024</v>
      </c>
      <c r="B283" s="67" t="n">
        <f aca="false">EOMONTH(B282,1)</f>
        <v>45412</v>
      </c>
      <c r="D283" s="0" t="n">
        <v>0</v>
      </c>
      <c r="E283" s="64" t="n">
        <f aca="false">C283+D283</f>
        <v>0</v>
      </c>
    </row>
    <row r="284" customFormat="false" ht="12.75" hidden="false" customHeight="false" outlineLevel="0" collapsed="false">
      <c r="A284" s="0" t="n">
        <f aca="false">YEAR(B284)</f>
        <v>2024</v>
      </c>
      <c r="B284" s="67" t="n">
        <f aca="false">EOMONTH(B283,1)</f>
        <v>45443</v>
      </c>
      <c r="D284" s="0" t="n">
        <v>0</v>
      </c>
      <c r="E284" s="64" t="n">
        <f aca="false">C284+D284</f>
        <v>0</v>
      </c>
    </row>
    <row r="285" customFormat="false" ht="12.75" hidden="false" customHeight="false" outlineLevel="0" collapsed="false">
      <c r="A285" s="0" t="n">
        <f aca="false">YEAR(B285)</f>
        <v>2024</v>
      </c>
      <c r="B285" s="67" t="n">
        <f aca="false">EOMONTH(B284,1)</f>
        <v>45473</v>
      </c>
      <c r="D285" s="0" t="n">
        <v>0</v>
      </c>
      <c r="E285" s="64" t="n">
        <f aca="false">C285+D285</f>
        <v>0</v>
      </c>
    </row>
    <row r="286" customFormat="false" ht="12.75" hidden="false" customHeight="false" outlineLevel="0" collapsed="false">
      <c r="A286" s="0" t="n">
        <f aca="false">YEAR(B286)</f>
        <v>2024</v>
      </c>
      <c r="B286" s="67" t="n">
        <f aca="false">EOMONTH(B285,1)</f>
        <v>45504</v>
      </c>
      <c r="D286" s="0" t="n">
        <v>0</v>
      </c>
      <c r="E286" s="64" t="n">
        <f aca="false">C286+D286</f>
        <v>0</v>
      </c>
    </row>
    <row r="287" customFormat="false" ht="12.75" hidden="false" customHeight="false" outlineLevel="0" collapsed="false">
      <c r="A287" s="0" t="n">
        <f aca="false">YEAR(B287)</f>
        <v>2024</v>
      </c>
      <c r="B287" s="67" t="n">
        <f aca="false">EOMONTH(B286,1)</f>
        <v>45535</v>
      </c>
      <c r="D287" s="0" t="n">
        <v>0</v>
      </c>
      <c r="E287" s="64" t="n">
        <f aca="false">C287+D287</f>
        <v>0</v>
      </c>
    </row>
    <row r="288" customFormat="false" ht="12.75" hidden="false" customHeight="false" outlineLevel="0" collapsed="false">
      <c r="A288" s="0" t="n">
        <f aca="false">YEAR(B288)</f>
        <v>2024</v>
      </c>
      <c r="B288" s="67" t="n">
        <f aca="false">EOMONTH(B287,1)</f>
        <v>45565</v>
      </c>
      <c r="D288" s="0" t="n">
        <v>0</v>
      </c>
      <c r="E288" s="64" t="n">
        <f aca="false">C288+D288</f>
        <v>0</v>
      </c>
    </row>
    <row r="289" customFormat="false" ht="12.75" hidden="false" customHeight="false" outlineLevel="0" collapsed="false">
      <c r="A289" s="0" t="n">
        <f aca="false">YEAR(B289)</f>
        <v>2024</v>
      </c>
      <c r="B289" s="67" t="n">
        <f aca="false">EOMONTH(B288,1)</f>
        <v>45596</v>
      </c>
      <c r="D289" s="0" t="n">
        <v>0</v>
      </c>
      <c r="E289" s="64" t="n">
        <f aca="false">C289+D289</f>
        <v>0</v>
      </c>
    </row>
    <row r="290" customFormat="false" ht="12.75" hidden="false" customHeight="false" outlineLevel="0" collapsed="false">
      <c r="A290" s="0" t="n">
        <f aca="false">YEAR(B290)</f>
        <v>2024</v>
      </c>
      <c r="B290" s="67" t="n">
        <f aca="false">EOMONTH(B289,1)</f>
        <v>45626</v>
      </c>
      <c r="D290" s="0" t="n">
        <v>0</v>
      </c>
      <c r="E290" s="64" t="n">
        <f aca="false">C290+D290</f>
        <v>0</v>
      </c>
    </row>
    <row r="291" customFormat="false" ht="12.75" hidden="false" customHeight="false" outlineLevel="0" collapsed="false">
      <c r="A291" s="0" t="n">
        <f aca="false">YEAR(B291)</f>
        <v>2024</v>
      </c>
      <c r="B291" s="67" t="n">
        <f aca="false">EOMONTH(B290,1)</f>
        <v>45657</v>
      </c>
      <c r="D291" s="0" t="n">
        <v>0</v>
      </c>
      <c r="E291" s="64" t="n">
        <f aca="false">C291+D291</f>
        <v>0</v>
      </c>
    </row>
    <row r="292" customFormat="false" ht="12.75" hidden="false" customHeight="false" outlineLevel="0" collapsed="false">
      <c r="A292" s="0" t="n">
        <f aca="false">YEAR(B292)</f>
        <v>2025</v>
      </c>
      <c r="B292" s="67" t="n">
        <f aca="false">EOMONTH(B291,1)</f>
        <v>45688</v>
      </c>
      <c r="D292" s="0" t="n">
        <v>0</v>
      </c>
      <c r="E292" s="64" t="n">
        <f aca="false">C292+D292</f>
        <v>0</v>
      </c>
    </row>
    <row r="293" customFormat="false" ht="12.75" hidden="false" customHeight="false" outlineLevel="0" collapsed="false">
      <c r="A293" s="0" t="n">
        <f aca="false">YEAR(B293)</f>
        <v>2025</v>
      </c>
      <c r="B293" s="67" t="n">
        <f aca="false">EOMONTH(B292,1)</f>
        <v>45716</v>
      </c>
      <c r="D293" s="0" t="n">
        <v>0</v>
      </c>
      <c r="E293" s="64" t="n">
        <f aca="false">C293+D293</f>
        <v>0</v>
      </c>
    </row>
    <row r="294" customFormat="false" ht="12.75" hidden="false" customHeight="false" outlineLevel="0" collapsed="false">
      <c r="A294" s="0" t="n">
        <f aca="false">YEAR(B294)</f>
        <v>2025</v>
      </c>
      <c r="B294" s="67" t="n">
        <f aca="false">EOMONTH(B293,1)</f>
        <v>45747</v>
      </c>
      <c r="D294" s="0" t="n">
        <v>0</v>
      </c>
      <c r="E294" s="64" t="n">
        <f aca="false">C294+D294</f>
        <v>0</v>
      </c>
    </row>
    <row r="295" customFormat="false" ht="12.75" hidden="false" customHeight="false" outlineLevel="0" collapsed="false">
      <c r="A295" s="0" t="n">
        <f aca="false">YEAR(B295)</f>
        <v>2025</v>
      </c>
      <c r="B295" s="67" t="n">
        <f aca="false">EOMONTH(B294,1)</f>
        <v>45777</v>
      </c>
      <c r="D295" s="0" t="n">
        <v>0</v>
      </c>
      <c r="E295" s="64" t="n">
        <f aca="false">C295+D295</f>
        <v>0</v>
      </c>
    </row>
    <row r="296" customFormat="false" ht="12.75" hidden="false" customHeight="false" outlineLevel="0" collapsed="false">
      <c r="A296" s="0" t="n">
        <f aca="false">YEAR(B296)</f>
        <v>2025</v>
      </c>
      <c r="B296" s="67" t="n">
        <f aca="false">EOMONTH(B295,1)</f>
        <v>45808</v>
      </c>
      <c r="D296" s="0" t="n">
        <v>0</v>
      </c>
      <c r="E296" s="64" t="n">
        <f aca="false">C296+D296</f>
        <v>0</v>
      </c>
    </row>
    <row r="297" customFormat="false" ht="12.75" hidden="false" customHeight="false" outlineLevel="0" collapsed="false">
      <c r="A297" s="0" t="n">
        <f aca="false">YEAR(B297)</f>
        <v>2025</v>
      </c>
      <c r="B297" s="67" t="n">
        <f aca="false">EOMONTH(B296,1)</f>
        <v>45838</v>
      </c>
      <c r="D297" s="0" t="n">
        <v>0</v>
      </c>
      <c r="E297" s="64" t="n">
        <f aca="false">C297+D297</f>
        <v>0</v>
      </c>
    </row>
    <row r="298" customFormat="false" ht="12.75" hidden="false" customHeight="false" outlineLevel="0" collapsed="false">
      <c r="A298" s="0" t="n">
        <f aca="false">YEAR(B298)</f>
        <v>2025</v>
      </c>
      <c r="B298" s="67" t="n">
        <f aca="false">EOMONTH(B297,1)</f>
        <v>45869</v>
      </c>
      <c r="D298" s="0" t="n">
        <v>0</v>
      </c>
      <c r="E298" s="64" t="n">
        <f aca="false">C298+D298</f>
        <v>0</v>
      </c>
    </row>
    <row r="299" customFormat="false" ht="12.75" hidden="false" customHeight="false" outlineLevel="0" collapsed="false">
      <c r="A299" s="0" t="n">
        <f aca="false">YEAR(B299)</f>
        <v>2025</v>
      </c>
      <c r="B299" s="67" t="n">
        <f aca="false">EOMONTH(B298,1)</f>
        <v>45900</v>
      </c>
      <c r="D299" s="0" t="n">
        <v>0</v>
      </c>
      <c r="E299" s="64" t="n">
        <f aca="false">C299+D299</f>
        <v>0</v>
      </c>
    </row>
    <row r="300" customFormat="false" ht="12.75" hidden="false" customHeight="false" outlineLevel="0" collapsed="false">
      <c r="A300" s="0" t="n">
        <f aca="false">YEAR(B300)</f>
        <v>2025</v>
      </c>
      <c r="B300" s="67" t="n">
        <f aca="false">EOMONTH(B299,1)</f>
        <v>45930</v>
      </c>
      <c r="D300" s="0" t="n">
        <v>0</v>
      </c>
      <c r="E300" s="64" t="n">
        <f aca="false">C300+D300</f>
        <v>0</v>
      </c>
    </row>
    <row r="301" customFormat="false" ht="12.75" hidden="false" customHeight="false" outlineLevel="0" collapsed="false">
      <c r="A301" s="0" t="n">
        <f aca="false">YEAR(B301)</f>
        <v>2025</v>
      </c>
      <c r="B301" s="67" t="n">
        <f aca="false">EOMONTH(B300,1)</f>
        <v>45961</v>
      </c>
      <c r="D301" s="0" t="n">
        <v>0</v>
      </c>
      <c r="E301" s="64" t="n">
        <f aca="false">C301+D301</f>
        <v>0</v>
      </c>
    </row>
    <row r="302" customFormat="false" ht="12.75" hidden="false" customHeight="false" outlineLevel="0" collapsed="false">
      <c r="A302" s="0" t="n">
        <f aca="false">YEAR(B302)</f>
        <v>2025</v>
      </c>
      <c r="B302" s="67" t="n">
        <f aca="false">EOMONTH(B301,1)</f>
        <v>45991</v>
      </c>
      <c r="D302" s="0" t="n">
        <v>0</v>
      </c>
      <c r="E302" s="64" t="n">
        <f aca="false">C302+D302</f>
        <v>0</v>
      </c>
    </row>
    <row r="303" customFormat="false" ht="12.75" hidden="false" customHeight="false" outlineLevel="0" collapsed="false">
      <c r="A303" s="0" t="n">
        <f aca="false">YEAR(B303)</f>
        <v>2025</v>
      </c>
      <c r="B303" s="67" t="n">
        <f aca="false">EOMONTH(B302,1)</f>
        <v>46022</v>
      </c>
      <c r="D303" s="0" t="n">
        <v>0</v>
      </c>
      <c r="E303" s="64" t="n">
        <f aca="false">C303+D303</f>
        <v>0</v>
      </c>
    </row>
    <row r="304" customFormat="false" ht="12.75" hidden="false" customHeight="false" outlineLevel="0" collapsed="false">
      <c r="A304" s="0" t="n">
        <f aca="false">YEAR(B304)</f>
        <v>2026</v>
      </c>
      <c r="B304" s="67" t="n">
        <f aca="false">EOMONTH(B303,1)</f>
        <v>46053</v>
      </c>
      <c r="D304" s="0" t="n">
        <v>0</v>
      </c>
      <c r="E304" s="64" t="n">
        <f aca="false">C304+D304</f>
        <v>0</v>
      </c>
    </row>
    <row r="305" customFormat="false" ht="12.75" hidden="false" customHeight="false" outlineLevel="0" collapsed="false">
      <c r="A305" s="0" t="n">
        <f aca="false">YEAR(B305)</f>
        <v>2026</v>
      </c>
      <c r="B305" s="67" t="n">
        <f aca="false">EOMONTH(B304,1)</f>
        <v>46081</v>
      </c>
      <c r="D305" s="0" t="n">
        <v>0</v>
      </c>
      <c r="E305" s="64" t="n">
        <f aca="false">C305+D305</f>
        <v>0</v>
      </c>
    </row>
    <row r="306" customFormat="false" ht="12.75" hidden="false" customHeight="false" outlineLevel="0" collapsed="false">
      <c r="A306" s="0" t="n">
        <f aca="false">YEAR(B306)</f>
        <v>2026</v>
      </c>
      <c r="B306" s="67" t="n">
        <f aca="false">EOMONTH(B305,1)</f>
        <v>46112</v>
      </c>
      <c r="D306" s="0" t="n">
        <v>0</v>
      </c>
      <c r="E306" s="64" t="n">
        <f aca="false">C306+D306</f>
        <v>0</v>
      </c>
    </row>
    <row r="307" customFormat="false" ht="12.75" hidden="false" customHeight="false" outlineLevel="0" collapsed="false">
      <c r="A307" s="0" t="n">
        <f aca="false">YEAR(B307)</f>
        <v>2026</v>
      </c>
      <c r="B307" s="67" t="n">
        <f aca="false">EOMONTH(B306,1)</f>
        <v>46142</v>
      </c>
      <c r="D307" s="0" t="n">
        <v>0</v>
      </c>
      <c r="E307" s="64" t="n">
        <f aca="false">C307+D307</f>
        <v>0</v>
      </c>
    </row>
    <row r="308" customFormat="false" ht="12.75" hidden="false" customHeight="false" outlineLevel="0" collapsed="false">
      <c r="A308" s="0" t="n">
        <f aca="false">YEAR(B308)</f>
        <v>2026</v>
      </c>
      <c r="B308" s="67" t="n">
        <f aca="false">EOMONTH(B307,1)</f>
        <v>46173</v>
      </c>
      <c r="D308" s="0" t="n">
        <v>0</v>
      </c>
      <c r="E308" s="64" t="n">
        <f aca="false">C308+D308</f>
        <v>0</v>
      </c>
    </row>
    <row r="309" customFormat="false" ht="12.75" hidden="false" customHeight="false" outlineLevel="0" collapsed="false">
      <c r="A309" s="0" t="n">
        <f aca="false">YEAR(B309)</f>
        <v>2026</v>
      </c>
      <c r="B309" s="67" t="n">
        <f aca="false">EOMONTH(B308,1)</f>
        <v>46203</v>
      </c>
      <c r="D309" s="0" t="n">
        <v>0</v>
      </c>
      <c r="E309" s="64" t="n">
        <f aca="false">C309+D309</f>
        <v>0</v>
      </c>
    </row>
    <row r="310" customFormat="false" ht="12.75" hidden="false" customHeight="false" outlineLevel="0" collapsed="false">
      <c r="A310" s="0" t="n">
        <f aca="false">YEAR(B310)</f>
        <v>2026</v>
      </c>
      <c r="B310" s="67" t="n">
        <f aca="false">EOMONTH(B309,1)</f>
        <v>46234</v>
      </c>
      <c r="D310" s="0" t="n">
        <v>0</v>
      </c>
      <c r="E310" s="64" t="n">
        <f aca="false">C310+D310</f>
        <v>0</v>
      </c>
    </row>
    <row r="311" customFormat="false" ht="12.75" hidden="false" customHeight="false" outlineLevel="0" collapsed="false">
      <c r="A311" s="0" t="n">
        <f aca="false">YEAR(B311)</f>
        <v>2026</v>
      </c>
      <c r="B311" s="67" t="n">
        <f aca="false">EOMONTH(B310,1)</f>
        <v>46265</v>
      </c>
      <c r="D311" s="0" t="n">
        <v>0</v>
      </c>
      <c r="E311" s="64" t="n">
        <f aca="false">C311+D311</f>
        <v>0</v>
      </c>
    </row>
    <row r="312" customFormat="false" ht="12.75" hidden="false" customHeight="false" outlineLevel="0" collapsed="false">
      <c r="A312" s="0" t="n">
        <f aca="false">YEAR(B312)</f>
        <v>2026</v>
      </c>
      <c r="B312" s="67" t="n">
        <f aca="false">EOMONTH(B311,1)</f>
        <v>46295</v>
      </c>
      <c r="D312" s="0" t="n">
        <v>0</v>
      </c>
      <c r="E312" s="64" t="n">
        <f aca="false">C312+D312</f>
        <v>0</v>
      </c>
    </row>
    <row r="313" customFormat="false" ht="12.75" hidden="false" customHeight="false" outlineLevel="0" collapsed="false">
      <c r="A313" s="0" t="n">
        <f aca="false">YEAR(B313)</f>
        <v>2026</v>
      </c>
      <c r="B313" s="67" t="n">
        <f aca="false">EOMONTH(B312,1)</f>
        <v>46326</v>
      </c>
      <c r="D313" s="0" t="n">
        <v>0</v>
      </c>
      <c r="E313" s="64" t="n">
        <f aca="false">C313+D313</f>
        <v>0</v>
      </c>
    </row>
    <row r="314" customFormat="false" ht="12.75" hidden="false" customHeight="false" outlineLevel="0" collapsed="false">
      <c r="A314" s="0" t="n">
        <f aca="false">YEAR(B314)</f>
        <v>2026</v>
      </c>
      <c r="B314" s="67" t="n">
        <f aca="false">EOMONTH(B313,1)</f>
        <v>46356</v>
      </c>
      <c r="D314" s="0" t="n">
        <v>0</v>
      </c>
      <c r="E314" s="64" t="n">
        <f aca="false">C314+D314</f>
        <v>0</v>
      </c>
    </row>
    <row r="315" customFormat="false" ht="12.75" hidden="false" customHeight="false" outlineLevel="0" collapsed="false">
      <c r="A315" s="0" t="n">
        <f aca="false">YEAR(B315)</f>
        <v>2026</v>
      </c>
      <c r="B315" s="67" t="n">
        <f aca="false">EOMONTH(B314,1)</f>
        <v>46387</v>
      </c>
      <c r="D315" s="0" t="n">
        <v>0</v>
      </c>
      <c r="E315" s="64" t="n">
        <f aca="false">C315+D315</f>
        <v>0</v>
      </c>
    </row>
    <row r="316" customFormat="false" ht="12.75" hidden="false" customHeight="false" outlineLevel="0" collapsed="false">
      <c r="A316" s="0" t="n">
        <f aca="false">YEAR(B316)</f>
        <v>2027</v>
      </c>
      <c r="B316" s="67" t="n">
        <f aca="false">EOMONTH(B315,1)</f>
        <v>46418</v>
      </c>
      <c r="D316" s="0" t="n">
        <v>0</v>
      </c>
      <c r="E316" s="64" t="n">
        <f aca="false">C316+D316</f>
        <v>0</v>
      </c>
    </row>
    <row r="317" customFormat="false" ht="12.75" hidden="false" customHeight="false" outlineLevel="0" collapsed="false">
      <c r="A317" s="0" t="n">
        <f aca="false">YEAR(B317)</f>
        <v>2027</v>
      </c>
      <c r="B317" s="67" t="n">
        <f aca="false">EOMONTH(B316,1)</f>
        <v>46446</v>
      </c>
      <c r="D317" s="0" t="n">
        <v>0</v>
      </c>
      <c r="E317" s="64" t="n">
        <f aca="false">C317+D317</f>
        <v>0</v>
      </c>
    </row>
    <row r="318" customFormat="false" ht="12.75" hidden="false" customHeight="false" outlineLevel="0" collapsed="false">
      <c r="A318" s="0" t="n">
        <f aca="false">YEAR(B318)</f>
        <v>2027</v>
      </c>
      <c r="B318" s="67" t="n">
        <f aca="false">EOMONTH(B317,1)</f>
        <v>46477</v>
      </c>
      <c r="D318" s="0" t="n">
        <v>0</v>
      </c>
      <c r="E318" s="64" t="n">
        <f aca="false">C318+D318</f>
        <v>0</v>
      </c>
    </row>
    <row r="319" customFormat="false" ht="12.75" hidden="false" customHeight="false" outlineLevel="0" collapsed="false">
      <c r="A319" s="0" t="n">
        <f aca="false">YEAR(B319)</f>
        <v>2027</v>
      </c>
      <c r="B319" s="67" t="n">
        <f aca="false">EOMONTH(B318,1)</f>
        <v>46507</v>
      </c>
      <c r="D319" s="0" t="n">
        <v>0</v>
      </c>
      <c r="E319" s="64" t="n">
        <f aca="false">C319+D319</f>
        <v>0</v>
      </c>
    </row>
    <row r="320" customFormat="false" ht="12.75" hidden="false" customHeight="false" outlineLevel="0" collapsed="false">
      <c r="A320" s="0" t="n">
        <f aca="false">YEAR(B320)</f>
        <v>2027</v>
      </c>
      <c r="B320" s="67" t="n">
        <f aca="false">EOMONTH(B319,1)</f>
        <v>46538</v>
      </c>
      <c r="D320" s="0" t="n">
        <v>0</v>
      </c>
      <c r="E320" s="64" t="n">
        <f aca="false">C320+D320</f>
        <v>0</v>
      </c>
    </row>
    <row r="321" customFormat="false" ht="12.75" hidden="false" customHeight="false" outlineLevel="0" collapsed="false">
      <c r="A321" s="0" t="n">
        <f aca="false">YEAR(B321)</f>
        <v>2027</v>
      </c>
      <c r="B321" s="67" t="n">
        <f aca="false">EOMONTH(B320,1)</f>
        <v>46568</v>
      </c>
      <c r="D321" s="0" t="n">
        <v>0</v>
      </c>
      <c r="E321" s="64" t="n">
        <f aca="false">C321+D321</f>
        <v>0</v>
      </c>
    </row>
    <row r="322" customFormat="false" ht="12.75" hidden="false" customHeight="false" outlineLevel="0" collapsed="false">
      <c r="A322" s="0" t="n">
        <f aca="false">YEAR(B322)</f>
        <v>2027</v>
      </c>
      <c r="B322" s="67" t="n">
        <f aca="false">EOMONTH(B321,1)</f>
        <v>46599</v>
      </c>
      <c r="D322" s="0" t="n">
        <v>0</v>
      </c>
      <c r="E322" s="64" t="n">
        <f aca="false">C322+D322</f>
        <v>0</v>
      </c>
    </row>
    <row r="323" customFormat="false" ht="12.75" hidden="false" customHeight="false" outlineLevel="0" collapsed="false">
      <c r="A323" s="0" t="n">
        <f aca="false">YEAR(B323)</f>
        <v>2027</v>
      </c>
      <c r="B323" s="67" t="n">
        <f aca="false">EOMONTH(B322,1)</f>
        <v>46630</v>
      </c>
      <c r="D323" s="0" t="n">
        <v>0</v>
      </c>
      <c r="E323" s="64" t="n">
        <f aca="false">C323+D323</f>
        <v>0</v>
      </c>
    </row>
    <row r="324" customFormat="false" ht="12.75" hidden="false" customHeight="false" outlineLevel="0" collapsed="false">
      <c r="A324" s="0" t="n">
        <f aca="false">YEAR(B324)</f>
        <v>2027</v>
      </c>
      <c r="B324" s="67" t="n">
        <f aca="false">EOMONTH(B323,1)</f>
        <v>46660</v>
      </c>
      <c r="D324" s="0" t="n">
        <v>0</v>
      </c>
      <c r="E324" s="64" t="n">
        <f aca="false">C324+D324</f>
        <v>0</v>
      </c>
    </row>
    <row r="325" customFormat="false" ht="12.75" hidden="false" customHeight="false" outlineLevel="0" collapsed="false">
      <c r="A325" s="0" t="n">
        <f aca="false">YEAR(B325)</f>
        <v>2027</v>
      </c>
      <c r="B325" s="67" t="n">
        <f aca="false">EOMONTH(B324,1)</f>
        <v>46691</v>
      </c>
      <c r="D325" s="0" t="n">
        <v>0</v>
      </c>
      <c r="E325" s="64" t="n">
        <f aca="false">C325+D325</f>
        <v>0</v>
      </c>
    </row>
    <row r="326" customFormat="false" ht="12.75" hidden="false" customHeight="false" outlineLevel="0" collapsed="false">
      <c r="A326" s="0" t="n">
        <f aca="false">YEAR(B326)</f>
        <v>2027</v>
      </c>
      <c r="B326" s="67" t="n">
        <f aca="false">EOMONTH(B325,1)</f>
        <v>46721</v>
      </c>
      <c r="D326" s="0" t="n">
        <v>0</v>
      </c>
      <c r="E326" s="64" t="n">
        <f aca="false">C326+D326</f>
        <v>0</v>
      </c>
    </row>
    <row r="327" customFormat="false" ht="12.75" hidden="false" customHeight="false" outlineLevel="0" collapsed="false">
      <c r="A327" s="0" t="n">
        <f aca="false">YEAR(B327)</f>
        <v>2027</v>
      </c>
      <c r="B327" s="67" t="n">
        <f aca="false">EOMONTH(B326,1)</f>
        <v>46752</v>
      </c>
      <c r="D327" s="0" t="n">
        <v>0</v>
      </c>
      <c r="E327" s="64" t="n">
        <f aca="false">C327+D327</f>
        <v>0</v>
      </c>
    </row>
    <row r="328" customFormat="false" ht="12.75" hidden="false" customHeight="false" outlineLevel="0" collapsed="false">
      <c r="A328" s="0" t="n">
        <f aca="false">YEAR(B328)</f>
        <v>2028</v>
      </c>
      <c r="B328" s="67" t="n">
        <f aca="false">EOMONTH(B327,1)</f>
        <v>46783</v>
      </c>
      <c r="D328" s="0" t="n">
        <v>0</v>
      </c>
      <c r="E328" s="64" t="n">
        <f aca="false">C328+D328</f>
        <v>0</v>
      </c>
    </row>
    <row r="329" customFormat="false" ht="12.75" hidden="false" customHeight="false" outlineLevel="0" collapsed="false">
      <c r="A329" s="0" t="n">
        <f aca="false">YEAR(B329)</f>
        <v>2028</v>
      </c>
      <c r="B329" s="67" t="n">
        <f aca="false">EOMONTH(B328,1)</f>
        <v>46812</v>
      </c>
      <c r="D329" s="0" t="n">
        <v>0</v>
      </c>
      <c r="E329" s="64" t="n">
        <f aca="false">C329+D329</f>
        <v>0</v>
      </c>
    </row>
    <row r="330" customFormat="false" ht="12.75" hidden="false" customHeight="false" outlineLevel="0" collapsed="false">
      <c r="A330" s="0" t="n">
        <f aca="false">YEAR(B330)</f>
        <v>2028</v>
      </c>
      <c r="B330" s="67" t="n">
        <f aca="false">EOMONTH(B329,1)</f>
        <v>46843</v>
      </c>
      <c r="D330" s="0" t="n">
        <v>0</v>
      </c>
      <c r="E330" s="64" t="n">
        <f aca="false">C330+D330</f>
        <v>0</v>
      </c>
    </row>
    <row r="331" customFormat="false" ht="12.75" hidden="false" customHeight="false" outlineLevel="0" collapsed="false">
      <c r="A331" s="0" t="n">
        <f aca="false">YEAR(B331)</f>
        <v>2028</v>
      </c>
      <c r="B331" s="67" t="n">
        <f aca="false">EOMONTH(B330,1)</f>
        <v>46873</v>
      </c>
      <c r="D331" s="0" t="n">
        <v>0</v>
      </c>
      <c r="E331" s="64" t="n">
        <f aca="false">C331+D331</f>
        <v>0</v>
      </c>
    </row>
    <row r="332" customFormat="false" ht="12.75" hidden="false" customHeight="false" outlineLevel="0" collapsed="false">
      <c r="A332" s="0" t="n">
        <f aca="false">YEAR(B332)</f>
        <v>2028</v>
      </c>
      <c r="B332" s="67" t="n">
        <f aca="false">EOMONTH(B331,1)</f>
        <v>46904</v>
      </c>
      <c r="D332" s="0" t="n">
        <v>0</v>
      </c>
      <c r="E332" s="64" t="n">
        <f aca="false">C332+D332</f>
        <v>0</v>
      </c>
    </row>
    <row r="333" customFormat="false" ht="12.75" hidden="false" customHeight="false" outlineLevel="0" collapsed="false">
      <c r="A333" s="0" t="n">
        <f aca="false">YEAR(B333)</f>
        <v>2028</v>
      </c>
      <c r="B333" s="67" t="n">
        <f aca="false">EOMONTH(B332,1)</f>
        <v>46934</v>
      </c>
      <c r="D333" s="0" t="n">
        <v>0</v>
      </c>
      <c r="E333" s="64" t="n">
        <f aca="false">C333+D333</f>
        <v>0</v>
      </c>
    </row>
    <row r="334" customFormat="false" ht="12.75" hidden="false" customHeight="false" outlineLevel="0" collapsed="false">
      <c r="A334" s="0" t="n">
        <f aca="false">YEAR(B334)</f>
        <v>2028</v>
      </c>
      <c r="B334" s="67" t="n">
        <f aca="false">EOMONTH(B333,1)</f>
        <v>46965</v>
      </c>
      <c r="D334" s="0" t="n">
        <v>0</v>
      </c>
      <c r="E334" s="64" t="n">
        <f aca="false">C334+D334</f>
        <v>0</v>
      </c>
    </row>
    <row r="335" customFormat="false" ht="12.75" hidden="false" customHeight="false" outlineLevel="0" collapsed="false">
      <c r="A335" s="0" t="n">
        <f aca="false">YEAR(B335)</f>
        <v>2028</v>
      </c>
      <c r="B335" s="67" t="n">
        <f aca="false">EOMONTH(B334,1)</f>
        <v>46996</v>
      </c>
      <c r="D335" s="0" t="n">
        <v>0</v>
      </c>
      <c r="E335" s="64" t="n">
        <f aca="false">C335+D335</f>
        <v>0</v>
      </c>
    </row>
    <row r="336" customFormat="false" ht="12.75" hidden="false" customHeight="false" outlineLevel="0" collapsed="false">
      <c r="A336" s="0" t="n">
        <f aca="false">YEAR(B336)</f>
        <v>2028</v>
      </c>
      <c r="B336" s="67" t="n">
        <f aca="false">EOMONTH(B335,1)</f>
        <v>47026</v>
      </c>
      <c r="D336" s="0" t="n">
        <v>0</v>
      </c>
      <c r="E336" s="64" t="n">
        <f aca="false">C336+D336</f>
        <v>0</v>
      </c>
    </row>
    <row r="337" customFormat="false" ht="12.75" hidden="false" customHeight="false" outlineLevel="0" collapsed="false">
      <c r="A337" s="0" t="n">
        <f aca="false">YEAR(B337)</f>
        <v>2028</v>
      </c>
      <c r="B337" s="67" t="n">
        <f aca="false">EOMONTH(B336,1)</f>
        <v>47057</v>
      </c>
      <c r="D337" s="0" t="n">
        <v>0</v>
      </c>
      <c r="E337" s="64" t="n">
        <f aca="false">C337+D337</f>
        <v>0</v>
      </c>
    </row>
    <row r="338" customFormat="false" ht="12.75" hidden="false" customHeight="false" outlineLevel="0" collapsed="false">
      <c r="A338" s="0" t="n">
        <f aca="false">YEAR(B338)</f>
        <v>2028</v>
      </c>
      <c r="B338" s="67" t="n">
        <f aca="false">EOMONTH(B337,1)</f>
        <v>47087</v>
      </c>
      <c r="D338" s="0" t="n">
        <v>0</v>
      </c>
      <c r="E338" s="64" t="n">
        <f aca="false">C338+D338</f>
        <v>0</v>
      </c>
    </row>
    <row r="339" customFormat="false" ht="12.75" hidden="false" customHeight="false" outlineLevel="0" collapsed="false">
      <c r="A339" s="0" t="n">
        <f aca="false">YEAR(B339)</f>
        <v>2028</v>
      </c>
      <c r="B339" s="67" t="n">
        <f aca="false">EOMONTH(B338,1)</f>
        <v>47118</v>
      </c>
      <c r="D339" s="0" t="n">
        <v>0</v>
      </c>
      <c r="E339" s="64" t="n">
        <f aca="false">C339+D339</f>
        <v>0</v>
      </c>
    </row>
    <row r="340" customFormat="false" ht="12.75" hidden="false" customHeight="false" outlineLevel="0" collapsed="false">
      <c r="A340" s="0" t="n">
        <f aca="false">YEAR(B340)</f>
        <v>2029</v>
      </c>
      <c r="B340" s="67" t="n">
        <f aca="false">EOMONTH(B339,1)</f>
        <v>47149</v>
      </c>
      <c r="D340" s="0" t="n">
        <v>0</v>
      </c>
      <c r="E340" s="64" t="n">
        <f aca="false">C340+D340</f>
        <v>0</v>
      </c>
    </row>
    <row r="341" customFormat="false" ht="12.75" hidden="false" customHeight="false" outlineLevel="0" collapsed="false">
      <c r="A341" s="0" t="n">
        <f aca="false">YEAR(B341)</f>
        <v>2029</v>
      </c>
      <c r="B341" s="67" t="n">
        <f aca="false">EOMONTH(B340,1)</f>
        <v>47177</v>
      </c>
      <c r="D341" s="0" t="n">
        <v>0</v>
      </c>
      <c r="E341" s="64" t="n">
        <f aca="false">C341+D341</f>
        <v>0</v>
      </c>
    </row>
    <row r="342" customFormat="false" ht="12.75" hidden="false" customHeight="false" outlineLevel="0" collapsed="false">
      <c r="A342" s="0" t="n">
        <f aca="false">YEAR(B342)</f>
        <v>2029</v>
      </c>
      <c r="B342" s="67" t="n">
        <f aca="false">EOMONTH(B341,1)</f>
        <v>47208</v>
      </c>
      <c r="D342" s="0" t="n">
        <v>0</v>
      </c>
      <c r="E342" s="64" t="n">
        <f aca="false">C342+D342</f>
        <v>0</v>
      </c>
    </row>
    <row r="343" customFormat="false" ht="12.75" hidden="false" customHeight="false" outlineLevel="0" collapsed="false">
      <c r="A343" s="0" t="n">
        <f aca="false">YEAR(B343)</f>
        <v>2029</v>
      </c>
      <c r="B343" s="67" t="n">
        <f aca="false">EOMONTH(B342,1)</f>
        <v>47238</v>
      </c>
      <c r="D343" s="0" t="n">
        <v>0</v>
      </c>
      <c r="E343" s="64" t="n">
        <f aca="false">C343+D343</f>
        <v>0</v>
      </c>
    </row>
    <row r="344" customFormat="false" ht="12.75" hidden="false" customHeight="false" outlineLevel="0" collapsed="false">
      <c r="A344" s="0" t="n">
        <f aca="false">YEAR(B344)</f>
        <v>2029</v>
      </c>
      <c r="B344" s="67" t="n">
        <f aca="false">EOMONTH(B343,1)</f>
        <v>47269</v>
      </c>
      <c r="D344" s="0" t="n">
        <v>0</v>
      </c>
      <c r="E344" s="64" t="n">
        <f aca="false">C344+D344</f>
        <v>0</v>
      </c>
    </row>
    <row r="345" customFormat="false" ht="12.75" hidden="false" customHeight="false" outlineLevel="0" collapsed="false">
      <c r="A345" s="0" t="n">
        <f aca="false">YEAR(B345)</f>
        <v>2029</v>
      </c>
      <c r="B345" s="67" t="n">
        <f aca="false">EOMONTH(B344,1)</f>
        <v>47299</v>
      </c>
      <c r="D345" s="0" t="n">
        <v>0</v>
      </c>
      <c r="E345" s="64" t="n">
        <f aca="false">C345+D345</f>
        <v>0</v>
      </c>
    </row>
    <row r="346" customFormat="false" ht="12.75" hidden="false" customHeight="false" outlineLevel="0" collapsed="false">
      <c r="A346" s="0" t="n">
        <f aca="false">YEAR(B346)</f>
        <v>2029</v>
      </c>
      <c r="B346" s="67" t="n">
        <f aca="false">EOMONTH(B345,1)</f>
        <v>47330</v>
      </c>
      <c r="D346" s="0" t="n">
        <v>0</v>
      </c>
      <c r="E346" s="64" t="n">
        <f aca="false">C346+D346</f>
        <v>0</v>
      </c>
    </row>
    <row r="347" customFormat="false" ht="12.75" hidden="false" customHeight="false" outlineLevel="0" collapsed="false">
      <c r="A347" s="0" t="n">
        <f aca="false">YEAR(B347)</f>
        <v>2029</v>
      </c>
      <c r="B347" s="67" t="n">
        <f aca="false">EOMONTH(B346,1)</f>
        <v>47361</v>
      </c>
      <c r="D347" s="0" t="n">
        <v>0</v>
      </c>
      <c r="E347" s="64" t="n">
        <f aca="false">C347+D347</f>
        <v>0</v>
      </c>
    </row>
    <row r="348" customFormat="false" ht="12.75" hidden="false" customHeight="false" outlineLevel="0" collapsed="false">
      <c r="D348" s="0" t="n">
        <v>0</v>
      </c>
      <c r="E348" s="64" t="n">
        <f aca="false">C348+D348</f>
        <v>0</v>
      </c>
    </row>
    <row r="349" customFormat="false" ht="12.75" hidden="false" customHeight="false" outlineLevel="0" collapsed="false">
      <c r="D349" s="0" t="n">
        <v>0</v>
      </c>
      <c r="E349" s="64" t="n">
        <f aca="false">C349+D349</f>
        <v>0</v>
      </c>
    </row>
    <row r="350" customFormat="false" ht="12.75" hidden="false" customHeight="false" outlineLevel="0" collapsed="false">
      <c r="D350" s="0" t="n">
        <v>0</v>
      </c>
      <c r="E350" s="64" t="n">
        <f aca="false">C350+D350</f>
        <v>0</v>
      </c>
    </row>
    <row r="351" customFormat="false" ht="12.75" hidden="false" customHeight="false" outlineLevel="0" collapsed="false">
      <c r="D351" s="0" t="n">
        <v>0</v>
      </c>
      <c r="E351" s="64" t="n">
        <f aca="false">C351+D351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0.66015625" defaultRowHeight="12.75" customHeight="true" zeroHeight="false" outlineLevelRow="0" outlineLevelCol="0"/>
  <cols>
    <col collapsed="false" customWidth="true" hidden="false" outlineLevel="0" max="1" min="1" style="77" width="15.32"/>
    <col collapsed="false" customWidth="true" hidden="false" outlineLevel="0" max="2" min="2" style="77" width="19.82"/>
    <col collapsed="false" customWidth="true" hidden="false" outlineLevel="0" max="3" min="3" style="77" width="15.66"/>
    <col collapsed="false" customWidth="true" hidden="false" outlineLevel="0" max="4" min="4" style="77" width="25.5"/>
    <col collapsed="false" customWidth="true" hidden="false" outlineLevel="0" max="5" min="5" style="77" width="15.5"/>
    <col collapsed="false" customWidth="true" hidden="false" outlineLevel="0" max="6" min="6" style="77" width="14.33"/>
    <col collapsed="false" customWidth="true" hidden="false" outlineLevel="0" max="7" min="7" style="77" width="15.82"/>
    <col collapsed="false" customWidth="true" hidden="false" outlineLevel="0" max="8" min="8" style="77" width="13.82"/>
    <col collapsed="false" customWidth="true" hidden="false" outlineLevel="0" max="10" min="9" style="77" width="14.99"/>
    <col collapsed="false" customWidth="true" hidden="false" outlineLevel="0" max="11" min="11" style="77" width="14.15"/>
    <col collapsed="false" customWidth="true" hidden="false" outlineLevel="0" max="12" min="12" style="77" width="13.82"/>
    <col collapsed="false" customWidth="true" hidden="false" outlineLevel="0" max="13" min="13" style="77" width="14.99"/>
    <col collapsed="false" customWidth="true" hidden="false" outlineLevel="0" max="14" min="14" style="77" width="14.66"/>
    <col collapsed="false" customWidth="false" hidden="false" outlineLevel="0" max="257" min="15" style="77" width="10.66"/>
  </cols>
  <sheetData>
    <row r="1" customFormat="false" ht="15.75" hidden="false" customHeight="false" outlineLevel="0" collapsed="false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.75" hidden="false" customHeight="false" outlineLevel="0" collapsed="false">
      <c r="E2" s="78" t="n">
        <f aca="false">YEAR(Inputs!E39)</f>
        <v>2001</v>
      </c>
      <c r="F2" s="78" t="n">
        <f aca="false">YEAR(Inputs!F39)</f>
        <v>2002</v>
      </c>
      <c r="G2" s="78" t="n">
        <f aca="false">YEAR(Inputs!G39)</f>
        <v>2003</v>
      </c>
      <c r="H2" s="78" t="n">
        <f aca="false">YEAR(Inputs!H39)</f>
        <v>2004</v>
      </c>
      <c r="I2" s="78" t="n">
        <f aca="false">YEAR(Inputs!I39)</f>
        <v>2005</v>
      </c>
      <c r="J2" s="78" t="n">
        <f aca="false">YEAR(Inputs!J39)</f>
        <v>2006</v>
      </c>
      <c r="K2" s="78" t="n">
        <f aca="false">YEAR(Inputs!K39)</f>
        <v>2007</v>
      </c>
      <c r="L2" s="78" t="n">
        <f aca="false">YEAR(Inputs!L39)</f>
        <v>2008</v>
      </c>
      <c r="M2" s="78" t="n">
        <f aca="false">YEAR(Inputs!M39)</f>
        <v>2009</v>
      </c>
      <c r="N2" s="78" t="n">
        <f aca="false">YEAR(Inputs!N39)</f>
        <v>2010</v>
      </c>
      <c r="O2" s="79"/>
    </row>
    <row r="3" customFormat="false" ht="12.75" hidden="false" customHeight="false" outlineLevel="0" collapsed="false">
      <c r="A3" s="77" t="s">
        <v>76</v>
      </c>
    </row>
    <row r="4" customFormat="false" ht="12.75" hidden="false" customHeight="false" outlineLevel="0" collapsed="false">
      <c r="B4" s="77" t="s">
        <v>77</v>
      </c>
      <c r="C4" s="77" t="s">
        <v>78</v>
      </c>
      <c r="D4" s="80" t="s">
        <v>79</v>
      </c>
      <c r="E4" s="81" t="n">
        <f aca="false">Curves!J6</f>
        <v>5.549375</v>
      </c>
      <c r="F4" s="81" t="n">
        <f aca="false">Curves!K6</f>
        <v>4.06079166666667</v>
      </c>
      <c r="G4" s="81" t="n">
        <f aca="false">Curves!L6</f>
        <v>3.683375</v>
      </c>
      <c r="H4" s="81" t="n">
        <f aca="false">Curves!M6</f>
        <v>3.555875</v>
      </c>
      <c r="I4" s="81" t="n">
        <f aca="false">Curves!N6</f>
        <v>3.54295833333333</v>
      </c>
      <c r="J4" s="81" t="n">
        <f aca="false">Curves!O6</f>
        <v>3.55295833333333</v>
      </c>
      <c r="K4" s="81" t="n">
        <f aca="false">Curves!P6</f>
        <v>3.58191666666667</v>
      </c>
      <c r="L4" s="81" t="n">
        <f aca="false">Curves!Q6</f>
        <v>3.62108333333333</v>
      </c>
      <c r="M4" s="81" t="n">
        <f aca="false">Curves!R6</f>
        <v>3.69108333333333</v>
      </c>
      <c r="N4" s="81" t="n">
        <f aca="false">Curves!S6</f>
        <v>3.78108333333333</v>
      </c>
    </row>
    <row r="5" customFormat="false" ht="12.75" hidden="false" customHeight="false" outlineLevel="0" collapsed="false">
      <c r="B5" s="77" t="s">
        <v>80</v>
      </c>
      <c r="C5" s="77" t="s">
        <v>78</v>
      </c>
      <c r="D5" s="82" t="n">
        <v>0.75</v>
      </c>
      <c r="E5" s="81" t="n">
        <f aca="false">E4*$D$5</f>
        <v>4.16203125</v>
      </c>
      <c r="F5" s="81" t="n">
        <f aca="false">F4*$D$5</f>
        <v>3.04559375</v>
      </c>
      <c r="G5" s="81" t="n">
        <f aca="false">G4*$D$5</f>
        <v>2.76253125</v>
      </c>
      <c r="H5" s="81" t="n">
        <f aca="false">H4*$D$5</f>
        <v>2.66690625</v>
      </c>
      <c r="I5" s="81" t="n">
        <f aca="false">I4*$D$5</f>
        <v>2.65721875</v>
      </c>
      <c r="J5" s="81" t="n">
        <f aca="false">J4*$D$5</f>
        <v>2.66471875</v>
      </c>
      <c r="K5" s="81" t="n">
        <f aca="false">K4*$D$5</f>
        <v>2.6864375</v>
      </c>
      <c r="L5" s="81" t="n">
        <f aca="false">L4*$D$5</f>
        <v>2.7158125</v>
      </c>
      <c r="M5" s="81" t="n">
        <f aca="false">M4*$D$5</f>
        <v>2.7683125</v>
      </c>
      <c r="N5" s="81" t="n">
        <f aca="false">N4*$D$5</f>
        <v>2.8358125</v>
      </c>
    </row>
    <row r="6" customFormat="false" ht="12.75" hidden="false" customHeight="false" outlineLevel="0" collapsed="false">
      <c r="B6" s="77" t="s">
        <v>81</v>
      </c>
      <c r="C6" s="77" t="s">
        <v>78</v>
      </c>
      <c r="D6" s="83"/>
      <c r="E6" s="81" t="n">
        <f aca="false">E4</f>
        <v>5.549375</v>
      </c>
      <c r="F6" s="81" t="n">
        <f aca="false">F4</f>
        <v>4.06079166666667</v>
      </c>
      <c r="G6" s="81" t="n">
        <f aca="false">G4</f>
        <v>3.683375</v>
      </c>
      <c r="H6" s="81" t="n">
        <f aca="false">H4</f>
        <v>3.555875</v>
      </c>
      <c r="I6" s="81" t="n">
        <f aca="false">I4</f>
        <v>3.54295833333333</v>
      </c>
      <c r="J6" s="81" t="n">
        <f aca="false">J4</f>
        <v>3.55295833333333</v>
      </c>
      <c r="K6" s="81" t="n">
        <f aca="false">K4</f>
        <v>3.58191666666667</v>
      </c>
      <c r="L6" s="81" t="n">
        <f aca="false">L4</f>
        <v>3.62108333333333</v>
      </c>
      <c r="M6" s="81" t="n">
        <f aca="false">M4</f>
        <v>3.69108333333333</v>
      </c>
      <c r="N6" s="81" t="n">
        <f aca="false">N4</f>
        <v>3.78108333333333</v>
      </c>
    </row>
    <row r="7" customFormat="false" ht="12.75" hidden="false" customHeight="false" outlineLevel="0" collapsed="false">
      <c r="D7" s="83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customFormat="false" ht="12.75" hidden="false" customHeight="false" outlineLevel="0" collapsed="false">
      <c r="A8" s="2" t="s">
        <v>41</v>
      </c>
      <c r="B8" s="2"/>
      <c r="C8" s="84" t="s">
        <v>82</v>
      </c>
      <c r="D8" s="83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customFormat="false" ht="12.75" hidden="false" customHeight="false" outlineLevel="0" collapsed="false">
      <c r="A9" s="34" t="str">
        <f aca="false">Inputs!A14</f>
        <v>Beartooth</v>
      </c>
      <c r="B9" s="0"/>
      <c r="C9" s="85" t="n">
        <v>0</v>
      </c>
      <c r="D9" s="83"/>
      <c r="E9" s="86" t="n">
        <f aca="false">$C9*Inputs!E43</f>
        <v>0</v>
      </c>
      <c r="F9" s="86" t="n">
        <f aca="false">$C9*Inputs!F43</f>
        <v>0</v>
      </c>
      <c r="G9" s="86" t="n">
        <f aca="false">$C9*Inputs!G43</f>
        <v>0</v>
      </c>
      <c r="H9" s="86" t="n">
        <f aca="false">$C9*Inputs!H43</f>
        <v>0</v>
      </c>
      <c r="I9" s="86" t="n">
        <f aca="false">$C9*Inputs!I43</f>
        <v>0</v>
      </c>
      <c r="J9" s="86" t="n">
        <f aca="false">$C9*Inputs!J43</f>
        <v>0</v>
      </c>
      <c r="K9" s="86" t="n">
        <f aca="false">$C9*Inputs!K43</f>
        <v>0</v>
      </c>
      <c r="L9" s="86" t="n">
        <f aca="false">$C9*Inputs!L43</f>
        <v>0</v>
      </c>
      <c r="M9" s="86" t="n">
        <f aca="false">$C9*Inputs!M43</f>
        <v>0</v>
      </c>
      <c r="N9" s="86" t="n">
        <f aca="false">$C9*Inputs!N43</f>
        <v>0</v>
      </c>
    </row>
    <row r="10" customFormat="false" ht="12.75" hidden="false" customHeight="false" outlineLevel="0" collapsed="false">
      <c r="A10" s="34" t="str">
        <f aca="false">Inputs!A15</f>
        <v>Crescendo</v>
      </c>
      <c r="B10" s="0"/>
      <c r="C10" s="85" t="n">
        <v>1</v>
      </c>
      <c r="D10" s="83"/>
      <c r="E10" s="86" t="n">
        <f aca="false">$C10*Inputs!E44</f>
        <v>3.87287671232877</v>
      </c>
      <c r="F10" s="86" t="n">
        <f aca="false">$C10*Inputs!F44</f>
        <v>4.14626332121412</v>
      </c>
      <c r="G10" s="86" t="n">
        <f aca="false">$C10*Inputs!G44</f>
        <v>3.70308159594536</v>
      </c>
      <c r="H10" s="86" t="n">
        <f aca="false">$C10*Inputs!H44</f>
        <v>3.24424286429934</v>
      </c>
      <c r="I10" s="86" t="n">
        <f aca="false">$C10*Inputs!I44</f>
        <v>2.86671747820006</v>
      </c>
      <c r="J10" s="86" t="n">
        <f aca="false">$C10*Inputs!J44</f>
        <v>2.58268565293892</v>
      </c>
      <c r="K10" s="86" t="n">
        <f aca="false">$C10*Inputs!K44</f>
        <v>2.35315666379372</v>
      </c>
      <c r="L10" s="86" t="n">
        <f aca="false">$C10*Inputs!L44</f>
        <v>2.13995976218239</v>
      </c>
      <c r="M10" s="86" t="n">
        <f aca="false">$C10*Inputs!M44</f>
        <v>1.95592935320428</v>
      </c>
      <c r="N10" s="86" t="n">
        <f aca="false">$C10*Inputs!N44</f>
        <v>1.74027394012217</v>
      </c>
    </row>
    <row r="11" customFormat="false" ht="12.75" hidden="false" customHeight="false" outlineLevel="0" collapsed="false">
      <c r="A11" s="34" t="str">
        <f aca="false">Inputs!A16</f>
        <v>D&amp;G Roustabout</v>
      </c>
      <c r="B11" s="0"/>
      <c r="C11" s="85" t="n">
        <v>0</v>
      </c>
      <c r="D11" s="83"/>
      <c r="E11" s="86" t="n">
        <f aca="false">$C11*Inputs!E45</f>
        <v>0</v>
      </c>
      <c r="F11" s="86" t="n">
        <f aca="false">$C11*Inputs!F45</f>
        <v>0</v>
      </c>
      <c r="G11" s="86" t="n">
        <f aca="false">$C11*Inputs!G45</f>
        <v>0</v>
      </c>
      <c r="H11" s="86" t="n">
        <f aca="false">$C11*Inputs!H45</f>
        <v>0</v>
      </c>
      <c r="I11" s="86" t="n">
        <f aca="false">$C11*Inputs!I45</f>
        <v>0</v>
      </c>
      <c r="J11" s="86" t="n">
        <f aca="false">$C11*Inputs!J45</f>
        <v>0</v>
      </c>
      <c r="K11" s="86" t="n">
        <f aca="false">$C11*Inputs!K45</f>
        <v>0</v>
      </c>
      <c r="L11" s="86" t="n">
        <f aca="false">$C11*Inputs!L45</f>
        <v>0</v>
      </c>
      <c r="M11" s="86" t="n">
        <f aca="false">$C11*Inputs!M45</f>
        <v>0</v>
      </c>
      <c r="N11" s="86" t="n">
        <f aca="false">$C11*Inputs!N45</f>
        <v>0</v>
      </c>
    </row>
    <row r="12" customFormat="false" ht="12.75" hidden="false" customHeight="false" outlineLevel="0" collapsed="false">
      <c r="A12" s="34" t="str">
        <f aca="false">Inputs!A17</f>
        <v>Hallwood</v>
      </c>
      <c r="B12" s="0"/>
      <c r="C12" s="85" t="n">
        <v>0</v>
      </c>
      <c r="D12" s="83"/>
      <c r="E12" s="86" t="n">
        <f aca="false">$C12*Inputs!E46</f>
        <v>0</v>
      </c>
      <c r="F12" s="86" t="n">
        <f aca="false">$C12*Inputs!F46</f>
        <v>0</v>
      </c>
      <c r="G12" s="86" t="n">
        <f aca="false">$C12*Inputs!G46</f>
        <v>0</v>
      </c>
      <c r="H12" s="86" t="n">
        <f aca="false">$C12*Inputs!H46</f>
        <v>0</v>
      </c>
      <c r="I12" s="86" t="n">
        <f aca="false">$C12*Inputs!I46</f>
        <v>0</v>
      </c>
      <c r="J12" s="86" t="n">
        <f aca="false">$C12*Inputs!J46</f>
        <v>0</v>
      </c>
      <c r="K12" s="86" t="n">
        <f aca="false">$C12*Inputs!K46</f>
        <v>0</v>
      </c>
      <c r="L12" s="86" t="n">
        <f aca="false">$C12*Inputs!L46</f>
        <v>0</v>
      </c>
      <c r="M12" s="86" t="n">
        <f aca="false">$C12*Inputs!M46</f>
        <v>0</v>
      </c>
      <c r="N12" s="86" t="n">
        <f aca="false">$C12*Inputs!N46</f>
        <v>0</v>
      </c>
    </row>
    <row r="13" customFormat="false" ht="12.75" hidden="false" customHeight="false" outlineLevel="0" collapsed="false">
      <c r="A13" s="34" t="str">
        <f aca="false">Inputs!A18</f>
        <v>Lone Mountain/Premier</v>
      </c>
      <c r="B13" s="0"/>
      <c r="C13" s="85" t="n">
        <v>0</v>
      </c>
      <c r="D13" s="83"/>
      <c r="E13" s="86" t="n">
        <f aca="false">$C13*Inputs!E47</f>
        <v>0</v>
      </c>
      <c r="F13" s="86" t="n">
        <f aca="false">$C13*Inputs!F47</f>
        <v>0</v>
      </c>
      <c r="G13" s="86" t="n">
        <f aca="false">$C13*Inputs!G47</f>
        <v>0</v>
      </c>
      <c r="H13" s="86" t="n">
        <f aca="false">$C13*Inputs!H47</f>
        <v>0</v>
      </c>
      <c r="I13" s="86" t="n">
        <f aca="false">$C13*Inputs!I47</f>
        <v>0</v>
      </c>
      <c r="J13" s="86" t="n">
        <f aca="false">$C13*Inputs!J47</f>
        <v>0</v>
      </c>
      <c r="K13" s="86" t="n">
        <f aca="false">$C13*Inputs!K47</f>
        <v>0</v>
      </c>
      <c r="L13" s="86" t="n">
        <f aca="false">$C13*Inputs!L47</f>
        <v>0</v>
      </c>
      <c r="M13" s="86" t="n">
        <f aca="false">$C13*Inputs!M47</f>
        <v>0</v>
      </c>
      <c r="N13" s="86" t="n">
        <f aca="false">$C13*Inputs!N47</f>
        <v>0</v>
      </c>
    </row>
    <row r="14" customFormat="false" ht="12.75" hidden="false" customHeight="false" outlineLevel="0" collapsed="false">
      <c r="A14" s="34" t="str">
        <f aca="false">Inputs!A19</f>
        <v>National Fuels</v>
      </c>
      <c r="B14" s="0"/>
      <c r="C14" s="85" t="n">
        <v>0</v>
      </c>
      <c r="D14" s="83"/>
      <c r="E14" s="86" t="n">
        <f aca="false">$C14*Inputs!E48</f>
        <v>0</v>
      </c>
      <c r="F14" s="86" t="n">
        <f aca="false">$C14*Inputs!F48</f>
        <v>0</v>
      </c>
      <c r="G14" s="86" t="n">
        <f aca="false">$C14*Inputs!G48</f>
        <v>0</v>
      </c>
      <c r="H14" s="86" t="n">
        <f aca="false">$C14*Inputs!H48</f>
        <v>0</v>
      </c>
      <c r="I14" s="86" t="n">
        <f aca="false">$C14*Inputs!I48</f>
        <v>0</v>
      </c>
      <c r="J14" s="86" t="n">
        <f aca="false">$C14*Inputs!J48</f>
        <v>0</v>
      </c>
      <c r="K14" s="86" t="n">
        <f aca="false">$C14*Inputs!K48</f>
        <v>0</v>
      </c>
      <c r="L14" s="86" t="n">
        <f aca="false">$C14*Inputs!L48</f>
        <v>0</v>
      </c>
      <c r="M14" s="86" t="n">
        <f aca="false">$C14*Inputs!M48</f>
        <v>0</v>
      </c>
      <c r="N14" s="86" t="n">
        <f aca="false">$C14*Inputs!N48</f>
        <v>0</v>
      </c>
    </row>
    <row r="15" customFormat="false" ht="12.75" hidden="false" customHeight="false" outlineLevel="0" collapsed="false">
      <c r="A15" s="34" t="str">
        <f aca="false">Inputs!A20</f>
        <v>Northstar</v>
      </c>
      <c r="B15" s="0"/>
      <c r="C15" s="85" t="n">
        <v>0</v>
      </c>
      <c r="D15" s="83"/>
      <c r="E15" s="86" t="n">
        <f aca="false">$C15*Inputs!E49</f>
        <v>0</v>
      </c>
      <c r="F15" s="86" t="n">
        <f aca="false">$C15*Inputs!F49</f>
        <v>0</v>
      </c>
      <c r="G15" s="86" t="n">
        <f aca="false">$C15*Inputs!G49</f>
        <v>0</v>
      </c>
      <c r="H15" s="86" t="n">
        <f aca="false">$C15*Inputs!H49</f>
        <v>0</v>
      </c>
      <c r="I15" s="86" t="n">
        <f aca="false">$C15*Inputs!I49</f>
        <v>0</v>
      </c>
      <c r="J15" s="86" t="n">
        <f aca="false">$C15*Inputs!J49</f>
        <v>0</v>
      </c>
      <c r="K15" s="86" t="n">
        <f aca="false">$C15*Inputs!K49</f>
        <v>0</v>
      </c>
      <c r="L15" s="86" t="n">
        <f aca="false">$C15*Inputs!L49</f>
        <v>0</v>
      </c>
      <c r="M15" s="86" t="n">
        <f aca="false">$C15*Inputs!M49</f>
        <v>0</v>
      </c>
      <c r="N15" s="86" t="n">
        <f aca="false">$C15*Inputs!N49</f>
        <v>0</v>
      </c>
    </row>
    <row r="16" customFormat="false" ht="12.75" hidden="false" customHeight="false" outlineLevel="0" collapsed="false">
      <c r="A16" s="34" t="str">
        <f aca="false">Inputs!A21</f>
        <v>Tom Brown</v>
      </c>
      <c r="B16" s="0"/>
      <c r="C16" s="85" t="n">
        <v>0</v>
      </c>
      <c r="D16" s="83"/>
      <c r="E16" s="86" t="n">
        <f aca="false">$C16*Inputs!E50</f>
        <v>0</v>
      </c>
      <c r="F16" s="86" t="n">
        <f aca="false">$C16*Inputs!F50</f>
        <v>0</v>
      </c>
      <c r="G16" s="86" t="n">
        <f aca="false">$C16*Inputs!G50</f>
        <v>0</v>
      </c>
      <c r="H16" s="86" t="n">
        <f aca="false">$C16*Inputs!H50</f>
        <v>0</v>
      </c>
      <c r="I16" s="86" t="n">
        <f aca="false">$C16*Inputs!I50</f>
        <v>0</v>
      </c>
      <c r="J16" s="86" t="n">
        <f aca="false">$C16*Inputs!J50</f>
        <v>0</v>
      </c>
      <c r="K16" s="86" t="n">
        <f aca="false">$C16*Inputs!K50</f>
        <v>0</v>
      </c>
      <c r="L16" s="86" t="n">
        <f aca="false">$C16*Inputs!L50</f>
        <v>0</v>
      </c>
      <c r="M16" s="86" t="n">
        <f aca="false">$C16*Inputs!M50</f>
        <v>0</v>
      </c>
      <c r="N16" s="86" t="n">
        <f aca="false">$C16*Inputs!N50</f>
        <v>0</v>
      </c>
    </row>
    <row r="17" customFormat="false" ht="12.75" hidden="false" customHeight="false" outlineLevel="0" collapsed="false">
      <c r="A17" s="34" t="str">
        <f aca="false">Inputs!A22</f>
        <v>Trend Oil</v>
      </c>
      <c r="B17" s="0"/>
      <c r="C17" s="85" t="n">
        <v>0</v>
      </c>
      <c r="D17" s="83"/>
      <c r="E17" s="86" t="n">
        <f aca="false">$C17*Inputs!E51</f>
        <v>0</v>
      </c>
      <c r="F17" s="86" t="n">
        <f aca="false">$C17*Inputs!F51</f>
        <v>0</v>
      </c>
      <c r="G17" s="86" t="n">
        <f aca="false">$C17*Inputs!G51</f>
        <v>0</v>
      </c>
      <c r="H17" s="86" t="n">
        <f aca="false">$C17*Inputs!H51</f>
        <v>0</v>
      </c>
      <c r="I17" s="86" t="n">
        <f aca="false">$C17*Inputs!I51</f>
        <v>0</v>
      </c>
      <c r="J17" s="86" t="n">
        <f aca="false">$C17*Inputs!J51</f>
        <v>0</v>
      </c>
      <c r="K17" s="86" t="n">
        <f aca="false">$C17*Inputs!K51</f>
        <v>0</v>
      </c>
      <c r="L17" s="86" t="n">
        <f aca="false">$C17*Inputs!L51</f>
        <v>0</v>
      </c>
      <c r="M17" s="86" t="n">
        <f aca="false">$C17*Inputs!M51</f>
        <v>0</v>
      </c>
      <c r="N17" s="86" t="n">
        <f aca="false">$C17*Inputs!N51</f>
        <v>0</v>
      </c>
    </row>
    <row r="18" customFormat="false" ht="12.75" hidden="false" customHeight="false" outlineLevel="0" collapsed="false">
      <c r="A18" s="41" t="s">
        <v>29</v>
      </c>
      <c r="B18" s="20"/>
      <c r="C18" s="87" t="n">
        <v>0</v>
      </c>
      <c r="D18" s="88"/>
      <c r="E18" s="89" t="n">
        <f aca="false">$C18*Inputs!E52</f>
        <v>0</v>
      </c>
      <c r="F18" s="89" t="n">
        <f aca="false">$C18*Inputs!F52</f>
        <v>0</v>
      </c>
      <c r="G18" s="89" t="n">
        <f aca="false">$C18*Inputs!G52</f>
        <v>0</v>
      </c>
      <c r="H18" s="89" t="n">
        <f aca="false">$C18*Inputs!H52</f>
        <v>0</v>
      </c>
      <c r="I18" s="89" t="n">
        <f aca="false">$C18*Inputs!I52</f>
        <v>0</v>
      </c>
      <c r="J18" s="89" t="n">
        <f aca="false">$C18*Inputs!J52</f>
        <v>0</v>
      </c>
      <c r="K18" s="89" t="n">
        <f aca="false">$C18*Inputs!K52</f>
        <v>0</v>
      </c>
      <c r="L18" s="89" t="n">
        <f aca="false">$C18*Inputs!L52</f>
        <v>0</v>
      </c>
      <c r="M18" s="89" t="n">
        <f aca="false">$C18*Inputs!M52</f>
        <v>0</v>
      </c>
      <c r="N18" s="89" t="n">
        <f aca="false">$C18*Inputs!N52</f>
        <v>0</v>
      </c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</row>
    <row r="19" customFormat="false" ht="12.75" hidden="false" customHeight="false" outlineLevel="0" collapsed="false">
      <c r="D19" s="83"/>
      <c r="E19" s="81" t="n">
        <f aca="false">SUM(E9:E18)</f>
        <v>3.87287671232877</v>
      </c>
      <c r="F19" s="81" t="n">
        <f aca="false">SUM(F9:F18)</f>
        <v>4.14626332121412</v>
      </c>
      <c r="G19" s="81" t="n">
        <f aca="false">SUM(G9:G18)</f>
        <v>3.70308159594536</v>
      </c>
      <c r="H19" s="81" t="n">
        <f aca="false">SUM(H9:H18)</f>
        <v>3.24424286429934</v>
      </c>
      <c r="I19" s="81" t="n">
        <f aca="false">SUM(I9:I18)</f>
        <v>2.86671747820006</v>
      </c>
      <c r="J19" s="81" t="n">
        <f aca="false">SUM(J9:J18)</f>
        <v>2.58268565293892</v>
      </c>
      <c r="K19" s="81" t="n">
        <f aca="false">SUM(K9:K18)</f>
        <v>2.35315666379372</v>
      </c>
      <c r="L19" s="81" t="n">
        <f aca="false">SUM(L9:L18)</f>
        <v>2.13995976218239</v>
      </c>
      <c r="M19" s="81" t="n">
        <f aca="false">SUM(M9:M18)</f>
        <v>1.95592935320428</v>
      </c>
      <c r="N19" s="81" t="n">
        <f aca="false">SUM(N9:N18)</f>
        <v>1.74027394012217</v>
      </c>
    </row>
    <row r="20" customFormat="false" ht="12.75" hidden="false" customHeight="false" outlineLevel="0" collapsed="false">
      <c r="D20" s="83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customFormat="false" ht="12.75" hidden="false" customHeight="false" outlineLevel="0" collapsed="false">
      <c r="A21" s="77" t="s">
        <v>83</v>
      </c>
    </row>
    <row r="22" customFormat="false" ht="12.75" hidden="false" customHeight="false" outlineLevel="0" collapsed="false">
      <c r="B22" s="77" t="s">
        <v>84</v>
      </c>
      <c r="C22" s="91" t="s">
        <v>85</v>
      </c>
      <c r="E22" s="92" t="n">
        <f aca="false">E19</f>
        <v>3.87287671232877</v>
      </c>
      <c r="F22" s="92" t="n">
        <f aca="false">F19</f>
        <v>4.14626332121412</v>
      </c>
      <c r="G22" s="92" t="n">
        <f aca="false">G19</f>
        <v>3.70308159594536</v>
      </c>
      <c r="H22" s="92" t="n">
        <f aca="false">H19</f>
        <v>3.24424286429934</v>
      </c>
      <c r="I22" s="92" t="n">
        <f aca="false">I19</f>
        <v>2.86671747820006</v>
      </c>
      <c r="J22" s="92" t="n">
        <f aca="false">J19</f>
        <v>2.58268565293892</v>
      </c>
      <c r="K22" s="92" t="n">
        <f aca="false">K19</f>
        <v>2.35315666379372</v>
      </c>
      <c r="L22" s="92" t="n">
        <f aca="false">L19</f>
        <v>2.13995976218239</v>
      </c>
      <c r="M22" s="92" t="n">
        <f aca="false">M19</f>
        <v>1.95592935320428</v>
      </c>
      <c r="N22" s="92" t="n">
        <f aca="false">N19</f>
        <v>1.74027394012217</v>
      </c>
    </row>
    <row r="23" customFormat="false" ht="12.75" hidden="false" customHeight="false" outlineLevel="0" collapsed="false">
      <c r="B23" s="77" t="s">
        <v>84</v>
      </c>
      <c r="C23" s="91" t="s">
        <v>86</v>
      </c>
      <c r="D23" s="0"/>
      <c r="E23" s="92" t="n">
        <f aca="false">SUMPRODUCT(E9:E18,Inputs!$C$43:$C$52)</f>
        <v>4.18270684931507</v>
      </c>
      <c r="F23" s="92" t="n">
        <f aca="false">SUMPRODUCT(F9:F18,Inputs!$C$43:$C$52)</f>
        <v>4.47796438691125</v>
      </c>
      <c r="G23" s="92" t="n">
        <f aca="false">SUMPRODUCT(G9:G18,Inputs!$C$43:$C$52)</f>
        <v>3.99932812362099</v>
      </c>
      <c r="H23" s="92" t="n">
        <f aca="false">SUMPRODUCT(H9:H18,Inputs!$C$43:$C$52)</f>
        <v>3.50378229344329</v>
      </c>
      <c r="I23" s="92" t="n">
        <f aca="false">SUMPRODUCT(I9:I18,Inputs!$C$43:$C$52)</f>
        <v>3.09605487645606</v>
      </c>
      <c r="J23" s="92" t="n">
        <f aca="false">SUMPRODUCT(J9:J18,Inputs!$C$43:$C$52)</f>
        <v>2.78930050517403</v>
      </c>
      <c r="K23" s="92" t="n">
        <f aca="false">SUMPRODUCT(K9:K18,Inputs!$C$43:$C$52)</f>
        <v>2.54140919689722</v>
      </c>
      <c r="L23" s="92" t="n">
        <f aca="false">SUMPRODUCT(L9:L18,Inputs!$C$43:$C$52)</f>
        <v>2.31115654315698</v>
      </c>
      <c r="M23" s="92" t="n">
        <f aca="false">SUMPRODUCT(M9:M18,Inputs!$C$43:$C$52)</f>
        <v>2.11240370146062</v>
      </c>
      <c r="N23" s="92" t="n">
        <f aca="false">SUMPRODUCT(N9:N18,Inputs!$C$43:$C$52)</f>
        <v>1.87949585533194</v>
      </c>
    </row>
    <row r="24" customFormat="false" ht="12.75" hidden="false" customHeight="false" outlineLevel="0" collapsed="false">
      <c r="A24" s="93" t="s">
        <v>87</v>
      </c>
      <c r="B24" s="77" t="str">
        <f aca="false">B33</f>
        <v>C2</v>
      </c>
      <c r="C24" s="91" t="s">
        <v>88</v>
      </c>
      <c r="D24" s="94" t="n">
        <v>0.9744</v>
      </c>
      <c r="E24" s="92" t="n">
        <f aca="false">+$D24*E$22</f>
        <v>3.77373106849315</v>
      </c>
      <c r="F24" s="92" t="n">
        <f aca="false">+$D24*F$22</f>
        <v>4.04011898019104</v>
      </c>
      <c r="G24" s="92" t="n">
        <f aca="false">+$D24*G$22</f>
        <v>3.60828270708916</v>
      </c>
      <c r="H24" s="92" t="n">
        <f aca="false">+$D24*H$22</f>
        <v>3.16119024697328</v>
      </c>
      <c r="I24" s="92" t="n">
        <f aca="false">+$D24*I$22</f>
        <v>2.79332951075813</v>
      </c>
      <c r="J24" s="92" t="n">
        <f aca="false">+$D24*J$22</f>
        <v>2.51656890022368</v>
      </c>
      <c r="K24" s="92" t="n">
        <f aca="false">+$D24*K$22</f>
        <v>2.2929158532006</v>
      </c>
      <c r="L24" s="92" t="n">
        <f aca="false">+$D24*L$22</f>
        <v>2.08517679227052</v>
      </c>
      <c r="M24" s="92" t="n">
        <f aca="false">+$D24*M$22</f>
        <v>1.90585756176225</v>
      </c>
      <c r="N24" s="92" t="n">
        <f aca="false">+$D24*N$22</f>
        <v>1.69572292725504</v>
      </c>
    </row>
    <row r="25" customFormat="false" ht="12.75" hidden="false" customHeight="false" outlineLevel="0" collapsed="false">
      <c r="A25" s="93" t="s">
        <v>89</v>
      </c>
      <c r="B25" s="77" t="str">
        <f aca="false">B34</f>
        <v>C3</v>
      </c>
      <c r="C25" s="91" t="s">
        <v>88</v>
      </c>
      <c r="D25" s="94" t="n">
        <v>0.3547</v>
      </c>
      <c r="E25" s="92" t="n">
        <f aca="false">+$D25*E$22</f>
        <v>1.37370936986301</v>
      </c>
      <c r="F25" s="92" t="n">
        <f aca="false">+$D25*F$22</f>
        <v>1.47067960003465</v>
      </c>
      <c r="G25" s="92" t="n">
        <f aca="false">+$D25*G$22</f>
        <v>1.31348304208182</v>
      </c>
      <c r="H25" s="92" t="n">
        <f aca="false">+$D25*H$22</f>
        <v>1.15073294396698</v>
      </c>
      <c r="I25" s="92" t="n">
        <f aca="false">+$D25*I$22</f>
        <v>1.01682468951756</v>
      </c>
      <c r="J25" s="92" t="n">
        <f aca="false">+$D25*J$22</f>
        <v>0.916078601097434</v>
      </c>
      <c r="K25" s="92" t="n">
        <f aca="false">+$D25*K$22</f>
        <v>0.834664668647632</v>
      </c>
      <c r="L25" s="92" t="n">
        <f aca="false">+$D25*L$22</f>
        <v>0.759043727646093</v>
      </c>
      <c r="M25" s="92" t="n">
        <f aca="false">+$D25*M$22</f>
        <v>0.693768141581557</v>
      </c>
      <c r="N25" s="92" t="n">
        <f aca="false">+$D25*N$22</f>
        <v>0.617275166561333</v>
      </c>
    </row>
    <row r="26" customFormat="false" ht="12.75" hidden="false" customHeight="false" outlineLevel="0" collapsed="false">
      <c r="A26" s="93" t="s">
        <v>90</v>
      </c>
      <c r="B26" s="77" t="str">
        <f aca="false">B35</f>
        <v>IC4</v>
      </c>
      <c r="C26" s="91" t="s">
        <v>88</v>
      </c>
      <c r="D26" s="94" t="n">
        <v>0.08828</v>
      </c>
      <c r="E26" s="92" t="n">
        <f aca="false">+$D26*E$22</f>
        <v>0.341897556164384</v>
      </c>
      <c r="F26" s="92" t="n">
        <f aca="false">+$D26*F$22</f>
        <v>0.366032125996782</v>
      </c>
      <c r="G26" s="92" t="n">
        <f aca="false">+$D26*G$22</f>
        <v>0.326908043290057</v>
      </c>
      <c r="H26" s="92" t="n">
        <f aca="false">+$D26*H$22</f>
        <v>0.286401760060346</v>
      </c>
      <c r="I26" s="92" t="n">
        <f aca="false">+$D26*I$22</f>
        <v>0.253073818975501</v>
      </c>
      <c r="J26" s="92" t="n">
        <f aca="false">+$D26*J$22</f>
        <v>0.227999489441448</v>
      </c>
      <c r="K26" s="92" t="n">
        <f aca="false">+$D26*K$22</f>
        <v>0.20773667027971</v>
      </c>
      <c r="L26" s="92" t="n">
        <f aca="false">+$D26*L$22</f>
        <v>0.188915647805461</v>
      </c>
      <c r="M26" s="92" t="n">
        <f aca="false">+$D26*M$22</f>
        <v>0.172669443300874</v>
      </c>
      <c r="N26" s="92" t="n">
        <f aca="false">+$D26*N$22</f>
        <v>0.153631383433985</v>
      </c>
    </row>
    <row r="27" customFormat="false" ht="12.75" hidden="false" customHeight="false" outlineLevel="0" collapsed="false">
      <c r="B27" s="77" t="str">
        <f aca="false">B36</f>
        <v>NC4</v>
      </c>
      <c r="C27" s="91" t="s">
        <v>88</v>
      </c>
      <c r="D27" s="94" t="n">
        <v>0.12558</v>
      </c>
      <c r="E27" s="92" t="n">
        <f aca="false">+$D27*E$22</f>
        <v>0.486355857534247</v>
      </c>
      <c r="F27" s="92" t="n">
        <f aca="false">+$D27*F$22</f>
        <v>0.520687747878069</v>
      </c>
      <c r="G27" s="92" t="n">
        <f aca="false">+$D27*G$22</f>
        <v>0.465032986818819</v>
      </c>
      <c r="H27" s="92" t="n">
        <f aca="false">+$D27*H$22</f>
        <v>0.407412018898712</v>
      </c>
      <c r="I27" s="92" t="n">
        <f aca="false">+$D27*I$22</f>
        <v>0.360002380912363</v>
      </c>
      <c r="J27" s="92" t="n">
        <f aca="false">+$D27*J$22</f>
        <v>0.324333664296069</v>
      </c>
      <c r="K27" s="92" t="n">
        <f aca="false">+$D27*K$22</f>
        <v>0.295509413839215</v>
      </c>
      <c r="L27" s="92" t="n">
        <f aca="false">+$D27*L$22</f>
        <v>0.268736146934864</v>
      </c>
      <c r="M27" s="92" t="n">
        <f aca="false">+$D27*M$22</f>
        <v>0.245625608175393</v>
      </c>
      <c r="N27" s="92" t="n">
        <f aca="false">+$D27*N$22</f>
        <v>0.218543601400542</v>
      </c>
    </row>
    <row r="28" customFormat="false" ht="12.75" hidden="false" customHeight="false" outlineLevel="0" collapsed="false">
      <c r="B28" s="77" t="str">
        <f aca="false">B37</f>
        <v>IC5</v>
      </c>
      <c r="C28" s="91" t="s">
        <v>88</v>
      </c>
      <c r="D28" s="94" t="n">
        <v>0.05839</v>
      </c>
      <c r="E28" s="92" t="n">
        <f aca="false">+$D28*E$22</f>
        <v>0.226137271232877</v>
      </c>
      <c r="F28" s="92" t="n">
        <f aca="false">+$D28*F$22</f>
        <v>0.242100315325692</v>
      </c>
      <c r="G28" s="92" t="n">
        <f aca="false">+$D28*G$22</f>
        <v>0.21622293438725</v>
      </c>
      <c r="H28" s="92" t="n">
        <f aca="false">+$D28*H$22</f>
        <v>0.189431340846439</v>
      </c>
      <c r="I28" s="92" t="n">
        <f aca="false">+$D28*I$22</f>
        <v>0.167387633552101</v>
      </c>
      <c r="J28" s="92" t="n">
        <f aca="false">+$D28*J$22</f>
        <v>0.150803015275103</v>
      </c>
      <c r="K28" s="92" t="n">
        <f aca="false">+$D28*K$22</f>
        <v>0.137400817598915</v>
      </c>
      <c r="L28" s="92" t="n">
        <f aca="false">+$D28*L$22</f>
        <v>0.12495225051383</v>
      </c>
      <c r="M28" s="92" t="n">
        <f aca="false">+$D28*M$22</f>
        <v>0.114206714933598</v>
      </c>
      <c r="N28" s="92" t="n">
        <f aca="false">+$D28*N$22</f>
        <v>0.101614595363733</v>
      </c>
    </row>
    <row r="29" customFormat="false" ht="12.75" hidden="false" customHeight="false" outlineLevel="0" collapsed="false">
      <c r="B29" s="77" t="str">
        <f aca="false">B38</f>
        <v>NC5</v>
      </c>
      <c r="C29" s="91" t="s">
        <v>88</v>
      </c>
      <c r="D29" s="94" t="n">
        <v>0.05053</v>
      </c>
      <c r="E29" s="92" t="n">
        <f aca="false">+$D29*E$22</f>
        <v>0.195696460273973</v>
      </c>
      <c r="F29" s="92" t="n">
        <f aca="false">+$D29*F$22</f>
        <v>0.209510685620949</v>
      </c>
      <c r="G29" s="92" t="n">
        <f aca="false">+$D29*G$22</f>
        <v>0.187116713043119</v>
      </c>
      <c r="H29" s="92" t="n">
        <f aca="false">+$D29*H$22</f>
        <v>0.163931591933046</v>
      </c>
      <c r="I29" s="92" t="n">
        <f aca="false">+$D29*I$22</f>
        <v>0.144855234173449</v>
      </c>
      <c r="J29" s="92" t="n">
        <f aca="false">+$D29*J$22</f>
        <v>0.130503106043004</v>
      </c>
      <c r="K29" s="92" t="n">
        <f aca="false">+$D29*K$22</f>
        <v>0.118905006221497</v>
      </c>
      <c r="L29" s="92" t="n">
        <f aca="false">+$D29*L$22</f>
        <v>0.108132166783076</v>
      </c>
      <c r="M29" s="92" t="n">
        <f aca="false">+$D29*M$22</f>
        <v>0.0988331102174122</v>
      </c>
      <c r="N29" s="92" t="n">
        <f aca="false">+$D29*N$22</f>
        <v>0.0879360421943731</v>
      </c>
    </row>
    <row r="30" customFormat="false" ht="12.75" hidden="false" customHeight="false" outlineLevel="0" collapsed="false">
      <c r="B30" s="77" t="str">
        <f aca="false">B39</f>
        <v>C6+</v>
      </c>
      <c r="C30" s="91" t="s">
        <v>88</v>
      </c>
      <c r="D30" s="94" t="n">
        <v>0.15988</v>
      </c>
      <c r="E30" s="92" t="n">
        <f aca="false">+$D30*E$22</f>
        <v>0.619195528767123</v>
      </c>
      <c r="F30" s="92" t="n">
        <f aca="false">+$D30*F$22</f>
        <v>0.662904579795713</v>
      </c>
      <c r="G30" s="92" t="n">
        <f aca="false">+$D30*G$22</f>
        <v>0.592048685559744</v>
      </c>
      <c r="H30" s="92" t="n">
        <f aca="false">+$D30*H$22</f>
        <v>0.518689549144179</v>
      </c>
      <c r="I30" s="92" t="n">
        <f aca="false">+$D30*I$22</f>
        <v>0.458330790414625</v>
      </c>
      <c r="J30" s="92" t="n">
        <f aca="false">+$D30*J$22</f>
        <v>0.412919782191874</v>
      </c>
      <c r="K30" s="92" t="n">
        <f aca="false">+$D30*K$22</f>
        <v>0.37622268740734</v>
      </c>
      <c r="L30" s="92" t="n">
        <f aca="false">+$D30*L$22</f>
        <v>0.34213676677772</v>
      </c>
      <c r="M30" s="92" t="n">
        <f aca="false">+$D30*M$22</f>
        <v>0.3127139849903</v>
      </c>
      <c r="N30" s="92" t="n">
        <f aca="false">+$D30*N$22</f>
        <v>0.278234997546732</v>
      </c>
    </row>
    <row r="31" customFormat="false" ht="12.75" hidden="false" customHeight="false" outlineLevel="0" collapsed="false">
      <c r="D31" s="92" t="n">
        <f aca="false">SUM(D24:D30)</f>
        <v>1.81176</v>
      </c>
      <c r="E31" s="92"/>
      <c r="F31" s="92"/>
      <c r="G31" s="92"/>
      <c r="H31" s="92"/>
      <c r="I31" s="92"/>
      <c r="J31" s="92"/>
      <c r="K31" s="92"/>
      <c r="L31" s="92"/>
      <c r="M31" s="92"/>
      <c r="N31" s="92"/>
    </row>
    <row r="32" customFormat="false" ht="12.75" hidden="false" customHeight="false" outlineLevel="0" collapsed="false">
      <c r="A32" s="77" t="s">
        <v>91</v>
      </c>
      <c r="E32" s="92"/>
      <c r="F32" s="92"/>
      <c r="G32" s="92"/>
      <c r="H32" s="92"/>
      <c r="I32" s="92"/>
      <c r="J32" s="92"/>
      <c r="K32" s="92"/>
      <c r="L32" s="92"/>
      <c r="M32" s="92"/>
      <c r="N32" s="92"/>
    </row>
    <row r="33" customFormat="false" ht="12.75" hidden="false" customHeight="false" outlineLevel="0" collapsed="false">
      <c r="B33" s="77" t="s">
        <v>92</v>
      </c>
      <c r="C33" s="91" t="s">
        <v>88</v>
      </c>
      <c r="D33" s="95" t="n">
        <v>0.25</v>
      </c>
      <c r="E33" s="92" t="n">
        <f aca="false">+$D33*E24</f>
        <v>0.943432767123288</v>
      </c>
      <c r="F33" s="92" t="n">
        <f aca="false">+$D33*F24</f>
        <v>1.01002974504776</v>
      </c>
      <c r="G33" s="92" t="n">
        <f aca="false">+$D33*G24</f>
        <v>0.90207067677229</v>
      </c>
      <c r="H33" s="92" t="n">
        <f aca="false">+$D33*H24</f>
        <v>0.79029756174332</v>
      </c>
      <c r="I33" s="92" t="n">
        <f aca="false">+$D33*I24</f>
        <v>0.698332377689534</v>
      </c>
      <c r="J33" s="92" t="n">
        <f aca="false">+$D33*J24</f>
        <v>0.629142225055921</v>
      </c>
      <c r="K33" s="92" t="n">
        <f aca="false">+$D33*K24</f>
        <v>0.57322896330015</v>
      </c>
      <c r="L33" s="92" t="n">
        <f aca="false">+$D33*L24</f>
        <v>0.52129419806763</v>
      </c>
      <c r="M33" s="92" t="n">
        <f aca="false">+$D33*M24</f>
        <v>0.476464390440562</v>
      </c>
      <c r="N33" s="92" t="n">
        <f aca="false">+$D33*N24</f>
        <v>0.42393073181376</v>
      </c>
    </row>
    <row r="34" customFormat="false" ht="12.75" hidden="false" customHeight="false" outlineLevel="0" collapsed="false">
      <c r="B34" s="77" t="s">
        <v>93</v>
      </c>
      <c r="C34" s="91" t="s">
        <v>88</v>
      </c>
      <c r="D34" s="95" t="n">
        <v>0.65</v>
      </c>
      <c r="E34" s="92" t="n">
        <f aca="false">+$D34*E25</f>
        <v>0.892911090410959</v>
      </c>
      <c r="F34" s="92" t="n">
        <f aca="false">+$D34*F25</f>
        <v>0.955941740022521</v>
      </c>
      <c r="G34" s="92" t="n">
        <f aca="false">+$D34*G25</f>
        <v>0.853763977353183</v>
      </c>
      <c r="H34" s="92" t="n">
        <f aca="false">+$D34*H25</f>
        <v>0.747976413578535</v>
      </c>
      <c r="I34" s="92" t="n">
        <f aca="false">+$D34*I25</f>
        <v>0.660936048186414</v>
      </c>
      <c r="J34" s="92" t="n">
        <f aca="false">+$D34*J25</f>
        <v>0.595451090713332</v>
      </c>
      <c r="K34" s="92" t="n">
        <f aca="false">+$D34*K25</f>
        <v>0.542532034620961</v>
      </c>
      <c r="L34" s="92" t="n">
        <f aca="false">+$D34*L25</f>
        <v>0.493378422969961</v>
      </c>
      <c r="M34" s="92" t="n">
        <f aca="false">+$D34*M25</f>
        <v>0.450949292028012</v>
      </c>
      <c r="N34" s="92" t="n">
        <f aca="false">+$D34*N25</f>
        <v>0.401228858264866</v>
      </c>
    </row>
    <row r="35" customFormat="false" ht="12.75" hidden="false" customHeight="false" outlineLevel="0" collapsed="false">
      <c r="B35" s="77" t="s">
        <v>94</v>
      </c>
      <c r="C35" s="91" t="s">
        <v>88</v>
      </c>
      <c r="D35" s="95" t="n">
        <v>0.85</v>
      </c>
      <c r="E35" s="92" t="n">
        <f aca="false">+$D35*E26</f>
        <v>0.290612922739726</v>
      </c>
      <c r="F35" s="92" t="n">
        <f aca="false">+$D35*F26</f>
        <v>0.311127307097265</v>
      </c>
      <c r="G35" s="92" t="n">
        <f aca="false">+$D35*G26</f>
        <v>0.277871836796548</v>
      </c>
      <c r="H35" s="92" t="n">
        <f aca="false">+$D35*H26</f>
        <v>0.243441496051294</v>
      </c>
      <c r="I35" s="92" t="n">
        <f aca="false">+$D35*I26</f>
        <v>0.215112746129176</v>
      </c>
      <c r="J35" s="92" t="n">
        <f aca="false">+$D35*J26</f>
        <v>0.193799566025231</v>
      </c>
      <c r="K35" s="92" t="n">
        <f aca="false">+$D35*K26</f>
        <v>0.176576169737753</v>
      </c>
      <c r="L35" s="92" t="n">
        <f aca="false">+$D35*L26</f>
        <v>0.160578300634642</v>
      </c>
      <c r="M35" s="92" t="n">
        <f aca="false">+$D35*M26</f>
        <v>0.146769026805743</v>
      </c>
      <c r="N35" s="92" t="n">
        <f aca="false">+$D35*N26</f>
        <v>0.130586675918887</v>
      </c>
    </row>
    <row r="36" customFormat="false" ht="12.75" hidden="false" customHeight="false" outlineLevel="0" collapsed="false">
      <c r="B36" s="77" t="s">
        <v>95</v>
      </c>
      <c r="C36" s="91" t="s">
        <v>88</v>
      </c>
      <c r="D36" s="95" t="n">
        <v>0.9</v>
      </c>
      <c r="E36" s="92" t="n">
        <f aca="false">+$D36*E27</f>
        <v>0.437720271780822</v>
      </c>
      <c r="F36" s="92" t="n">
        <f aca="false">+$D36*F27</f>
        <v>0.468618973090262</v>
      </c>
      <c r="G36" s="92" t="n">
        <f aca="false">+$D36*G27</f>
        <v>0.418529688136937</v>
      </c>
      <c r="H36" s="92" t="n">
        <f aca="false">+$D36*H27</f>
        <v>0.36667081700884</v>
      </c>
      <c r="I36" s="92" t="n">
        <f aca="false">+$D36*I27</f>
        <v>0.324002142821127</v>
      </c>
      <c r="J36" s="92" t="n">
        <f aca="false">+$D36*J27</f>
        <v>0.291900297866462</v>
      </c>
      <c r="K36" s="92" t="n">
        <f aca="false">+$D36*K27</f>
        <v>0.265958472455294</v>
      </c>
      <c r="L36" s="92" t="n">
        <f aca="false">+$D36*L27</f>
        <v>0.241862532241378</v>
      </c>
      <c r="M36" s="92" t="n">
        <f aca="false">+$D36*M27</f>
        <v>0.221063047357854</v>
      </c>
      <c r="N36" s="92" t="n">
        <f aca="false">+$D36*N27</f>
        <v>0.196689241260488</v>
      </c>
    </row>
    <row r="37" customFormat="false" ht="12.75" hidden="false" customHeight="false" outlineLevel="0" collapsed="false">
      <c r="B37" s="77" t="s">
        <v>96</v>
      </c>
      <c r="C37" s="91" t="s">
        <v>88</v>
      </c>
      <c r="D37" s="95" t="n">
        <v>0.95</v>
      </c>
      <c r="E37" s="92" t="n">
        <f aca="false">+$D37*E28</f>
        <v>0.214830407671233</v>
      </c>
      <c r="F37" s="92" t="n">
        <f aca="false">+$D37*F28</f>
        <v>0.229995299559408</v>
      </c>
      <c r="G37" s="92" t="n">
        <f aca="false">+$D37*G28</f>
        <v>0.205411787667887</v>
      </c>
      <c r="H37" s="92" t="n">
        <f aca="false">+$D37*H28</f>
        <v>0.179959773804117</v>
      </c>
      <c r="I37" s="92" t="n">
        <f aca="false">+$D37*I28</f>
        <v>0.159018251874496</v>
      </c>
      <c r="J37" s="92" t="n">
        <f aca="false">+$D37*J28</f>
        <v>0.143262864511348</v>
      </c>
      <c r="K37" s="92" t="n">
        <f aca="false">+$D37*K28</f>
        <v>0.130530776718969</v>
      </c>
      <c r="L37" s="92" t="n">
        <f aca="false">+$D37*L28</f>
        <v>0.118704637988138</v>
      </c>
      <c r="M37" s="92" t="n">
        <f aca="false">+$D37*M28</f>
        <v>0.108496379186918</v>
      </c>
      <c r="N37" s="92" t="n">
        <f aca="false">+$D37*N28</f>
        <v>0.0965338655955467</v>
      </c>
    </row>
    <row r="38" customFormat="false" ht="12.75" hidden="false" customHeight="false" outlineLevel="0" collapsed="false">
      <c r="B38" s="77" t="s">
        <v>97</v>
      </c>
      <c r="C38" s="91" t="s">
        <v>88</v>
      </c>
      <c r="D38" s="95" t="n">
        <v>0.95</v>
      </c>
      <c r="E38" s="92" t="n">
        <f aca="false">+$D38*E29</f>
        <v>0.185911637260274</v>
      </c>
      <c r="F38" s="92" t="n">
        <f aca="false">+$D38*F29</f>
        <v>0.199035151339902</v>
      </c>
      <c r="G38" s="92" t="n">
        <f aca="false">+$D38*G29</f>
        <v>0.177760877390963</v>
      </c>
      <c r="H38" s="92" t="n">
        <f aca="false">+$D38*H29</f>
        <v>0.155735012336394</v>
      </c>
      <c r="I38" s="92" t="n">
        <f aca="false">+$D38*I29</f>
        <v>0.137612472464776</v>
      </c>
      <c r="J38" s="92" t="n">
        <f aca="false">+$D38*J29</f>
        <v>0.123977950740853</v>
      </c>
      <c r="K38" s="92" t="n">
        <f aca="false">+$D38*K29</f>
        <v>0.112959755910422</v>
      </c>
      <c r="L38" s="92" t="n">
        <f aca="false">+$D38*L29</f>
        <v>0.102725558443922</v>
      </c>
      <c r="M38" s="92" t="n">
        <f aca="false">+$D38*M29</f>
        <v>0.0938914547065416</v>
      </c>
      <c r="N38" s="92" t="n">
        <f aca="false">+$D38*N29</f>
        <v>0.0835392400846544</v>
      </c>
    </row>
    <row r="39" customFormat="false" ht="12.75" hidden="false" customHeight="false" outlineLevel="0" collapsed="false">
      <c r="B39" s="77" t="s">
        <v>98</v>
      </c>
      <c r="C39" s="91" t="s">
        <v>88</v>
      </c>
      <c r="D39" s="95" t="n">
        <v>0.996068</v>
      </c>
      <c r="E39" s="92" t="n">
        <f aca="false">+$D39*E30</f>
        <v>0.616760851948011</v>
      </c>
      <c r="F39" s="92" t="n">
        <f aca="false">+$D39*F30</f>
        <v>0.660298038987956</v>
      </c>
      <c r="G39" s="92" t="n">
        <f aca="false">+$D39*G30</f>
        <v>0.589720750128124</v>
      </c>
      <c r="H39" s="92" t="n">
        <f aca="false">+$D39*H30</f>
        <v>0.516650061836944</v>
      </c>
      <c r="I39" s="92" t="n">
        <f aca="false">+$D39*I30</f>
        <v>0.456528633746715</v>
      </c>
      <c r="J39" s="92" t="n">
        <f aca="false">+$D39*J30</f>
        <v>0.411296181608296</v>
      </c>
      <c r="K39" s="92" t="n">
        <f aca="false">+$D39*K30</f>
        <v>0.374743379800454</v>
      </c>
      <c r="L39" s="92" t="n">
        <f aca="false">+$D39*L30</f>
        <v>0.34079148501075</v>
      </c>
      <c r="M39" s="92" t="n">
        <f aca="false">+$D39*M30</f>
        <v>0.311484393601318</v>
      </c>
      <c r="N39" s="92" t="n">
        <f aca="false">+$D39*N30</f>
        <v>0.277140977536378</v>
      </c>
    </row>
    <row r="40" customFormat="false" ht="12.75" hidden="false" customHeight="false" outlineLevel="0" collapsed="false">
      <c r="B40" s="77" t="s">
        <v>99</v>
      </c>
      <c r="C40" s="91" t="s">
        <v>88</v>
      </c>
      <c r="D40" s="96"/>
      <c r="E40" s="92" t="n">
        <f aca="false">SUM(E33:E39)</f>
        <v>3.58217994893431</v>
      </c>
      <c r="F40" s="92" t="n">
        <f aca="false">SUM(F33:F39)</f>
        <v>3.83504625514507</v>
      </c>
      <c r="G40" s="92" t="n">
        <f aca="false">SUM(G33:G39)</f>
        <v>3.42512959424593</v>
      </c>
      <c r="H40" s="92" t="n">
        <f aca="false">SUM(H33:H39)</f>
        <v>3.00073113635945</v>
      </c>
      <c r="I40" s="92" t="n">
        <f aca="false">SUM(I33:I39)</f>
        <v>2.65154267291224</v>
      </c>
      <c r="J40" s="92" t="n">
        <f aca="false">SUM(J33:J39)</f>
        <v>2.38883017652144</v>
      </c>
      <c r="K40" s="92" t="n">
        <f aca="false">SUM(K33:K39)</f>
        <v>2.176529552544</v>
      </c>
      <c r="L40" s="92" t="n">
        <f aca="false">SUM(L33:L39)</f>
        <v>1.97933513535642</v>
      </c>
      <c r="M40" s="92" t="n">
        <f aca="false">SUM(M33:M39)</f>
        <v>1.80911798412695</v>
      </c>
      <c r="N40" s="92" t="n">
        <f aca="false">SUM(N33:N39)</f>
        <v>1.60964959047458</v>
      </c>
    </row>
    <row r="41" customFormat="false" ht="12.75" hidden="false" customHeight="false" outlineLevel="0" collapsed="false">
      <c r="C41" s="91" t="s">
        <v>100</v>
      </c>
      <c r="D41" s="96"/>
      <c r="E41" s="92" t="n">
        <f aca="false">E40/42</f>
        <v>0.0852899987841503</v>
      </c>
      <c r="F41" s="92" t="n">
        <f aca="false">F40/42</f>
        <v>0.0913106251225017</v>
      </c>
      <c r="G41" s="92" t="n">
        <f aca="false">G40/42</f>
        <v>0.0815507046249031</v>
      </c>
      <c r="H41" s="92" t="n">
        <f aca="false">H40/42</f>
        <v>0.0714459794371296</v>
      </c>
      <c r="I41" s="92" t="n">
        <f aca="false">I40/42</f>
        <v>0.0631319684026723</v>
      </c>
      <c r="J41" s="92" t="n">
        <f aca="false">J40/42</f>
        <v>0.0568769089647963</v>
      </c>
      <c r="K41" s="92" t="n">
        <f aca="false">K40/42</f>
        <v>0.0518221322034286</v>
      </c>
      <c r="L41" s="92" t="n">
        <f aca="false">L40/42</f>
        <v>0.0471270270322957</v>
      </c>
      <c r="M41" s="92" t="n">
        <f aca="false">M40/42</f>
        <v>0.0430742377173083</v>
      </c>
      <c r="N41" s="92" t="n">
        <f aca="false">N40/42</f>
        <v>0.0383249902493948</v>
      </c>
    </row>
    <row r="42" customFormat="false" ht="12.75" hidden="false" customHeight="false" outlineLevel="0" collapsed="false">
      <c r="E42" s="92"/>
      <c r="F42" s="92"/>
      <c r="G42" s="92"/>
      <c r="H42" s="92"/>
      <c r="I42" s="92"/>
      <c r="J42" s="92"/>
      <c r="K42" s="92"/>
      <c r="L42" s="92"/>
      <c r="M42" s="92"/>
      <c r="N42" s="92"/>
    </row>
    <row r="43" customFormat="false" ht="12.75" hidden="false" customHeight="false" outlineLevel="0" collapsed="false">
      <c r="A43" s="77" t="s">
        <v>101</v>
      </c>
      <c r="B43" s="77" t="s">
        <v>92</v>
      </c>
      <c r="C43" s="91" t="s">
        <v>86</v>
      </c>
      <c r="D43" s="94" t="n">
        <v>0.06632</v>
      </c>
      <c r="E43" s="92" t="n">
        <f aca="false">$D$43*E33</f>
        <v>0.0625684611156164</v>
      </c>
      <c r="F43" s="92" t="n">
        <f aca="false">$D$43*F33</f>
        <v>0.0669851726915674</v>
      </c>
      <c r="G43" s="92" t="n">
        <f aca="false">$D$43*G33</f>
        <v>0.0598253272835383</v>
      </c>
      <c r="H43" s="92" t="n">
        <f aca="false">$D$43*H33</f>
        <v>0.052412534294817</v>
      </c>
      <c r="I43" s="92" t="n">
        <f aca="false">$D$43*I33</f>
        <v>0.0463134032883699</v>
      </c>
      <c r="J43" s="92" t="n">
        <f aca="false">$D$43*J33</f>
        <v>0.0417247123657087</v>
      </c>
      <c r="K43" s="92" t="n">
        <f aca="false">$D$43*K33</f>
        <v>0.0380165448460659</v>
      </c>
      <c r="L43" s="92" t="n">
        <f aca="false">$D$43*L33</f>
        <v>0.0345722312158452</v>
      </c>
      <c r="M43" s="92" t="n">
        <f aca="false">$D$43*M33</f>
        <v>0.0315991183740181</v>
      </c>
      <c r="N43" s="92" t="n">
        <f aca="false">$D$43*N33</f>
        <v>0.0281150861338886</v>
      </c>
    </row>
    <row r="44" customFormat="false" ht="12.75" hidden="false" customHeight="false" outlineLevel="0" collapsed="false">
      <c r="B44" s="77" t="s">
        <v>93</v>
      </c>
      <c r="C44" s="91" t="s">
        <v>86</v>
      </c>
      <c r="D44" s="94" t="n">
        <v>0.091523</v>
      </c>
      <c r="E44" s="92" t="n">
        <f aca="false">$D$44*E34</f>
        <v>0.0817219017276822</v>
      </c>
      <c r="F44" s="92" t="n">
        <f aca="false">+$D43*F34</f>
        <v>0.0633980561982936</v>
      </c>
      <c r="G44" s="92" t="n">
        <f aca="false">+$D43*G34</f>
        <v>0.0566216269780631</v>
      </c>
      <c r="H44" s="92" t="n">
        <f aca="false">+$D43*H34</f>
        <v>0.0496057957485285</v>
      </c>
      <c r="I44" s="92" t="n">
        <f aca="false">+$D43*I34</f>
        <v>0.043833278715723</v>
      </c>
      <c r="J44" s="92" t="n">
        <f aca="false">+$D43*J34</f>
        <v>0.0394903163361082</v>
      </c>
      <c r="K44" s="92" t="n">
        <f aca="false">+$D43*K34</f>
        <v>0.0359807245360621</v>
      </c>
      <c r="L44" s="92" t="n">
        <f aca="false">+$D43*L34</f>
        <v>0.0327208570113678</v>
      </c>
      <c r="M44" s="92" t="n">
        <f aca="false">+$D43*M34</f>
        <v>0.0299069570472978</v>
      </c>
      <c r="N44" s="92" t="n">
        <f aca="false">+$D43*N34</f>
        <v>0.0266094978801259</v>
      </c>
    </row>
    <row r="45" customFormat="false" ht="12.75" hidden="false" customHeight="false" outlineLevel="0" collapsed="false">
      <c r="B45" s="77" t="s">
        <v>94</v>
      </c>
      <c r="C45" s="91" t="s">
        <v>86</v>
      </c>
      <c r="D45" s="94" t="n">
        <v>0.099635</v>
      </c>
      <c r="E45" s="92" t="n">
        <f aca="false">$D$45*E35</f>
        <v>0.0289552185571726</v>
      </c>
      <c r="F45" s="92" t="n">
        <f aca="false">+$D44*F35</f>
        <v>0.028475304527463</v>
      </c>
      <c r="G45" s="92" t="n">
        <f aca="false">+$D44*G35</f>
        <v>0.0254316641191305</v>
      </c>
      <c r="H45" s="92" t="n">
        <f aca="false">+$D44*H35</f>
        <v>0.0222804960431026</v>
      </c>
      <c r="I45" s="92" t="n">
        <f aca="false">+$D44*I35</f>
        <v>0.0196877638639806</v>
      </c>
      <c r="J45" s="92" t="n">
        <f aca="false">+$D44*J35</f>
        <v>0.0177371176813272</v>
      </c>
      <c r="K45" s="92" t="n">
        <f aca="false">+$D44*K35</f>
        <v>0.0161607807829084</v>
      </c>
      <c r="L45" s="92" t="n">
        <f aca="false">+$D44*L35</f>
        <v>0.0146966078089843</v>
      </c>
      <c r="M45" s="92" t="n">
        <f aca="false">+$D44*M35</f>
        <v>0.013432741640342</v>
      </c>
      <c r="N45" s="92" t="n">
        <f aca="false">+$D44*N35</f>
        <v>0.0119516843401243</v>
      </c>
    </row>
    <row r="46" customFormat="false" ht="12.75" hidden="false" customHeight="false" outlineLevel="0" collapsed="false">
      <c r="B46" s="77" t="s">
        <v>95</v>
      </c>
      <c r="C46" s="91" t="s">
        <v>86</v>
      </c>
      <c r="D46" s="94" t="n">
        <v>0.10371</v>
      </c>
      <c r="E46" s="92" t="n">
        <f aca="false">$D$46*E36</f>
        <v>0.045395969386389</v>
      </c>
      <c r="F46" s="92" t="n">
        <f aca="false">+$D45*F36</f>
        <v>0.0466908513838483</v>
      </c>
      <c r="G46" s="92" t="n">
        <f aca="false">+$D45*G36</f>
        <v>0.0417002054775237</v>
      </c>
      <c r="H46" s="92" t="n">
        <f aca="false">+$D45*H36</f>
        <v>0.0365332468526758</v>
      </c>
      <c r="I46" s="92" t="n">
        <f aca="false">+$D45*I36</f>
        <v>0.032281953499983</v>
      </c>
      <c r="J46" s="92" t="n">
        <f aca="false">+$D45*J36</f>
        <v>0.029083486177925</v>
      </c>
      <c r="K46" s="92" t="n">
        <f aca="false">+$D45*K36</f>
        <v>0.0264987724030832</v>
      </c>
      <c r="L46" s="92" t="n">
        <f aca="false">+$D45*L36</f>
        <v>0.0240979733998697</v>
      </c>
      <c r="M46" s="92" t="n">
        <f aca="false">+$D45*M36</f>
        <v>0.0220256167234998</v>
      </c>
      <c r="N46" s="92" t="n">
        <f aca="false">+$D45*N36</f>
        <v>0.0195971325529887</v>
      </c>
    </row>
    <row r="47" customFormat="false" ht="12.75" hidden="false" customHeight="false" outlineLevel="0" collapsed="false">
      <c r="B47" s="77" t="s">
        <v>96</v>
      </c>
      <c r="C47" s="91" t="s">
        <v>86</v>
      </c>
      <c r="D47" s="94" t="n">
        <v>0.1096</v>
      </c>
      <c r="E47" s="92" t="n">
        <f aca="false">$D$47*E37</f>
        <v>0.0235454126807671</v>
      </c>
      <c r="F47" s="92" t="n">
        <f aca="false">+$D46*F37</f>
        <v>0.0238528125173062</v>
      </c>
      <c r="G47" s="92" t="n">
        <f aca="false">+$D46*G37</f>
        <v>0.0213032564990366</v>
      </c>
      <c r="H47" s="92" t="n">
        <f aca="false">+$D46*H37</f>
        <v>0.018663628141225</v>
      </c>
      <c r="I47" s="92" t="n">
        <f aca="false">+$D46*I37</f>
        <v>0.016491782901904</v>
      </c>
      <c r="J47" s="92" t="n">
        <f aca="false">+$D46*J37</f>
        <v>0.0148577916784719</v>
      </c>
      <c r="K47" s="92" t="n">
        <f aca="false">+$D46*K37</f>
        <v>0.0135373468535243</v>
      </c>
      <c r="L47" s="92" t="n">
        <f aca="false">+$D46*L37</f>
        <v>0.0123108580057498</v>
      </c>
      <c r="M47" s="92" t="n">
        <f aca="false">+$D46*M37</f>
        <v>0.0112521594854753</v>
      </c>
      <c r="N47" s="92" t="n">
        <f aca="false">+$D46*N37</f>
        <v>0.0100115272009141</v>
      </c>
    </row>
    <row r="48" customFormat="false" ht="12.75" hidden="false" customHeight="false" outlineLevel="0" collapsed="false">
      <c r="B48" s="77" t="s">
        <v>97</v>
      </c>
      <c r="C48" s="91" t="s">
        <v>86</v>
      </c>
      <c r="D48" s="94" t="n">
        <v>0.11094</v>
      </c>
      <c r="E48" s="92" t="n">
        <f aca="false">$D$48*E38</f>
        <v>0.0206250370376548</v>
      </c>
      <c r="F48" s="92" t="n">
        <f aca="false">+$D47*F38</f>
        <v>0.0218142525868532</v>
      </c>
      <c r="G48" s="92" t="n">
        <f aca="false">+$D47*G38</f>
        <v>0.0194825921620496</v>
      </c>
      <c r="H48" s="92" t="n">
        <f aca="false">+$D47*H38</f>
        <v>0.0170685573520687</v>
      </c>
      <c r="I48" s="92" t="n">
        <f aca="false">+$D47*I38</f>
        <v>0.0150823269821395</v>
      </c>
      <c r="J48" s="92" t="n">
        <f aca="false">+$D47*J38</f>
        <v>0.0135879834011975</v>
      </c>
      <c r="K48" s="92" t="n">
        <f aca="false">+$D47*K38</f>
        <v>0.0123803892477822</v>
      </c>
      <c r="L48" s="92" t="n">
        <f aca="false">+$D47*L38</f>
        <v>0.0112587212054539</v>
      </c>
      <c r="M48" s="92" t="n">
        <f aca="false">+$D47*M38</f>
        <v>0.010290503435837</v>
      </c>
      <c r="N48" s="92" t="n">
        <f aca="false">+$D47*N38</f>
        <v>0.00915590071327813</v>
      </c>
    </row>
    <row r="49" customFormat="false" ht="12.75" hidden="false" customHeight="false" outlineLevel="0" collapsed="false">
      <c r="B49" s="77" t="s">
        <v>98</v>
      </c>
      <c r="C49" s="91" t="s">
        <v>86</v>
      </c>
      <c r="D49" s="94" t="n">
        <v>0.122324</v>
      </c>
      <c r="E49" s="92" t="n">
        <f aca="false">$D$49*E39</f>
        <v>0.0754446544536885</v>
      </c>
      <c r="F49" s="92" t="n">
        <f aca="false">+$D48*F39</f>
        <v>0.0732534644453239</v>
      </c>
      <c r="G49" s="92" t="n">
        <f aca="false">+$D48*G39</f>
        <v>0.065423620019214</v>
      </c>
      <c r="H49" s="92" t="n">
        <f aca="false">+$D48*H39</f>
        <v>0.0573171578601906</v>
      </c>
      <c r="I49" s="92" t="n">
        <f aca="false">+$D48*I39</f>
        <v>0.0506472866278605</v>
      </c>
      <c r="J49" s="92" t="n">
        <f aca="false">+$D48*J39</f>
        <v>0.0456291983876243</v>
      </c>
      <c r="K49" s="92" t="n">
        <f aca="false">+$D48*K39</f>
        <v>0.0415740305550624</v>
      </c>
      <c r="L49" s="92" t="n">
        <f aca="false">+$D48*L39</f>
        <v>0.0378074073470926</v>
      </c>
      <c r="M49" s="92" t="n">
        <f aca="false">+$D48*M39</f>
        <v>0.0345560786261302</v>
      </c>
      <c r="N49" s="92" t="n">
        <f aca="false">+$D48*N39</f>
        <v>0.0307460200478858</v>
      </c>
    </row>
    <row r="50" customFormat="false" ht="12.75" hidden="false" customHeight="false" outlineLevel="0" collapsed="false">
      <c r="B50" s="77" t="s">
        <v>102</v>
      </c>
      <c r="C50" s="91" t="s">
        <v>86</v>
      </c>
      <c r="D50" s="81"/>
      <c r="E50" s="92" t="n">
        <f aca="false">SUM(E43:E49)</f>
        <v>0.338256654958971</v>
      </c>
      <c r="F50" s="92" t="n">
        <f aca="false">SUM(F43:F49)</f>
        <v>0.324469914350655</v>
      </c>
      <c r="G50" s="92" t="n">
        <f aca="false">SUM(G43:G49)</f>
        <v>0.289788292538556</v>
      </c>
      <c r="H50" s="92" t="n">
        <f aca="false">SUM(H43:H49)</f>
        <v>0.253881416292608</v>
      </c>
      <c r="I50" s="92" t="n">
        <f aca="false">SUM(I43:I49)</f>
        <v>0.22433779587996</v>
      </c>
      <c r="J50" s="92" t="n">
        <f aca="false">SUM(J43:J49)</f>
        <v>0.202110606028363</v>
      </c>
      <c r="K50" s="92" t="n">
        <f aca="false">SUM(K43:K49)</f>
        <v>0.184148589224489</v>
      </c>
      <c r="L50" s="92" t="n">
        <f aca="false">SUM(L43:L49)</f>
        <v>0.167464655994363</v>
      </c>
      <c r="M50" s="92" t="n">
        <f aca="false">SUM(M43:M49)</f>
        <v>0.1530631753326</v>
      </c>
      <c r="N50" s="92" t="n">
        <f aca="false">SUM(N43:N49)</f>
        <v>0.136186848869206</v>
      </c>
    </row>
    <row r="51" customFormat="false" ht="12.75" hidden="false" customHeight="false" outlineLevel="0" collapsed="false">
      <c r="B51" s="77" t="s">
        <v>103</v>
      </c>
      <c r="C51" s="91" t="s">
        <v>104</v>
      </c>
      <c r="D51" s="81"/>
      <c r="E51" s="92" t="n">
        <f aca="false">+E50*E5</f>
        <v>1.4078347684597</v>
      </c>
      <c r="F51" s="92" t="n">
        <f aca="false">+F50*F5</f>
        <v>0.988203543209392</v>
      </c>
      <c r="G51" s="92" t="n">
        <f aca="false">+G50*G5</f>
        <v>0.800549214021902</v>
      </c>
      <c r="H51" s="92" t="n">
        <f aca="false">+H50*H5</f>
        <v>0.677077935869609</v>
      </c>
      <c r="I51" s="92" t="n">
        <f aca="false">+I50*I5</f>
        <v>0.596114597545903</v>
      </c>
      <c r="J51" s="92" t="n">
        <f aca="false">+J50*J5</f>
        <v>0.538567921457641</v>
      </c>
      <c r="K51" s="92" t="n">
        <f aca="false">+K50*K5</f>
        <v>0.494703675664762</v>
      </c>
      <c r="L51" s="92" t="n">
        <f aca="false">+L50*L5</f>
        <v>0.454802606057692</v>
      </c>
      <c r="M51" s="92" t="n">
        <f aca="false">+M50*M5</f>
        <v>0.423726701562928</v>
      </c>
      <c r="N51" s="92" t="n">
        <f aca="false">+N50*N5</f>
        <v>0.386200368358904</v>
      </c>
    </row>
    <row r="52" customFormat="false" ht="12.75" hidden="false" customHeight="false" outlineLevel="0" collapsed="false">
      <c r="D52" s="81"/>
      <c r="E52" s="92"/>
      <c r="F52" s="92"/>
      <c r="G52" s="92"/>
      <c r="H52" s="92"/>
      <c r="I52" s="92"/>
      <c r="J52" s="92"/>
      <c r="K52" s="92"/>
      <c r="L52" s="92"/>
      <c r="M52" s="92"/>
      <c r="N52" s="92"/>
    </row>
    <row r="53" customFormat="false" ht="12.75" hidden="false" customHeight="false" outlineLevel="0" collapsed="false">
      <c r="D53" s="81"/>
      <c r="E53" s="92"/>
      <c r="F53" s="92"/>
      <c r="G53" s="92"/>
      <c r="H53" s="92"/>
      <c r="I53" s="92"/>
      <c r="J53" s="92"/>
      <c r="K53" s="92"/>
      <c r="L53" s="92"/>
      <c r="M53" s="92"/>
      <c r="N53" s="92"/>
    </row>
    <row r="54" customFormat="false" ht="12.75" hidden="false" customHeight="false" outlineLevel="0" collapsed="false">
      <c r="A54" s="97" t="s">
        <v>13</v>
      </c>
      <c r="B54" s="97" t="s">
        <v>84</v>
      </c>
      <c r="C54" s="97" t="s">
        <v>86</v>
      </c>
      <c r="D54" s="98" t="n">
        <v>0.02</v>
      </c>
      <c r="E54" s="99" t="n">
        <f aca="false">+$D54*E$23</f>
        <v>0.0836541369863014</v>
      </c>
      <c r="F54" s="99" t="n">
        <f aca="false">+$D54*F$23</f>
        <v>0.0895592877382249</v>
      </c>
      <c r="G54" s="99" t="n">
        <f aca="false">+$D54*G$23</f>
        <v>0.0799865624724198</v>
      </c>
      <c r="H54" s="99" t="n">
        <f aca="false">+$D54*H$23</f>
        <v>0.0700756458688659</v>
      </c>
      <c r="I54" s="99" t="n">
        <f aca="false">+$D54*I$23</f>
        <v>0.0619210975291212</v>
      </c>
      <c r="J54" s="99" t="n">
        <f aca="false">+$D54*J$23</f>
        <v>0.0557860101034806</v>
      </c>
      <c r="K54" s="99" t="n">
        <f aca="false">+$D54*K$23</f>
        <v>0.0508281839379443</v>
      </c>
      <c r="L54" s="99" t="n">
        <f aca="false">+$D54*L$23</f>
        <v>0.0462231308631396</v>
      </c>
      <c r="M54" s="99" t="n">
        <f aca="false">+$D54*M$23</f>
        <v>0.0422480740292124</v>
      </c>
      <c r="N54" s="99" t="n">
        <f aca="false">+$D54*N$23</f>
        <v>0.0375899171066388</v>
      </c>
    </row>
    <row r="55" customFormat="false" ht="12.75" hidden="false" customHeight="false" outlineLevel="0" collapsed="false">
      <c r="A55" s="97"/>
      <c r="B55" s="97" t="s">
        <v>103</v>
      </c>
      <c r="C55" s="97" t="s">
        <v>105</v>
      </c>
      <c r="D55" s="100"/>
      <c r="E55" s="99" t="n">
        <f aca="false">+E54*E5</f>
        <v>0.348171132328767</v>
      </c>
      <c r="F55" s="99" t="n">
        <f aca="false">+F54*F5</f>
        <v>0.272761206989989</v>
      </c>
      <c r="G55" s="99" t="n">
        <f aca="false">+G54*G5</f>
        <v>0.220965378410137</v>
      </c>
      <c r="H55" s="99" t="n">
        <f aca="false">+H54*H5</f>
        <v>0.186885177940465</v>
      </c>
      <c r="I55" s="99" t="n">
        <f aca="false">+I54*I5</f>
        <v>0.16453790137496</v>
      </c>
      <c r="J55" s="99" t="n">
        <f aca="false">+J54*J5</f>
        <v>0.148654027110434</v>
      </c>
      <c r="K55" s="99" t="n">
        <f aca="false">+K54*K5</f>
        <v>0.136546739387791</v>
      </c>
      <c r="L55" s="99" t="n">
        <f aca="false">+L54*L5</f>
        <v>0.12553335658725</v>
      </c>
      <c r="M55" s="99" t="n">
        <f aca="false">+M54*M5</f>
        <v>0.116955871435994</v>
      </c>
      <c r="N55" s="99" t="n">
        <f aca="false">+N54*N5</f>
        <v>0.10659795680497</v>
      </c>
    </row>
    <row r="56" customFormat="false" ht="12.75" hidden="false" customHeight="false" outlineLevel="0" collapsed="false">
      <c r="E56" s="92"/>
      <c r="F56" s="92"/>
      <c r="G56" s="92"/>
      <c r="H56" s="92"/>
      <c r="I56" s="92"/>
      <c r="J56" s="92"/>
      <c r="K56" s="92"/>
      <c r="L56" s="92"/>
      <c r="M56" s="92"/>
      <c r="N56" s="92"/>
    </row>
    <row r="57" customFormat="false" ht="12.75" hidden="false" customHeight="false" outlineLevel="0" collapsed="false">
      <c r="E57" s="92"/>
      <c r="F57" s="92"/>
      <c r="G57" s="92"/>
      <c r="H57" s="92"/>
      <c r="I57" s="92"/>
      <c r="J57" s="92"/>
      <c r="K57" s="92"/>
      <c r="L57" s="92"/>
      <c r="M57" s="92"/>
      <c r="N57" s="92"/>
    </row>
    <row r="58" customFormat="false" ht="12.75" hidden="false" customHeight="false" outlineLevel="0" collapsed="false">
      <c r="A58" s="97" t="s">
        <v>106</v>
      </c>
      <c r="B58" s="97" t="s">
        <v>107</v>
      </c>
      <c r="C58" s="97" t="s">
        <v>86</v>
      </c>
      <c r="D58" s="100"/>
      <c r="E58" s="100" t="n">
        <f aca="false">+E23-E50-E54</f>
        <v>3.7607960573698</v>
      </c>
      <c r="F58" s="100" t="n">
        <f aca="false">+F23-F50-F54</f>
        <v>4.06393518482237</v>
      </c>
      <c r="G58" s="100" t="n">
        <f aca="false">+G23-G50-G54</f>
        <v>3.62955326861002</v>
      </c>
      <c r="H58" s="100" t="n">
        <f aca="false">+H23-H50-H54</f>
        <v>3.17982523128182</v>
      </c>
      <c r="I58" s="100" t="n">
        <f aca="false">+I23-I50-I54</f>
        <v>2.80979598304698</v>
      </c>
      <c r="J58" s="100" t="n">
        <f aca="false">+J23-J50-J54</f>
        <v>2.53140388904219</v>
      </c>
      <c r="K58" s="100" t="n">
        <f aca="false">+K23-K50-K54</f>
        <v>2.30643242373478</v>
      </c>
      <c r="L58" s="100" t="n">
        <f aca="false">+L23-L50-L54</f>
        <v>2.09746875629948</v>
      </c>
      <c r="M58" s="100" t="n">
        <f aca="false">+M23-M50-M54</f>
        <v>1.91709245209881</v>
      </c>
      <c r="N58" s="100" t="n">
        <f aca="false">+N23-N50-N54</f>
        <v>1.7057190893561</v>
      </c>
    </row>
    <row r="59" customFormat="false" ht="12.75" hidden="false" customHeight="false" outlineLevel="0" collapsed="false">
      <c r="A59" s="101"/>
      <c r="B59" s="101" t="s">
        <v>103</v>
      </c>
      <c r="C59" s="101" t="s">
        <v>105</v>
      </c>
      <c r="D59" s="102"/>
      <c r="E59" s="102" t="n">
        <f aca="false">+E58*E5</f>
        <v>15.6525507156499</v>
      </c>
      <c r="F59" s="102" t="n">
        <f aca="false">+F58*F5</f>
        <v>12.3770955993001</v>
      </c>
      <c r="G59" s="102" t="n">
        <f aca="false">+G58*G5</f>
        <v>10.0267543280748</v>
      </c>
      <c r="H59" s="102" t="n">
        <f aca="false">+H58*H5</f>
        <v>8.48029578321317</v>
      </c>
      <c r="I59" s="102" t="n">
        <f aca="false">+I58*I5</f>
        <v>7.46624256982712</v>
      </c>
      <c r="J59" s="102" t="n">
        <f aca="false">+J58*J5</f>
        <v>6.74547940695364</v>
      </c>
      <c r="K59" s="102" t="n">
        <f aca="false">+K58*K5</f>
        <v>6.19608655433701</v>
      </c>
      <c r="L59" s="102" t="n">
        <f aca="false">+L58*L5</f>
        <v>5.69633186671757</v>
      </c>
      <c r="M59" s="102" t="n">
        <f aca="false">+M58*M5</f>
        <v>5.30711099880078</v>
      </c>
      <c r="N59" s="102" t="n">
        <f aca="false">+N58*N5</f>
        <v>4.83709951508464</v>
      </c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03"/>
      <c r="CK59" s="103"/>
      <c r="CL59" s="103"/>
      <c r="CM59" s="103"/>
      <c r="CN59" s="103"/>
      <c r="CO59" s="103"/>
      <c r="CP59" s="103"/>
      <c r="CQ59" s="103"/>
      <c r="CR59" s="103"/>
      <c r="CS59" s="103"/>
      <c r="CT59" s="103"/>
      <c r="CU59" s="103"/>
      <c r="CV59" s="103"/>
      <c r="CW59" s="103"/>
      <c r="CX59" s="103"/>
      <c r="CY59" s="103"/>
      <c r="CZ59" s="103"/>
      <c r="DA59" s="103"/>
      <c r="DB59" s="103"/>
      <c r="DC59" s="103"/>
      <c r="DD59" s="103"/>
      <c r="DE59" s="103"/>
      <c r="DF59" s="103"/>
      <c r="DG59" s="103"/>
      <c r="DH59" s="103"/>
      <c r="DI59" s="103"/>
      <c r="DJ59" s="103"/>
      <c r="DK59" s="103"/>
      <c r="DL59" s="103"/>
      <c r="DM59" s="103"/>
      <c r="DN59" s="103"/>
      <c r="DO59" s="103"/>
      <c r="DP59" s="103"/>
      <c r="DQ59" s="103"/>
      <c r="DR59" s="103"/>
      <c r="DS59" s="103"/>
      <c r="DT59" s="103"/>
      <c r="DU59" s="103"/>
      <c r="DV59" s="103"/>
      <c r="DW59" s="103"/>
      <c r="DX59" s="103"/>
      <c r="DY59" s="103"/>
      <c r="DZ59" s="103"/>
      <c r="EA59" s="103"/>
      <c r="EB59" s="103"/>
      <c r="EC59" s="103"/>
      <c r="ED59" s="103"/>
      <c r="EE59" s="103"/>
      <c r="EF59" s="103"/>
      <c r="EG59" s="103"/>
      <c r="EH59" s="103"/>
      <c r="EI59" s="103"/>
      <c r="EJ59" s="103"/>
      <c r="EK59" s="103"/>
      <c r="EL59" s="103"/>
      <c r="EM59" s="103"/>
      <c r="EN59" s="103"/>
      <c r="EO59" s="103"/>
      <c r="EP59" s="103"/>
      <c r="EQ59" s="103"/>
      <c r="ER59" s="103"/>
      <c r="ES59" s="103"/>
      <c r="ET59" s="103"/>
      <c r="EU59" s="103"/>
      <c r="EV59" s="103"/>
      <c r="EW59" s="103"/>
      <c r="EX59" s="103"/>
      <c r="EY59" s="103"/>
      <c r="EZ59" s="103"/>
      <c r="FA59" s="103"/>
      <c r="FB59" s="103"/>
      <c r="FC59" s="103"/>
      <c r="FD59" s="103"/>
      <c r="FE59" s="103"/>
      <c r="FF59" s="103"/>
      <c r="FG59" s="103"/>
      <c r="FH59" s="103"/>
      <c r="FI59" s="103"/>
      <c r="FJ59" s="103"/>
      <c r="FK59" s="103"/>
      <c r="FL59" s="103"/>
      <c r="FM59" s="103"/>
      <c r="FN59" s="103"/>
      <c r="FO59" s="103"/>
      <c r="FP59" s="103"/>
      <c r="FQ59" s="103"/>
      <c r="FR59" s="103"/>
      <c r="FS59" s="103"/>
      <c r="FT59" s="103"/>
      <c r="FU59" s="103"/>
      <c r="FV59" s="103"/>
      <c r="FW59" s="103"/>
      <c r="FX59" s="103"/>
      <c r="FY59" s="103"/>
      <c r="FZ59" s="103"/>
      <c r="GA59" s="103"/>
      <c r="GB59" s="103"/>
      <c r="GC59" s="103"/>
      <c r="GD59" s="103"/>
      <c r="GE59" s="103"/>
      <c r="GF59" s="103"/>
      <c r="GG59" s="103"/>
      <c r="GH59" s="103"/>
      <c r="GI59" s="103"/>
      <c r="GJ59" s="103"/>
      <c r="GK59" s="103"/>
      <c r="GL59" s="103"/>
      <c r="GM59" s="103"/>
      <c r="GN59" s="103"/>
      <c r="GO59" s="103"/>
      <c r="GP59" s="103"/>
      <c r="GQ59" s="103"/>
      <c r="GR59" s="103"/>
      <c r="GS59" s="103"/>
      <c r="GT59" s="103"/>
      <c r="GU59" s="103"/>
      <c r="GV59" s="103"/>
      <c r="GW59" s="103"/>
      <c r="GX59" s="103"/>
      <c r="GY59" s="103"/>
      <c r="GZ59" s="103"/>
      <c r="HA59" s="103"/>
      <c r="HB59" s="103"/>
      <c r="HC59" s="103"/>
      <c r="HD59" s="103"/>
      <c r="HE59" s="103"/>
      <c r="HF59" s="103"/>
      <c r="HG59" s="103"/>
      <c r="HH59" s="103"/>
      <c r="HI59" s="103"/>
      <c r="HJ59" s="103"/>
      <c r="HK59" s="103"/>
      <c r="HL59" s="103"/>
      <c r="HM59" s="103"/>
      <c r="HN59" s="103"/>
      <c r="HO59" s="103"/>
      <c r="HP59" s="103"/>
      <c r="HQ59" s="103"/>
      <c r="HR59" s="103"/>
      <c r="HS59" s="103"/>
      <c r="HT59" s="103"/>
      <c r="HU59" s="103"/>
      <c r="HV59" s="103"/>
      <c r="HW59" s="103"/>
      <c r="HX59" s="103"/>
      <c r="HY59" s="103"/>
      <c r="HZ59" s="103"/>
      <c r="IA59" s="103"/>
      <c r="IB59" s="103"/>
      <c r="IC59" s="103"/>
      <c r="ID59" s="103"/>
      <c r="IE59" s="103"/>
      <c r="IF59" s="103"/>
      <c r="IG59" s="103"/>
      <c r="IH59" s="103"/>
      <c r="II59" s="103"/>
      <c r="IJ59" s="103"/>
      <c r="IK59" s="103"/>
      <c r="IL59" s="103"/>
      <c r="IM59" s="103"/>
      <c r="IN59" s="103"/>
      <c r="IO59" s="103"/>
      <c r="IP59" s="103"/>
      <c r="IQ59" s="103"/>
      <c r="IR59" s="103"/>
      <c r="IS59" s="103"/>
      <c r="IT59" s="103"/>
      <c r="IU59" s="103"/>
      <c r="IV59" s="103"/>
      <c r="IW59" s="103"/>
    </row>
    <row r="60" customFormat="false" ht="12.75" hidden="false" customHeight="false" outlineLevel="0" collapsed="false">
      <c r="A60" s="101"/>
      <c r="B60" s="97" t="s">
        <v>107</v>
      </c>
      <c r="C60" s="97" t="s">
        <v>108</v>
      </c>
      <c r="D60" s="102"/>
      <c r="E60" s="102" t="n">
        <f aca="false">E58*Inputs!E40</f>
        <v>1034.21891577669</v>
      </c>
      <c r="F60" s="102" t="n">
        <f aca="false">F58*Inputs!F40</f>
        <v>1483.33634246016</v>
      </c>
      <c r="G60" s="102" t="n">
        <f aca="false">G58*Inputs!G40</f>
        <v>1324.78694304266</v>
      </c>
      <c r="H60" s="102" t="n">
        <f aca="false">H58*Inputs!H40</f>
        <v>1163.81603464915</v>
      </c>
      <c r="I60" s="102" t="n">
        <f aca="false">I58*Inputs!I40</f>
        <v>1025.57553381215</v>
      </c>
      <c r="J60" s="102" t="n">
        <f aca="false">J58*Inputs!J40</f>
        <v>923.962419500399</v>
      </c>
      <c r="K60" s="102" t="n">
        <f aca="false">K58*Inputs!K40</f>
        <v>841.847834663196</v>
      </c>
      <c r="L60" s="102" t="n">
        <f aca="false">L58*Inputs!L40</f>
        <v>767.673564805608</v>
      </c>
      <c r="M60" s="102" t="n">
        <f aca="false">M58*Inputs!M40</f>
        <v>699.738745016065</v>
      </c>
      <c r="N60" s="102" t="n">
        <f aca="false">N58*Inputs!N40</f>
        <v>622.587467614975</v>
      </c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3"/>
      <c r="DS60" s="103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  <c r="ED60" s="103"/>
      <c r="EE60" s="103"/>
      <c r="EF60" s="103"/>
      <c r="EG60" s="103"/>
      <c r="EH60" s="103"/>
      <c r="EI60" s="103"/>
      <c r="EJ60" s="103"/>
      <c r="EK60" s="103"/>
      <c r="EL60" s="103"/>
      <c r="EM60" s="103"/>
      <c r="EN60" s="103"/>
      <c r="EO60" s="103"/>
      <c r="EP60" s="103"/>
      <c r="EQ60" s="103"/>
      <c r="ER60" s="103"/>
      <c r="ES60" s="103"/>
      <c r="ET60" s="103"/>
      <c r="EU60" s="103"/>
      <c r="EV60" s="103"/>
      <c r="EW60" s="103"/>
      <c r="EX60" s="103"/>
      <c r="EY60" s="103"/>
      <c r="EZ60" s="103"/>
      <c r="FA60" s="103"/>
      <c r="FB60" s="103"/>
      <c r="FC60" s="103"/>
      <c r="FD60" s="103"/>
      <c r="FE60" s="103"/>
      <c r="FF60" s="103"/>
      <c r="FG60" s="103"/>
      <c r="FH60" s="103"/>
      <c r="FI60" s="103"/>
      <c r="FJ60" s="103"/>
      <c r="FK60" s="103"/>
      <c r="FL60" s="103"/>
      <c r="FM60" s="103"/>
      <c r="FN60" s="103"/>
      <c r="FO60" s="103"/>
      <c r="FP60" s="103"/>
      <c r="FQ60" s="103"/>
      <c r="FR60" s="103"/>
      <c r="FS60" s="103"/>
      <c r="FT60" s="103"/>
      <c r="FU60" s="103"/>
      <c r="FV60" s="103"/>
      <c r="FW60" s="103"/>
      <c r="FX60" s="103"/>
      <c r="FY60" s="103"/>
      <c r="FZ60" s="103"/>
      <c r="GA60" s="103"/>
      <c r="GB60" s="103"/>
      <c r="GC60" s="103"/>
      <c r="GD60" s="103"/>
      <c r="GE60" s="103"/>
      <c r="GF60" s="103"/>
      <c r="GG60" s="103"/>
      <c r="GH60" s="103"/>
      <c r="GI60" s="103"/>
      <c r="GJ60" s="103"/>
      <c r="GK60" s="103"/>
      <c r="GL60" s="103"/>
      <c r="GM60" s="103"/>
      <c r="GN60" s="103"/>
      <c r="GO60" s="103"/>
      <c r="GP60" s="103"/>
      <c r="GQ60" s="103"/>
      <c r="GR60" s="103"/>
      <c r="GS60" s="103"/>
      <c r="GT60" s="103"/>
      <c r="GU60" s="103"/>
      <c r="GV60" s="103"/>
      <c r="GW60" s="103"/>
      <c r="GX60" s="103"/>
      <c r="GY60" s="103"/>
      <c r="GZ60" s="103"/>
      <c r="HA60" s="103"/>
      <c r="HB60" s="103"/>
      <c r="HC60" s="103"/>
      <c r="HD60" s="103"/>
      <c r="HE60" s="103"/>
      <c r="HF60" s="103"/>
      <c r="HG60" s="103"/>
      <c r="HH60" s="103"/>
      <c r="HI60" s="103"/>
      <c r="HJ60" s="103"/>
      <c r="HK60" s="103"/>
      <c r="HL60" s="103"/>
      <c r="HM60" s="103"/>
      <c r="HN60" s="103"/>
      <c r="HO60" s="103"/>
      <c r="HP60" s="103"/>
      <c r="HQ60" s="103"/>
      <c r="HR60" s="103"/>
      <c r="HS60" s="103"/>
      <c r="HT60" s="103"/>
      <c r="HU60" s="103"/>
      <c r="HV60" s="103"/>
      <c r="HW60" s="103"/>
      <c r="HX60" s="103"/>
      <c r="HY60" s="103"/>
      <c r="HZ60" s="103"/>
      <c r="IA60" s="103"/>
      <c r="IB60" s="103"/>
      <c r="IC60" s="103"/>
      <c r="ID60" s="103"/>
      <c r="IE60" s="103"/>
      <c r="IF60" s="103"/>
      <c r="IG60" s="103"/>
      <c r="IH60" s="103"/>
      <c r="II60" s="103"/>
      <c r="IJ60" s="103"/>
      <c r="IK60" s="103"/>
      <c r="IL60" s="103"/>
      <c r="IM60" s="103"/>
      <c r="IN60" s="103"/>
      <c r="IO60" s="103"/>
      <c r="IP60" s="103"/>
      <c r="IQ60" s="103"/>
      <c r="IR60" s="103"/>
      <c r="IS60" s="103"/>
      <c r="IT60" s="103"/>
      <c r="IU60" s="103"/>
      <c r="IV60" s="103"/>
      <c r="IW60" s="103"/>
    </row>
    <row r="61" customFormat="false" ht="12.75" hidden="false" customHeight="false" outlineLevel="0" collapsed="false">
      <c r="A61" s="103"/>
      <c r="B61" s="103"/>
      <c r="C61" s="103"/>
      <c r="D61" s="104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03"/>
      <c r="CK61" s="103"/>
      <c r="CL61" s="103"/>
      <c r="CM61" s="103"/>
      <c r="CN61" s="103"/>
      <c r="CO61" s="103"/>
      <c r="CP61" s="103"/>
      <c r="CQ61" s="103"/>
      <c r="CR61" s="103"/>
      <c r="CS61" s="103"/>
      <c r="CT61" s="103"/>
      <c r="CU61" s="103"/>
      <c r="CV61" s="103"/>
      <c r="CW61" s="103"/>
      <c r="CX61" s="103"/>
      <c r="CY61" s="103"/>
      <c r="CZ61" s="103"/>
      <c r="DA61" s="103"/>
      <c r="DB61" s="103"/>
      <c r="DC61" s="103"/>
      <c r="DD61" s="103"/>
      <c r="DE61" s="103"/>
      <c r="DF61" s="103"/>
      <c r="DG61" s="103"/>
      <c r="DH61" s="103"/>
      <c r="DI61" s="103"/>
      <c r="DJ61" s="103"/>
      <c r="DK61" s="103"/>
      <c r="DL61" s="103"/>
      <c r="DM61" s="103"/>
      <c r="DN61" s="103"/>
      <c r="DO61" s="103"/>
      <c r="DP61" s="103"/>
      <c r="DQ61" s="103"/>
      <c r="DR61" s="103"/>
      <c r="DS61" s="103"/>
      <c r="DT61" s="103"/>
      <c r="DU61" s="103"/>
      <c r="DV61" s="103"/>
      <c r="DW61" s="103"/>
      <c r="DX61" s="103"/>
      <c r="DY61" s="103"/>
      <c r="DZ61" s="103"/>
      <c r="EA61" s="103"/>
      <c r="EB61" s="103"/>
      <c r="EC61" s="103"/>
      <c r="ED61" s="103"/>
      <c r="EE61" s="103"/>
      <c r="EF61" s="103"/>
      <c r="EG61" s="103"/>
      <c r="EH61" s="103"/>
      <c r="EI61" s="103"/>
      <c r="EJ61" s="103"/>
      <c r="EK61" s="103"/>
      <c r="EL61" s="103"/>
      <c r="EM61" s="103"/>
      <c r="EN61" s="103"/>
      <c r="EO61" s="103"/>
      <c r="EP61" s="103"/>
      <c r="EQ61" s="103"/>
      <c r="ER61" s="103"/>
      <c r="ES61" s="103"/>
      <c r="ET61" s="103"/>
      <c r="EU61" s="103"/>
      <c r="EV61" s="103"/>
      <c r="EW61" s="103"/>
      <c r="EX61" s="103"/>
      <c r="EY61" s="103"/>
      <c r="EZ61" s="103"/>
      <c r="FA61" s="103"/>
      <c r="FB61" s="103"/>
      <c r="FC61" s="103"/>
      <c r="FD61" s="103"/>
      <c r="FE61" s="103"/>
      <c r="FF61" s="103"/>
      <c r="FG61" s="103"/>
      <c r="FH61" s="103"/>
      <c r="FI61" s="103"/>
      <c r="FJ61" s="103"/>
      <c r="FK61" s="103"/>
      <c r="FL61" s="103"/>
      <c r="FM61" s="103"/>
      <c r="FN61" s="103"/>
      <c r="FO61" s="103"/>
      <c r="FP61" s="103"/>
      <c r="FQ61" s="103"/>
      <c r="FR61" s="103"/>
      <c r="FS61" s="103"/>
      <c r="FT61" s="103"/>
      <c r="FU61" s="103"/>
      <c r="FV61" s="103"/>
      <c r="FW61" s="103"/>
      <c r="FX61" s="103"/>
      <c r="FY61" s="103"/>
      <c r="FZ61" s="103"/>
      <c r="GA61" s="103"/>
      <c r="GB61" s="103"/>
      <c r="GC61" s="103"/>
      <c r="GD61" s="103"/>
      <c r="GE61" s="103"/>
      <c r="GF61" s="103"/>
      <c r="GG61" s="103"/>
      <c r="GH61" s="103"/>
      <c r="GI61" s="103"/>
      <c r="GJ61" s="103"/>
      <c r="GK61" s="103"/>
      <c r="GL61" s="103"/>
      <c r="GM61" s="103"/>
      <c r="GN61" s="103"/>
      <c r="GO61" s="103"/>
      <c r="GP61" s="103"/>
      <c r="GQ61" s="103"/>
      <c r="GR61" s="103"/>
      <c r="GS61" s="103"/>
      <c r="GT61" s="103"/>
      <c r="GU61" s="103"/>
      <c r="GV61" s="103"/>
      <c r="GW61" s="103"/>
      <c r="GX61" s="103"/>
      <c r="GY61" s="103"/>
      <c r="GZ61" s="103"/>
      <c r="HA61" s="103"/>
      <c r="HB61" s="103"/>
      <c r="HC61" s="103"/>
      <c r="HD61" s="103"/>
      <c r="HE61" s="103"/>
      <c r="HF61" s="103"/>
      <c r="HG61" s="103"/>
      <c r="HH61" s="103"/>
      <c r="HI61" s="103"/>
      <c r="HJ61" s="103"/>
      <c r="HK61" s="103"/>
      <c r="HL61" s="103"/>
      <c r="HM61" s="103"/>
      <c r="HN61" s="103"/>
      <c r="HO61" s="103"/>
      <c r="HP61" s="103"/>
      <c r="HQ61" s="103"/>
      <c r="HR61" s="103"/>
      <c r="HS61" s="103"/>
      <c r="HT61" s="103"/>
      <c r="HU61" s="103"/>
      <c r="HV61" s="103"/>
      <c r="HW61" s="103"/>
      <c r="HX61" s="103"/>
      <c r="HY61" s="103"/>
      <c r="HZ61" s="103"/>
      <c r="IA61" s="103"/>
      <c r="IB61" s="103"/>
      <c r="IC61" s="103"/>
      <c r="ID61" s="103"/>
      <c r="IE61" s="103"/>
      <c r="IF61" s="103"/>
      <c r="IG61" s="103"/>
      <c r="IH61" s="103"/>
      <c r="II61" s="103"/>
      <c r="IJ61" s="103"/>
      <c r="IK61" s="103"/>
      <c r="IL61" s="103"/>
      <c r="IM61" s="103"/>
      <c r="IN61" s="103"/>
      <c r="IO61" s="103"/>
      <c r="IP61" s="103"/>
      <c r="IQ61" s="103"/>
      <c r="IR61" s="103"/>
      <c r="IS61" s="103"/>
      <c r="IT61" s="103"/>
      <c r="IU61" s="103"/>
      <c r="IV61" s="103"/>
      <c r="IW61" s="103"/>
    </row>
    <row r="62" customFormat="false" ht="12.75" hidden="false" customHeight="false" outlineLevel="0" collapsed="false">
      <c r="A62" s="106" t="s">
        <v>109</v>
      </c>
      <c r="B62" s="77" t="s">
        <v>92</v>
      </c>
      <c r="C62" s="103"/>
      <c r="D62" s="104"/>
      <c r="E62" s="107" t="n">
        <v>0.424691706306001</v>
      </c>
      <c r="F62" s="107" t="n">
        <v>0.318951735876867</v>
      </c>
      <c r="G62" s="107" t="n">
        <v>0.26437306666592</v>
      </c>
      <c r="H62" s="107" t="n">
        <v>0.262035245728754</v>
      </c>
      <c r="I62" s="107" t="n">
        <v>0.263652250418294</v>
      </c>
      <c r="J62" s="107" t="n">
        <v>0.265301024227556</v>
      </c>
      <c r="K62" s="107" t="n">
        <v>0.268585674197331</v>
      </c>
      <c r="L62" s="107" t="n">
        <v>0.273869219378625</v>
      </c>
      <c r="M62" s="107" t="n">
        <v>0.279763701264304</v>
      </c>
      <c r="N62" s="107" t="n">
        <v>0.28566981915665</v>
      </c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03"/>
      <c r="CP62" s="103"/>
      <c r="CQ62" s="103"/>
      <c r="CR62" s="103"/>
      <c r="CS62" s="103"/>
      <c r="CT62" s="103"/>
      <c r="CU62" s="103"/>
      <c r="CV62" s="103"/>
      <c r="CW62" s="103"/>
      <c r="CX62" s="103"/>
      <c r="CY62" s="103"/>
      <c r="CZ62" s="103"/>
      <c r="DA62" s="103"/>
      <c r="DB62" s="103"/>
      <c r="DC62" s="103"/>
      <c r="DD62" s="103"/>
      <c r="DE62" s="103"/>
      <c r="DF62" s="103"/>
      <c r="DG62" s="103"/>
      <c r="DH62" s="103"/>
      <c r="DI62" s="103"/>
      <c r="DJ62" s="103"/>
      <c r="DK62" s="103"/>
      <c r="DL62" s="103"/>
      <c r="DM62" s="103"/>
      <c r="DN62" s="103"/>
      <c r="DO62" s="103"/>
      <c r="DP62" s="103"/>
      <c r="DQ62" s="103"/>
      <c r="DR62" s="103"/>
      <c r="DS62" s="103"/>
      <c r="DT62" s="103"/>
      <c r="DU62" s="103"/>
      <c r="DV62" s="103"/>
      <c r="DW62" s="103"/>
      <c r="DX62" s="103"/>
      <c r="DY62" s="103"/>
      <c r="DZ62" s="103"/>
      <c r="EA62" s="103"/>
      <c r="EB62" s="103"/>
      <c r="EC62" s="103"/>
      <c r="ED62" s="103"/>
      <c r="EE62" s="103"/>
      <c r="EF62" s="103"/>
      <c r="EG62" s="103"/>
      <c r="EH62" s="103"/>
      <c r="EI62" s="103"/>
      <c r="EJ62" s="103"/>
      <c r="EK62" s="103"/>
      <c r="EL62" s="103"/>
      <c r="EM62" s="103"/>
      <c r="EN62" s="103"/>
      <c r="EO62" s="103"/>
      <c r="EP62" s="103"/>
      <c r="EQ62" s="103"/>
      <c r="ER62" s="103"/>
      <c r="ES62" s="103"/>
      <c r="ET62" s="103"/>
      <c r="EU62" s="103"/>
      <c r="EV62" s="103"/>
      <c r="EW62" s="103"/>
      <c r="EX62" s="103"/>
      <c r="EY62" s="103"/>
      <c r="EZ62" s="103"/>
      <c r="FA62" s="103"/>
      <c r="FB62" s="103"/>
      <c r="FC62" s="103"/>
      <c r="FD62" s="103"/>
      <c r="FE62" s="103"/>
      <c r="FF62" s="103"/>
      <c r="FG62" s="103"/>
      <c r="FH62" s="103"/>
      <c r="FI62" s="103"/>
      <c r="FJ62" s="103"/>
      <c r="FK62" s="103"/>
      <c r="FL62" s="103"/>
      <c r="FM62" s="103"/>
      <c r="FN62" s="103"/>
      <c r="FO62" s="103"/>
      <c r="FP62" s="103"/>
      <c r="FQ62" s="103"/>
      <c r="FR62" s="103"/>
      <c r="FS62" s="103"/>
      <c r="FT62" s="103"/>
      <c r="FU62" s="103"/>
      <c r="FV62" s="103"/>
      <c r="FW62" s="103"/>
      <c r="FX62" s="103"/>
      <c r="FY62" s="103"/>
      <c r="FZ62" s="103"/>
      <c r="GA62" s="103"/>
      <c r="GB62" s="103"/>
      <c r="GC62" s="103"/>
      <c r="GD62" s="103"/>
      <c r="GE62" s="103"/>
      <c r="GF62" s="103"/>
      <c r="GG62" s="103"/>
      <c r="GH62" s="103"/>
      <c r="GI62" s="103"/>
      <c r="GJ62" s="103"/>
      <c r="GK62" s="103"/>
      <c r="GL62" s="103"/>
      <c r="GM62" s="103"/>
      <c r="GN62" s="103"/>
      <c r="GO62" s="103"/>
      <c r="GP62" s="103"/>
      <c r="GQ62" s="103"/>
      <c r="GR62" s="103"/>
      <c r="GS62" s="103"/>
      <c r="GT62" s="103"/>
      <c r="GU62" s="103"/>
      <c r="GV62" s="103"/>
      <c r="GW62" s="103"/>
      <c r="GX62" s="103"/>
      <c r="GY62" s="103"/>
      <c r="GZ62" s="103"/>
      <c r="HA62" s="103"/>
      <c r="HB62" s="103"/>
      <c r="HC62" s="103"/>
      <c r="HD62" s="103"/>
      <c r="HE62" s="103"/>
      <c r="HF62" s="103"/>
      <c r="HG62" s="103"/>
      <c r="HH62" s="103"/>
      <c r="HI62" s="103"/>
      <c r="HJ62" s="103"/>
      <c r="HK62" s="103"/>
      <c r="HL62" s="103"/>
      <c r="HM62" s="103"/>
      <c r="HN62" s="103"/>
      <c r="HO62" s="103"/>
      <c r="HP62" s="103"/>
      <c r="HQ62" s="103"/>
      <c r="HR62" s="103"/>
      <c r="HS62" s="103"/>
      <c r="HT62" s="103"/>
      <c r="HU62" s="103"/>
      <c r="HV62" s="103"/>
      <c r="HW62" s="103"/>
      <c r="HX62" s="103"/>
      <c r="HY62" s="103"/>
      <c r="HZ62" s="103"/>
      <c r="IA62" s="103"/>
      <c r="IB62" s="103"/>
      <c r="IC62" s="103"/>
      <c r="ID62" s="103"/>
      <c r="IE62" s="103"/>
      <c r="IF62" s="103"/>
      <c r="IG62" s="103"/>
      <c r="IH62" s="103"/>
      <c r="II62" s="103"/>
      <c r="IJ62" s="103"/>
      <c r="IK62" s="103"/>
      <c r="IL62" s="103"/>
      <c r="IM62" s="103"/>
      <c r="IN62" s="103"/>
      <c r="IO62" s="103"/>
      <c r="IP62" s="103"/>
      <c r="IQ62" s="103"/>
      <c r="IR62" s="103"/>
      <c r="IS62" s="103"/>
      <c r="IT62" s="103"/>
      <c r="IU62" s="103"/>
      <c r="IV62" s="103"/>
      <c r="IW62" s="103"/>
    </row>
    <row r="63" customFormat="false" ht="12.75" hidden="false" customHeight="false" outlineLevel="0" collapsed="false">
      <c r="A63" s="106" t="s">
        <v>110</v>
      </c>
      <c r="B63" s="77" t="s">
        <v>93</v>
      </c>
      <c r="C63" s="103"/>
      <c r="D63" s="104"/>
      <c r="E63" s="107" t="n">
        <v>0.551926143511905</v>
      </c>
      <c r="F63" s="107" t="n">
        <v>0.447363906374564</v>
      </c>
      <c r="G63" s="107" t="n">
        <v>0.432766789522592</v>
      </c>
      <c r="H63" s="107" t="n">
        <v>0.431732201847847</v>
      </c>
      <c r="I63" s="107" t="n">
        <v>0.432653974236272</v>
      </c>
      <c r="J63" s="107" t="n">
        <v>0.433621762561292</v>
      </c>
      <c r="K63" s="107" t="n">
        <v>0.403521533400703</v>
      </c>
      <c r="L63" s="107" t="n">
        <v>0.406004101186257</v>
      </c>
      <c r="M63" s="107" t="n">
        <v>0.410517412711801</v>
      </c>
      <c r="N63" s="107" t="n">
        <v>0.417443411728103</v>
      </c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  <c r="IV63" s="103"/>
      <c r="IW63" s="103"/>
    </row>
    <row r="64" customFormat="false" ht="12.75" hidden="false" customHeight="false" outlineLevel="0" collapsed="false">
      <c r="A64" s="103"/>
      <c r="B64" s="77" t="s">
        <v>94</v>
      </c>
      <c r="C64" s="103"/>
      <c r="D64" s="104"/>
      <c r="E64" s="107" t="n">
        <v>0.599079552227438</v>
      </c>
      <c r="F64" s="107" t="n">
        <v>0.50187462718887</v>
      </c>
      <c r="G64" s="107" t="n">
        <v>0.468759164893388</v>
      </c>
      <c r="H64" s="107" t="n">
        <v>0.462975138791097</v>
      </c>
      <c r="I64" s="107" t="n">
        <v>0.460014021863531</v>
      </c>
      <c r="J64" s="107" t="n">
        <v>0.457119303147645</v>
      </c>
      <c r="K64" s="107" t="n">
        <v>0.457643604301948</v>
      </c>
      <c r="L64" s="107" t="n">
        <v>0.462345643729834</v>
      </c>
      <c r="M64" s="107" t="n">
        <v>0.468324555320872</v>
      </c>
      <c r="N64" s="107" t="n">
        <v>0.47432778644108</v>
      </c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  <c r="IA64" s="103"/>
      <c r="IB64" s="103"/>
      <c r="IC64" s="103"/>
      <c r="ID64" s="103"/>
      <c r="IE64" s="103"/>
      <c r="IF64" s="103"/>
      <c r="IG64" s="103"/>
      <c r="IH64" s="103"/>
      <c r="II64" s="103"/>
      <c r="IJ64" s="103"/>
      <c r="IK64" s="103"/>
      <c r="IL64" s="103"/>
      <c r="IM64" s="103"/>
      <c r="IN64" s="103"/>
      <c r="IO64" s="103"/>
      <c r="IP64" s="103"/>
      <c r="IQ64" s="103"/>
      <c r="IR64" s="103"/>
      <c r="IS64" s="103"/>
      <c r="IT64" s="103"/>
      <c r="IU64" s="103"/>
      <c r="IV64" s="103"/>
      <c r="IW64" s="103"/>
    </row>
    <row r="65" customFormat="false" ht="12.75" hidden="false" customHeight="false" outlineLevel="0" collapsed="false">
      <c r="A65" s="103"/>
      <c r="B65" s="77" t="s">
        <v>95</v>
      </c>
      <c r="C65" s="103"/>
      <c r="D65" s="104"/>
      <c r="E65" s="107" t="n">
        <v>0.600746218894104</v>
      </c>
      <c r="F65" s="107" t="n">
        <v>0.50187462718887</v>
      </c>
      <c r="G65" s="107" t="n">
        <v>0.468759164893388</v>
      </c>
      <c r="H65" s="107" t="n">
        <v>0.462975138791097</v>
      </c>
      <c r="I65" s="107" t="n">
        <v>0.460014021863531</v>
      </c>
      <c r="J65" s="107" t="n">
        <v>0.457119303147645</v>
      </c>
      <c r="K65" s="107" t="n">
        <v>0.457643604301948</v>
      </c>
      <c r="L65" s="107" t="n">
        <v>0.462345643729834</v>
      </c>
      <c r="M65" s="107" t="n">
        <v>0.468324555320872</v>
      </c>
      <c r="N65" s="107" t="n">
        <v>0.47432778644108</v>
      </c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103"/>
      <c r="BO65" s="103"/>
      <c r="BP65" s="103"/>
      <c r="BQ65" s="103"/>
      <c r="BR65" s="103"/>
      <c r="BS65" s="103"/>
      <c r="BT65" s="103"/>
      <c r="BU65" s="103"/>
      <c r="BV65" s="103"/>
      <c r="BW65" s="103"/>
      <c r="BX65" s="103"/>
      <c r="BY65" s="103"/>
      <c r="BZ65" s="103"/>
      <c r="CA65" s="103"/>
      <c r="CB65" s="103"/>
      <c r="CC65" s="103"/>
      <c r="CD65" s="103"/>
      <c r="CE65" s="103"/>
      <c r="CF65" s="103"/>
      <c r="CG65" s="103"/>
      <c r="CH65" s="103"/>
      <c r="CI65" s="103"/>
      <c r="CJ65" s="103"/>
      <c r="CK65" s="103"/>
      <c r="CL65" s="103"/>
      <c r="CM65" s="103"/>
      <c r="CN65" s="103"/>
      <c r="CO65" s="103"/>
      <c r="CP65" s="103"/>
      <c r="CQ65" s="103"/>
      <c r="CR65" s="103"/>
      <c r="CS65" s="103"/>
      <c r="CT65" s="103"/>
      <c r="CU65" s="103"/>
      <c r="CV65" s="103"/>
      <c r="CW65" s="103"/>
      <c r="CX65" s="103"/>
      <c r="CY65" s="103"/>
      <c r="CZ65" s="103"/>
      <c r="DA65" s="103"/>
      <c r="DB65" s="103"/>
      <c r="DC65" s="103"/>
      <c r="DD65" s="103"/>
      <c r="DE65" s="103"/>
      <c r="DF65" s="103"/>
      <c r="DG65" s="103"/>
      <c r="DH65" s="103"/>
      <c r="DI65" s="103"/>
      <c r="DJ65" s="103"/>
      <c r="DK65" s="103"/>
      <c r="DL65" s="103"/>
      <c r="DM65" s="103"/>
      <c r="DN65" s="103"/>
      <c r="DO65" s="103"/>
      <c r="DP65" s="103"/>
      <c r="DQ65" s="103"/>
      <c r="DR65" s="103"/>
      <c r="DS65" s="103"/>
      <c r="DT65" s="103"/>
      <c r="DU65" s="103"/>
      <c r="DV65" s="103"/>
      <c r="DW65" s="103"/>
      <c r="DX65" s="103"/>
      <c r="DY65" s="103"/>
      <c r="DZ65" s="103"/>
      <c r="EA65" s="103"/>
      <c r="EB65" s="103"/>
      <c r="EC65" s="103"/>
      <c r="ED65" s="103"/>
      <c r="EE65" s="103"/>
      <c r="EF65" s="103"/>
      <c r="EG65" s="103"/>
      <c r="EH65" s="103"/>
      <c r="EI65" s="103"/>
      <c r="EJ65" s="103"/>
      <c r="EK65" s="103"/>
      <c r="EL65" s="103"/>
      <c r="EM65" s="103"/>
      <c r="EN65" s="103"/>
      <c r="EO65" s="103"/>
      <c r="EP65" s="103"/>
      <c r="EQ65" s="103"/>
      <c r="ER65" s="103"/>
      <c r="ES65" s="103"/>
      <c r="ET65" s="103"/>
      <c r="EU65" s="103"/>
      <c r="EV65" s="103"/>
      <c r="EW65" s="103"/>
      <c r="EX65" s="103"/>
      <c r="EY65" s="103"/>
      <c r="EZ65" s="103"/>
      <c r="FA65" s="103"/>
      <c r="FB65" s="103"/>
      <c r="FC65" s="103"/>
      <c r="FD65" s="103"/>
      <c r="FE65" s="103"/>
      <c r="FF65" s="103"/>
      <c r="FG65" s="103"/>
      <c r="FH65" s="103"/>
      <c r="FI65" s="103"/>
      <c r="FJ65" s="103"/>
      <c r="FK65" s="103"/>
      <c r="FL65" s="103"/>
      <c r="FM65" s="103"/>
      <c r="FN65" s="103"/>
      <c r="FO65" s="103"/>
      <c r="FP65" s="103"/>
      <c r="FQ65" s="103"/>
      <c r="FR65" s="103"/>
      <c r="FS65" s="103"/>
      <c r="FT65" s="103"/>
      <c r="FU65" s="103"/>
      <c r="FV65" s="103"/>
      <c r="FW65" s="103"/>
      <c r="FX65" s="103"/>
      <c r="FY65" s="103"/>
      <c r="FZ65" s="103"/>
      <c r="GA65" s="103"/>
      <c r="GB65" s="103"/>
      <c r="GC65" s="103"/>
      <c r="GD65" s="103"/>
      <c r="GE65" s="103"/>
      <c r="GF65" s="103"/>
      <c r="GG65" s="103"/>
      <c r="GH65" s="103"/>
      <c r="GI65" s="103"/>
      <c r="GJ65" s="103"/>
      <c r="GK65" s="103"/>
      <c r="GL65" s="103"/>
      <c r="GM65" s="103"/>
      <c r="GN65" s="103"/>
      <c r="GO65" s="103"/>
      <c r="GP65" s="103"/>
      <c r="GQ65" s="103"/>
      <c r="GR65" s="103"/>
      <c r="GS65" s="103"/>
      <c r="GT65" s="103"/>
      <c r="GU65" s="103"/>
      <c r="GV65" s="103"/>
      <c r="GW65" s="103"/>
      <c r="GX65" s="103"/>
      <c r="GY65" s="103"/>
      <c r="GZ65" s="103"/>
      <c r="HA65" s="103"/>
      <c r="HB65" s="103"/>
      <c r="HC65" s="103"/>
      <c r="HD65" s="103"/>
      <c r="HE65" s="103"/>
      <c r="HF65" s="103"/>
      <c r="HG65" s="103"/>
      <c r="HH65" s="103"/>
      <c r="HI65" s="103"/>
      <c r="HJ65" s="103"/>
      <c r="HK65" s="103"/>
      <c r="HL65" s="103"/>
      <c r="HM65" s="103"/>
      <c r="HN65" s="103"/>
      <c r="HO65" s="103"/>
      <c r="HP65" s="103"/>
      <c r="HQ65" s="103"/>
      <c r="HR65" s="103"/>
      <c r="HS65" s="103"/>
      <c r="HT65" s="103"/>
      <c r="HU65" s="103"/>
      <c r="HV65" s="103"/>
      <c r="HW65" s="103"/>
      <c r="HX65" s="103"/>
      <c r="HY65" s="103"/>
      <c r="HZ65" s="103"/>
      <c r="IA65" s="103"/>
      <c r="IB65" s="103"/>
      <c r="IC65" s="103"/>
      <c r="ID65" s="103"/>
      <c r="IE65" s="103"/>
      <c r="IF65" s="103"/>
      <c r="IG65" s="103"/>
      <c r="IH65" s="103"/>
      <c r="II65" s="103"/>
      <c r="IJ65" s="103"/>
      <c r="IK65" s="103"/>
      <c r="IL65" s="103"/>
      <c r="IM65" s="103"/>
      <c r="IN65" s="103"/>
      <c r="IO65" s="103"/>
      <c r="IP65" s="103"/>
      <c r="IQ65" s="103"/>
      <c r="IR65" s="103"/>
      <c r="IS65" s="103"/>
      <c r="IT65" s="103"/>
      <c r="IU65" s="103"/>
      <c r="IV65" s="103"/>
      <c r="IW65" s="103"/>
    </row>
    <row r="66" customFormat="false" ht="12.75" hidden="false" customHeight="false" outlineLevel="0" collapsed="false">
      <c r="A66" s="103"/>
      <c r="B66" s="77" t="s">
        <v>96</v>
      </c>
      <c r="C66" s="103"/>
      <c r="D66" s="104"/>
      <c r="E66" s="107" t="n">
        <v>0.638919598749239</v>
      </c>
      <c r="F66" s="107" t="n">
        <v>0.531171850013276</v>
      </c>
      <c r="G66" s="107" t="n">
        <v>0.504024396512597</v>
      </c>
      <c r="H66" s="107" t="n">
        <v>0.49300378576071</v>
      </c>
      <c r="I66" s="107" t="n">
        <v>0.485496842785679</v>
      </c>
      <c r="J66" s="107" t="n">
        <v>0.478072545493659</v>
      </c>
      <c r="K66" s="107" t="n">
        <v>0.474903893425325</v>
      </c>
      <c r="L66" s="107" t="n">
        <v>0.476935261422623</v>
      </c>
      <c r="M66" s="107" t="n">
        <v>0.480555948911671</v>
      </c>
      <c r="N66" s="107" t="n">
        <v>0.484206906856021</v>
      </c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103"/>
      <c r="BI66" s="103"/>
      <c r="BJ66" s="103"/>
      <c r="BK66" s="103"/>
      <c r="BL66" s="103"/>
      <c r="BM66" s="103"/>
      <c r="BN66" s="103"/>
      <c r="BO66" s="103"/>
      <c r="BP66" s="103"/>
      <c r="BQ66" s="103"/>
      <c r="BR66" s="103"/>
      <c r="BS66" s="103"/>
      <c r="BT66" s="103"/>
      <c r="BU66" s="103"/>
      <c r="BV66" s="103"/>
      <c r="BW66" s="103"/>
      <c r="BX66" s="103"/>
      <c r="BY66" s="103"/>
      <c r="BZ66" s="103"/>
      <c r="CA66" s="103"/>
      <c r="CB66" s="103"/>
      <c r="CC66" s="103"/>
      <c r="CD66" s="103"/>
      <c r="CE66" s="103"/>
      <c r="CF66" s="103"/>
      <c r="CG66" s="103"/>
      <c r="CH66" s="103"/>
      <c r="CI66" s="103"/>
      <c r="CJ66" s="103"/>
      <c r="CK66" s="103"/>
      <c r="CL66" s="103"/>
      <c r="CM66" s="103"/>
      <c r="CN66" s="103"/>
      <c r="CO66" s="103"/>
      <c r="CP66" s="103"/>
      <c r="CQ66" s="103"/>
      <c r="CR66" s="103"/>
      <c r="CS66" s="103"/>
      <c r="CT66" s="103"/>
      <c r="CU66" s="103"/>
      <c r="CV66" s="103"/>
      <c r="CW66" s="103"/>
      <c r="CX66" s="103"/>
      <c r="CY66" s="103"/>
      <c r="CZ66" s="103"/>
      <c r="DA66" s="103"/>
      <c r="DB66" s="103"/>
      <c r="DC66" s="103"/>
      <c r="DD66" s="103"/>
      <c r="DE66" s="103"/>
      <c r="DF66" s="103"/>
      <c r="DG66" s="103"/>
      <c r="DH66" s="103"/>
      <c r="DI66" s="103"/>
      <c r="DJ66" s="103"/>
      <c r="DK66" s="103"/>
      <c r="DL66" s="103"/>
      <c r="DM66" s="103"/>
      <c r="DN66" s="103"/>
      <c r="DO66" s="103"/>
      <c r="DP66" s="103"/>
      <c r="DQ66" s="103"/>
      <c r="DR66" s="103"/>
      <c r="DS66" s="103"/>
      <c r="DT66" s="103"/>
      <c r="DU66" s="103"/>
      <c r="DV66" s="103"/>
      <c r="DW66" s="103"/>
      <c r="DX66" s="103"/>
      <c r="DY66" s="103"/>
      <c r="DZ66" s="103"/>
      <c r="EA66" s="103"/>
      <c r="EB66" s="103"/>
      <c r="EC66" s="103"/>
      <c r="ED66" s="103"/>
      <c r="EE66" s="103"/>
      <c r="EF66" s="103"/>
      <c r="EG66" s="103"/>
      <c r="EH66" s="103"/>
      <c r="EI66" s="103"/>
      <c r="EJ66" s="103"/>
      <c r="EK66" s="103"/>
      <c r="EL66" s="103"/>
      <c r="EM66" s="103"/>
      <c r="EN66" s="103"/>
      <c r="EO66" s="103"/>
      <c r="EP66" s="103"/>
      <c r="EQ66" s="103"/>
      <c r="ER66" s="103"/>
      <c r="ES66" s="103"/>
      <c r="ET66" s="103"/>
      <c r="EU66" s="103"/>
      <c r="EV66" s="103"/>
      <c r="EW66" s="103"/>
      <c r="EX66" s="103"/>
      <c r="EY66" s="103"/>
      <c r="EZ66" s="103"/>
      <c r="FA66" s="103"/>
      <c r="FB66" s="103"/>
      <c r="FC66" s="103"/>
      <c r="FD66" s="103"/>
      <c r="FE66" s="103"/>
      <c r="FF66" s="103"/>
      <c r="FG66" s="103"/>
      <c r="FH66" s="103"/>
      <c r="FI66" s="103"/>
      <c r="FJ66" s="103"/>
      <c r="FK66" s="103"/>
      <c r="FL66" s="103"/>
      <c r="FM66" s="103"/>
      <c r="FN66" s="103"/>
      <c r="FO66" s="103"/>
      <c r="FP66" s="103"/>
      <c r="FQ66" s="103"/>
      <c r="FR66" s="103"/>
      <c r="FS66" s="103"/>
      <c r="FT66" s="103"/>
      <c r="FU66" s="103"/>
      <c r="FV66" s="103"/>
      <c r="FW66" s="103"/>
      <c r="FX66" s="103"/>
      <c r="FY66" s="103"/>
      <c r="FZ66" s="103"/>
      <c r="GA66" s="103"/>
      <c r="GB66" s="103"/>
      <c r="GC66" s="103"/>
      <c r="GD66" s="103"/>
      <c r="GE66" s="103"/>
      <c r="GF66" s="103"/>
      <c r="GG66" s="103"/>
      <c r="GH66" s="103"/>
      <c r="GI66" s="103"/>
      <c r="GJ66" s="103"/>
      <c r="GK66" s="103"/>
      <c r="GL66" s="103"/>
      <c r="GM66" s="103"/>
      <c r="GN66" s="103"/>
      <c r="GO66" s="103"/>
      <c r="GP66" s="103"/>
      <c r="GQ66" s="103"/>
      <c r="GR66" s="103"/>
      <c r="GS66" s="103"/>
      <c r="GT66" s="103"/>
      <c r="GU66" s="103"/>
      <c r="GV66" s="103"/>
      <c r="GW66" s="103"/>
      <c r="GX66" s="103"/>
      <c r="GY66" s="103"/>
      <c r="GZ66" s="103"/>
      <c r="HA66" s="103"/>
      <c r="HB66" s="103"/>
      <c r="HC66" s="103"/>
      <c r="HD66" s="103"/>
      <c r="HE66" s="103"/>
      <c r="HF66" s="103"/>
      <c r="HG66" s="103"/>
      <c r="HH66" s="103"/>
      <c r="HI66" s="103"/>
      <c r="HJ66" s="103"/>
      <c r="HK66" s="103"/>
      <c r="HL66" s="103"/>
      <c r="HM66" s="103"/>
      <c r="HN66" s="103"/>
      <c r="HO66" s="103"/>
      <c r="HP66" s="103"/>
      <c r="HQ66" s="103"/>
      <c r="HR66" s="103"/>
      <c r="HS66" s="103"/>
      <c r="HT66" s="103"/>
      <c r="HU66" s="103"/>
      <c r="HV66" s="103"/>
      <c r="HW66" s="103"/>
      <c r="HX66" s="103"/>
      <c r="HY66" s="103"/>
      <c r="HZ66" s="103"/>
      <c r="IA66" s="103"/>
      <c r="IB66" s="103"/>
      <c r="IC66" s="103"/>
      <c r="ID66" s="103"/>
      <c r="IE66" s="103"/>
      <c r="IF66" s="103"/>
      <c r="IG66" s="103"/>
      <c r="IH66" s="103"/>
      <c r="II66" s="103"/>
      <c r="IJ66" s="103"/>
      <c r="IK66" s="103"/>
      <c r="IL66" s="103"/>
      <c r="IM66" s="103"/>
      <c r="IN66" s="103"/>
      <c r="IO66" s="103"/>
      <c r="IP66" s="103"/>
      <c r="IQ66" s="103"/>
      <c r="IR66" s="103"/>
      <c r="IS66" s="103"/>
      <c r="IT66" s="103"/>
      <c r="IU66" s="103"/>
      <c r="IV66" s="103"/>
      <c r="IW66" s="103"/>
    </row>
    <row r="67" customFormat="false" ht="12.75" hidden="false" customHeight="false" outlineLevel="0" collapsed="false">
      <c r="A67" s="103"/>
      <c r="B67" s="77" t="s">
        <v>97</v>
      </c>
      <c r="C67" s="103"/>
      <c r="D67" s="104"/>
      <c r="E67" s="107" t="n">
        <v>0.638919598749239</v>
      </c>
      <c r="F67" s="107" t="n">
        <v>0.531171850013276</v>
      </c>
      <c r="G67" s="107" t="n">
        <v>0.504024396512597</v>
      </c>
      <c r="H67" s="107" t="n">
        <v>0.49300378576071</v>
      </c>
      <c r="I67" s="107" t="n">
        <v>0.485496842785679</v>
      </c>
      <c r="J67" s="107" t="n">
        <v>0.478072545493659</v>
      </c>
      <c r="K67" s="107" t="n">
        <v>0.474903893425325</v>
      </c>
      <c r="L67" s="107" t="n">
        <v>0.476935261422623</v>
      </c>
      <c r="M67" s="107" t="n">
        <v>0.480555948911671</v>
      </c>
      <c r="N67" s="107" t="n">
        <v>0.484206906856021</v>
      </c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103"/>
      <c r="BI67" s="103"/>
      <c r="BJ67" s="103"/>
      <c r="BK67" s="103"/>
      <c r="BL67" s="103"/>
      <c r="BM67" s="103"/>
      <c r="BN67" s="103"/>
      <c r="BO67" s="103"/>
      <c r="BP67" s="103"/>
      <c r="BQ67" s="103"/>
      <c r="BR67" s="103"/>
      <c r="BS67" s="103"/>
      <c r="BT67" s="103"/>
      <c r="BU67" s="103"/>
      <c r="BV67" s="103"/>
      <c r="BW67" s="103"/>
      <c r="BX67" s="103"/>
      <c r="BY67" s="103"/>
      <c r="BZ67" s="103"/>
      <c r="CA67" s="103"/>
      <c r="CB67" s="103"/>
      <c r="CC67" s="103"/>
      <c r="CD67" s="103"/>
      <c r="CE67" s="103"/>
      <c r="CF67" s="103"/>
      <c r="CG67" s="103"/>
      <c r="CH67" s="103"/>
      <c r="CI67" s="103"/>
      <c r="CJ67" s="103"/>
      <c r="CK67" s="103"/>
      <c r="CL67" s="103"/>
      <c r="CM67" s="103"/>
      <c r="CN67" s="103"/>
      <c r="CO67" s="103"/>
      <c r="CP67" s="103"/>
      <c r="CQ67" s="103"/>
      <c r="CR67" s="103"/>
      <c r="CS67" s="103"/>
      <c r="CT67" s="103"/>
      <c r="CU67" s="103"/>
      <c r="CV67" s="103"/>
      <c r="CW67" s="103"/>
      <c r="CX67" s="103"/>
      <c r="CY67" s="103"/>
      <c r="CZ67" s="103"/>
      <c r="DA67" s="103"/>
      <c r="DB67" s="103"/>
      <c r="DC67" s="103"/>
      <c r="DD67" s="103"/>
      <c r="DE67" s="103"/>
      <c r="DF67" s="103"/>
      <c r="DG67" s="103"/>
      <c r="DH67" s="103"/>
      <c r="DI67" s="103"/>
      <c r="DJ67" s="103"/>
      <c r="DK67" s="103"/>
      <c r="DL67" s="103"/>
      <c r="DM67" s="103"/>
      <c r="DN67" s="103"/>
      <c r="DO67" s="103"/>
      <c r="DP67" s="103"/>
      <c r="DQ67" s="103"/>
      <c r="DR67" s="103"/>
      <c r="DS67" s="103"/>
      <c r="DT67" s="103"/>
      <c r="DU67" s="103"/>
      <c r="DV67" s="103"/>
      <c r="DW67" s="103"/>
      <c r="DX67" s="103"/>
      <c r="DY67" s="103"/>
      <c r="DZ67" s="103"/>
      <c r="EA67" s="103"/>
      <c r="EB67" s="103"/>
      <c r="EC67" s="103"/>
      <c r="ED67" s="103"/>
      <c r="EE67" s="103"/>
      <c r="EF67" s="103"/>
      <c r="EG67" s="103"/>
      <c r="EH67" s="103"/>
      <c r="EI67" s="103"/>
      <c r="EJ67" s="103"/>
      <c r="EK67" s="103"/>
      <c r="EL67" s="103"/>
      <c r="EM67" s="103"/>
      <c r="EN67" s="103"/>
      <c r="EO67" s="103"/>
      <c r="EP67" s="103"/>
      <c r="EQ67" s="103"/>
      <c r="ER67" s="103"/>
      <c r="ES67" s="103"/>
      <c r="ET67" s="103"/>
      <c r="EU67" s="103"/>
      <c r="EV67" s="103"/>
      <c r="EW67" s="103"/>
      <c r="EX67" s="103"/>
      <c r="EY67" s="103"/>
      <c r="EZ67" s="103"/>
      <c r="FA67" s="103"/>
      <c r="FB67" s="103"/>
      <c r="FC67" s="103"/>
      <c r="FD67" s="103"/>
      <c r="FE67" s="103"/>
      <c r="FF67" s="103"/>
      <c r="FG67" s="103"/>
      <c r="FH67" s="103"/>
      <c r="FI67" s="103"/>
      <c r="FJ67" s="103"/>
      <c r="FK67" s="103"/>
      <c r="FL67" s="103"/>
      <c r="FM67" s="103"/>
      <c r="FN67" s="103"/>
      <c r="FO67" s="103"/>
      <c r="FP67" s="103"/>
      <c r="FQ67" s="103"/>
      <c r="FR67" s="103"/>
      <c r="FS67" s="103"/>
      <c r="FT67" s="103"/>
      <c r="FU67" s="103"/>
      <c r="FV67" s="103"/>
      <c r="FW67" s="103"/>
      <c r="FX67" s="103"/>
      <c r="FY67" s="103"/>
      <c r="FZ67" s="103"/>
      <c r="GA67" s="103"/>
      <c r="GB67" s="103"/>
      <c r="GC67" s="103"/>
      <c r="GD67" s="103"/>
      <c r="GE67" s="103"/>
      <c r="GF67" s="103"/>
      <c r="GG67" s="103"/>
      <c r="GH67" s="103"/>
      <c r="GI67" s="103"/>
      <c r="GJ67" s="103"/>
      <c r="GK67" s="103"/>
      <c r="GL67" s="103"/>
      <c r="GM67" s="103"/>
      <c r="GN67" s="103"/>
      <c r="GO67" s="103"/>
      <c r="GP67" s="103"/>
      <c r="GQ67" s="103"/>
      <c r="GR67" s="103"/>
      <c r="GS67" s="103"/>
      <c r="GT67" s="103"/>
      <c r="GU67" s="103"/>
      <c r="GV67" s="103"/>
      <c r="GW67" s="103"/>
      <c r="GX67" s="103"/>
      <c r="GY67" s="103"/>
      <c r="GZ67" s="103"/>
      <c r="HA67" s="103"/>
      <c r="HB67" s="103"/>
      <c r="HC67" s="103"/>
      <c r="HD67" s="103"/>
      <c r="HE67" s="103"/>
      <c r="HF67" s="103"/>
      <c r="HG67" s="103"/>
      <c r="HH67" s="103"/>
      <c r="HI67" s="103"/>
      <c r="HJ67" s="103"/>
      <c r="HK67" s="103"/>
      <c r="HL67" s="103"/>
      <c r="HM67" s="103"/>
      <c r="HN67" s="103"/>
      <c r="HO67" s="103"/>
      <c r="HP67" s="103"/>
      <c r="HQ67" s="103"/>
      <c r="HR67" s="103"/>
      <c r="HS67" s="103"/>
      <c r="HT67" s="103"/>
      <c r="HU67" s="103"/>
      <c r="HV67" s="103"/>
      <c r="HW67" s="103"/>
      <c r="HX67" s="103"/>
      <c r="HY67" s="103"/>
      <c r="HZ67" s="103"/>
      <c r="IA67" s="103"/>
      <c r="IB67" s="103"/>
      <c r="IC67" s="103"/>
      <c r="ID67" s="103"/>
      <c r="IE67" s="103"/>
      <c r="IF67" s="103"/>
      <c r="IG67" s="103"/>
      <c r="IH67" s="103"/>
      <c r="II67" s="103"/>
      <c r="IJ67" s="103"/>
      <c r="IK67" s="103"/>
      <c r="IL67" s="103"/>
      <c r="IM67" s="103"/>
      <c r="IN67" s="103"/>
      <c r="IO67" s="103"/>
      <c r="IP67" s="103"/>
      <c r="IQ67" s="103"/>
      <c r="IR67" s="103"/>
      <c r="IS67" s="103"/>
      <c r="IT67" s="103"/>
      <c r="IU67" s="103"/>
      <c r="IV67" s="103"/>
      <c r="IW67" s="103"/>
    </row>
    <row r="68" customFormat="false" ht="12.75" hidden="false" customHeight="false" outlineLevel="0" collapsed="false">
      <c r="A68" s="103"/>
      <c r="B68" s="77" t="s">
        <v>98</v>
      </c>
      <c r="C68" s="103"/>
      <c r="D68" s="104"/>
      <c r="E68" s="107" t="n">
        <v>0.638919598749239</v>
      </c>
      <c r="F68" s="107" t="n">
        <v>0.531171850013276</v>
      </c>
      <c r="G68" s="107" t="n">
        <v>0.504024396512597</v>
      </c>
      <c r="H68" s="107" t="n">
        <v>0.49300378576071</v>
      </c>
      <c r="I68" s="107" t="n">
        <v>0.485496842785679</v>
      </c>
      <c r="J68" s="107" t="n">
        <v>0.478072545493659</v>
      </c>
      <c r="K68" s="107" t="n">
        <v>0.474903893425325</v>
      </c>
      <c r="L68" s="107" t="n">
        <v>0.476935261422623</v>
      </c>
      <c r="M68" s="107" t="n">
        <v>0.480555948911671</v>
      </c>
      <c r="N68" s="107" t="n">
        <v>0.484206906856021</v>
      </c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103"/>
      <c r="BO68" s="103"/>
      <c r="BP68" s="103"/>
      <c r="BQ68" s="103"/>
      <c r="BR68" s="103"/>
      <c r="BS68" s="103"/>
      <c r="BT68" s="103"/>
      <c r="BU68" s="103"/>
      <c r="BV68" s="103"/>
      <c r="BW68" s="103"/>
      <c r="BX68" s="103"/>
      <c r="BY68" s="103"/>
      <c r="BZ68" s="103"/>
      <c r="CA68" s="103"/>
      <c r="CB68" s="103"/>
      <c r="CC68" s="103"/>
      <c r="CD68" s="103"/>
      <c r="CE68" s="103"/>
      <c r="CF68" s="103"/>
      <c r="CG68" s="103"/>
      <c r="CH68" s="103"/>
      <c r="CI68" s="103"/>
      <c r="CJ68" s="103"/>
      <c r="CK68" s="103"/>
      <c r="CL68" s="103"/>
      <c r="CM68" s="103"/>
      <c r="CN68" s="103"/>
      <c r="CO68" s="103"/>
      <c r="CP68" s="103"/>
      <c r="CQ68" s="103"/>
      <c r="CR68" s="103"/>
      <c r="CS68" s="103"/>
      <c r="CT68" s="103"/>
      <c r="CU68" s="103"/>
      <c r="CV68" s="103"/>
      <c r="CW68" s="103"/>
      <c r="CX68" s="103"/>
      <c r="CY68" s="103"/>
      <c r="CZ68" s="103"/>
      <c r="DA68" s="103"/>
      <c r="DB68" s="103"/>
      <c r="DC68" s="103"/>
      <c r="DD68" s="103"/>
      <c r="DE68" s="103"/>
      <c r="DF68" s="103"/>
      <c r="DG68" s="103"/>
      <c r="DH68" s="103"/>
      <c r="DI68" s="103"/>
      <c r="DJ68" s="103"/>
      <c r="DK68" s="103"/>
      <c r="DL68" s="103"/>
      <c r="DM68" s="103"/>
      <c r="DN68" s="103"/>
      <c r="DO68" s="103"/>
      <c r="DP68" s="103"/>
      <c r="DQ68" s="103"/>
      <c r="DR68" s="103"/>
      <c r="DS68" s="103"/>
      <c r="DT68" s="103"/>
      <c r="DU68" s="103"/>
      <c r="DV68" s="103"/>
      <c r="DW68" s="103"/>
      <c r="DX68" s="103"/>
      <c r="DY68" s="103"/>
      <c r="DZ68" s="103"/>
      <c r="EA68" s="103"/>
      <c r="EB68" s="103"/>
      <c r="EC68" s="103"/>
      <c r="ED68" s="103"/>
      <c r="EE68" s="103"/>
      <c r="EF68" s="103"/>
      <c r="EG68" s="103"/>
      <c r="EH68" s="103"/>
      <c r="EI68" s="103"/>
      <c r="EJ68" s="103"/>
      <c r="EK68" s="103"/>
      <c r="EL68" s="103"/>
      <c r="EM68" s="103"/>
      <c r="EN68" s="103"/>
      <c r="EO68" s="103"/>
      <c r="EP68" s="103"/>
      <c r="EQ68" s="103"/>
      <c r="ER68" s="103"/>
      <c r="ES68" s="103"/>
      <c r="ET68" s="103"/>
      <c r="EU68" s="103"/>
      <c r="EV68" s="103"/>
      <c r="EW68" s="103"/>
      <c r="EX68" s="103"/>
      <c r="EY68" s="103"/>
      <c r="EZ68" s="103"/>
      <c r="FA68" s="103"/>
      <c r="FB68" s="103"/>
      <c r="FC68" s="103"/>
      <c r="FD68" s="103"/>
      <c r="FE68" s="103"/>
      <c r="FF68" s="103"/>
      <c r="FG68" s="103"/>
      <c r="FH68" s="103"/>
      <c r="FI68" s="103"/>
      <c r="FJ68" s="103"/>
      <c r="FK68" s="103"/>
      <c r="FL68" s="103"/>
      <c r="FM68" s="103"/>
      <c r="FN68" s="103"/>
      <c r="FO68" s="103"/>
      <c r="FP68" s="103"/>
      <c r="FQ68" s="103"/>
      <c r="FR68" s="103"/>
      <c r="FS68" s="103"/>
      <c r="FT68" s="103"/>
      <c r="FU68" s="103"/>
      <c r="FV68" s="103"/>
      <c r="FW68" s="103"/>
      <c r="FX68" s="103"/>
      <c r="FY68" s="103"/>
      <c r="FZ68" s="103"/>
      <c r="GA68" s="103"/>
      <c r="GB68" s="103"/>
      <c r="GC68" s="103"/>
      <c r="GD68" s="103"/>
      <c r="GE68" s="103"/>
      <c r="GF68" s="103"/>
      <c r="GG68" s="103"/>
      <c r="GH68" s="103"/>
      <c r="GI68" s="103"/>
      <c r="GJ68" s="103"/>
      <c r="GK68" s="103"/>
      <c r="GL68" s="103"/>
      <c r="GM68" s="103"/>
      <c r="GN68" s="103"/>
      <c r="GO68" s="103"/>
      <c r="GP68" s="103"/>
      <c r="GQ68" s="103"/>
      <c r="GR68" s="103"/>
      <c r="GS68" s="103"/>
      <c r="GT68" s="103"/>
      <c r="GU68" s="103"/>
      <c r="GV68" s="103"/>
      <c r="GW68" s="103"/>
      <c r="GX68" s="103"/>
      <c r="GY68" s="103"/>
      <c r="GZ68" s="103"/>
      <c r="HA68" s="103"/>
      <c r="HB68" s="103"/>
      <c r="HC68" s="103"/>
      <c r="HD68" s="103"/>
      <c r="HE68" s="103"/>
      <c r="HF68" s="103"/>
      <c r="HG68" s="103"/>
      <c r="HH68" s="103"/>
      <c r="HI68" s="103"/>
      <c r="HJ68" s="103"/>
      <c r="HK68" s="103"/>
      <c r="HL68" s="103"/>
      <c r="HM68" s="103"/>
      <c r="HN68" s="103"/>
      <c r="HO68" s="103"/>
      <c r="HP68" s="103"/>
      <c r="HQ68" s="103"/>
      <c r="HR68" s="103"/>
      <c r="HS68" s="103"/>
      <c r="HT68" s="103"/>
      <c r="HU68" s="103"/>
      <c r="HV68" s="103"/>
      <c r="HW68" s="103"/>
      <c r="HX68" s="103"/>
      <c r="HY68" s="103"/>
      <c r="HZ68" s="103"/>
      <c r="IA68" s="103"/>
      <c r="IB68" s="103"/>
      <c r="IC68" s="103"/>
      <c r="ID68" s="103"/>
      <c r="IE68" s="103"/>
      <c r="IF68" s="103"/>
      <c r="IG68" s="103"/>
      <c r="IH68" s="103"/>
      <c r="II68" s="103"/>
      <c r="IJ68" s="103"/>
      <c r="IK68" s="103"/>
      <c r="IL68" s="103"/>
      <c r="IM68" s="103"/>
      <c r="IN68" s="103"/>
      <c r="IO68" s="103"/>
      <c r="IP68" s="103"/>
      <c r="IQ68" s="103"/>
      <c r="IR68" s="103"/>
      <c r="IS68" s="103"/>
      <c r="IT68" s="103"/>
      <c r="IU68" s="103"/>
      <c r="IV68" s="103"/>
      <c r="IW68" s="103"/>
    </row>
    <row r="69" customFormat="false" ht="12.75" hidden="false" customHeight="false" outlineLevel="0" collapsed="false">
      <c r="A69" s="103"/>
      <c r="C69" s="103"/>
      <c r="D69" s="104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/>
      <c r="BG69" s="103"/>
      <c r="BH69" s="103"/>
      <c r="BI69" s="103"/>
      <c r="BJ69" s="103"/>
      <c r="BK69" s="103"/>
      <c r="BL69" s="103"/>
      <c r="BM69" s="103"/>
      <c r="BN69" s="103"/>
      <c r="BO69" s="103"/>
      <c r="BP69" s="103"/>
      <c r="BQ69" s="103"/>
      <c r="BR69" s="103"/>
      <c r="BS69" s="103"/>
      <c r="BT69" s="103"/>
      <c r="BU69" s="103"/>
      <c r="BV69" s="103"/>
      <c r="BW69" s="103"/>
      <c r="BX69" s="103"/>
      <c r="BY69" s="103"/>
      <c r="BZ69" s="103"/>
      <c r="CA69" s="103"/>
      <c r="CB69" s="103"/>
      <c r="CC69" s="103"/>
      <c r="CD69" s="103"/>
      <c r="CE69" s="103"/>
      <c r="CF69" s="103"/>
      <c r="CG69" s="103"/>
      <c r="CH69" s="103"/>
      <c r="CI69" s="103"/>
      <c r="CJ69" s="103"/>
      <c r="CK69" s="103"/>
      <c r="CL69" s="103"/>
      <c r="CM69" s="103"/>
      <c r="CN69" s="103"/>
      <c r="CO69" s="103"/>
      <c r="CP69" s="103"/>
      <c r="CQ69" s="103"/>
      <c r="CR69" s="103"/>
      <c r="CS69" s="103"/>
      <c r="CT69" s="103"/>
      <c r="CU69" s="103"/>
      <c r="CV69" s="103"/>
      <c r="CW69" s="103"/>
      <c r="CX69" s="103"/>
      <c r="CY69" s="103"/>
      <c r="CZ69" s="103"/>
      <c r="DA69" s="103"/>
      <c r="DB69" s="103"/>
      <c r="DC69" s="103"/>
      <c r="DD69" s="103"/>
      <c r="DE69" s="103"/>
      <c r="DF69" s="103"/>
      <c r="DG69" s="103"/>
      <c r="DH69" s="103"/>
      <c r="DI69" s="103"/>
      <c r="DJ69" s="103"/>
      <c r="DK69" s="103"/>
      <c r="DL69" s="103"/>
      <c r="DM69" s="103"/>
      <c r="DN69" s="103"/>
      <c r="DO69" s="103"/>
      <c r="DP69" s="103"/>
      <c r="DQ69" s="103"/>
      <c r="DR69" s="103"/>
      <c r="DS69" s="103"/>
      <c r="DT69" s="103"/>
      <c r="DU69" s="103"/>
      <c r="DV69" s="103"/>
      <c r="DW69" s="103"/>
      <c r="DX69" s="103"/>
      <c r="DY69" s="103"/>
      <c r="DZ69" s="103"/>
      <c r="EA69" s="103"/>
      <c r="EB69" s="103"/>
      <c r="EC69" s="103"/>
      <c r="ED69" s="103"/>
      <c r="EE69" s="103"/>
      <c r="EF69" s="103"/>
      <c r="EG69" s="103"/>
      <c r="EH69" s="103"/>
      <c r="EI69" s="103"/>
      <c r="EJ69" s="103"/>
      <c r="EK69" s="103"/>
      <c r="EL69" s="103"/>
      <c r="EM69" s="103"/>
      <c r="EN69" s="103"/>
      <c r="EO69" s="103"/>
      <c r="EP69" s="103"/>
      <c r="EQ69" s="103"/>
      <c r="ER69" s="103"/>
      <c r="ES69" s="103"/>
      <c r="ET69" s="103"/>
      <c r="EU69" s="103"/>
      <c r="EV69" s="103"/>
      <c r="EW69" s="103"/>
      <c r="EX69" s="103"/>
      <c r="EY69" s="103"/>
      <c r="EZ69" s="103"/>
      <c r="FA69" s="103"/>
      <c r="FB69" s="103"/>
      <c r="FC69" s="103"/>
      <c r="FD69" s="103"/>
      <c r="FE69" s="103"/>
      <c r="FF69" s="103"/>
      <c r="FG69" s="103"/>
      <c r="FH69" s="103"/>
      <c r="FI69" s="103"/>
      <c r="FJ69" s="103"/>
      <c r="FK69" s="103"/>
      <c r="FL69" s="103"/>
      <c r="FM69" s="103"/>
      <c r="FN69" s="103"/>
      <c r="FO69" s="103"/>
      <c r="FP69" s="103"/>
      <c r="FQ69" s="103"/>
      <c r="FR69" s="103"/>
      <c r="FS69" s="103"/>
      <c r="FT69" s="103"/>
      <c r="FU69" s="103"/>
      <c r="FV69" s="103"/>
      <c r="FW69" s="103"/>
      <c r="FX69" s="103"/>
      <c r="FY69" s="103"/>
      <c r="FZ69" s="103"/>
      <c r="GA69" s="103"/>
      <c r="GB69" s="103"/>
      <c r="GC69" s="103"/>
      <c r="GD69" s="103"/>
      <c r="GE69" s="103"/>
      <c r="GF69" s="103"/>
      <c r="GG69" s="103"/>
      <c r="GH69" s="103"/>
      <c r="GI69" s="103"/>
      <c r="GJ69" s="103"/>
      <c r="GK69" s="103"/>
      <c r="GL69" s="103"/>
      <c r="GM69" s="103"/>
      <c r="GN69" s="103"/>
      <c r="GO69" s="103"/>
      <c r="GP69" s="103"/>
      <c r="GQ69" s="103"/>
      <c r="GR69" s="103"/>
      <c r="GS69" s="103"/>
      <c r="GT69" s="103"/>
      <c r="GU69" s="103"/>
      <c r="GV69" s="103"/>
      <c r="GW69" s="103"/>
      <c r="GX69" s="103"/>
      <c r="GY69" s="103"/>
      <c r="GZ69" s="103"/>
      <c r="HA69" s="103"/>
      <c r="HB69" s="103"/>
      <c r="HC69" s="103"/>
      <c r="HD69" s="103"/>
      <c r="HE69" s="103"/>
      <c r="HF69" s="103"/>
      <c r="HG69" s="103"/>
      <c r="HH69" s="103"/>
      <c r="HI69" s="103"/>
      <c r="HJ69" s="103"/>
      <c r="HK69" s="103"/>
      <c r="HL69" s="103"/>
      <c r="HM69" s="103"/>
      <c r="HN69" s="103"/>
      <c r="HO69" s="103"/>
      <c r="HP69" s="103"/>
      <c r="HQ69" s="103"/>
      <c r="HR69" s="103"/>
      <c r="HS69" s="103"/>
      <c r="HT69" s="103"/>
      <c r="HU69" s="103"/>
      <c r="HV69" s="103"/>
      <c r="HW69" s="103"/>
      <c r="HX69" s="103"/>
      <c r="HY69" s="103"/>
      <c r="HZ69" s="103"/>
      <c r="IA69" s="103"/>
      <c r="IB69" s="103"/>
      <c r="IC69" s="103"/>
      <c r="ID69" s="103"/>
      <c r="IE69" s="103"/>
      <c r="IF69" s="103"/>
      <c r="IG69" s="103"/>
      <c r="IH69" s="103"/>
      <c r="II69" s="103"/>
      <c r="IJ69" s="103"/>
      <c r="IK69" s="103"/>
      <c r="IL69" s="103"/>
      <c r="IM69" s="103"/>
      <c r="IN69" s="103"/>
      <c r="IO69" s="103"/>
      <c r="IP69" s="103"/>
      <c r="IQ69" s="103"/>
      <c r="IR69" s="103"/>
      <c r="IS69" s="103"/>
      <c r="IT69" s="103"/>
      <c r="IU69" s="103"/>
      <c r="IV69" s="103"/>
      <c r="IW69" s="103"/>
    </row>
    <row r="70" customFormat="false" ht="12.75" hidden="false" customHeight="false" outlineLevel="0" collapsed="false">
      <c r="A70" s="103"/>
      <c r="C70" s="103"/>
      <c r="D70" s="104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03"/>
      <c r="BL70" s="103"/>
      <c r="BM70" s="103"/>
      <c r="BN70" s="103"/>
      <c r="BO70" s="103"/>
      <c r="BP70" s="103"/>
      <c r="BQ70" s="103"/>
      <c r="BR70" s="103"/>
      <c r="BS70" s="103"/>
      <c r="BT70" s="103"/>
      <c r="BU70" s="103"/>
      <c r="BV70" s="103"/>
      <c r="BW70" s="103"/>
      <c r="BX70" s="103"/>
      <c r="BY70" s="103"/>
      <c r="BZ70" s="103"/>
      <c r="CA70" s="103"/>
      <c r="CB70" s="103"/>
      <c r="CC70" s="103"/>
      <c r="CD70" s="103"/>
      <c r="CE70" s="103"/>
      <c r="CF70" s="103"/>
      <c r="CG70" s="103"/>
      <c r="CH70" s="103"/>
      <c r="CI70" s="103"/>
      <c r="CJ70" s="103"/>
      <c r="CK70" s="103"/>
      <c r="CL70" s="103"/>
      <c r="CM70" s="103"/>
      <c r="CN70" s="103"/>
      <c r="CO70" s="103"/>
      <c r="CP70" s="103"/>
      <c r="CQ70" s="103"/>
      <c r="CR70" s="103"/>
      <c r="CS70" s="103"/>
      <c r="CT70" s="103"/>
      <c r="CU70" s="103"/>
      <c r="CV70" s="103"/>
      <c r="CW70" s="103"/>
      <c r="CX70" s="103"/>
      <c r="CY70" s="103"/>
      <c r="CZ70" s="103"/>
      <c r="DA70" s="103"/>
      <c r="DB70" s="103"/>
      <c r="DC70" s="103"/>
      <c r="DD70" s="103"/>
      <c r="DE70" s="103"/>
      <c r="DF70" s="103"/>
      <c r="DG70" s="103"/>
      <c r="DH70" s="103"/>
      <c r="DI70" s="103"/>
      <c r="DJ70" s="103"/>
      <c r="DK70" s="103"/>
      <c r="DL70" s="103"/>
      <c r="DM70" s="103"/>
      <c r="DN70" s="103"/>
      <c r="DO70" s="103"/>
      <c r="DP70" s="103"/>
      <c r="DQ70" s="103"/>
      <c r="DR70" s="103"/>
      <c r="DS70" s="103"/>
      <c r="DT70" s="103"/>
      <c r="DU70" s="103"/>
      <c r="DV70" s="103"/>
      <c r="DW70" s="103"/>
      <c r="DX70" s="103"/>
      <c r="DY70" s="103"/>
      <c r="DZ70" s="103"/>
      <c r="EA70" s="103"/>
      <c r="EB70" s="103"/>
      <c r="EC70" s="103"/>
      <c r="ED70" s="103"/>
      <c r="EE70" s="103"/>
      <c r="EF70" s="103"/>
      <c r="EG70" s="103"/>
      <c r="EH70" s="103"/>
      <c r="EI70" s="103"/>
      <c r="EJ70" s="103"/>
      <c r="EK70" s="103"/>
      <c r="EL70" s="103"/>
      <c r="EM70" s="103"/>
      <c r="EN70" s="103"/>
      <c r="EO70" s="103"/>
      <c r="EP70" s="103"/>
      <c r="EQ70" s="103"/>
      <c r="ER70" s="103"/>
      <c r="ES70" s="103"/>
      <c r="ET70" s="103"/>
      <c r="EU70" s="103"/>
      <c r="EV70" s="103"/>
      <c r="EW70" s="103"/>
      <c r="EX70" s="103"/>
      <c r="EY70" s="103"/>
      <c r="EZ70" s="103"/>
      <c r="FA70" s="103"/>
      <c r="FB70" s="103"/>
      <c r="FC70" s="103"/>
      <c r="FD70" s="103"/>
      <c r="FE70" s="103"/>
      <c r="FF70" s="103"/>
      <c r="FG70" s="103"/>
      <c r="FH70" s="103"/>
      <c r="FI70" s="103"/>
      <c r="FJ70" s="103"/>
      <c r="FK70" s="103"/>
      <c r="FL70" s="103"/>
      <c r="FM70" s="103"/>
      <c r="FN70" s="103"/>
      <c r="FO70" s="103"/>
      <c r="FP70" s="103"/>
      <c r="FQ70" s="103"/>
      <c r="FR70" s="103"/>
      <c r="FS70" s="103"/>
      <c r="FT70" s="103"/>
      <c r="FU70" s="103"/>
      <c r="FV70" s="103"/>
      <c r="FW70" s="103"/>
      <c r="FX70" s="103"/>
      <c r="FY70" s="103"/>
      <c r="FZ70" s="103"/>
      <c r="GA70" s="103"/>
      <c r="GB70" s="103"/>
      <c r="GC70" s="103"/>
      <c r="GD70" s="103"/>
      <c r="GE70" s="103"/>
      <c r="GF70" s="103"/>
      <c r="GG70" s="103"/>
      <c r="GH70" s="103"/>
      <c r="GI70" s="103"/>
      <c r="GJ70" s="103"/>
      <c r="GK70" s="103"/>
      <c r="GL70" s="103"/>
      <c r="GM70" s="103"/>
      <c r="GN70" s="103"/>
      <c r="GO70" s="103"/>
      <c r="GP70" s="103"/>
      <c r="GQ70" s="103"/>
      <c r="GR70" s="103"/>
      <c r="GS70" s="103"/>
      <c r="GT70" s="103"/>
      <c r="GU70" s="103"/>
      <c r="GV70" s="103"/>
      <c r="GW70" s="103"/>
      <c r="GX70" s="103"/>
      <c r="GY70" s="103"/>
      <c r="GZ70" s="103"/>
      <c r="HA70" s="103"/>
      <c r="HB70" s="103"/>
      <c r="HC70" s="103"/>
      <c r="HD70" s="103"/>
      <c r="HE70" s="103"/>
      <c r="HF70" s="103"/>
      <c r="HG70" s="103"/>
      <c r="HH70" s="103"/>
      <c r="HI70" s="103"/>
      <c r="HJ70" s="103"/>
      <c r="HK70" s="103"/>
      <c r="HL70" s="103"/>
      <c r="HM70" s="103"/>
      <c r="HN70" s="103"/>
      <c r="HO70" s="103"/>
      <c r="HP70" s="103"/>
      <c r="HQ70" s="103"/>
      <c r="HR70" s="103"/>
      <c r="HS70" s="103"/>
      <c r="HT70" s="103"/>
      <c r="HU70" s="103"/>
      <c r="HV70" s="103"/>
      <c r="HW70" s="103"/>
      <c r="HX70" s="103"/>
      <c r="HY70" s="103"/>
      <c r="HZ70" s="103"/>
      <c r="IA70" s="103"/>
      <c r="IB70" s="103"/>
      <c r="IC70" s="103"/>
      <c r="ID70" s="103"/>
      <c r="IE70" s="103"/>
      <c r="IF70" s="103"/>
      <c r="IG70" s="103"/>
      <c r="IH70" s="103"/>
      <c r="II70" s="103"/>
      <c r="IJ70" s="103"/>
      <c r="IK70" s="103"/>
      <c r="IL70" s="103"/>
      <c r="IM70" s="103"/>
      <c r="IN70" s="103"/>
      <c r="IO70" s="103"/>
      <c r="IP70" s="103"/>
      <c r="IQ70" s="103"/>
      <c r="IR70" s="103"/>
      <c r="IS70" s="103"/>
      <c r="IT70" s="103"/>
      <c r="IU70" s="103"/>
      <c r="IV70" s="103"/>
      <c r="IW70" s="103"/>
    </row>
    <row r="71" customFormat="false" ht="12.75" hidden="false" customHeight="false" outlineLevel="0" collapsed="false">
      <c r="A71" s="106" t="s">
        <v>111</v>
      </c>
      <c r="B71" s="77" t="s">
        <v>92</v>
      </c>
      <c r="C71" s="103"/>
      <c r="D71" s="104"/>
      <c r="E71" s="107" t="n">
        <v>-0.13</v>
      </c>
      <c r="F71" s="107" t="n">
        <v>-0.13</v>
      </c>
      <c r="G71" s="107" t="n">
        <v>-0.13</v>
      </c>
      <c r="H71" s="107" t="n">
        <v>-0.13</v>
      </c>
      <c r="I71" s="107" t="n">
        <v>-0.13</v>
      </c>
      <c r="J71" s="107" t="n">
        <v>-0.13</v>
      </c>
      <c r="K71" s="107" t="n">
        <v>-0.13</v>
      </c>
      <c r="L71" s="107" t="n">
        <v>-0.13</v>
      </c>
      <c r="M71" s="107" t="n">
        <v>-0.13</v>
      </c>
      <c r="N71" s="107" t="n">
        <v>-0.13</v>
      </c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03"/>
      <c r="BF71" s="103"/>
      <c r="BG71" s="103"/>
      <c r="BH71" s="103"/>
      <c r="BI71" s="103"/>
      <c r="BJ71" s="103"/>
      <c r="BK71" s="103"/>
      <c r="BL71" s="103"/>
      <c r="BM71" s="103"/>
      <c r="BN71" s="103"/>
      <c r="BO71" s="103"/>
      <c r="BP71" s="103"/>
      <c r="BQ71" s="103"/>
      <c r="BR71" s="103"/>
      <c r="BS71" s="103"/>
      <c r="BT71" s="103"/>
      <c r="BU71" s="103"/>
      <c r="BV71" s="103"/>
      <c r="BW71" s="103"/>
      <c r="BX71" s="103"/>
      <c r="BY71" s="103"/>
      <c r="BZ71" s="103"/>
      <c r="CA71" s="103"/>
      <c r="CB71" s="103"/>
      <c r="CC71" s="103"/>
      <c r="CD71" s="103"/>
      <c r="CE71" s="103"/>
      <c r="CF71" s="103"/>
      <c r="CG71" s="103"/>
      <c r="CH71" s="103"/>
      <c r="CI71" s="103"/>
      <c r="CJ71" s="103"/>
      <c r="CK71" s="103"/>
      <c r="CL71" s="103"/>
      <c r="CM71" s="103"/>
      <c r="CN71" s="103"/>
      <c r="CO71" s="103"/>
      <c r="CP71" s="103"/>
      <c r="CQ71" s="103"/>
      <c r="CR71" s="103"/>
      <c r="CS71" s="103"/>
      <c r="CT71" s="103"/>
      <c r="CU71" s="103"/>
      <c r="CV71" s="103"/>
      <c r="CW71" s="103"/>
      <c r="CX71" s="103"/>
      <c r="CY71" s="103"/>
      <c r="CZ71" s="103"/>
      <c r="DA71" s="103"/>
      <c r="DB71" s="103"/>
      <c r="DC71" s="103"/>
      <c r="DD71" s="103"/>
      <c r="DE71" s="103"/>
      <c r="DF71" s="103"/>
      <c r="DG71" s="103"/>
      <c r="DH71" s="103"/>
      <c r="DI71" s="103"/>
      <c r="DJ71" s="103"/>
      <c r="DK71" s="103"/>
      <c r="DL71" s="103"/>
      <c r="DM71" s="103"/>
      <c r="DN71" s="103"/>
      <c r="DO71" s="103"/>
      <c r="DP71" s="103"/>
      <c r="DQ71" s="103"/>
      <c r="DR71" s="103"/>
      <c r="DS71" s="103"/>
      <c r="DT71" s="103"/>
      <c r="DU71" s="103"/>
      <c r="DV71" s="103"/>
      <c r="DW71" s="103"/>
      <c r="DX71" s="103"/>
      <c r="DY71" s="103"/>
      <c r="DZ71" s="103"/>
      <c r="EA71" s="103"/>
      <c r="EB71" s="103"/>
      <c r="EC71" s="103"/>
      <c r="ED71" s="103"/>
      <c r="EE71" s="103"/>
      <c r="EF71" s="103"/>
      <c r="EG71" s="103"/>
      <c r="EH71" s="103"/>
      <c r="EI71" s="103"/>
      <c r="EJ71" s="103"/>
      <c r="EK71" s="103"/>
      <c r="EL71" s="103"/>
      <c r="EM71" s="103"/>
      <c r="EN71" s="103"/>
      <c r="EO71" s="103"/>
      <c r="EP71" s="103"/>
      <c r="EQ71" s="103"/>
      <c r="ER71" s="103"/>
      <c r="ES71" s="103"/>
      <c r="ET71" s="103"/>
      <c r="EU71" s="103"/>
      <c r="EV71" s="103"/>
      <c r="EW71" s="103"/>
      <c r="EX71" s="103"/>
      <c r="EY71" s="103"/>
      <c r="EZ71" s="103"/>
      <c r="FA71" s="103"/>
      <c r="FB71" s="103"/>
      <c r="FC71" s="103"/>
      <c r="FD71" s="103"/>
      <c r="FE71" s="103"/>
      <c r="FF71" s="103"/>
      <c r="FG71" s="103"/>
      <c r="FH71" s="103"/>
      <c r="FI71" s="103"/>
      <c r="FJ71" s="103"/>
      <c r="FK71" s="103"/>
      <c r="FL71" s="103"/>
      <c r="FM71" s="103"/>
      <c r="FN71" s="103"/>
      <c r="FO71" s="103"/>
      <c r="FP71" s="103"/>
      <c r="FQ71" s="103"/>
      <c r="FR71" s="103"/>
      <c r="FS71" s="103"/>
      <c r="FT71" s="103"/>
      <c r="FU71" s="103"/>
      <c r="FV71" s="103"/>
      <c r="FW71" s="103"/>
      <c r="FX71" s="103"/>
      <c r="FY71" s="103"/>
      <c r="FZ71" s="103"/>
      <c r="GA71" s="103"/>
      <c r="GB71" s="103"/>
      <c r="GC71" s="103"/>
      <c r="GD71" s="103"/>
      <c r="GE71" s="103"/>
      <c r="GF71" s="103"/>
      <c r="GG71" s="103"/>
      <c r="GH71" s="103"/>
      <c r="GI71" s="103"/>
      <c r="GJ71" s="103"/>
      <c r="GK71" s="103"/>
      <c r="GL71" s="103"/>
      <c r="GM71" s="103"/>
      <c r="GN71" s="103"/>
      <c r="GO71" s="103"/>
      <c r="GP71" s="103"/>
      <c r="GQ71" s="103"/>
      <c r="GR71" s="103"/>
      <c r="GS71" s="103"/>
      <c r="GT71" s="103"/>
      <c r="GU71" s="103"/>
      <c r="GV71" s="103"/>
      <c r="GW71" s="103"/>
      <c r="GX71" s="103"/>
      <c r="GY71" s="103"/>
      <c r="GZ71" s="103"/>
      <c r="HA71" s="103"/>
      <c r="HB71" s="103"/>
      <c r="HC71" s="103"/>
      <c r="HD71" s="103"/>
      <c r="HE71" s="103"/>
      <c r="HF71" s="103"/>
      <c r="HG71" s="103"/>
      <c r="HH71" s="103"/>
      <c r="HI71" s="103"/>
      <c r="HJ71" s="103"/>
      <c r="HK71" s="103"/>
      <c r="HL71" s="103"/>
      <c r="HM71" s="103"/>
      <c r="HN71" s="103"/>
      <c r="HO71" s="103"/>
      <c r="HP71" s="103"/>
      <c r="HQ71" s="103"/>
      <c r="HR71" s="103"/>
      <c r="HS71" s="103"/>
      <c r="HT71" s="103"/>
      <c r="HU71" s="103"/>
      <c r="HV71" s="103"/>
      <c r="HW71" s="103"/>
      <c r="HX71" s="103"/>
      <c r="HY71" s="103"/>
      <c r="HZ71" s="103"/>
      <c r="IA71" s="103"/>
      <c r="IB71" s="103"/>
      <c r="IC71" s="103"/>
      <c r="ID71" s="103"/>
      <c r="IE71" s="103"/>
      <c r="IF71" s="103"/>
      <c r="IG71" s="103"/>
      <c r="IH71" s="103"/>
      <c r="II71" s="103"/>
      <c r="IJ71" s="103"/>
      <c r="IK71" s="103"/>
      <c r="IL71" s="103"/>
      <c r="IM71" s="103"/>
      <c r="IN71" s="103"/>
      <c r="IO71" s="103"/>
      <c r="IP71" s="103"/>
      <c r="IQ71" s="103"/>
      <c r="IR71" s="103"/>
      <c r="IS71" s="103"/>
      <c r="IT71" s="103"/>
      <c r="IU71" s="103"/>
      <c r="IV71" s="103"/>
      <c r="IW71" s="103"/>
    </row>
    <row r="72" customFormat="false" ht="12.75" hidden="false" customHeight="false" outlineLevel="0" collapsed="false">
      <c r="A72" s="103"/>
      <c r="B72" s="77" t="s">
        <v>93</v>
      </c>
      <c r="C72" s="103"/>
      <c r="D72" s="104"/>
      <c r="E72" s="107" t="n">
        <v>-0.13</v>
      </c>
      <c r="F72" s="107" t="n">
        <v>-0.13</v>
      </c>
      <c r="G72" s="107" t="n">
        <v>-0.13</v>
      </c>
      <c r="H72" s="107" t="n">
        <v>-0.13</v>
      </c>
      <c r="I72" s="107" t="n">
        <v>-0.13</v>
      </c>
      <c r="J72" s="107" t="n">
        <v>-0.13</v>
      </c>
      <c r="K72" s="107" t="n">
        <v>-0.13</v>
      </c>
      <c r="L72" s="107" t="n">
        <v>-0.13</v>
      </c>
      <c r="M72" s="107" t="n">
        <v>-0.13</v>
      </c>
      <c r="N72" s="107" t="n">
        <v>-0.13</v>
      </c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  <c r="BI72" s="103"/>
      <c r="BJ72" s="103"/>
      <c r="BK72" s="103"/>
      <c r="BL72" s="103"/>
      <c r="BM72" s="103"/>
      <c r="BN72" s="103"/>
      <c r="BO72" s="103"/>
      <c r="BP72" s="103"/>
      <c r="BQ72" s="103"/>
      <c r="BR72" s="103"/>
      <c r="BS72" s="103"/>
      <c r="BT72" s="103"/>
      <c r="BU72" s="103"/>
      <c r="BV72" s="103"/>
      <c r="BW72" s="103"/>
      <c r="BX72" s="103"/>
      <c r="BY72" s="103"/>
      <c r="BZ72" s="103"/>
      <c r="CA72" s="103"/>
      <c r="CB72" s="103"/>
      <c r="CC72" s="103"/>
      <c r="CD72" s="103"/>
      <c r="CE72" s="103"/>
      <c r="CF72" s="103"/>
      <c r="CG72" s="103"/>
      <c r="CH72" s="103"/>
      <c r="CI72" s="103"/>
      <c r="CJ72" s="103"/>
      <c r="CK72" s="103"/>
      <c r="CL72" s="103"/>
      <c r="CM72" s="103"/>
      <c r="CN72" s="103"/>
      <c r="CO72" s="103"/>
      <c r="CP72" s="103"/>
      <c r="CQ72" s="103"/>
      <c r="CR72" s="103"/>
      <c r="CS72" s="103"/>
      <c r="CT72" s="103"/>
      <c r="CU72" s="103"/>
      <c r="CV72" s="103"/>
      <c r="CW72" s="103"/>
      <c r="CX72" s="103"/>
      <c r="CY72" s="103"/>
      <c r="CZ72" s="103"/>
      <c r="DA72" s="103"/>
      <c r="DB72" s="103"/>
      <c r="DC72" s="103"/>
      <c r="DD72" s="103"/>
      <c r="DE72" s="103"/>
      <c r="DF72" s="103"/>
      <c r="DG72" s="103"/>
      <c r="DH72" s="103"/>
      <c r="DI72" s="103"/>
      <c r="DJ72" s="103"/>
      <c r="DK72" s="103"/>
      <c r="DL72" s="103"/>
      <c r="DM72" s="103"/>
      <c r="DN72" s="103"/>
      <c r="DO72" s="103"/>
      <c r="DP72" s="103"/>
      <c r="DQ72" s="103"/>
      <c r="DR72" s="103"/>
      <c r="DS72" s="103"/>
      <c r="DT72" s="103"/>
      <c r="DU72" s="103"/>
      <c r="DV72" s="103"/>
      <c r="DW72" s="103"/>
      <c r="DX72" s="103"/>
      <c r="DY72" s="103"/>
      <c r="DZ72" s="103"/>
      <c r="EA72" s="103"/>
      <c r="EB72" s="103"/>
      <c r="EC72" s="103"/>
      <c r="ED72" s="103"/>
      <c r="EE72" s="103"/>
      <c r="EF72" s="103"/>
      <c r="EG72" s="103"/>
      <c r="EH72" s="103"/>
      <c r="EI72" s="103"/>
      <c r="EJ72" s="103"/>
      <c r="EK72" s="103"/>
      <c r="EL72" s="103"/>
      <c r="EM72" s="103"/>
      <c r="EN72" s="103"/>
      <c r="EO72" s="103"/>
      <c r="EP72" s="103"/>
      <c r="EQ72" s="103"/>
      <c r="ER72" s="103"/>
      <c r="ES72" s="103"/>
      <c r="ET72" s="103"/>
      <c r="EU72" s="103"/>
      <c r="EV72" s="103"/>
      <c r="EW72" s="103"/>
      <c r="EX72" s="103"/>
      <c r="EY72" s="103"/>
      <c r="EZ72" s="103"/>
      <c r="FA72" s="103"/>
      <c r="FB72" s="103"/>
      <c r="FC72" s="103"/>
      <c r="FD72" s="103"/>
      <c r="FE72" s="103"/>
      <c r="FF72" s="103"/>
      <c r="FG72" s="103"/>
      <c r="FH72" s="103"/>
      <c r="FI72" s="103"/>
      <c r="FJ72" s="103"/>
      <c r="FK72" s="103"/>
      <c r="FL72" s="103"/>
      <c r="FM72" s="103"/>
      <c r="FN72" s="103"/>
      <c r="FO72" s="103"/>
      <c r="FP72" s="103"/>
      <c r="FQ72" s="103"/>
      <c r="FR72" s="103"/>
      <c r="FS72" s="103"/>
      <c r="FT72" s="103"/>
      <c r="FU72" s="103"/>
      <c r="FV72" s="103"/>
      <c r="FW72" s="103"/>
      <c r="FX72" s="103"/>
      <c r="FY72" s="103"/>
      <c r="FZ72" s="103"/>
      <c r="GA72" s="103"/>
      <c r="GB72" s="103"/>
      <c r="GC72" s="103"/>
      <c r="GD72" s="103"/>
      <c r="GE72" s="103"/>
      <c r="GF72" s="103"/>
      <c r="GG72" s="103"/>
      <c r="GH72" s="103"/>
      <c r="GI72" s="103"/>
      <c r="GJ72" s="103"/>
      <c r="GK72" s="103"/>
      <c r="GL72" s="103"/>
      <c r="GM72" s="103"/>
      <c r="GN72" s="103"/>
      <c r="GO72" s="103"/>
      <c r="GP72" s="103"/>
      <c r="GQ72" s="103"/>
      <c r="GR72" s="103"/>
      <c r="GS72" s="103"/>
      <c r="GT72" s="103"/>
      <c r="GU72" s="103"/>
      <c r="GV72" s="103"/>
      <c r="GW72" s="103"/>
      <c r="GX72" s="103"/>
      <c r="GY72" s="103"/>
      <c r="GZ72" s="103"/>
      <c r="HA72" s="103"/>
      <c r="HB72" s="103"/>
      <c r="HC72" s="103"/>
      <c r="HD72" s="103"/>
      <c r="HE72" s="103"/>
      <c r="HF72" s="103"/>
      <c r="HG72" s="103"/>
      <c r="HH72" s="103"/>
      <c r="HI72" s="103"/>
      <c r="HJ72" s="103"/>
      <c r="HK72" s="103"/>
      <c r="HL72" s="103"/>
      <c r="HM72" s="103"/>
      <c r="HN72" s="103"/>
      <c r="HO72" s="103"/>
      <c r="HP72" s="103"/>
      <c r="HQ72" s="103"/>
      <c r="HR72" s="103"/>
      <c r="HS72" s="103"/>
      <c r="HT72" s="103"/>
      <c r="HU72" s="103"/>
      <c r="HV72" s="103"/>
      <c r="HW72" s="103"/>
      <c r="HX72" s="103"/>
      <c r="HY72" s="103"/>
      <c r="HZ72" s="103"/>
      <c r="IA72" s="103"/>
      <c r="IB72" s="103"/>
      <c r="IC72" s="103"/>
      <c r="ID72" s="103"/>
      <c r="IE72" s="103"/>
      <c r="IF72" s="103"/>
      <c r="IG72" s="103"/>
      <c r="IH72" s="103"/>
      <c r="II72" s="103"/>
      <c r="IJ72" s="103"/>
      <c r="IK72" s="103"/>
      <c r="IL72" s="103"/>
      <c r="IM72" s="103"/>
      <c r="IN72" s="103"/>
      <c r="IO72" s="103"/>
      <c r="IP72" s="103"/>
      <c r="IQ72" s="103"/>
      <c r="IR72" s="103"/>
      <c r="IS72" s="103"/>
      <c r="IT72" s="103"/>
      <c r="IU72" s="103"/>
      <c r="IV72" s="103"/>
      <c r="IW72" s="103"/>
    </row>
    <row r="73" customFormat="false" ht="12.75" hidden="false" customHeight="false" outlineLevel="0" collapsed="false">
      <c r="A73" s="103"/>
      <c r="B73" s="77" t="s">
        <v>94</v>
      </c>
      <c r="C73" s="103"/>
      <c r="D73" s="104"/>
      <c r="E73" s="107" t="n">
        <v>-0.13</v>
      </c>
      <c r="F73" s="107" t="n">
        <v>-0.13</v>
      </c>
      <c r="G73" s="107" t="n">
        <v>-0.13</v>
      </c>
      <c r="H73" s="107" t="n">
        <v>-0.13</v>
      </c>
      <c r="I73" s="107" t="n">
        <v>-0.13</v>
      </c>
      <c r="J73" s="107" t="n">
        <v>-0.13</v>
      </c>
      <c r="K73" s="107" t="n">
        <v>-0.13</v>
      </c>
      <c r="L73" s="107" t="n">
        <v>-0.13</v>
      </c>
      <c r="M73" s="107" t="n">
        <v>-0.13</v>
      </c>
      <c r="N73" s="107" t="n">
        <v>-0.13</v>
      </c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  <c r="AR73" s="103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103"/>
      <c r="BI73" s="103"/>
      <c r="BJ73" s="103"/>
      <c r="BK73" s="103"/>
      <c r="BL73" s="103"/>
      <c r="BM73" s="103"/>
      <c r="BN73" s="103"/>
      <c r="BO73" s="103"/>
      <c r="BP73" s="103"/>
      <c r="BQ73" s="103"/>
      <c r="BR73" s="103"/>
      <c r="BS73" s="103"/>
      <c r="BT73" s="103"/>
      <c r="BU73" s="103"/>
      <c r="BV73" s="103"/>
      <c r="BW73" s="103"/>
      <c r="BX73" s="103"/>
      <c r="BY73" s="103"/>
      <c r="BZ73" s="103"/>
      <c r="CA73" s="103"/>
      <c r="CB73" s="103"/>
      <c r="CC73" s="103"/>
      <c r="CD73" s="103"/>
      <c r="CE73" s="103"/>
      <c r="CF73" s="103"/>
      <c r="CG73" s="103"/>
      <c r="CH73" s="103"/>
      <c r="CI73" s="103"/>
      <c r="CJ73" s="103"/>
      <c r="CK73" s="103"/>
      <c r="CL73" s="103"/>
      <c r="CM73" s="103"/>
      <c r="CN73" s="103"/>
      <c r="CO73" s="103"/>
      <c r="CP73" s="103"/>
      <c r="CQ73" s="103"/>
      <c r="CR73" s="103"/>
      <c r="CS73" s="103"/>
      <c r="CT73" s="103"/>
      <c r="CU73" s="103"/>
      <c r="CV73" s="103"/>
      <c r="CW73" s="103"/>
      <c r="CX73" s="103"/>
      <c r="CY73" s="103"/>
      <c r="CZ73" s="103"/>
      <c r="DA73" s="103"/>
      <c r="DB73" s="103"/>
      <c r="DC73" s="103"/>
      <c r="DD73" s="103"/>
      <c r="DE73" s="103"/>
      <c r="DF73" s="103"/>
      <c r="DG73" s="103"/>
      <c r="DH73" s="103"/>
      <c r="DI73" s="103"/>
      <c r="DJ73" s="103"/>
      <c r="DK73" s="103"/>
      <c r="DL73" s="103"/>
      <c r="DM73" s="103"/>
      <c r="DN73" s="103"/>
      <c r="DO73" s="103"/>
      <c r="DP73" s="103"/>
      <c r="DQ73" s="103"/>
      <c r="DR73" s="103"/>
      <c r="DS73" s="103"/>
      <c r="DT73" s="103"/>
      <c r="DU73" s="103"/>
      <c r="DV73" s="103"/>
      <c r="DW73" s="103"/>
      <c r="DX73" s="103"/>
      <c r="DY73" s="103"/>
      <c r="DZ73" s="103"/>
      <c r="EA73" s="103"/>
      <c r="EB73" s="103"/>
      <c r="EC73" s="103"/>
      <c r="ED73" s="103"/>
      <c r="EE73" s="103"/>
      <c r="EF73" s="103"/>
      <c r="EG73" s="103"/>
      <c r="EH73" s="103"/>
      <c r="EI73" s="103"/>
      <c r="EJ73" s="103"/>
      <c r="EK73" s="103"/>
      <c r="EL73" s="103"/>
      <c r="EM73" s="103"/>
      <c r="EN73" s="103"/>
      <c r="EO73" s="103"/>
      <c r="EP73" s="103"/>
      <c r="EQ73" s="103"/>
      <c r="ER73" s="103"/>
      <c r="ES73" s="103"/>
      <c r="ET73" s="103"/>
      <c r="EU73" s="103"/>
      <c r="EV73" s="103"/>
      <c r="EW73" s="103"/>
      <c r="EX73" s="103"/>
      <c r="EY73" s="103"/>
      <c r="EZ73" s="103"/>
      <c r="FA73" s="103"/>
      <c r="FB73" s="103"/>
      <c r="FC73" s="103"/>
      <c r="FD73" s="103"/>
      <c r="FE73" s="103"/>
      <c r="FF73" s="103"/>
      <c r="FG73" s="103"/>
      <c r="FH73" s="103"/>
      <c r="FI73" s="103"/>
      <c r="FJ73" s="103"/>
      <c r="FK73" s="103"/>
      <c r="FL73" s="103"/>
      <c r="FM73" s="103"/>
      <c r="FN73" s="103"/>
      <c r="FO73" s="103"/>
      <c r="FP73" s="103"/>
      <c r="FQ73" s="103"/>
      <c r="FR73" s="103"/>
      <c r="FS73" s="103"/>
      <c r="FT73" s="103"/>
      <c r="FU73" s="103"/>
      <c r="FV73" s="103"/>
      <c r="FW73" s="103"/>
      <c r="FX73" s="103"/>
      <c r="FY73" s="103"/>
      <c r="FZ73" s="103"/>
      <c r="GA73" s="103"/>
      <c r="GB73" s="103"/>
      <c r="GC73" s="103"/>
      <c r="GD73" s="103"/>
      <c r="GE73" s="103"/>
      <c r="GF73" s="103"/>
      <c r="GG73" s="103"/>
      <c r="GH73" s="103"/>
      <c r="GI73" s="103"/>
      <c r="GJ73" s="103"/>
      <c r="GK73" s="103"/>
      <c r="GL73" s="103"/>
      <c r="GM73" s="103"/>
      <c r="GN73" s="103"/>
      <c r="GO73" s="103"/>
      <c r="GP73" s="103"/>
      <c r="GQ73" s="103"/>
      <c r="GR73" s="103"/>
      <c r="GS73" s="103"/>
      <c r="GT73" s="103"/>
      <c r="GU73" s="103"/>
      <c r="GV73" s="103"/>
      <c r="GW73" s="103"/>
      <c r="GX73" s="103"/>
      <c r="GY73" s="103"/>
      <c r="GZ73" s="103"/>
      <c r="HA73" s="103"/>
      <c r="HB73" s="103"/>
      <c r="HC73" s="103"/>
      <c r="HD73" s="103"/>
      <c r="HE73" s="103"/>
      <c r="HF73" s="103"/>
      <c r="HG73" s="103"/>
      <c r="HH73" s="103"/>
      <c r="HI73" s="103"/>
      <c r="HJ73" s="103"/>
      <c r="HK73" s="103"/>
      <c r="HL73" s="103"/>
      <c r="HM73" s="103"/>
      <c r="HN73" s="103"/>
      <c r="HO73" s="103"/>
      <c r="HP73" s="103"/>
      <c r="HQ73" s="103"/>
      <c r="HR73" s="103"/>
      <c r="HS73" s="103"/>
      <c r="HT73" s="103"/>
      <c r="HU73" s="103"/>
      <c r="HV73" s="103"/>
      <c r="HW73" s="103"/>
      <c r="HX73" s="103"/>
      <c r="HY73" s="103"/>
      <c r="HZ73" s="103"/>
      <c r="IA73" s="103"/>
      <c r="IB73" s="103"/>
      <c r="IC73" s="103"/>
      <c r="ID73" s="103"/>
      <c r="IE73" s="103"/>
      <c r="IF73" s="103"/>
      <c r="IG73" s="103"/>
      <c r="IH73" s="103"/>
      <c r="II73" s="103"/>
      <c r="IJ73" s="103"/>
      <c r="IK73" s="103"/>
      <c r="IL73" s="103"/>
      <c r="IM73" s="103"/>
      <c r="IN73" s="103"/>
      <c r="IO73" s="103"/>
      <c r="IP73" s="103"/>
      <c r="IQ73" s="103"/>
      <c r="IR73" s="103"/>
      <c r="IS73" s="103"/>
      <c r="IT73" s="103"/>
      <c r="IU73" s="103"/>
      <c r="IV73" s="103"/>
      <c r="IW73" s="103"/>
    </row>
    <row r="74" customFormat="false" ht="12.75" hidden="false" customHeight="false" outlineLevel="0" collapsed="false">
      <c r="A74" s="103"/>
      <c r="B74" s="77" t="s">
        <v>95</v>
      </c>
      <c r="C74" s="103"/>
      <c r="D74" s="104"/>
      <c r="E74" s="107" t="n">
        <v>-0.13</v>
      </c>
      <c r="F74" s="107" t="n">
        <v>-0.13</v>
      </c>
      <c r="G74" s="107" t="n">
        <v>-0.13</v>
      </c>
      <c r="H74" s="107" t="n">
        <v>-0.13</v>
      </c>
      <c r="I74" s="107" t="n">
        <v>-0.13</v>
      </c>
      <c r="J74" s="107" t="n">
        <v>-0.13</v>
      </c>
      <c r="K74" s="107" t="n">
        <v>-0.13</v>
      </c>
      <c r="L74" s="107" t="n">
        <v>-0.13</v>
      </c>
      <c r="M74" s="107" t="n">
        <v>-0.13</v>
      </c>
      <c r="N74" s="107" t="n">
        <v>-0.13</v>
      </c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3"/>
      <c r="BS74" s="103"/>
      <c r="BT74" s="103"/>
      <c r="BU74" s="103"/>
      <c r="BV74" s="103"/>
      <c r="BW74" s="103"/>
      <c r="BX74" s="103"/>
      <c r="BY74" s="103"/>
      <c r="BZ74" s="103"/>
      <c r="CA74" s="103"/>
      <c r="CB74" s="103"/>
      <c r="CC74" s="103"/>
      <c r="CD74" s="103"/>
      <c r="CE74" s="103"/>
      <c r="CF74" s="103"/>
      <c r="CG74" s="103"/>
      <c r="CH74" s="103"/>
      <c r="CI74" s="103"/>
      <c r="CJ74" s="103"/>
      <c r="CK74" s="103"/>
      <c r="CL74" s="103"/>
      <c r="CM74" s="103"/>
      <c r="CN74" s="103"/>
      <c r="CO74" s="103"/>
      <c r="CP74" s="103"/>
      <c r="CQ74" s="103"/>
      <c r="CR74" s="103"/>
      <c r="CS74" s="103"/>
      <c r="CT74" s="103"/>
      <c r="CU74" s="103"/>
      <c r="CV74" s="103"/>
      <c r="CW74" s="103"/>
      <c r="CX74" s="103"/>
      <c r="CY74" s="103"/>
      <c r="CZ74" s="103"/>
      <c r="DA74" s="103"/>
      <c r="DB74" s="103"/>
      <c r="DC74" s="103"/>
      <c r="DD74" s="103"/>
      <c r="DE74" s="103"/>
      <c r="DF74" s="103"/>
      <c r="DG74" s="103"/>
      <c r="DH74" s="103"/>
      <c r="DI74" s="103"/>
      <c r="DJ74" s="103"/>
      <c r="DK74" s="103"/>
      <c r="DL74" s="103"/>
      <c r="DM74" s="103"/>
      <c r="DN74" s="103"/>
      <c r="DO74" s="103"/>
      <c r="DP74" s="103"/>
      <c r="DQ74" s="103"/>
      <c r="DR74" s="103"/>
      <c r="DS74" s="103"/>
      <c r="DT74" s="103"/>
      <c r="DU74" s="103"/>
      <c r="DV74" s="103"/>
      <c r="DW74" s="103"/>
      <c r="DX74" s="103"/>
      <c r="DY74" s="103"/>
      <c r="DZ74" s="103"/>
      <c r="EA74" s="103"/>
      <c r="EB74" s="103"/>
      <c r="EC74" s="103"/>
      <c r="ED74" s="103"/>
      <c r="EE74" s="103"/>
      <c r="EF74" s="103"/>
      <c r="EG74" s="103"/>
      <c r="EH74" s="103"/>
      <c r="EI74" s="103"/>
      <c r="EJ74" s="103"/>
      <c r="EK74" s="103"/>
      <c r="EL74" s="103"/>
      <c r="EM74" s="103"/>
      <c r="EN74" s="103"/>
      <c r="EO74" s="103"/>
      <c r="EP74" s="103"/>
      <c r="EQ74" s="103"/>
      <c r="ER74" s="103"/>
      <c r="ES74" s="103"/>
      <c r="ET74" s="103"/>
      <c r="EU74" s="103"/>
      <c r="EV74" s="103"/>
      <c r="EW74" s="103"/>
      <c r="EX74" s="103"/>
      <c r="EY74" s="103"/>
      <c r="EZ74" s="103"/>
      <c r="FA74" s="103"/>
      <c r="FB74" s="103"/>
      <c r="FC74" s="103"/>
      <c r="FD74" s="103"/>
      <c r="FE74" s="103"/>
      <c r="FF74" s="103"/>
      <c r="FG74" s="103"/>
      <c r="FH74" s="103"/>
      <c r="FI74" s="103"/>
      <c r="FJ74" s="103"/>
      <c r="FK74" s="103"/>
      <c r="FL74" s="103"/>
      <c r="FM74" s="103"/>
      <c r="FN74" s="103"/>
      <c r="FO74" s="103"/>
      <c r="FP74" s="103"/>
      <c r="FQ74" s="103"/>
      <c r="FR74" s="103"/>
      <c r="FS74" s="103"/>
      <c r="FT74" s="103"/>
      <c r="FU74" s="103"/>
      <c r="FV74" s="103"/>
      <c r="FW74" s="103"/>
      <c r="FX74" s="103"/>
      <c r="FY74" s="103"/>
      <c r="FZ74" s="103"/>
      <c r="GA74" s="103"/>
      <c r="GB74" s="103"/>
      <c r="GC74" s="103"/>
      <c r="GD74" s="103"/>
      <c r="GE74" s="103"/>
      <c r="GF74" s="103"/>
      <c r="GG74" s="103"/>
      <c r="GH74" s="103"/>
      <c r="GI74" s="103"/>
      <c r="GJ74" s="103"/>
      <c r="GK74" s="103"/>
      <c r="GL74" s="103"/>
      <c r="GM74" s="103"/>
      <c r="GN74" s="103"/>
      <c r="GO74" s="103"/>
      <c r="GP74" s="103"/>
      <c r="GQ74" s="103"/>
      <c r="GR74" s="103"/>
      <c r="GS74" s="103"/>
      <c r="GT74" s="103"/>
      <c r="GU74" s="103"/>
      <c r="GV74" s="103"/>
      <c r="GW74" s="103"/>
      <c r="GX74" s="103"/>
      <c r="GY74" s="103"/>
      <c r="GZ74" s="103"/>
      <c r="HA74" s="103"/>
      <c r="HB74" s="103"/>
      <c r="HC74" s="103"/>
      <c r="HD74" s="103"/>
      <c r="HE74" s="103"/>
      <c r="HF74" s="103"/>
      <c r="HG74" s="103"/>
      <c r="HH74" s="103"/>
      <c r="HI74" s="103"/>
      <c r="HJ74" s="103"/>
      <c r="HK74" s="103"/>
      <c r="HL74" s="103"/>
      <c r="HM74" s="103"/>
      <c r="HN74" s="103"/>
      <c r="HO74" s="103"/>
      <c r="HP74" s="103"/>
      <c r="HQ74" s="103"/>
      <c r="HR74" s="103"/>
      <c r="HS74" s="103"/>
      <c r="HT74" s="103"/>
      <c r="HU74" s="103"/>
      <c r="HV74" s="103"/>
      <c r="HW74" s="103"/>
      <c r="HX74" s="103"/>
      <c r="HY74" s="103"/>
      <c r="HZ74" s="103"/>
      <c r="IA74" s="103"/>
      <c r="IB74" s="103"/>
      <c r="IC74" s="103"/>
      <c r="ID74" s="103"/>
      <c r="IE74" s="103"/>
      <c r="IF74" s="103"/>
      <c r="IG74" s="103"/>
      <c r="IH74" s="103"/>
      <c r="II74" s="103"/>
      <c r="IJ74" s="103"/>
      <c r="IK74" s="103"/>
      <c r="IL74" s="103"/>
      <c r="IM74" s="103"/>
      <c r="IN74" s="103"/>
      <c r="IO74" s="103"/>
      <c r="IP74" s="103"/>
      <c r="IQ74" s="103"/>
      <c r="IR74" s="103"/>
      <c r="IS74" s="103"/>
      <c r="IT74" s="103"/>
      <c r="IU74" s="103"/>
      <c r="IV74" s="103"/>
      <c r="IW74" s="103"/>
    </row>
    <row r="75" customFormat="false" ht="12.75" hidden="false" customHeight="false" outlineLevel="0" collapsed="false">
      <c r="A75" s="103"/>
      <c r="B75" s="77" t="s">
        <v>96</v>
      </c>
      <c r="C75" s="103"/>
      <c r="D75" s="104"/>
      <c r="E75" s="107" t="n">
        <v>-0.13</v>
      </c>
      <c r="F75" s="107" t="n">
        <v>-0.13</v>
      </c>
      <c r="G75" s="107" t="n">
        <v>-0.13</v>
      </c>
      <c r="H75" s="107" t="n">
        <v>-0.13</v>
      </c>
      <c r="I75" s="107" t="n">
        <v>-0.13</v>
      </c>
      <c r="J75" s="107" t="n">
        <v>-0.13</v>
      </c>
      <c r="K75" s="107" t="n">
        <v>-0.13</v>
      </c>
      <c r="L75" s="107" t="n">
        <v>-0.13</v>
      </c>
      <c r="M75" s="107" t="n">
        <v>-0.13</v>
      </c>
      <c r="N75" s="107" t="n">
        <v>-0.13</v>
      </c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  <c r="BN75" s="103"/>
      <c r="BO75" s="103"/>
      <c r="BP75" s="103"/>
      <c r="BQ75" s="103"/>
      <c r="BR75" s="103"/>
      <c r="BS75" s="103"/>
      <c r="BT75" s="103"/>
      <c r="BU75" s="103"/>
      <c r="BV75" s="103"/>
      <c r="BW75" s="103"/>
      <c r="BX75" s="103"/>
      <c r="BY75" s="103"/>
      <c r="BZ75" s="103"/>
      <c r="CA75" s="103"/>
      <c r="CB75" s="103"/>
      <c r="CC75" s="103"/>
      <c r="CD75" s="103"/>
      <c r="CE75" s="103"/>
      <c r="CF75" s="103"/>
      <c r="CG75" s="103"/>
      <c r="CH75" s="103"/>
      <c r="CI75" s="103"/>
      <c r="CJ75" s="103"/>
      <c r="CK75" s="103"/>
      <c r="CL75" s="103"/>
      <c r="CM75" s="103"/>
      <c r="CN75" s="103"/>
      <c r="CO75" s="103"/>
      <c r="CP75" s="103"/>
      <c r="CQ75" s="103"/>
      <c r="CR75" s="103"/>
      <c r="CS75" s="103"/>
      <c r="CT75" s="103"/>
      <c r="CU75" s="103"/>
      <c r="CV75" s="103"/>
      <c r="CW75" s="103"/>
      <c r="CX75" s="103"/>
      <c r="CY75" s="103"/>
      <c r="CZ75" s="103"/>
      <c r="DA75" s="103"/>
      <c r="DB75" s="103"/>
      <c r="DC75" s="103"/>
      <c r="DD75" s="103"/>
      <c r="DE75" s="103"/>
      <c r="DF75" s="103"/>
      <c r="DG75" s="103"/>
      <c r="DH75" s="103"/>
      <c r="DI75" s="103"/>
      <c r="DJ75" s="103"/>
      <c r="DK75" s="103"/>
      <c r="DL75" s="103"/>
      <c r="DM75" s="103"/>
      <c r="DN75" s="103"/>
      <c r="DO75" s="103"/>
      <c r="DP75" s="103"/>
      <c r="DQ75" s="103"/>
      <c r="DR75" s="103"/>
      <c r="DS75" s="103"/>
      <c r="DT75" s="103"/>
      <c r="DU75" s="103"/>
      <c r="DV75" s="103"/>
      <c r="DW75" s="103"/>
      <c r="DX75" s="103"/>
      <c r="DY75" s="103"/>
      <c r="DZ75" s="103"/>
      <c r="EA75" s="103"/>
      <c r="EB75" s="103"/>
      <c r="EC75" s="103"/>
      <c r="ED75" s="103"/>
      <c r="EE75" s="103"/>
      <c r="EF75" s="103"/>
      <c r="EG75" s="103"/>
      <c r="EH75" s="103"/>
      <c r="EI75" s="103"/>
      <c r="EJ75" s="103"/>
      <c r="EK75" s="103"/>
      <c r="EL75" s="103"/>
      <c r="EM75" s="103"/>
      <c r="EN75" s="103"/>
      <c r="EO75" s="103"/>
      <c r="EP75" s="103"/>
      <c r="EQ75" s="103"/>
      <c r="ER75" s="103"/>
      <c r="ES75" s="103"/>
      <c r="ET75" s="103"/>
      <c r="EU75" s="103"/>
      <c r="EV75" s="103"/>
      <c r="EW75" s="103"/>
      <c r="EX75" s="103"/>
      <c r="EY75" s="103"/>
      <c r="EZ75" s="103"/>
      <c r="FA75" s="103"/>
      <c r="FB75" s="103"/>
      <c r="FC75" s="103"/>
      <c r="FD75" s="103"/>
      <c r="FE75" s="103"/>
      <c r="FF75" s="103"/>
      <c r="FG75" s="103"/>
      <c r="FH75" s="103"/>
      <c r="FI75" s="103"/>
      <c r="FJ75" s="103"/>
      <c r="FK75" s="103"/>
      <c r="FL75" s="103"/>
      <c r="FM75" s="103"/>
      <c r="FN75" s="103"/>
      <c r="FO75" s="103"/>
      <c r="FP75" s="103"/>
      <c r="FQ75" s="103"/>
      <c r="FR75" s="103"/>
      <c r="FS75" s="103"/>
      <c r="FT75" s="103"/>
      <c r="FU75" s="103"/>
      <c r="FV75" s="103"/>
      <c r="FW75" s="103"/>
      <c r="FX75" s="103"/>
      <c r="FY75" s="103"/>
      <c r="FZ75" s="103"/>
      <c r="GA75" s="103"/>
      <c r="GB75" s="103"/>
      <c r="GC75" s="103"/>
      <c r="GD75" s="103"/>
      <c r="GE75" s="103"/>
      <c r="GF75" s="103"/>
      <c r="GG75" s="103"/>
      <c r="GH75" s="103"/>
      <c r="GI75" s="103"/>
      <c r="GJ75" s="103"/>
      <c r="GK75" s="103"/>
      <c r="GL75" s="103"/>
      <c r="GM75" s="103"/>
      <c r="GN75" s="103"/>
      <c r="GO75" s="103"/>
      <c r="GP75" s="103"/>
      <c r="GQ75" s="103"/>
      <c r="GR75" s="103"/>
      <c r="GS75" s="103"/>
      <c r="GT75" s="103"/>
      <c r="GU75" s="103"/>
      <c r="GV75" s="103"/>
      <c r="GW75" s="103"/>
      <c r="GX75" s="103"/>
      <c r="GY75" s="103"/>
      <c r="GZ75" s="103"/>
      <c r="HA75" s="103"/>
      <c r="HB75" s="103"/>
      <c r="HC75" s="103"/>
      <c r="HD75" s="103"/>
      <c r="HE75" s="103"/>
      <c r="HF75" s="103"/>
      <c r="HG75" s="103"/>
      <c r="HH75" s="103"/>
      <c r="HI75" s="103"/>
      <c r="HJ75" s="103"/>
      <c r="HK75" s="103"/>
      <c r="HL75" s="103"/>
      <c r="HM75" s="103"/>
      <c r="HN75" s="103"/>
      <c r="HO75" s="103"/>
      <c r="HP75" s="103"/>
      <c r="HQ75" s="103"/>
      <c r="HR75" s="103"/>
      <c r="HS75" s="103"/>
      <c r="HT75" s="103"/>
      <c r="HU75" s="103"/>
      <c r="HV75" s="103"/>
      <c r="HW75" s="103"/>
      <c r="HX75" s="103"/>
      <c r="HY75" s="103"/>
      <c r="HZ75" s="103"/>
      <c r="IA75" s="103"/>
      <c r="IB75" s="103"/>
      <c r="IC75" s="103"/>
      <c r="ID75" s="103"/>
      <c r="IE75" s="103"/>
      <c r="IF75" s="103"/>
      <c r="IG75" s="103"/>
      <c r="IH75" s="103"/>
      <c r="II75" s="103"/>
      <c r="IJ75" s="103"/>
      <c r="IK75" s="103"/>
      <c r="IL75" s="103"/>
      <c r="IM75" s="103"/>
      <c r="IN75" s="103"/>
      <c r="IO75" s="103"/>
      <c r="IP75" s="103"/>
      <c r="IQ75" s="103"/>
      <c r="IR75" s="103"/>
      <c r="IS75" s="103"/>
      <c r="IT75" s="103"/>
      <c r="IU75" s="103"/>
      <c r="IV75" s="103"/>
      <c r="IW75" s="103"/>
    </row>
    <row r="76" customFormat="false" ht="12.75" hidden="false" customHeight="false" outlineLevel="0" collapsed="false">
      <c r="A76" s="103"/>
      <c r="B76" s="77" t="s">
        <v>97</v>
      </c>
      <c r="C76" s="103"/>
      <c r="D76" s="104"/>
      <c r="E76" s="107" t="n">
        <v>-0.13</v>
      </c>
      <c r="F76" s="107" t="n">
        <v>-0.13</v>
      </c>
      <c r="G76" s="107" t="n">
        <v>-0.13</v>
      </c>
      <c r="H76" s="107" t="n">
        <v>-0.13</v>
      </c>
      <c r="I76" s="107" t="n">
        <v>-0.13</v>
      </c>
      <c r="J76" s="107" t="n">
        <v>-0.13</v>
      </c>
      <c r="K76" s="107" t="n">
        <v>-0.13</v>
      </c>
      <c r="L76" s="107" t="n">
        <v>-0.13</v>
      </c>
      <c r="M76" s="107" t="n">
        <v>-0.13</v>
      </c>
      <c r="N76" s="107" t="n">
        <v>-0.13</v>
      </c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103"/>
      <c r="BT76" s="103"/>
      <c r="BU76" s="103"/>
      <c r="BV76" s="103"/>
      <c r="BW76" s="103"/>
      <c r="BX76" s="103"/>
      <c r="BY76" s="103"/>
      <c r="BZ76" s="103"/>
      <c r="CA76" s="103"/>
      <c r="CB76" s="103"/>
      <c r="CC76" s="103"/>
      <c r="CD76" s="103"/>
      <c r="CE76" s="103"/>
      <c r="CF76" s="103"/>
      <c r="CG76" s="103"/>
      <c r="CH76" s="103"/>
      <c r="CI76" s="103"/>
      <c r="CJ76" s="103"/>
      <c r="CK76" s="103"/>
      <c r="CL76" s="103"/>
      <c r="CM76" s="103"/>
      <c r="CN76" s="103"/>
      <c r="CO76" s="103"/>
      <c r="CP76" s="103"/>
      <c r="CQ76" s="103"/>
      <c r="CR76" s="103"/>
      <c r="CS76" s="103"/>
      <c r="CT76" s="103"/>
      <c r="CU76" s="103"/>
      <c r="CV76" s="103"/>
      <c r="CW76" s="103"/>
      <c r="CX76" s="103"/>
      <c r="CY76" s="103"/>
      <c r="CZ76" s="103"/>
      <c r="DA76" s="103"/>
      <c r="DB76" s="103"/>
      <c r="DC76" s="103"/>
      <c r="DD76" s="103"/>
      <c r="DE76" s="103"/>
      <c r="DF76" s="103"/>
      <c r="DG76" s="103"/>
      <c r="DH76" s="103"/>
      <c r="DI76" s="103"/>
      <c r="DJ76" s="103"/>
      <c r="DK76" s="103"/>
      <c r="DL76" s="103"/>
      <c r="DM76" s="103"/>
      <c r="DN76" s="103"/>
      <c r="DO76" s="103"/>
      <c r="DP76" s="103"/>
      <c r="DQ76" s="103"/>
      <c r="DR76" s="103"/>
      <c r="DS76" s="103"/>
      <c r="DT76" s="103"/>
      <c r="DU76" s="103"/>
      <c r="DV76" s="103"/>
      <c r="DW76" s="103"/>
      <c r="DX76" s="103"/>
      <c r="DY76" s="103"/>
      <c r="DZ76" s="103"/>
      <c r="EA76" s="103"/>
      <c r="EB76" s="103"/>
      <c r="EC76" s="103"/>
      <c r="ED76" s="103"/>
      <c r="EE76" s="103"/>
      <c r="EF76" s="103"/>
      <c r="EG76" s="103"/>
      <c r="EH76" s="103"/>
      <c r="EI76" s="103"/>
      <c r="EJ76" s="103"/>
      <c r="EK76" s="103"/>
      <c r="EL76" s="103"/>
      <c r="EM76" s="103"/>
      <c r="EN76" s="103"/>
      <c r="EO76" s="103"/>
      <c r="EP76" s="103"/>
      <c r="EQ76" s="103"/>
      <c r="ER76" s="103"/>
      <c r="ES76" s="103"/>
      <c r="ET76" s="103"/>
      <c r="EU76" s="103"/>
      <c r="EV76" s="103"/>
      <c r="EW76" s="103"/>
      <c r="EX76" s="103"/>
      <c r="EY76" s="103"/>
      <c r="EZ76" s="103"/>
      <c r="FA76" s="103"/>
      <c r="FB76" s="103"/>
      <c r="FC76" s="103"/>
      <c r="FD76" s="103"/>
      <c r="FE76" s="103"/>
      <c r="FF76" s="103"/>
      <c r="FG76" s="103"/>
      <c r="FH76" s="103"/>
      <c r="FI76" s="103"/>
      <c r="FJ76" s="103"/>
      <c r="FK76" s="103"/>
      <c r="FL76" s="103"/>
      <c r="FM76" s="103"/>
      <c r="FN76" s="103"/>
      <c r="FO76" s="103"/>
      <c r="FP76" s="103"/>
      <c r="FQ76" s="103"/>
      <c r="FR76" s="103"/>
      <c r="FS76" s="103"/>
      <c r="FT76" s="103"/>
      <c r="FU76" s="103"/>
      <c r="FV76" s="103"/>
      <c r="FW76" s="103"/>
      <c r="FX76" s="103"/>
      <c r="FY76" s="103"/>
      <c r="FZ76" s="103"/>
      <c r="GA76" s="103"/>
      <c r="GB76" s="103"/>
      <c r="GC76" s="103"/>
      <c r="GD76" s="103"/>
      <c r="GE76" s="103"/>
      <c r="GF76" s="103"/>
      <c r="GG76" s="103"/>
      <c r="GH76" s="103"/>
      <c r="GI76" s="103"/>
      <c r="GJ76" s="103"/>
      <c r="GK76" s="103"/>
      <c r="GL76" s="103"/>
      <c r="GM76" s="103"/>
      <c r="GN76" s="103"/>
      <c r="GO76" s="103"/>
      <c r="GP76" s="103"/>
      <c r="GQ76" s="103"/>
      <c r="GR76" s="103"/>
      <c r="GS76" s="103"/>
      <c r="GT76" s="103"/>
      <c r="GU76" s="103"/>
      <c r="GV76" s="103"/>
      <c r="GW76" s="103"/>
      <c r="GX76" s="103"/>
      <c r="GY76" s="103"/>
      <c r="GZ76" s="103"/>
      <c r="HA76" s="103"/>
      <c r="HB76" s="103"/>
      <c r="HC76" s="103"/>
      <c r="HD76" s="103"/>
      <c r="HE76" s="103"/>
      <c r="HF76" s="103"/>
      <c r="HG76" s="103"/>
      <c r="HH76" s="103"/>
      <c r="HI76" s="103"/>
      <c r="HJ76" s="103"/>
      <c r="HK76" s="103"/>
      <c r="HL76" s="103"/>
      <c r="HM76" s="103"/>
      <c r="HN76" s="103"/>
      <c r="HO76" s="103"/>
      <c r="HP76" s="103"/>
      <c r="HQ76" s="103"/>
      <c r="HR76" s="103"/>
      <c r="HS76" s="103"/>
      <c r="HT76" s="103"/>
      <c r="HU76" s="103"/>
      <c r="HV76" s="103"/>
      <c r="HW76" s="103"/>
      <c r="HX76" s="103"/>
      <c r="HY76" s="103"/>
      <c r="HZ76" s="103"/>
      <c r="IA76" s="103"/>
      <c r="IB76" s="103"/>
      <c r="IC76" s="103"/>
      <c r="ID76" s="103"/>
      <c r="IE76" s="103"/>
      <c r="IF76" s="103"/>
      <c r="IG76" s="103"/>
      <c r="IH76" s="103"/>
      <c r="II76" s="103"/>
      <c r="IJ76" s="103"/>
      <c r="IK76" s="103"/>
      <c r="IL76" s="103"/>
      <c r="IM76" s="103"/>
      <c r="IN76" s="103"/>
      <c r="IO76" s="103"/>
      <c r="IP76" s="103"/>
      <c r="IQ76" s="103"/>
      <c r="IR76" s="103"/>
      <c r="IS76" s="103"/>
      <c r="IT76" s="103"/>
      <c r="IU76" s="103"/>
      <c r="IV76" s="103"/>
      <c r="IW76" s="103"/>
    </row>
    <row r="77" customFormat="false" ht="12.75" hidden="false" customHeight="false" outlineLevel="0" collapsed="false">
      <c r="A77" s="103"/>
      <c r="B77" s="77" t="s">
        <v>98</v>
      </c>
      <c r="C77" s="103"/>
      <c r="D77" s="104"/>
      <c r="E77" s="107" t="n">
        <v>-0.13</v>
      </c>
      <c r="F77" s="107" t="n">
        <v>-0.13</v>
      </c>
      <c r="G77" s="107" t="n">
        <v>-0.13</v>
      </c>
      <c r="H77" s="107" t="n">
        <v>-0.13</v>
      </c>
      <c r="I77" s="107" t="n">
        <v>-0.13</v>
      </c>
      <c r="J77" s="107" t="n">
        <v>-0.13</v>
      </c>
      <c r="K77" s="107" t="n">
        <v>-0.13</v>
      </c>
      <c r="L77" s="107" t="n">
        <v>-0.13</v>
      </c>
      <c r="M77" s="107" t="n">
        <v>-0.13</v>
      </c>
      <c r="N77" s="107" t="n">
        <v>-0.13</v>
      </c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  <c r="BY77" s="103"/>
      <c r="BZ77" s="103"/>
      <c r="CA77" s="103"/>
      <c r="CB77" s="103"/>
      <c r="CC77" s="103"/>
      <c r="CD77" s="103"/>
      <c r="CE77" s="103"/>
      <c r="CF77" s="103"/>
      <c r="CG77" s="103"/>
      <c r="CH77" s="103"/>
      <c r="CI77" s="103"/>
      <c r="CJ77" s="103"/>
      <c r="CK77" s="103"/>
      <c r="CL77" s="103"/>
      <c r="CM77" s="103"/>
      <c r="CN77" s="103"/>
      <c r="CO77" s="103"/>
      <c r="CP77" s="103"/>
      <c r="CQ77" s="103"/>
      <c r="CR77" s="103"/>
      <c r="CS77" s="103"/>
      <c r="CT77" s="103"/>
      <c r="CU77" s="103"/>
      <c r="CV77" s="103"/>
      <c r="CW77" s="103"/>
      <c r="CX77" s="103"/>
      <c r="CY77" s="103"/>
      <c r="CZ77" s="103"/>
      <c r="DA77" s="103"/>
      <c r="DB77" s="103"/>
      <c r="DC77" s="103"/>
      <c r="DD77" s="103"/>
      <c r="DE77" s="103"/>
      <c r="DF77" s="103"/>
      <c r="DG77" s="103"/>
      <c r="DH77" s="103"/>
      <c r="DI77" s="103"/>
      <c r="DJ77" s="103"/>
      <c r="DK77" s="103"/>
      <c r="DL77" s="103"/>
      <c r="DM77" s="103"/>
      <c r="DN77" s="103"/>
      <c r="DO77" s="103"/>
      <c r="DP77" s="103"/>
      <c r="DQ77" s="103"/>
      <c r="DR77" s="103"/>
      <c r="DS77" s="103"/>
      <c r="DT77" s="103"/>
      <c r="DU77" s="103"/>
      <c r="DV77" s="103"/>
      <c r="DW77" s="103"/>
      <c r="DX77" s="103"/>
      <c r="DY77" s="103"/>
      <c r="DZ77" s="103"/>
      <c r="EA77" s="103"/>
      <c r="EB77" s="103"/>
      <c r="EC77" s="103"/>
      <c r="ED77" s="103"/>
      <c r="EE77" s="103"/>
      <c r="EF77" s="103"/>
      <c r="EG77" s="103"/>
      <c r="EH77" s="103"/>
      <c r="EI77" s="103"/>
      <c r="EJ77" s="103"/>
      <c r="EK77" s="103"/>
      <c r="EL77" s="103"/>
      <c r="EM77" s="103"/>
      <c r="EN77" s="103"/>
      <c r="EO77" s="103"/>
      <c r="EP77" s="103"/>
      <c r="EQ77" s="103"/>
      <c r="ER77" s="103"/>
      <c r="ES77" s="103"/>
      <c r="ET77" s="103"/>
      <c r="EU77" s="103"/>
      <c r="EV77" s="103"/>
      <c r="EW77" s="103"/>
      <c r="EX77" s="103"/>
      <c r="EY77" s="103"/>
      <c r="EZ77" s="103"/>
      <c r="FA77" s="103"/>
      <c r="FB77" s="103"/>
      <c r="FC77" s="103"/>
      <c r="FD77" s="103"/>
      <c r="FE77" s="103"/>
      <c r="FF77" s="103"/>
      <c r="FG77" s="103"/>
      <c r="FH77" s="103"/>
      <c r="FI77" s="103"/>
      <c r="FJ77" s="103"/>
      <c r="FK77" s="103"/>
      <c r="FL77" s="103"/>
      <c r="FM77" s="103"/>
      <c r="FN77" s="103"/>
      <c r="FO77" s="103"/>
      <c r="FP77" s="103"/>
      <c r="FQ77" s="103"/>
      <c r="FR77" s="103"/>
      <c r="FS77" s="103"/>
      <c r="FT77" s="103"/>
      <c r="FU77" s="103"/>
      <c r="FV77" s="103"/>
      <c r="FW77" s="103"/>
      <c r="FX77" s="103"/>
      <c r="FY77" s="103"/>
      <c r="FZ77" s="103"/>
      <c r="GA77" s="103"/>
      <c r="GB77" s="103"/>
      <c r="GC77" s="103"/>
      <c r="GD77" s="103"/>
      <c r="GE77" s="103"/>
      <c r="GF77" s="103"/>
      <c r="GG77" s="103"/>
      <c r="GH77" s="103"/>
      <c r="GI77" s="103"/>
      <c r="GJ77" s="103"/>
      <c r="GK77" s="103"/>
      <c r="GL77" s="103"/>
      <c r="GM77" s="103"/>
      <c r="GN77" s="103"/>
      <c r="GO77" s="103"/>
      <c r="GP77" s="103"/>
      <c r="GQ77" s="103"/>
      <c r="GR77" s="103"/>
      <c r="GS77" s="103"/>
      <c r="GT77" s="103"/>
      <c r="GU77" s="103"/>
      <c r="GV77" s="103"/>
      <c r="GW77" s="103"/>
      <c r="GX77" s="103"/>
      <c r="GY77" s="103"/>
      <c r="GZ77" s="103"/>
      <c r="HA77" s="103"/>
      <c r="HB77" s="103"/>
      <c r="HC77" s="103"/>
      <c r="HD77" s="103"/>
      <c r="HE77" s="103"/>
      <c r="HF77" s="103"/>
      <c r="HG77" s="103"/>
      <c r="HH77" s="103"/>
      <c r="HI77" s="103"/>
      <c r="HJ77" s="103"/>
      <c r="HK77" s="103"/>
      <c r="HL77" s="103"/>
      <c r="HM77" s="103"/>
      <c r="HN77" s="103"/>
      <c r="HO77" s="103"/>
      <c r="HP77" s="103"/>
      <c r="HQ77" s="103"/>
      <c r="HR77" s="103"/>
      <c r="HS77" s="103"/>
      <c r="HT77" s="103"/>
      <c r="HU77" s="103"/>
      <c r="HV77" s="103"/>
      <c r="HW77" s="103"/>
      <c r="HX77" s="103"/>
      <c r="HY77" s="103"/>
      <c r="HZ77" s="103"/>
      <c r="IA77" s="103"/>
      <c r="IB77" s="103"/>
      <c r="IC77" s="103"/>
      <c r="ID77" s="103"/>
      <c r="IE77" s="103"/>
      <c r="IF77" s="103"/>
      <c r="IG77" s="103"/>
      <c r="IH77" s="103"/>
      <c r="II77" s="103"/>
      <c r="IJ77" s="103"/>
      <c r="IK77" s="103"/>
      <c r="IL77" s="103"/>
      <c r="IM77" s="103"/>
      <c r="IN77" s="103"/>
      <c r="IO77" s="103"/>
      <c r="IP77" s="103"/>
      <c r="IQ77" s="103"/>
      <c r="IR77" s="103"/>
      <c r="IS77" s="103"/>
      <c r="IT77" s="103"/>
      <c r="IU77" s="103"/>
      <c r="IV77" s="103"/>
      <c r="IW77" s="103"/>
    </row>
    <row r="78" customFormat="false" ht="12.75" hidden="false" customHeight="false" outlineLevel="0" collapsed="false">
      <c r="A78" s="103"/>
      <c r="C78" s="103"/>
      <c r="D78" s="104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3"/>
      <c r="BZ78" s="103"/>
      <c r="CA78" s="103"/>
      <c r="CB78" s="103"/>
      <c r="CC78" s="103"/>
      <c r="CD78" s="103"/>
      <c r="CE78" s="103"/>
      <c r="CF78" s="103"/>
      <c r="CG78" s="103"/>
      <c r="CH78" s="103"/>
      <c r="CI78" s="103"/>
      <c r="CJ78" s="103"/>
      <c r="CK78" s="103"/>
      <c r="CL78" s="103"/>
      <c r="CM78" s="103"/>
      <c r="CN78" s="103"/>
      <c r="CO78" s="103"/>
      <c r="CP78" s="103"/>
      <c r="CQ78" s="103"/>
      <c r="CR78" s="103"/>
      <c r="CS78" s="103"/>
      <c r="CT78" s="103"/>
      <c r="CU78" s="103"/>
      <c r="CV78" s="103"/>
      <c r="CW78" s="103"/>
      <c r="CX78" s="103"/>
      <c r="CY78" s="103"/>
      <c r="CZ78" s="103"/>
      <c r="DA78" s="103"/>
      <c r="DB78" s="103"/>
      <c r="DC78" s="103"/>
      <c r="DD78" s="103"/>
      <c r="DE78" s="103"/>
      <c r="DF78" s="103"/>
      <c r="DG78" s="103"/>
      <c r="DH78" s="103"/>
      <c r="DI78" s="103"/>
      <c r="DJ78" s="103"/>
      <c r="DK78" s="103"/>
      <c r="DL78" s="103"/>
      <c r="DM78" s="103"/>
      <c r="DN78" s="103"/>
      <c r="DO78" s="103"/>
      <c r="DP78" s="103"/>
      <c r="DQ78" s="103"/>
      <c r="DR78" s="103"/>
      <c r="DS78" s="103"/>
      <c r="DT78" s="103"/>
      <c r="DU78" s="103"/>
      <c r="DV78" s="103"/>
      <c r="DW78" s="103"/>
      <c r="DX78" s="103"/>
      <c r="DY78" s="103"/>
      <c r="DZ78" s="103"/>
      <c r="EA78" s="103"/>
      <c r="EB78" s="103"/>
      <c r="EC78" s="103"/>
      <c r="ED78" s="103"/>
      <c r="EE78" s="103"/>
      <c r="EF78" s="103"/>
      <c r="EG78" s="103"/>
      <c r="EH78" s="103"/>
      <c r="EI78" s="103"/>
      <c r="EJ78" s="103"/>
      <c r="EK78" s="103"/>
      <c r="EL78" s="103"/>
      <c r="EM78" s="103"/>
      <c r="EN78" s="103"/>
      <c r="EO78" s="103"/>
      <c r="EP78" s="103"/>
      <c r="EQ78" s="103"/>
      <c r="ER78" s="103"/>
      <c r="ES78" s="103"/>
      <c r="ET78" s="103"/>
      <c r="EU78" s="103"/>
      <c r="EV78" s="103"/>
      <c r="EW78" s="103"/>
      <c r="EX78" s="103"/>
      <c r="EY78" s="103"/>
      <c r="EZ78" s="103"/>
      <c r="FA78" s="103"/>
      <c r="FB78" s="103"/>
      <c r="FC78" s="103"/>
      <c r="FD78" s="103"/>
      <c r="FE78" s="103"/>
      <c r="FF78" s="103"/>
      <c r="FG78" s="103"/>
      <c r="FH78" s="103"/>
      <c r="FI78" s="103"/>
      <c r="FJ78" s="103"/>
      <c r="FK78" s="103"/>
      <c r="FL78" s="103"/>
      <c r="FM78" s="103"/>
      <c r="FN78" s="103"/>
      <c r="FO78" s="103"/>
      <c r="FP78" s="103"/>
      <c r="FQ78" s="103"/>
      <c r="FR78" s="103"/>
      <c r="FS78" s="103"/>
      <c r="FT78" s="103"/>
      <c r="FU78" s="103"/>
      <c r="FV78" s="103"/>
      <c r="FW78" s="103"/>
      <c r="FX78" s="103"/>
      <c r="FY78" s="103"/>
      <c r="FZ78" s="103"/>
      <c r="GA78" s="103"/>
      <c r="GB78" s="103"/>
      <c r="GC78" s="103"/>
      <c r="GD78" s="103"/>
      <c r="GE78" s="103"/>
      <c r="GF78" s="103"/>
      <c r="GG78" s="103"/>
      <c r="GH78" s="103"/>
      <c r="GI78" s="103"/>
      <c r="GJ78" s="103"/>
      <c r="GK78" s="103"/>
      <c r="GL78" s="103"/>
      <c r="GM78" s="103"/>
      <c r="GN78" s="103"/>
      <c r="GO78" s="103"/>
      <c r="GP78" s="103"/>
      <c r="GQ78" s="103"/>
      <c r="GR78" s="103"/>
      <c r="GS78" s="103"/>
      <c r="GT78" s="103"/>
      <c r="GU78" s="103"/>
      <c r="GV78" s="103"/>
      <c r="GW78" s="103"/>
      <c r="GX78" s="103"/>
      <c r="GY78" s="103"/>
      <c r="GZ78" s="103"/>
      <c r="HA78" s="103"/>
      <c r="HB78" s="103"/>
      <c r="HC78" s="103"/>
      <c r="HD78" s="103"/>
      <c r="HE78" s="103"/>
      <c r="HF78" s="103"/>
      <c r="HG78" s="103"/>
      <c r="HH78" s="103"/>
      <c r="HI78" s="103"/>
      <c r="HJ78" s="103"/>
      <c r="HK78" s="103"/>
      <c r="HL78" s="103"/>
      <c r="HM78" s="103"/>
      <c r="HN78" s="103"/>
      <c r="HO78" s="103"/>
      <c r="HP78" s="103"/>
      <c r="HQ78" s="103"/>
      <c r="HR78" s="103"/>
      <c r="HS78" s="103"/>
      <c r="HT78" s="103"/>
      <c r="HU78" s="103"/>
      <c r="HV78" s="103"/>
      <c r="HW78" s="103"/>
      <c r="HX78" s="103"/>
      <c r="HY78" s="103"/>
      <c r="HZ78" s="103"/>
      <c r="IA78" s="103"/>
      <c r="IB78" s="103"/>
      <c r="IC78" s="103"/>
      <c r="ID78" s="103"/>
      <c r="IE78" s="103"/>
      <c r="IF78" s="103"/>
      <c r="IG78" s="103"/>
      <c r="IH78" s="103"/>
      <c r="II78" s="103"/>
      <c r="IJ78" s="103"/>
      <c r="IK78" s="103"/>
      <c r="IL78" s="103"/>
      <c r="IM78" s="103"/>
      <c r="IN78" s="103"/>
      <c r="IO78" s="103"/>
      <c r="IP78" s="103"/>
      <c r="IQ78" s="103"/>
      <c r="IR78" s="103"/>
      <c r="IS78" s="103"/>
      <c r="IT78" s="103"/>
      <c r="IU78" s="103"/>
      <c r="IV78" s="103"/>
      <c r="IW78" s="103"/>
    </row>
    <row r="79" customFormat="false" ht="12.75" hidden="false" customHeight="false" outlineLevel="0" collapsed="false">
      <c r="A79" s="103"/>
      <c r="C79" s="103"/>
      <c r="D79" s="104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3"/>
      <c r="BT79" s="103"/>
      <c r="BU79" s="103"/>
      <c r="BV79" s="103"/>
      <c r="BW79" s="103"/>
      <c r="BX79" s="103"/>
      <c r="BY79" s="103"/>
      <c r="BZ79" s="103"/>
      <c r="CA79" s="103"/>
      <c r="CB79" s="103"/>
      <c r="CC79" s="103"/>
      <c r="CD79" s="103"/>
      <c r="CE79" s="103"/>
      <c r="CF79" s="103"/>
      <c r="CG79" s="103"/>
      <c r="CH79" s="103"/>
      <c r="CI79" s="103"/>
      <c r="CJ79" s="103"/>
      <c r="CK79" s="103"/>
      <c r="CL79" s="103"/>
      <c r="CM79" s="103"/>
      <c r="CN79" s="103"/>
      <c r="CO79" s="103"/>
      <c r="CP79" s="103"/>
      <c r="CQ79" s="103"/>
      <c r="CR79" s="103"/>
      <c r="CS79" s="103"/>
      <c r="CT79" s="103"/>
      <c r="CU79" s="103"/>
      <c r="CV79" s="103"/>
      <c r="CW79" s="103"/>
      <c r="CX79" s="103"/>
      <c r="CY79" s="103"/>
      <c r="CZ79" s="103"/>
      <c r="DA79" s="103"/>
      <c r="DB79" s="103"/>
      <c r="DC79" s="103"/>
      <c r="DD79" s="103"/>
      <c r="DE79" s="103"/>
      <c r="DF79" s="103"/>
      <c r="DG79" s="103"/>
      <c r="DH79" s="103"/>
      <c r="DI79" s="103"/>
      <c r="DJ79" s="103"/>
      <c r="DK79" s="103"/>
      <c r="DL79" s="103"/>
      <c r="DM79" s="103"/>
      <c r="DN79" s="103"/>
      <c r="DO79" s="103"/>
      <c r="DP79" s="103"/>
      <c r="DQ79" s="103"/>
      <c r="DR79" s="103"/>
      <c r="DS79" s="103"/>
      <c r="DT79" s="103"/>
      <c r="DU79" s="103"/>
      <c r="DV79" s="103"/>
      <c r="DW79" s="103"/>
      <c r="DX79" s="103"/>
      <c r="DY79" s="103"/>
      <c r="DZ79" s="103"/>
      <c r="EA79" s="103"/>
      <c r="EB79" s="103"/>
      <c r="EC79" s="103"/>
      <c r="ED79" s="103"/>
      <c r="EE79" s="103"/>
      <c r="EF79" s="103"/>
      <c r="EG79" s="103"/>
      <c r="EH79" s="103"/>
      <c r="EI79" s="103"/>
      <c r="EJ79" s="103"/>
      <c r="EK79" s="103"/>
      <c r="EL79" s="103"/>
      <c r="EM79" s="103"/>
      <c r="EN79" s="103"/>
      <c r="EO79" s="103"/>
      <c r="EP79" s="103"/>
      <c r="EQ79" s="103"/>
      <c r="ER79" s="103"/>
      <c r="ES79" s="103"/>
      <c r="ET79" s="103"/>
      <c r="EU79" s="103"/>
      <c r="EV79" s="103"/>
      <c r="EW79" s="103"/>
      <c r="EX79" s="103"/>
      <c r="EY79" s="103"/>
      <c r="EZ79" s="103"/>
      <c r="FA79" s="103"/>
      <c r="FB79" s="103"/>
      <c r="FC79" s="103"/>
      <c r="FD79" s="103"/>
      <c r="FE79" s="103"/>
      <c r="FF79" s="103"/>
      <c r="FG79" s="103"/>
      <c r="FH79" s="103"/>
      <c r="FI79" s="103"/>
      <c r="FJ79" s="103"/>
      <c r="FK79" s="103"/>
      <c r="FL79" s="103"/>
      <c r="FM79" s="103"/>
      <c r="FN79" s="103"/>
      <c r="FO79" s="103"/>
      <c r="FP79" s="103"/>
      <c r="FQ79" s="103"/>
      <c r="FR79" s="103"/>
      <c r="FS79" s="103"/>
      <c r="FT79" s="103"/>
      <c r="FU79" s="103"/>
      <c r="FV79" s="103"/>
      <c r="FW79" s="103"/>
      <c r="FX79" s="103"/>
      <c r="FY79" s="103"/>
      <c r="FZ79" s="103"/>
      <c r="GA79" s="103"/>
      <c r="GB79" s="103"/>
      <c r="GC79" s="103"/>
      <c r="GD79" s="103"/>
      <c r="GE79" s="103"/>
      <c r="GF79" s="103"/>
      <c r="GG79" s="103"/>
      <c r="GH79" s="103"/>
      <c r="GI79" s="103"/>
      <c r="GJ79" s="103"/>
      <c r="GK79" s="103"/>
      <c r="GL79" s="103"/>
      <c r="GM79" s="103"/>
      <c r="GN79" s="103"/>
      <c r="GO79" s="103"/>
      <c r="GP79" s="103"/>
      <c r="GQ79" s="103"/>
      <c r="GR79" s="103"/>
      <c r="GS79" s="103"/>
      <c r="GT79" s="103"/>
      <c r="GU79" s="103"/>
      <c r="GV79" s="103"/>
      <c r="GW79" s="103"/>
      <c r="GX79" s="103"/>
      <c r="GY79" s="103"/>
      <c r="GZ79" s="103"/>
      <c r="HA79" s="103"/>
      <c r="HB79" s="103"/>
      <c r="HC79" s="103"/>
      <c r="HD79" s="103"/>
      <c r="HE79" s="103"/>
      <c r="HF79" s="103"/>
      <c r="HG79" s="103"/>
      <c r="HH79" s="103"/>
      <c r="HI79" s="103"/>
      <c r="HJ79" s="103"/>
      <c r="HK79" s="103"/>
      <c r="HL79" s="103"/>
      <c r="HM79" s="103"/>
      <c r="HN79" s="103"/>
      <c r="HO79" s="103"/>
      <c r="HP79" s="103"/>
      <c r="HQ79" s="103"/>
      <c r="HR79" s="103"/>
      <c r="HS79" s="103"/>
      <c r="HT79" s="103"/>
      <c r="HU79" s="103"/>
      <c r="HV79" s="103"/>
      <c r="HW79" s="103"/>
      <c r="HX79" s="103"/>
      <c r="HY79" s="103"/>
      <c r="HZ79" s="103"/>
      <c r="IA79" s="103"/>
      <c r="IB79" s="103"/>
      <c r="IC79" s="103"/>
      <c r="ID79" s="103"/>
      <c r="IE79" s="103"/>
      <c r="IF79" s="103"/>
      <c r="IG79" s="103"/>
      <c r="IH79" s="103"/>
      <c r="II79" s="103"/>
      <c r="IJ79" s="103"/>
      <c r="IK79" s="103"/>
      <c r="IL79" s="103"/>
      <c r="IM79" s="103"/>
      <c r="IN79" s="103"/>
      <c r="IO79" s="103"/>
      <c r="IP79" s="103"/>
      <c r="IQ79" s="103"/>
      <c r="IR79" s="103"/>
      <c r="IS79" s="103"/>
      <c r="IT79" s="103"/>
      <c r="IU79" s="103"/>
      <c r="IV79" s="103"/>
      <c r="IW79" s="103"/>
    </row>
    <row r="80" customFormat="false" ht="12.75" hidden="false" customHeight="false" outlineLevel="0" collapsed="false">
      <c r="A80" s="106" t="s">
        <v>112</v>
      </c>
      <c r="C80" s="103"/>
      <c r="D80" s="104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103"/>
      <c r="BO80" s="103"/>
      <c r="BP80" s="103"/>
      <c r="BQ80" s="103"/>
      <c r="BR80" s="103"/>
      <c r="BS80" s="103"/>
      <c r="BT80" s="103"/>
      <c r="BU80" s="103"/>
      <c r="BV80" s="103"/>
      <c r="BW80" s="103"/>
      <c r="BX80" s="103"/>
      <c r="BY80" s="103"/>
      <c r="BZ80" s="103"/>
      <c r="CA80" s="103"/>
      <c r="CB80" s="103"/>
      <c r="CC80" s="103"/>
      <c r="CD80" s="103"/>
      <c r="CE80" s="103"/>
      <c r="CF80" s="103"/>
      <c r="CG80" s="103"/>
      <c r="CH80" s="103"/>
      <c r="CI80" s="103"/>
      <c r="CJ80" s="103"/>
      <c r="CK80" s="103"/>
      <c r="CL80" s="103"/>
      <c r="CM80" s="103"/>
      <c r="CN80" s="103"/>
      <c r="CO80" s="103"/>
      <c r="CP80" s="103"/>
      <c r="CQ80" s="103"/>
      <c r="CR80" s="103"/>
      <c r="CS80" s="103"/>
      <c r="CT80" s="103"/>
      <c r="CU80" s="103"/>
      <c r="CV80" s="103"/>
      <c r="CW80" s="103"/>
      <c r="CX80" s="103"/>
      <c r="CY80" s="103"/>
      <c r="CZ80" s="103"/>
      <c r="DA80" s="103"/>
      <c r="DB80" s="103"/>
      <c r="DC80" s="103"/>
      <c r="DD80" s="103"/>
      <c r="DE80" s="103"/>
      <c r="DF80" s="103"/>
      <c r="DG80" s="103"/>
      <c r="DH80" s="103"/>
      <c r="DI80" s="103"/>
      <c r="DJ80" s="103"/>
      <c r="DK80" s="103"/>
      <c r="DL80" s="103"/>
      <c r="DM80" s="103"/>
      <c r="DN80" s="103"/>
      <c r="DO80" s="103"/>
      <c r="DP80" s="103"/>
      <c r="DQ80" s="103"/>
      <c r="DR80" s="103"/>
      <c r="DS80" s="103"/>
      <c r="DT80" s="103"/>
      <c r="DU80" s="103"/>
      <c r="DV80" s="103"/>
      <c r="DW80" s="103"/>
      <c r="DX80" s="103"/>
      <c r="DY80" s="103"/>
      <c r="DZ80" s="103"/>
      <c r="EA80" s="103"/>
      <c r="EB80" s="103"/>
      <c r="EC80" s="103"/>
      <c r="ED80" s="103"/>
      <c r="EE80" s="103"/>
      <c r="EF80" s="103"/>
      <c r="EG80" s="103"/>
      <c r="EH80" s="103"/>
      <c r="EI80" s="103"/>
      <c r="EJ80" s="103"/>
      <c r="EK80" s="103"/>
      <c r="EL80" s="103"/>
      <c r="EM80" s="103"/>
      <c r="EN80" s="103"/>
      <c r="EO80" s="103"/>
      <c r="EP80" s="103"/>
      <c r="EQ80" s="103"/>
      <c r="ER80" s="103"/>
      <c r="ES80" s="103"/>
      <c r="ET80" s="103"/>
      <c r="EU80" s="103"/>
      <c r="EV80" s="103"/>
      <c r="EW80" s="103"/>
      <c r="EX80" s="103"/>
      <c r="EY80" s="103"/>
      <c r="EZ80" s="103"/>
      <c r="FA80" s="103"/>
      <c r="FB80" s="103"/>
      <c r="FC80" s="103"/>
      <c r="FD80" s="103"/>
      <c r="FE80" s="103"/>
      <c r="FF80" s="103"/>
      <c r="FG80" s="103"/>
      <c r="FH80" s="103"/>
      <c r="FI80" s="103"/>
      <c r="FJ80" s="103"/>
      <c r="FK80" s="103"/>
      <c r="FL80" s="103"/>
      <c r="FM80" s="103"/>
      <c r="FN80" s="103"/>
      <c r="FO80" s="103"/>
      <c r="FP80" s="103"/>
      <c r="FQ80" s="103"/>
      <c r="FR80" s="103"/>
      <c r="FS80" s="103"/>
      <c r="FT80" s="103"/>
      <c r="FU80" s="103"/>
      <c r="FV80" s="103"/>
      <c r="FW80" s="103"/>
      <c r="FX80" s="103"/>
      <c r="FY80" s="103"/>
      <c r="FZ80" s="103"/>
      <c r="GA80" s="103"/>
      <c r="GB80" s="103"/>
      <c r="GC80" s="103"/>
      <c r="GD80" s="103"/>
      <c r="GE80" s="103"/>
      <c r="GF80" s="103"/>
      <c r="GG80" s="103"/>
      <c r="GH80" s="103"/>
      <c r="GI80" s="103"/>
      <c r="GJ80" s="103"/>
      <c r="GK80" s="103"/>
      <c r="GL80" s="103"/>
      <c r="GM80" s="103"/>
      <c r="GN80" s="103"/>
      <c r="GO80" s="103"/>
      <c r="GP80" s="103"/>
      <c r="GQ80" s="103"/>
      <c r="GR80" s="103"/>
      <c r="GS80" s="103"/>
      <c r="GT80" s="103"/>
      <c r="GU80" s="103"/>
      <c r="GV80" s="103"/>
      <c r="GW80" s="103"/>
      <c r="GX80" s="103"/>
      <c r="GY80" s="103"/>
      <c r="GZ80" s="103"/>
      <c r="HA80" s="103"/>
      <c r="HB80" s="103"/>
      <c r="HC80" s="103"/>
      <c r="HD80" s="103"/>
      <c r="HE80" s="103"/>
      <c r="HF80" s="103"/>
      <c r="HG80" s="103"/>
      <c r="HH80" s="103"/>
      <c r="HI80" s="103"/>
      <c r="HJ80" s="103"/>
      <c r="HK80" s="103"/>
      <c r="HL80" s="103"/>
      <c r="HM80" s="103"/>
      <c r="HN80" s="103"/>
      <c r="HO80" s="103"/>
      <c r="HP80" s="103"/>
      <c r="HQ80" s="103"/>
      <c r="HR80" s="103"/>
      <c r="HS80" s="103"/>
      <c r="HT80" s="103"/>
      <c r="HU80" s="103"/>
      <c r="HV80" s="103"/>
      <c r="HW80" s="103"/>
      <c r="HX80" s="103"/>
      <c r="HY80" s="103"/>
      <c r="HZ80" s="103"/>
      <c r="IA80" s="103"/>
      <c r="IB80" s="103"/>
      <c r="IC80" s="103"/>
      <c r="ID80" s="103"/>
      <c r="IE80" s="103"/>
      <c r="IF80" s="103"/>
      <c r="IG80" s="103"/>
      <c r="IH80" s="103"/>
      <c r="II80" s="103"/>
      <c r="IJ80" s="103"/>
      <c r="IK80" s="103"/>
      <c r="IL80" s="103"/>
      <c r="IM80" s="103"/>
      <c r="IN80" s="103"/>
      <c r="IO80" s="103"/>
      <c r="IP80" s="103"/>
      <c r="IQ80" s="103"/>
      <c r="IR80" s="103"/>
      <c r="IS80" s="103"/>
      <c r="IT80" s="103"/>
      <c r="IU80" s="103"/>
      <c r="IV80" s="103"/>
      <c r="IW80" s="103"/>
    </row>
    <row r="81" customFormat="false" ht="12.75" hidden="false" customHeight="false" outlineLevel="0" collapsed="false">
      <c r="A81" s="103"/>
      <c r="B81" s="77" t="s">
        <v>92</v>
      </c>
      <c r="C81" s="103"/>
      <c r="D81" s="104"/>
      <c r="E81" s="105" t="n">
        <f aca="false">(E62+E71)*E33</f>
        <v>0.278021811928554</v>
      </c>
      <c r="F81" s="105" t="n">
        <f aca="false">(F62+F71)*F33</f>
        <v>0.190846873614043</v>
      </c>
      <c r="G81" s="105" t="n">
        <f aca="false">(G62+G71)*G33</f>
        <v>0.121214003187295</v>
      </c>
      <c r="H81" s="105" t="n">
        <f aca="false">(H62+H71)*H33</f>
        <v>0.104347132763615</v>
      </c>
      <c r="I81" s="105" t="n">
        <f aca="false">(I62+I71)*I33</f>
        <v>0.0933336938181644</v>
      </c>
      <c r="J81" s="105" t="n">
        <f aca="false">(J62+J71)*J33</f>
        <v>0.0851235874348699</v>
      </c>
      <c r="K81" s="105" t="n">
        <f aca="false">(K62+K71)*K33</f>
        <v>0.0794413223483882</v>
      </c>
      <c r="L81" s="105" t="n">
        <f aca="false">(L62+L71)*L33</f>
        <v>0.0749981893425962</v>
      </c>
      <c r="M81" s="105" t="n">
        <f aca="false">(M62+M71)*M33</f>
        <v>0.0713570706330189</v>
      </c>
      <c r="N81" s="105" t="n">
        <f aca="false">(N62+N71)*N33</f>
        <v>0.0659932203563944</v>
      </c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  <c r="BH81" s="103"/>
      <c r="BI81" s="103"/>
      <c r="BJ81" s="103"/>
      <c r="BK81" s="103"/>
      <c r="BL81" s="103"/>
      <c r="BM81" s="103"/>
      <c r="BN81" s="103"/>
      <c r="BO81" s="103"/>
      <c r="BP81" s="103"/>
      <c r="BQ81" s="103"/>
      <c r="BR81" s="103"/>
      <c r="BS81" s="103"/>
      <c r="BT81" s="103"/>
      <c r="BU81" s="103"/>
      <c r="BV81" s="103"/>
      <c r="BW81" s="103"/>
      <c r="BX81" s="103"/>
      <c r="BY81" s="103"/>
      <c r="BZ81" s="103"/>
      <c r="CA81" s="103"/>
      <c r="CB81" s="103"/>
      <c r="CC81" s="103"/>
      <c r="CD81" s="103"/>
      <c r="CE81" s="103"/>
      <c r="CF81" s="103"/>
      <c r="CG81" s="103"/>
      <c r="CH81" s="103"/>
      <c r="CI81" s="103"/>
      <c r="CJ81" s="103"/>
      <c r="CK81" s="103"/>
      <c r="CL81" s="103"/>
      <c r="CM81" s="103"/>
      <c r="CN81" s="103"/>
      <c r="CO81" s="103"/>
      <c r="CP81" s="103"/>
      <c r="CQ81" s="103"/>
      <c r="CR81" s="103"/>
      <c r="CS81" s="103"/>
      <c r="CT81" s="103"/>
      <c r="CU81" s="103"/>
      <c r="CV81" s="103"/>
      <c r="CW81" s="103"/>
      <c r="CX81" s="103"/>
      <c r="CY81" s="103"/>
      <c r="CZ81" s="103"/>
      <c r="DA81" s="103"/>
      <c r="DB81" s="103"/>
      <c r="DC81" s="103"/>
      <c r="DD81" s="103"/>
      <c r="DE81" s="103"/>
      <c r="DF81" s="103"/>
      <c r="DG81" s="103"/>
      <c r="DH81" s="103"/>
      <c r="DI81" s="103"/>
      <c r="DJ81" s="103"/>
      <c r="DK81" s="103"/>
      <c r="DL81" s="103"/>
      <c r="DM81" s="103"/>
      <c r="DN81" s="103"/>
      <c r="DO81" s="103"/>
      <c r="DP81" s="103"/>
      <c r="DQ81" s="103"/>
      <c r="DR81" s="103"/>
      <c r="DS81" s="103"/>
      <c r="DT81" s="103"/>
      <c r="DU81" s="103"/>
      <c r="DV81" s="103"/>
      <c r="DW81" s="103"/>
      <c r="DX81" s="103"/>
      <c r="DY81" s="103"/>
      <c r="DZ81" s="103"/>
      <c r="EA81" s="103"/>
      <c r="EB81" s="103"/>
      <c r="EC81" s="103"/>
      <c r="ED81" s="103"/>
      <c r="EE81" s="103"/>
      <c r="EF81" s="103"/>
      <c r="EG81" s="103"/>
      <c r="EH81" s="103"/>
      <c r="EI81" s="103"/>
      <c r="EJ81" s="103"/>
      <c r="EK81" s="103"/>
      <c r="EL81" s="103"/>
      <c r="EM81" s="103"/>
      <c r="EN81" s="103"/>
      <c r="EO81" s="103"/>
      <c r="EP81" s="103"/>
      <c r="EQ81" s="103"/>
      <c r="ER81" s="103"/>
      <c r="ES81" s="103"/>
      <c r="ET81" s="103"/>
      <c r="EU81" s="103"/>
      <c r="EV81" s="103"/>
      <c r="EW81" s="103"/>
      <c r="EX81" s="103"/>
      <c r="EY81" s="103"/>
      <c r="EZ81" s="103"/>
      <c r="FA81" s="103"/>
      <c r="FB81" s="103"/>
      <c r="FC81" s="103"/>
      <c r="FD81" s="103"/>
      <c r="FE81" s="103"/>
      <c r="FF81" s="103"/>
      <c r="FG81" s="103"/>
      <c r="FH81" s="103"/>
      <c r="FI81" s="103"/>
      <c r="FJ81" s="103"/>
      <c r="FK81" s="103"/>
      <c r="FL81" s="103"/>
      <c r="FM81" s="103"/>
      <c r="FN81" s="103"/>
      <c r="FO81" s="103"/>
      <c r="FP81" s="103"/>
      <c r="FQ81" s="103"/>
      <c r="FR81" s="103"/>
      <c r="FS81" s="103"/>
      <c r="FT81" s="103"/>
      <c r="FU81" s="103"/>
      <c r="FV81" s="103"/>
      <c r="FW81" s="103"/>
      <c r="FX81" s="103"/>
      <c r="FY81" s="103"/>
      <c r="FZ81" s="103"/>
      <c r="GA81" s="103"/>
      <c r="GB81" s="103"/>
      <c r="GC81" s="103"/>
      <c r="GD81" s="103"/>
      <c r="GE81" s="103"/>
      <c r="GF81" s="103"/>
      <c r="GG81" s="103"/>
      <c r="GH81" s="103"/>
      <c r="GI81" s="103"/>
      <c r="GJ81" s="103"/>
      <c r="GK81" s="103"/>
      <c r="GL81" s="103"/>
      <c r="GM81" s="103"/>
      <c r="GN81" s="103"/>
      <c r="GO81" s="103"/>
      <c r="GP81" s="103"/>
      <c r="GQ81" s="103"/>
      <c r="GR81" s="103"/>
      <c r="GS81" s="103"/>
      <c r="GT81" s="103"/>
      <c r="GU81" s="103"/>
      <c r="GV81" s="103"/>
      <c r="GW81" s="103"/>
      <c r="GX81" s="103"/>
      <c r="GY81" s="103"/>
      <c r="GZ81" s="103"/>
      <c r="HA81" s="103"/>
      <c r="HB81" s="103"/>
      <c r="HC81" s="103"/>
      <c r="HD81" s="103"/>
      <c r="HE81" s="103"/>
      <c r="HF81" s="103"/>
      <c r="HG81" s="103"/>
      <c r="HH81" s="103"/>
      <c r="HI81" s="103"/>
      <c r="HJ81" s="103"/>
      <c r="HK81" s="103"/>
      <c r="HL81" s="103"/>
      <c r="HM81" s="103"/>
      <c r="HN81" s="103"/>
      <c r="HO81" s="103"/>
      <c r="HP81" s="103"/>
      <c r="HQ81" s="103"/>
      <c r="HR81" s="103"/>
      <c r="HS81" s="103"/>
      <c r="HT81" s="103"/>
      <c r="HU81" s="103"/>
      <c r="HV81" s="103"/>
      <c r="HW81" s="103"/>
      <c r="HX81" s="103"/>
      <c r="HY81" s="103"/>
      <c r="HZ81" s="103"/>
      <c r="IA81" s="103"/>
      <c r="IB81" s="103"/>
      <c r="IC81" s="103"/>
      <c r="ID81" s="103"/>
      <c r="IE81" s="103"/>
      <c r="IF81" s="103"/>
      <c r="IG81" s="103"/>
      <c r="IH81" s="103"/>
      <c r="II81" s="103"/>
      <c r="IJ81" s="103"/>
      <c r="IK81" s="103"/>
      <c r="IL81" s="103"/>
      <c r="IM81" s="103"/>
      <c r="IN81" s="103"/>
      <c r="IO81" s="103"/>
      <c r="IP81" s="103"/>
      <c r="IQ81" s="103"/>
      <c r="IR81" s="103"/>
      <c r="IS81" s="103"/>
      <c r="IT81" s="103"/>
      <c r="IU81" s="103"/>
      <c r="IV81" s="103"/>
      <c r="IW81" s="103"/>
    </row>
    <row r="82" customFormat="false" ht="12.75" hidden="false" customHeight="false" outlineLevel="0" collapsed="false">
      <c r="A82" s="103"/>
      <c r="B82" s="77" t="s">
        <v>93</v>
      </c>
      <c r="C82" s="103"/>
      <c r="D82" s="104"/>
      <c r="E82" s="105" t="n">
        <f aca="false">(E63+E72)*E34</f>
        <v>0.376742532876106</v>
      </c>
      <c r="F82" s="105" t="n">
        <f aca="false">(F63+F72)*F34</f>
        <v>0.303381404880045</v>
      </c>
      <c r="G82" s="105" t="n">
        <f aca="false">(G63+G72)*G34</f>
        <v>0.258491378433263</v>
      </c>
      <c r="H82" s="105" t="n">
        <f aca="false">(H63+H72)*H34</f>
        <v>0.225688570199307</v>
      </c>
      <c r="I82" s="105" t="n">
        <f aca="false">(I63+I72)*I34</f>
        <v>0.200034921699634</v>
      </c>
      <c r="J82" s="105" t="n">
        <f aca="false">(J63+J72)*J34</f>
        <v>0.180791909681426</v>
      </c>
      <c r="K82" s="105" t="n">
        <f aca="false">(K63+K72)*K34</f>
        <v>0.148394194028529</v>
      </c>
      <c r="L82" s="105" t="n">
        <f aca="false">(L63+L72)*L34</f>
        <v>0.136174468176517</v>
      </c>
      <c r="M82" s="105" t="n">
        <f aca="false">(M63+M72)*M34</f>
        <v>0.126499128663916</v>
      </c>
      <c r="N82" s="105" t="n">
        <f aca="false">(N63+N72)*N34</f>
        <v>0.115330591903424</v>
      </c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  <c r="BH82" s="103"/>
      <c r="BI82" s="103"/>
      <c r="BJ82" s="103"/>
      <c r="BK82" s="103"/>
      <c r="BL82" s="103"/>
      <c r="BM82" s="103"/>
      <c r="BN82" s="103"/>
      <c r="BO82" s="103"/>
      <c r="BP82" s="103"/>
      <c r="BQ82" s="103"/>
      <c r="BR82" s="103"/>
      <c r="BS82" s="103"/>
      <c r="BT82" s="103"/>
      <c r="BU82" s="103"/>
      <c r="BV82" s="103"/>
      <c r="BW82" s="103"/>
      <c r="BX82" s="103"/>
      <c r="BY82" s="103"/>
      <c r="BZ82" s="103"/>
      <c r="CA82" s="103"/>
      <c r="CB82" s="103"/>
      <c r="CC82" s="103"/>
      <c r="CD82" s="103"/>
      <c r="CE82" s="103"/>
      <c r="CF82" s="103"/>
      <c r="CG82" s="103"/>
      <c r="CH82" s="103"/>
      <c r="CI82" s="103"/>
      <c r="CJ82" s="103"/>
      <c r="CK82" s="103"/>
      <c r="CL82" s="103"/>
      <c r="CM82" s="103"/>
      <c r="CN82" s="103"/>
      <c r="CO82" s="103"/>
      <c r="CP82" s="103"/>
      <c r="CQ82" s="103"/>
      <c r="CR82" s="103"/>
      <c r="CS82" s="103"/>
      <c r="CT82" s="103"/>
      <c r="CU82" s="103"/>
      <c r="CV82" s="103"/>
      <c r="CW82" s="103"/>
      <c r="CX82" s="103"/>
      <c r="CY82" s="103"/>
      <c r="CZ82" s="103"/>
      <c r="DA82" s="103"/>
      <c r="DB82" s="103"/>
      <c r="DC82" s="103"/>
      <c r="DD82" s="103"/>
      <c r="DE82" s="103"/>
      <c r="DF82" s="103"/>
      <c r="DG82" s="103"/>
      <c r="DH82" s="103"/>
      <c r="DI82" s="103"/>
      <c r="DJ82" s="103"/>
      <c r="DK82" s="103"/>
      <c r="DL82" s="103"/>
      <c r="DM82" s="103"/>
      <c r="DN82" s="103"/>
      <c r="DO82" s="103"/>
      <c r="DP82" s="103"/>
      <c r="DQ82" s="103"/>
      <c r="DR82" s="103"/>
      <c r="DS82" s="103"/>
      <c r="DT82" s="103"/>
      <c r="DU82" s="103"/>
      <c r="DV82" s="103"/>
      <c r="DW82" s="103"/>
      <c r="DX82" s="103"/>
      <c r="DY82" s="103"/>
      <c r="DZ82" s="103"/>
      <c r="EA82" s="103"/>
      <c r="EB82" s="103"/>
      <c r="EC82" s="103"/>
      <c r="ED82" s="103"/>
      <c r="EE82" s="103"/>
      <c r="EF82" s="103"/>
      <c r="EG82" s="103"/>
      <c r="EH82" s="103"/>
      <c r="EI82" s="103"/>
      <c r="EJ82" s="103"/>
      <c r="EK82" s="103"/>
      <c r="EL82" s="103"/>
      <c r="EM82" s="103"/>
      <c r="EN82" s="103"/>
      <c r="EO82" s="103"/>
      <c r="EP82" s="103"/>
      <c r="EQ82" s="103"/>
      <c r="ER82" s="103"/>
      <c r="ES82" s="103"/>
      <c r="ET82" s="103"/>
      <c r="EU82" s="103"/>
      <c r="EV82" s="103"/>
      <c r="EW82" s="103"/>
      <c r="EX82" s="103"/>
      <c r="EY82" s="103"/>
      <c r="EZ82" s="103"/>
      <c r="FA82" s="103"/>
      <c r="FB82" s="103"/>
      <c r="FC82" s="103"/>
      <c r="FD82" s="103"/>
      <c r="FE82" s="103"/>
      <c r="FF82" s="103"/>
      <c r="FG82" s="103"/>
      <c r="FH82" s="103"/>
      <c r="FI82" s="103"/>
      <c r="FJ82" s="103"/>
      <c r="FK82" s="103"/>
      <c r="FL82" s="103"/>
      <c r="FM82" s="103"/>
      <c r="FN82" s="103"/>
      <c r="FO82" s="103"/>
      <c r="FP82" s="103"/>
      <c r="FQ82" s="103"/>
      <c r="FR82" s="103"/>
      <c r="FS82" s="103"/>
      <c r="FT82" s="103"/>
      <c r="FU82" s="103"/>
      <c r="FV82" s="103"/>
      <c r="FW82" s="103"/>
      <c r="FX82" s="103"/>
      <c r="FY82" s="103"/>
      <c r="FZ82" s="103"/>
      <c r="GA82" s="103"/>
      <c r="GB82" s="103"/>
      <c r="GC82" s="103"/>
      <c r="GD82" s="103"/>
      <c r="GE82" s="103"/>
      <c r="GF82" s="103"/>
      <c r="GG82" s="103"/>
      <c r="GH82" s="103"/>
      <c r="GI82" s="103"/>
      <c r="GJ82" s="103"/>
      <c r="GK82" s="103"/>
      <c r="GL82" s="103"/>
      <c r="GM82" s="103"/>
      <c r="GN82" s="103"/>
      <c r="GO82" s="103"/>
      <c r="GP82" s="103"/>
      <c r="GQ82" s="103"/>
      <c r="GR82" s="103"/>
      <c r="GS82" s="103"/>
      <c r="GT82" s="103"/>
      <c r="GU82" s="103"/>
      <c r="GV82" s="103"/>
      <c r="GW82" s="103"/>
      <c r="GX82" s="103"/>
      <c r="GY82" s="103"/>
      <c r="GZ82" s="103"/>
      <c r="HA82" s="103"/>
      <c r="HB82" s="103"/>
      <c r="HC82" s="103"/>
      <c r="HD82" s="103"/>
      <c r="HE82" s="103"/>
      <c r="HF82" s="103"/>
      <c r="HG82" s="103"/>
      <c r="HH82" s="103"/>
      <c r="HI82" s="103"/>
      <c r="HJ82" s="103"/>
      <c r="HK82" s="103"/>
      <c r="HL82" s="103"/>
      <c r="HM82" s="103"/>
      <c r="HN82" s="103"/>
      <c r="HO82" s="103"/>
      <c r="HP82" s="103"/>
      <c r="HQ82" s="103"/>
      <c r="HR82" s="103"/>
      <c r="HS82" s="103"/>
      <c r="HT82" s="103"/>
      <c r="HU82" s="103"/>
      <c r="HV82" s="103"/>
      <c r="HW82" s="103"/>
      <c r="HX82" s="103"/>
      <c r="HY82" s="103"/>
      <c r="HZ82" s="103"/>
      <c r="IA82" s="103"/>
      <c r="IB82" s="103"/>
      <c r="IC82" s="103"/>
      <c r="ID82" s="103"/>
      <c r="IE82" s="103"/>
      <c r="IF82" s="103"/>
      <c r="IG82" s="103"/>
      <c r="IH82" s="103"/>
      <c r="II82" s="103"/>
      <c r="IJ82" s="103"/>
      <c r="IK82" s="103"/>
      <c r="IL82" s="103"/>
      <c r="IM82" s="103"/>
      <c r="IN82" s="103"/>
      <c r="IO82" s="103"/>
      <c r="IP82" s="103"/>
      <c r="IQ82" s="103"/>
      <c r="IR82" s="103"/>
      <c r="IS82" s="103"/>
      <c r="IT82" s="103"/>
      <c r="IU82" s="103"/>
      <c r="IV82" s="103"/>
      <c r="IW82" s="103"/>
    </row>
    <row r="83" customFormat="false" ht="12.75" hidden="false" customHeight="false" outlineLevel="0" collapsed="false">
      <c r="A83" s="103"/>
      <c r="B83" s="77" t="s">
        <v>94</v>
      </c>
      <c r="C83" s="103"/>
      <c r="D83" s="104"/>
      <c r="E83" s="105" t="n">
        <f aca="false">(E64+E73)*E35</f>
        <v>0.136320579670258</v>
      </c>
      <c r="F83" s="105" t="n">
        <f aca="false">(F64+F73)*F35</f>
        <v>0.115700351335072</v>
      </c>
      <c r="G83" s="105" t="n">
        <f aca="false">(G64+G73)*G35</f>
        <v>0.0941316313805905</v>
      </c>
      <c r="H83" s="105" t="n">
        <f aca="false">(H64+H73)*H35</f>
        <v>0.0810599659351921</v>
      </c>
      <c r="I83" s="105" t="n">
        <f aca="false">(I64+I73)*I35</f>
        <v>0.070990222504198</v>
      </c>
      <c r="J83" s="105" t="n">
        <f aca="false">(J64+J73)*J35</f>
        <v>0.0633955789884894</v>
      </c>
      <c r="K83" s="105" t="n">
        <f aca="false">(K64+K73)*K35</f>
        <v>0.05785405268671</v>
      </c>
      <c r="L83" s="105" t="n">
        <f aca="false">(L64+L73)*L35</f>
        <v>0.0533674986934629</v>
      </c>
      <c r="M83" s="105" t="n">
        <f aca="false">(M64+M73)*M35</f>
        <v>0.04965556572893</v>
      </c>
      <c r="N83" s="105" t="n">
        <f aca="false">(N64+N73)*N35</f>
        <v>0.0449646210578491</v>
      </c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/>
      <c r="BG83" s="103"/>
      <c r="BH83" s="103"/>
      <c r="BI83" s="103"/>
      <c r="BJ83" s="103"/>
      <c r="BK83" s="103"/>
      <c r="BL83" s="103"/>
      <c r="BM83" s="103"/>
      <c r="BN83" s="103"/>
      <c r="BO83" s="103"/>
      <c r="BP83" s="103"/>
      <c r="BQ83" s="103"/>
      <c r="BR83" s="103"/>
      <c r="BS83" s="103"/>
      <c r="BT83" s="103"/>
      <c r="BU83" s="103"/>
      <c r="BV83" s="103"/>
      <c r="BW83" s="103"/>
      <c r="BX83" s="103"/>
      <c r="BY83" s="103"/>
      <c r="BZ83" s="103"/>
      <c r="CA83" s="103"/>
      <c r="CB83" s="103"/>
      <c r="CC83" s="103"/>
      <c r="CD83" s="103"/>
      <c r="CE83" s="103"/>
      <c r="CF83" s="103"/>
      <c r="CG83" s="103"/>
      <c r="CH83" s="103"/>
      <c r="CI83" s="103"/>
      <c r="CJ83" s="103"/>
      <c r="CK83" s="103"/>
      <c r="CL83" s="103"/>
      <c r="CM83" s="103"/>
      <c r="CN83" s="103"/>
      <c r="CO83" s="103"/>
      <c r="CP83" s="103"/>
      <c r="CQ83" s="103"/>
      <c r="CR83" s="103"/>
      <c r="CS83" s="103"/>
      <c r="CT83" s="103"/>
      <c r="CU83" s="103"/>
      <c r="CV83" s="103"/>
      <c r="CW83" s="103"/>
      <c r="CX83" s="103"/>
      <c r="CY83" s="103"/>
      <c r="CZ83" s="103"/>
      <c r="DA83" s="103"/>
      <c r="DB83" s="103"/>
      <c r="DC83" s="103"/>
      <c r="DD83" s="103"/>
      <c r="DE83" s="103"/>
      <c r="DF83" s="103"/>
      <c r="DG83" s="103"/>
      <c r="DH83" s="103"/>
      <c r="DI83" s="103"/>
      <c r="DJ83" s="103"/>
      <c r="DK83" s="103"/>
      <c r="DL83" s="103"/>
      <c r="DM83" s="103"/>
      <c r="DN83" s="103"/>
      <c r="DO83" s="103"/>
      <c r="DP83" s="103"/>
      <c r="DQ83" s="103"/>
      <c r="DR83" s="103"/>
      <c r="DS83" s="103"/>
      <c r="DT83" s="103"/>
      <c r="DU83" s="103"/>
      <c r="DV83" s="103"/>
      <c r="DW83" s="103"/>
      <c r="DX83" s="103"/>
      <c r="DY83" s="103"/>
      <c r="DZ83" s="103"/>
      <c r="EA83" s="103"/>
      <c r="EB83" s="103"/>
      <c r="EC83" s="103"/>
      <c r="ED83" s="103"/>
      <c r="EE83" s="103"/>
      <c r="EF83" s="103"/>
      <c r="EG83" s="103"/>
      <c r="EH83" s="103"/>
      <c r="EI83" s="103"/>
      <c r="EJ83" s="103"/>
      <c r="EK83" s="103"/>
      <c r="EL83" s="103"/>
      <c r="EM83" s="103"/>
      <c r="EN83" s="103"/>
      <c r="EO83" s="103"/>
      <c r="EP83" s="103"/>
      <c r="EQ83" s="103"/>
      <c r="ER83" s="103"/>
      <c r="ES83" s="103"/>
      <c r="ET83" s="103"/>
      <c r="EU83" s="103"/>
      <c r="EV83" s="103"/>
      <c r="EW83" s="103"/>
      <c r="EX83" s="103"/>
      <c r="EY83" s="103"/>
      <c r="EZ83" s="103"/>
      <c r="FA83" s="103"/>
      <c r="FB83" s="103"/>
      <c r="FC83" s="103"/>
      <c r="FD83" s="103"/>
      <c r="FE83" s="103"/>
      <c r="FF83" s="103"/>
      <c r="FG83" s="103"/>
      <c r="FH83" s="103"/>
      <c r="FI83" s="103"/>
      <c r="FJ83" s="103"/>
      <c r="FK83" s="103"/>
      <c r="FL83" s="103"/>
      <c r="FM83" s="103"/>
      <c r="FN83" s="103"/>
      <c r="FO83" s="103"/>
      <c r="FP83" s="103"/>
      <c r="FQ83" s="103"/>
      <c r="FR83" s="103"/>
      <c r="FS83" s="103"/>
      <c r="FT83" s="103"/>
      <c r="FU83" s="103"/>
      <c r="FV83" s="103"/>
      <c r="FW83" s="103"/>
      <c r="FX83" s="103"/>
      <c r="FY83" s="103"/>
      <c r="FZ83" s="103"/>
      <c r="GA83" s="103"/>
      <c r="GB83" s="103"/>
      <c r="GC83" s="103"/>
      <c r="GD83" s="103"/>
      <c r="GE83" s="103"/>
      <c r="GF83" s="103"/>
      <c r="GG83" s="103"/>
      <c r="GH83" s="103"/>
      <c r="GI83" s="103"/>
      <c r="GJ83" s="103"/>
      <c r="GK83" s="103"/>
      <c r="GL83" s="103"/>
      <c r="GM83" s="103"/>
      <c r="GN83" s="103"/>
      <c r="GO83" s="103"/>
      <c r="GP83" s="103"/>
      <c r="GQ83" s="103"/>
      <c r="GR83" s="103"/>
      <c r="GS83" s="103"/>
      <c r="GT83" s="103"/>
      <c r="GU83" s="103"/>
      <c r="GV83" s="103"/>
      <c r="GW83" s="103"/>
      <c r="GX83" s="103"/>
      <c r="GY83" s="103"/>
      <c r="GZ83" s="103"/>
      <c r="HA83" s="103"/>
      <c r="HB83" s="103"/>
      <c r="HC83" s="103"/>
      <c r="HD83" s="103"/>
      <c r="HE83" s="103"/>
      <c r="HF83" s="103"/>
      <c r="HG83" s="103"/>
      <c r="HH83" s="103"/>
      <c r="HI83" s="103"/>
      <c r="HJ83" s="103"/>
      <c r="HK83" s="103"/>
      <c r="HL83" s="103"/>
      <c r="HM83" s="103"/>
      <c r="HN83" s="103"/>
      <c r="HO83" s="103"/>
      <c r="HP83" s="103"/>
      <c r="HQ83" s="103"/>
      <c r="HR83" s="103"/>
      <c r="HS83" s="103"/>
      <c r="HT83" s="103"/>
      <c r="HU83" s="103"/>
      <c r="HV83" s="103"/>
      <c r="HW83" s="103"/>
      <c r="HX83" s="103"/>
      <c r="HY83" s="103"/>
      <c r="HZ83" s="103"/>
      <c r="IA83" s="103"/>
      <c r="IB83" s="103"/>
      <c r="IC83" s="103"/>
      <c r="ID83" s="103"/>
      <c r="IE83" s="103"/>
      <c r="IF83" s="103"/>
      <c r="IG83" s="103"/>
      <c r="IH83" s="103"/>
      <c r="II83" s="103"/>
      <c r="IJ83" s="103"/>
      <c r="IK83" s="103"/>
      <c r="IL83" s="103"/>
      <c r="IM83" s="103"/>
      <c r="IN83" s="103"/>
      <c r="IO83" s="103"/>
      <c r="IP83" s="103"/>
      <c r="IQ83" s="103"/>
      <c r="IR83" s="103"/>
      <c r="IS83" s="103"/>
      <c r="IT83" s="103"/>
      <c r="IU83" s="103"/>
      <c r="IV83" s="103"/>
      <c r="IW83" s="103"/>
    </row>
    <row r="84" customFormat="false" ht="12.75" hidden="false" customHeight="false" outlineLevel="0" collapsed="false">
      <c r="A84" s="103"/>
      <c r="B84" s="77" t="s">
        <v>95</v>
      </c>
      <c r="C84" s="103"/>
      <c r="D84" s="104"/>
      <c r="E84" s="105" t="n">
        <f aca="false">(E65+E74)*E36</f>
        <v>0.206055162874122</v>
      </c>
      <c r="F84" s="105" t="n">
        <f aca="false">(F65+F74)*F36</f>
        <v>0.174267505911572</v>
      </c>
      <c r="G84" s="105" t="n">
        <f aca="false">(G65+G74)*G36</f>
        <v>0.141780767636359</v>
      </c>
      <c r="H84" s="105" t="n">
        <f aca="false">(H65+H74)*H36</f>
        <v>0.122092266184164</v>
      </c>
      <c r="I84" s="105" t="n">
        <f aca="false">(I65+I74)*I36</f>
        <v>0.106925250244802</v>
      </c>
      <c r="J84" s="105" t="n">
        <f aca="false">(J65+J74)*J36</f>
        <v>0.0954862220266672</v>
      </c>
      <c r="K84" s="105" t="n">
        <f aca="false">(K65+K74)*K36</f>
        <v>0.0871395925098928</v>
      </c>
      <c r="L84" s="105" t="n">
        <f aca="false">(L65+L74)*L36</f>
        <v>0.0803819589718884</v>
      </c>
      <c r="M84" s="105" t="n">
        <f aca="false">(M65+M74)*M36</f>
        <v>0.0747910571952227</v>
      </c>
      <c r="N84" s="105" t="n">
        <f aca="false">(N65+N74)*N36</f>
        <v>0.0677255710599992</v>
      </c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3"/>
      <c r="BG84" s="103"/>
      <c r="BH84" s="103"/>
      <c r="BI84" s="103"/>
      <c r="BJ84" s="103"/>
      <c r="BK84" s="103"/>
      <c r="BL84" s="103"/>
      <c r="BM84" s="103"/>
      <c r="BN84" s="103"/>
      <c r="BO84" s="103"/>
      <c r="BP84" s="103"/>
      <c r="BQ84" s="103"/>
      <c r="BR84" s="103"/>
      <c r="BS84" s="103"/>
      <c r="BT84" s="103"/>
      <c r="BU84" s="103"/>
      <c r="BV84" s="103"/>
      <c r="BW84" s="103"/>
      <c r="BX84" s="103"/>
      <c r="BY84" s="103"/>
      <c r="BZ84" s="103"/>
      <c r="CA84" s="103"/>
      <c r="CB84" s="103"/>
      <c r="CC84" s="103"/>
      <c r="CD84" s="103"/>
      <c r="CE84" s="103"/>
      <c r="CF84" s="103"/>
      <c r="CG84" s="103"/>
      <c r="CH84" s="103"/>
      <c r="CI84" s="103"/>
      <c r="CJ84" s="103"/>
      <c r="CK84" s="103"/>
      <c r="CL84" s="103"/>
      <c r="CM84" s="103"/>
      <c r="CN84" s="103"/>
      <c r="CO84" s="103"/>
      <c r="CP84" s="103"/>
      <c r="CQ84" s="103"/>
      <c r="CR84" s="103"/>
      <c r="CS84" s="103"/>
      <c r="CT84" s="103"/>
      <c r="CU84" s="103"/>
      <c r="CV84" s="103"/>
      <c r="CW84" s="103"/>
      <c r="CX84" s="103"/>
      <c r="CY84" s="103"/>
      <c r="CZ84" s="103"/>
      <c r="DA84" s="103"/>
      <c r="DB84" s="103"/>
      <c r="DC84" s="103"/>
      <c r="DD84" s="103"/>
      <c r="DE84" s="103"/>
      <c r="DF84" s="103"/>
      <c r="DG84" s="103"/>
      <c r="DH84" s="103"/>
      <c r="DI84" s="103"/>
      <c r="DJ84" s="103"/>
      <c r="DK84" s="103"/>
      <c r="DL84" s="103"/>
      <c r="DM84" s="103"/>
      <c r="DN84" s="103"/>
      <c r="DO84" s="103"/>
      <c r="DP84" s="103"/>
      <c r="DQ84" s="103"/>
      <c r="DR84" s="103"/>
      <c r="DS84" s="103"/>
      <c r="DT84" s="103"/>
      <c r="DU84" s="103"/>
      <c r="DV84" s="103"/>
      <c r="DW84" s="103"/>
      <c r="DX84" s="103"/>
      <c r="DY84" s="103"/>
      <c r="DZ84" s="103"/>
      <c r="EA84" s="103"/>
      <c r="EB84" s="103"/>
      <c r="EC84" s="103"/>
      <c r="ED84" s="103"/>
      <c r="EE84" s="103"/>
      <c r="EF84" s="103"/>
      <c r="EG84" s="103"/>
      <c r="EH84" s="103"/>
      <c r="EI84" s="103"/>
      <c r="EJ84" s="103"/>
      <c r="EK84" s="103"/>
      <c r="EL84" s="103"/>
      <c r="EM84" s="103"/>
      <c r="EN84" s="103"/>
      <c r="EO84" s="103"/>
      <c r="EP84" s="103"/>
      <c r="EQ84" s="103"/>
      <c r="ER84" s="103"/>
      <c r="ES84" s="103"/>
      <c r="ET84" s="103"/>
      <c r="EU84" s="103"/>
      <c r="EV84" s="103"/>
      <c r="EW84" s="103"/>
      <c r="EX84" s="103"/>
      <c r="EY84" s="103"/>
      <c r="EZ84" s="103"/>
      <c r="FA84" s="103"/>
      <c r="FB84" s="103"/>
      <c r="FC84" s="103"/>
      <c r="FD84" s="103"/>
      <c r="FE84" s="103"/>
      <c r="FF84" s="103"/>
      <c r="FG84" s="103"/>
      <c r="FH84" s="103"/>
      <c r="FI84" s="103"/>
      <c r="FJ84" s="103"/>
      <c r="FK84" s="103"/>
      <c r="FL84" s="103"/>
      <c r="FM84" s="103"/>
      <c r="FN84" s="103"/>
      <c r="FO84" s="103"/>
      <c r="FP84" s="103"/>
      <c r="FQ84" s="103"/>
      <c r="FR84" s="103"/>
      <c r="FS84" s="103"/>
      <c r="FT84" s="103"/>
      <c r="FU84" s="103"/>
      <c r="FV84" s="103"/>
      <c r="FW84" s="103"/>
      <c r="FX84" s="103"/>
      <c r="FY84" s="103"/>
      <c r="FZ84" s="103"/>
      <c r="GA84" s="103"/>
      <c r="GB84" s="103"/>
      <c r="GC84" s="103"/>
      <c r="GD84" s="103"/>
      <c r="GE84" s="103"/>
      <c r="GF84" s="103"/>
      <c r="GG84" s="103"/>
      <c r="GH84" s="103"/>
      <c r="GI84" s="103"/>
      <c r="GJ84" s="103"/>
      <c r="GK84" s="103"/>
      <c r="GL84" s="103"/>
      <c r="GM84" s="103"/>
      <c r="GN84" s="103"/>
      <c r="GO84" s="103"/>
      <c r="GP84" s="103"/>
      <c r="GQ84" s="103"/>
      <c r="GR84" s="103"/>
      <c r="GS84" s="103"/>
      <c r="GT84" s="103"/>
      <c r="GU84" s="103"/>
      <c r="GV84" s="103"/>
      <c r="GW84" s="103"/>
      <c r="GX84" s="103"/>
      <c r="GY84" s="103"/>
      <c r="GZ84" s="103"/>
      <c r="HA84" s="103"/>
      <c r="HB84" s="103"/>
      <c r="HC84" s="103"/>
      <c r="HD84" s="103"/>
      <c r="HE84" s="103"/>
      <c r="HF84" s="103"/>
      <c r="HG84" s="103"/>
      <c r="HH84" s="103"/>
      <c r="HI84" s="103"/>
      <c r="HJ84" s="103"/>
      <c r="HK84" s="103"/>
      <c r="HL84" s="103"/>
      <c r="HM84" s="103"/>
      <c r="HN84" s="103"/>
      <c r="HO84" s="103"/>
      <c r="HP84" s="103"/>
      <c r="HQ84" s="103"/>
      <c r="HR84" s="103"/>
      <c r="HS84" s="103"/>
      <c r="HT84" s="103"/>
      <c r="HU84" s="103"/>
      <c r="HV84" s="103"/>
      <c r="HW84" s="103"/>
      <c r="HX84" s="103"/>
      <c r="HY84" s="103"/>
      <c r="HZ84" s="103"/>
      <c r="IA84" s="103"/>
      <c r="IB84" s="103"/>
      <c r="IC84" s="103"/>
      <c r="ID84" s="103"/>
      <c r="IE84" s="103"/>
      <c r="IF84" s="103"/>
      <c r="IG84" s="103"/>
      <c r="IH84" s="103"/>
      <c r="II84" s="103"/>
      <c r="IJ84" s="103"/>
      <c r="IK84" s="103"/>
      <c r="IL84" s="103"/>
      <c r="IM84" s="103"/>
      <c r="IN84" s="103"/>
      <c r="IO84" s="103"/>
      <c r="IP84" s="103"/>
      <c r="IQ84" s="103"/>
      <c r="IR84" s="103"/>
      <c r="IS84" s="103"/>
      <c r="IT84" s="103"/>
      <c r="IU84" s="103"/>
      <c r="IV84" s="103"/>
      <c r="IW84" s="103"/>
    </row>
    <row r="85" customFormat="false" ht="12.75" hidden="false" customHeight="false" outlineLevel="0" collapsed="false">
      <c r="A85" s="103"/>
      <c r="B85" s="77" t="s">
        <v>96</v>
      </c>
      <c r="C85" s="103"/>
      <c r="D85" s="104"/>
      <c r="E85" s="105" t="n">
        <f aca="false">(E66+E75)*E37</f>
        <v>0.109331404871179</v>
      </c>
      <c r="F85" s="105" t="n">
        <f aca="false">(F66+F75)*F37</f>
        <v>0.0922676398186052</v>
      </c>
      <c r="G85" s="105" t="n">
        <f aca="false">(G66+G75)*G37</f>
        <v>0.0768290199190553</v>
      </c>
      <c r="H85" s="105" t="n">
        <f aca="false">(H66+H75)*H37</f>
        <v>0.0653260791755354</v>
      </c>
      <c r="I85" s="105" t="n">
        <f aca="false">(I66+I75)*I37</f>
        <v>0.0565304864866812</v>
      </c>
      <c r="J85" s="105" t="n">
        <f aca="false">(J66+J75)*J37</f>
        <v>0.0498658699251782</v>
      </c>
      <c r="K85" s="105" t="n">
        <f aca="false">(K66+K75)*K37</f>
        <v>0.0450205731022043</v>
      </c>
      <c r="L85" s="105" t="n">
        <f aca="false">(L66+L75)*L37</f>
        <v>0.0411828246124925</v>
      </c>
      <c r="M85" s="105" t="n">
        <f aca="false">(M66+M75)*M37</f>
        <v>0.0380340511593505</v>
      </c>
      <c r="N85" s="105" t="n">
        <f aca="false">(N66+N75)*N37</f>
        <v>0.0341929619394534</v>
      </c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3"/>
      <c r="BW85" s="103"/>
      <c r="BX85" s="103"/>
      <c r="BY85" s="103"/>
      <c r="BZ85" s="103"/>
      <c r="CA85" s="103"/>
      <c r="CB85" s="103"/>
      <c r="CC85" s="103"/>
      <c r="CD85" s="103"/>
      <c r="CE85" s="103"/>
      <c r="CF85" s="103"/>
      <c r="CG85" s="103"/>
      <c r="CH85" s="103"/>
      <c r="CI85" s="103"/>
      <c r="CJ85" s="103"/>
      <c r="CK85" s="103"/>
      <c r="CL85" s="103"/>
      <c r="CM85" s="103"/>
      <c r="CN85" s="103"/>
      <c r="CO85" s="103"/>
      <c r="CP85" s="103"/>
      <c r="CQ85" s="103"/>
      <c r="CR85" s="103"/>
      <c r="CS85" s="103"/>
      <c r="CT85" s="103"/>
      <c r="CU85" s="103"/>
      <c r="CV85" s="103"/>
      <c r="CW85" s="103"/>
      <c r="CX85" s="103"/>
      <c r="CY85" s="103"/>
      <c r="CZ85" s="103"/>
      <c r="DA85" s="103"/>
      <c r="DB85" s="103"/>
      <c r="DC85" s="103"/>
      <c r="DD85" s="103"/>
      <c r="DE85" s="103"/>
      <c r="DF85" s="103"/>
      <c r="DG85" s="103"/>
      <c r="DH85" s="103"/>
      <c r="DI85" s="103"/>
      <c r="DJ85" s="103"/>
      <c r="DK85" s="103"/>
      <c r="DL85" s="103"/>
      <c r="DM85" s="103"/>
      <c r="DN85" s="103"/>
      <c r="DO85" s="103"/>
      <c r="DP85" s="103"/>
      <c r="DQ85" s="103"/>
      <c r="DR85" s="103"/>
      <c r="DS85" s="103"/>
      <c r="DT85" s="103"/>
      <c r="DU85" s="103"/>
      <c r="DV85" s="103"/>
      <c r="DW85" s="103"/>
      <c r="DX85" s="103"/>
      <c r="DY85" s="103"/>
      <c r="DZ85" s="103"/>
      <c r="EA85" s="103"/>
      <c r="EB85" s="103"/>
      <c r="EC85" s="103"/>
      <c r="ED85" s="103"/>
      <c r="EE85" s="103"/>
      <c r="EF85" s="103"/>
      <c r="EG85" s="103"/>
      <c r="EH85" s="103"/>
      <c r="EI85" s="103"/>
      <c r="EJ85" s="103"/>
      <c r="EK85" s="103"/>
      <c r="EL85" s="103"/>
      <c r="EM85" s="103"/>
      <c r="EN85" s="103"/>
      <c r="EO85" s="103"/>
      <c r="EP85" s="103"/>
      <c r="EQ85" s="103"/>
      <c r="ER85" s="103"/>
      <c r="ES85" s="103"/>
      <c r="ET85" s="103"/>
      <c r="EU85" s="103"/>
      <c r="EV85" s="103"/>
      <c r="EW85" s="103"/>
      <c r="EX85" s="103"/>
      <c r="EY85" s="103"/>
      <c r="EZ85" s="103"/>
      <c r="FA85" s="103"/>
      <c r="FB85" s="103"/>
      <c r="FC85" s="103"/>
      <c r="FD85" s="103"/>
      <c r="FE85" s="103"/>
      <c r="FF85" s="103"/>
      <c r="FG85" s="103"/>
      <c r="FH85" s="103"/>
      <c r="FI85" s="103"/>
      <c r="FJ85" s="103"/>
      <c r="FK85" s="103"/>
      <c r="FL85" s="103"/>
      <c r="FM85" s="103"/>
      <c r="FN85" s="103"/>
      <c r="FO85" s="103"/>
      <c r="FP85" s="103"/>
      <c r="FQ85" s="103"/>
      <c r="FR85" s="103"/>
      <c r="FS85" s="103"/>
      <c r="FT85" s="103"/>
      <c r="FU85" s="103"/>
      <c r="FV85" s="103"/>
      <c r="FW85" s="103"/>
      <c r="FX85" s="103"/>
      <c r="FY85" s="103"/>
      <c r="FZ85" s="103"/>
      <c r="GA85" s="103"/>
      <c r="GB85" s="103"/>
      <c r="GC85" s="103"/>
      <c r="GD85" s="103"/>
      <c r="GE85" s="103"/>
      <c r="GF85" s="103"/>
      <c r="GG85" s="103"/>
      <c r="GH85" s="103"/>
      <c r="GI85" s="103"/>
      <c r="GJ85" s="103"/>
      <c r="GK85" s="103"/>
      <c r="GL85" s="103"/>
      <c r="GM85" s="103"/>
      <c r="GN85" s="103"/>
      <c r="GO85" s="103"/>
      <c r="GP85" s="103"/>
      <c r="GQ85" s="103"/>
      <c r="GR85" s="103"/>
      <c r="GS85" s="103"/>
      <c r="GT85" s="103"/>
      <c r="GU85" s="103"/>
      <c r="GV85" s="103"/>
      <c r="GW85" s="103"/>
      <c r="GX85" s="103"/>
      <c r="GY85" s="103"/>
      <c r="GZ85" s="103"/>
      <c r="HA85" s="103"/>
      <c r="HB85" s="103"/>
      <c r="HC85" s="103"/>
      <c r="HD85" s="103"/>
      <c r="HE85" s="103"/>
      <c r="HF85" s="103"/>
      <c r="HG85" s="103"/>
      <c r="HH85" s="103"/>
      <c r="HI85" s="103"/>
      <c r="HJ85" s="103"/>
      <c r="HK85" s="103"/>
      <c r="HL85" s="103"/>
      <c r="HM85" s="103"/>
      <c r="HN85" s="103"/>
      <c r="HO85" s="103"/>
      <c r="HP85" s="103"/>
      <c r="HQ85" s="103"/>
      <c r="HR85" s="103"/>
      <c r="HS85" s="103"/>
      <c r="HT85" s="103"/>
      <c r="HU85" s="103"/>
      <c r="HV85" s="103"/>
      <c r="HW85" s="103"/>
      <c r="HX85" s="103"/>
      <c r="HY85" s="103"/>
      <c r="HZ85" s="103"/>
      <c r="IA85" s="103"/>
      <c r="IB85" s="103"/>
      <c r="IC85" s="103"/>
      <c r="ID85" s="103"/>
      <c r="IE85" s="103"/>
      <c r="IF85" s="103"/>
      <c r="IG85" s="103"/>
      <c r="IH85" s="103"/>
      <c r="II85" s="103"/>
      <c r="IJ85" s="103"/>
      <c r="IK85" s="103"/>
      <c r="IL85" s="103"/>
      <c r="IM85" s="103"/>
      <c r="IN85" s="103"/>
      <c r="IO85" s="103"/>
      <c r="IP85" s="103"/>
      <c r="IQ85" s="103"/>
      <c r="IR85" s="103"/>
      <c r="IS85" s="103"/>
      <c r="IT85" s="103"/>
      <c r="IU85" s="103"/>
      <c r="IV85" s="103"/>
      <c r="IW85" s="103"/>
    </row>
    <row r="86" customFormat="false" ht="12.75" hidden="false" customHeight="false" outlineLevel="0" collapsed="false">
      <c r="A86" s="103"/>
      <c r="B86" s="77" t="s">
        <v>97</v>
      </c>
      <c r="C86" s="103"/>
      <c r="D86" s="104"/>
      <c r="E86" s="105" t="n">
        <f aca="false">(E67+E76)*E38</f>
        <v>0.0946140758373126</v>
      </c>
      <c r="F86" s="105" t="n">
        <f aca="false">(F67+F76)*F38</f>
        <v>0.0798472998807008</v>
      </c>
      <c r="G86" s="105" t="n">
        <f aca="false">(G67+G76)*G38</f>
        <v>0.0664869048897048</v>
      </c>
      <c r="H86" s="105" t="n">
        <f aca="false">(H67+H76)*H38</f>
        <v>0.0565323990536018</v>
      </c>
      <c r="I86" s="105" t="n">
        <f aca="false">(I67+I76)*I38</f>
        <v>0.0489207994891591</v>
      </c>
      <c r="J86" s="105" t="n">
        <f aca="false">(J67+J76)*J38</f>
        <v>0.0431533208994563</v>
      </c>
      <c r="K86" s="105" t="n">
        <f aca="false">(K67+K76)*K38</f>
        <v>0.0389602596138788</v>
      </c>
      <c r="L86" s="105" t="n">
        <f aca="false">(L67+L76)*L38</f>
        <v>0.0356391184735271</v>
      </c>
      <c r="M86" s="105" t="n">
        <f aca="false">(M67+M76)*M38</f>
        <v>0.0329142079993488</v>
      </c>
      <c r="N86" s="105" t="n">
        <f aca="false">(N67+N76)*N38</f>
        <v>0.029590175831488</v>
      </c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3"/>
      <c r="BW86" s="103"/>
      <c r="BX86" s="103"/>
      <c r="BY86" s="103"/>
      <c r="BZ86" s="103"/>
      <c r="CA86" s="103"/>
      <c r="CB86" s="103"/>
      <c r="CC86" s="103"/>
      <c r="CD86" s="103"/>
      <c r="CE86" s="103"/>
      <c r="CF86" s="103"/>
      <c r="CG86" s="103"/>
      <c r="CH86" s="103"/>
      <c r="CI86" s="103"/>
      <c r="CJ86" s="103"/>
      <c r="CK86" s="103"/>
      <c r="CL86" s="103"/>
      <c r="CM86" s="103"/>
      <c r="CN86" s="103"/>
      <c r="CO86" s="103"/>
      <c r="CP86" s="103"/>
      <c r="CQ86" s="103"/>
      <c r="CR86" s="103"/>
      <c r="CS86" s="103"/>
      <c r="CT86" s="103"/>
      <c r="CU86" s="103"/>
      <c r="CV86" s="103"/>
      <c r="CW86" s="103"/>
      <c r="CX86" s="103"/>
      <c r="CY86" s="103"/>
      <c r="CZ86" s="103"/>
      <c r="DA86" s="103"/>
      <c r="DB86" s="103"/>
      <c r="DC86" s="103"/>
      <c r="DD86" s="103"/>
      <c r="DE86" s="103"/>
      <c r="DF86" s="103"/>
      <c r="DG86" s="103"/>
      <c r="DH86" s="103"/>
      <c r="DI86" s="103"/>
      <c r="DJ86" s="103"/>
      <c r="DK86" s="103"/>
      <c r="DL86" s="103"/>
      <c r="DM86" s="103"/>
      <c r="DN86" s="103"/>
      <c r="DO86" s="103"/>
      <c r="DP86" s="103"/>
      <c r="DQ86" s="103"/>
      <c r="DR86" s="103"/>
      <c r="DS86" s="103"/>
      <c r="DT86" s="103"/>
      <c r="DU86" s="103"/>
      <c r="DV86" s="103"/>
      <c r="DW86" s="103"/>
      <c r="DX86" s="103"/>
      <c r="DY86" s="103"/>
      <c r="DZ86" s="103"/>
      <c r="EA86" s="103"/>
      <c r="EB86" s="103"/>
      <c r="EC86" s="103"/>
      <c r="ED86" s="103"/>
      <c r="EE86" s="103"/>
      <c r="EF86" s="103"/>
      <c r="EG86" s="103"/>
      <c r="EH86" s="103"/>
      <c r="EI86" s="103"/>
      <c r="EJ86" s="103"/>
      <c r="EK86" s="103"/>
      <c r="EL86" s="103"/>
      <c r="EM86" s="103"/>
      <c r="EN86" s="103"/>
      <c r="EO86" s="103"/>
      <c r="EP86" s="103"/>
      <c r="EQ86" s="103"/>
      <c r="ER86" s="103"/>
      <c r="ES86" s="103"/>
      <c r="ET86" s="103"/>
      <c r="EU86" s="103"/>
      <c r="EV86" s="103"/>
      <c r="EW86" s="103"/>
      <c r="EX86" s="103"/>
      <c r="EY86" s="103"/>
      <c r="EZ86" s="103"/>
      <c r="FA86" s="103"/>
      <c r="FB86" s="103"/>
      <c r="FC86" s="103"/>
      <c r="FD86" s="103"/>
      <c r="FE86" s="103"/>
      <c r="FF86" s="103"/>
      <c r="FG86" s="103"/>
      <c r="FH86" s="103"/>
      <c r="FI86" s="103"/>
      <c r="FJ86" s="103"/>
      <c r="FK86" s="103"/>
      <c r="FL86" s="103"/>
      <c r="FM86" s="103"/>
      <c r="FN86" s="103"/>
      <c r="FO86" s="103"/>
      <c r="FP86" s="103"/>
      <c r="FQ86" s="103"/>
      <c r="FR86" s="103"/>
      <c r="FS86" s="103"/>
      <c r="FT86" s="103"/>
      <c r="FU86" s="103"/>
      <c r="FV86" s="103"/>
      <c r="FW86" s="103"/>
      <c r="FX86" s="103"/>
      <c r="FY86" s="103"/>
      <c r="FZ86" s="103"/>
      <c r="GA86" s="103"/>
      <c r="GB86" s="103"/>
      <c r="GC86" s="103"/>
      <c r="GD86" s="103"/>
      <c r="GE86" s="103"/>
      <c r="GF86" s="103"/>
      <c r="GG86" s="103"/>
      <c r="GH86" s="103"/>
      <c r="GI86" s="103"/>
      <c r="GJ86" s="103"/>
      <c r="GK86" s="103"/>
      <c r="GL86" s="103"/>
      <c r="GM86" s="103"/>
      <c r="GN86" s="103"/>
      <c r="GO86" s="103"/>
      <c r="GP86" s="103"/>
      <c r="GQ86" s="103"/>
      <c r="GR86" s="103"/>
      <c r="GS86" s="103"/>
      <c r="GT86" s="103"/>
      <c r="GU86" s="103"/>
      <c r="GV86" s="103"/>
      <c r="GW86" s="103"/>
      <c r="GX86" s="103"/>
      <c r="GY86" s="103"/>
      <c r="GZ86" s="103"/>
      <c r="HA86" s="103"/>
      <c r="HB86" s="103"/>
      <c r="HC86" s="103"/>
      <c r="HD86" s="103"/>
      <c r="HE86" s="103"/>
      <c r="HF86" s="103"/>
      <c r="HG86" s="103"/>
      <c r="HH86" s="103"/>
      <c r="HI86" s="103"/>
      <c r="HJ86" s="103"/>
      <c r="HK86" s="103"/>
      <c r="HL86" s="103"/>
      <c r="HM86" s="103"/>
      <c r="HN86" s="103"/>
      <c r="HO86" s="103"/>
      <c r="HP86" s="103"/>
      <c r="HQ86" s="103"/>
      <c r="HR86" s="103"/>
      <c r="HS86" s="103"/>
      <c r="HT86" s="103"/>
      <c r="HU86" s="103"/>
      <c r="HV86" s="103"/>
      <c r="HW86" s="103"/>
      <c r="HX86" s="103"/>
      <c r="HY86" s="103"/>
      <c r="HZ86" s="103"/>
      <c r="IA86" s="103"/>
      <c r="IB86" s="103"/>
      <c r="IC86" s="103"/>
      <c r="ID86" s="103"/>
      <c r="IE86" s="103"/>
      <c r="IF86" s="103"/>
      <c r="IG86" s="103"/>
      <c r="IH86" s="103"/>
      <c r="II86" s="103"/>
      <c r="IJ86" s="103"/>
      <c r="IK86" s="103"/>
      <c r="IL86" s="103"/>
      <c r="IM86" s="103"/>
      <c r="IN86" s="103"/>
      <c r="IO86" s="103"/>
      <c r="IP86" s="103"/>
      <c r="IQ86" s="103"/>
      <c r="IR86" s="103"/>
      <c r="IS86" s="103"/>
      <c r="IT86" s="103"/>
      <c r="IU86" s="103"/>
      <c r="IV86" s="103"/>
      <c r="IW86" s="103"/>
    </row>
    <row r="87" customFormat="false" ht="12.75" hidden="false" customHeight="false" outlineLevel="0" collapsed="false">
      <c r="A87" s="103"/>
      <c r="B87" s="77" t="s">
        <v>98</v>
      </c>
      <c r="C87" s="103"/>
      <c r="D87" s="104"/>
      <c r="E87" s="105" t="n">
        <f aca="false">(E68+E77)*E39</f>
        <v>0.31388168529762</v>
      </c>
      <c r="F87" s="105" t="n">
        <f aca="false">(F68+F77)*F39</f>
        <v>0.264892985860937</v>
      </c>
      <c r="G87" s="105" t="n">
        <f aca="false">(G68+G77)*G39</f>
        <v>0.220569947677628</v>
      </c>
      <c r="H87" s="105" t="n">
        <f aca="false">(H68+H77)*H39</f>
        <v>0.187545928360316</v>
      </c>
      <c r="I87" s="105" t="n">
        <f aca="false">(I68+I77)*I39</f>
        <v>0.162294487938216</v>
      </c>
      <c r="J87" s="105" t="n">
        <f aca="false">(J68+J77)*J39</f>
        <v>0.143160908884222</v>
      </c>
      <c r="K87" s="105" t="n">
        <f aca="false">(K68+K77)*K39</f>
        <v>0.129250450728542</v>
      </c>
      <c r="L87" s="105" t="n">
        <f aca="false">(L68+L77)*L39</f>
        <v>0.118232582942808</v>
      </c>
      <c r="M87" s="105" t="n">
        <f aca="false">(M68+M77)*M39</f>
        <v>0.109192707170086</v>
      </c>
      <c r="N87" s="105" t="n">
        <f aca="false">(N68+N77)*N39</f>
        <v>0.0981652484162145</v>
      </c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03"/>
      <c r="BM87" s="103"/>
      <c r="BN87" s="103"/>
      <c r="BO87" s="103"/>
      <c r="BP87" s="103"/>
      <c r="BQ87" s="103"/>
      <c r="BR87" s="103"/>
      <c r="BS87" s="103"/>
      <c r="BT87" s="103"/>
      <c r="BU87" s="103"/>
      <c r="BV87" s="103"/>
      <c r="BW87" s="103"/>
      <c r="BX87" s="103"/>
      <c r="BY87" s="103"/>
      <c r="BZ87" s="103"/>
      <c r="CA87" s="103"/>
      <c r="CB87" s="103"/>
      <c r="CC87" s="103"/>
      <c r="CD87" s="103"/>
      <c r="CE87" s="103"/>
      <c r="CF87" s="103"/>
      <c r="CG87" s="103"/>
      <c r="CH87" s="103"/>
      <c r="CI87" s="103"/>
      <c r="CJ87" s="103"/>
      <c r="CK87" s="103"/>
      <c r="CL87" s="103"/>
      <c r="CM87" s="103"/>
      <c r="CN87" s="103"/>
      <c r="CO87" s="103"/>
      <c r="CP87" s="103"/>
      <c r="CQ87" s="103"/>
      <c r="CR87" s="103"/>
      <c r="CS87" s="103"/>
      <c r="CT87" s="103"/>
      <c r="CU87" s="103"/>
      <c r="CV87" s="103"/>
      <c r="CW87" s="103"/>
      <c r="CX87" s="103"/>
      <c r="CY87" s="103"/>
      <c r="CZ87" s="103"/>
      <c r="DA87" s="103"/>
      <c r="DB87" s="103"/>
      <c r="DC87" s="103"/>
      <c r="DD87" s="103"/>
      <c r="DE87" s="103"/>
      <c r="DF87" s="103"/>
      <c r="DG87" s="103"/>
      <c r="DH87" s="103"/>
      <c r="DI87" s="103"/>
      <c r="DJ87" s="103"/>
      <c r="DK87" s="103"/>
      <c r="DL87" s="103"/>
      <c r="DM87" s="103"/>
      <c r="DN87" s="103"/>
      <c r="DO87" s="103"/>
      <c r="DP87" s="103"/>
      <c r="DQ87" s="103"/>
      <c r="DR87" s="103"/>
      <c r="DS87" s="103"/>
      <c r="DT87" s="103"/>
      <c r="DU87" s="103"/>
      <c r="DV87" s="103"/>
      <c r="DW87" s="103"/>
      <c r="DX87" s="103"/>
      <c r="DY87" s="103"/>
      <c r="DZ87" s="103"/>
      <c r="EA87" s="103"/>
      <c r="EB87" s="103"/>
      <c r="EC87" s="103"/>
      <c r="ED87" s="103"/>
      <c r="EE87" s="103"/>
      <c r="EF87" s="103"/>
      <c r="EG87" s="103"/>
      <c r="EH87" s="103"/>
      <c r="EI87" s="103"/>
      <c r="EJ87" s="103"/>
      <c r="EK87" s="103"/>
      <c r="EL87" s="103"/>
      <c r="EM87" s="103"/>
      <c r="EN87" s="103"/>
      <c r="EO87" s="103"/>
      <c r="EP87" s="103"/>
      <c r="EQ87" s="103"/>
      <c r="ER87" s="103"/>
      <c r="ES87" s="103"/>
      <c r="ET87" s="103"/>
      <c r="EU87" s="103"/>
      <c r="EV87" s="103"/>
      <c r="EW87" s="103"/>
      <c r="EX87" s="103"/>
      <c r="EY87" s="103"/>
      <c r="EZ87" s="103"/>
      <c r="FA87" s="103"/>
      <c r="FB87" s="103"/>
      <c r="FC87" s="103"/>
      <c r="FD87" s="103"/>
      <c r="FE87" s="103"/>
      <c r="FF87" s="103"/>
      <c r="FG87" s="103"/>
      <c r="FH87" s="103"/>
      <c r="FI87" s="103"/>
      <c r="FJ87" s="103"/>
      <c r="FK87" s="103"/>
      <c r="FL87" s="103"/>
      <c r="FM87" s="103"/>
      <c r="FN87" s="103"/>
      <c r="FO87" s="103"/>
      <c r="FP87" s="103"/>
      <c r="FQ87" s="103"/>
      <c r="FR87" s="103"/>
      <c r="FS87" s="103"/>
      <c r="FT87" s="103"/>
      <c r="FU87" s="103"/>
      <c r="FV87" s="103"/>
      <c r="FW87" s="103"/>
      <c r="FX87" s="103"/>
      <c r="FY87" s="103"/>
      <c r="FZ87" s="103"/>
      <c r="GA87" s="103"/>
      <c r="GB87" s="103"/>
      <c r="GC87" s="103"/>
      <c r="GD87" s="103"/>
      <c r="GE87" s="103"/>
      <c r="GF87" s="103"/>
      <c r="GG87" s="103"/>
      <c r="GH87" s="103"/>
      <c r="GI87" s="103"/>
      <c r="GJ87" s="103"/>
      <c r="GK87" s="103"/>
      <c r="GL87" s="103"/>
      <c r="GM87" s="103"/>
      <c r="GN87" s="103"/>
      <c r="GO87" s="103"/>
      <c r="GP87" s="103"/>
      <c r="GQ87" s="103"/>
      <c r="GR87" s="103"/>
      <c r="GS87" s="103"/>
      <c r="GT87" s="103"/>
      <c r="GU87" s="103"/>
      <c r="GV87" s="103"/>
      <c r="GW87" s="103"/>
      <c r="GX87" s="103"/>
      <c r="GY87" s="103"/>
      <c r="GZ87" s="103"/>
      <c r="HA87" s="103"/>
      <c r="HB87" s="103"/>
      <c r="HC87" s="103"/>
      <c r="HD87" s="103"/>
      <c r="HE87" s="103"/>
      <c r="HF87" s="103"/>
      <c r="HG87" s="103"/>
      <c r="HH87" s="103"/>
      <c r="HI87" s="103"/>
      <c r="HJ87" s="103"/>
      <c r="HK87" s="103"/>
      <c r="HL87" s="103"/>
      <c r="HM87" s="103"/>
      <c r="HN87" s="103"/>
      <c r="HO87" s="103"/>
      <c r="HP87" s="103"/>
      <c r="HQ87" s="103"/>
      <c r="HR87" s="103"/>
      <c r="HS87" s="103"/>
      <c r="HT87" s="103"/>
      <c r="HU87" s="103"/>
      <c r="HV87" s="103"/>
      <c r="HW87" s="103"/>
      <c r="HX87" s="103"/>
      <c r="HY87" s="103"/>
      <c r="HZ87" s="103"/>
      <c r="IA87" s="103"/>
      <c r="IB87" s="103"/>
      <c r="IC87" s="103"/>
      <c r="ID87" s="103"/>
      <c r="IE87" s="103"/>
      <c r="IF87" s="103"/>
      <c r="IG87" s="103"/>
      <c r="IH87" s="103"/>
      <c r="II87" s="103"/>
      <c r="IJ87" s="103"/>
      <c r="IK87" s="103"/>
      <c r="IL87" s="103"/>
      <c r="IM87" s="103"/>
      <c r="IN87" s="103"/>
      <c r="IO87" s="103"/>
      <c r="IP87" s="103"/>
      <c r="IQ87" s="103"/>
      <c r="IR87" s="103"/>
      <c r="IS87" s="103"/>
      <c r="IT87" s="103"/>
      <c r="IU87" s="103"/>
      <c r="IV87" s="103"/>
      <c r="IW87" s="103"/>
    </row>
    <row r="88" customFormat="false" ht="12.75" hidden="false" customHeight="false" outlineLevel="0" collapsed="false">
      <c r="A88" s="103"/>
      <c r="B88" s="91" t="s">
        <v>102</v>
      </c>
      <c r="C88" s="103"/>
      <c r="D88" s="104"/>
      <c r="E88" s="105" t="n">
        <f aca="false">SUM(E81:E87)</f>
        <v>1.51496725335515</v>
      </c>
      <c r="F88" s="105" t="n">
        <f aca="false">SUM(F81:F87)</f>
        <v>1.22120406130098</v>
      </c>
      <c r="G88" s="105" t="n">
        <f aca="false">SUM(G81:G87)</f>
        <v>0.979503653123894</v>
      </c>
      <c r="H88" s="105" t="n">
        <f aca="false">SUM(H81:H87)</f>
        <v>0.842592341671731</v>
      </c>
      <c r="I88" s="105" t="n">
        <f aca="false">SUM(I81:I87)</f>
        <v>0.739029862180856</v>
      </c>
      <c r="J88" s="105" t="n">
        <f aca="false">SUM(J81:J87)</f>
        <v>0.660977397840309</v>
      </c>
      <c r="K88" s="105" t="n">
        <f aca="false">SUM(K81:K87)</f>
        <v>0.586060445018145</v>
      </c>
      <c r="L88" s="105" t="n">
        <f aca="false">SUM(L81:L87)</f>
        <v>0.539976641213292</v>
      </c>
      <c r="M88" s="105" t="n">
        <f aca="false">SUM(M81:M87)</f>
        <v>0.502443788549874</v>
      </c>
      <c r="N88" s="105" t="n">
        <f aca="false">SUM(N81:N87)</f>
        <v>0.455962390564823</v>
      </c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03"/>
      <c r="BO88" s="103"/>
      <c r="BP88" s="103"/>
      <c r="BQ88" s="103"/>
      <c r="BR88" s="103"/>
      <c r="BS88" s="103"/>
      <c r="BT88" s="103"/>
      <c r="BU88" s="103"/>
      <c r="BV88" s="103"/>
      <c r="BW88" s="103"/>
      <c r="BX88" s="103"/>
      <c r="BY88" s="103"/>
      <c r="BZ88" s="103"/>
      <c r="CA88" s="103"/>
      <c r="CB88" s="103"/>
      <c r="CC88" s="103"/>
      <c r="CD88" s="103"/>
      <c r="CE88" s="103"/>
      <c r="CF88" s="103"/>
      <c r="CG88" s="103"/>
      <c r="CH88" s="103"/>
      <c r="CI88" s="103"/>
      <c r="CJ88" s="103"/>
      <c r="CK88" s="103"/>
      <c r="CL88" s="103"/>
      <c r="CM88" s="103"/>
      <c r="CN88" s="103"/>
      <c r="CO88" s="103"/>
      <c r="CP88" s="103"/>
      <c r="CQ88" s="103"/>
      <c r="CR88" s="103"/>
      <c r="CS88" s="103"/>
      <c r="CT88" s="103"/>
      <c r="CU88" s="103"/>
      <c r="CV88" s="103"/>
      <c r="CW88" s="103"/>
      <c r="CX88" s="103"/>
      <c r="CY88" s="103"/>
      <c r="CZ88" s="103"/>
      <c r="DA88" s="103"/>
      <c r="DB88" s="103"/>
      <c r="DC88" s="103"/>
      <c r="DD88" s="103"/>
      <c r="DE88" s="103"/>
      <c r="DF88" s="103"/>
      <c r="DG88" s="103"/>
      <c r="DH88" s="103"/>
      <c r="DI88" s="103"/>
      <c r="DJ88" s="103"/>
      <c r="DK88" s="103"/>
      <c r="DL88" s="103"/>
      <c r="DM88" s="103"/>
      <c r="DN88" s="103"/>
      <c r="DO88" s="103"/>
      <c r="DP88" s="103"/>
      <c r="DQ88" s="103"/>
      <c r="DR88" s="103"/>
      <c r="DS88" s="103"/>
      <c r="DT88" s="103"/>
      <c r="DU88" s="103"/>
      <c r="DV88" s="103"/>
      <c r="DW88" s="103"/>
      <c r="DX88" s="103"/>
      <c r="DY88" s="103"/>
      <c r="DZ88" s="103"/>
      <c r="EA88" s="103"/>
      <c r="EB88" s="103"/>
      <c r="EC88" s="103"/>
      <c r="ED88" s="103"/>
      <c r="EE88" s="103"/>
      <c r="EF88" s="103"/>
      <c r="EG88" s="103"/>
      <c r="EH88" s="103"/>
      <c r="EI88" s="103"/>
      <c r="EJ88" s="103"/>
      <c r="EK88" s="103"/>
      <c r="EL88" s="103"/>
      <c r="EM88" s="103"/>
      <c r="EN88" s="103"/>
      <c r="EO88" s="103"/>
      <c r="EP88" s="103"/>
      <c r="EQ88" s="103"/>
      <c r="ER88" s="103"/>
      <c r="ES88" s="103"/>
      <c r="ET88" s="103"/>
      <c r="EU88" s="103"/>
      <c r="EV88" s="103"/>
      <c r="EW88" s="103"/>
      <c r="EX88" s="103"/>
      <c r="EY88" s="103"/>
      <c r="EZ88" s="103"/>
      <c r="FA88" s="103"/>
      <c r="FB88" s="103"/>
      <c r="FC88" s="103"/>
      <c r="FD88" s="103"/>
      <c r="FE88" s="103"/>
      <c r="FF88" s="103"/>
      <c r="FG88" s="103"/>
      <c r="FH88" s="103"/>
      <c r="FI88" s="103"/>
      <c r="FJ88" s="103"/>
      <c r="FK88" s="103"/>
      <c r="FL88" s="103"/>
      <c r="FM88" s="103"/>
      <c r="FN88" s="103"/>
      <c r="FO88" s="103"/>
      <c r="FP88" s="103"/>
      <c r="FQ88" s="103"/>
      <c r="FR88" s="103"/>
      <c r="FS88" s="103"/>
      <c r="FT88" s="103"/>
      <c r="FU88" s="103"/>
      <c r="FV88" s="103"/>
      <c r="FW88" s="103"/>
      <c r="FX88" s="103"/>
      <c r="FY88" s="103"/>
      <c r="FZ88" s="103"/>
      <c r="GA88" s="103"/>
      <c r="GB88" s="103"/>
      <c r="GC88" s="103"/>
      <c r="GD88" s="103"/>
      <c r="GE88" s="103"/>
      <c r="GF88" s="103"/>
      <c r="GG88" s="103"/>
      <c r="GH88" s="103"/>
      <c r="GI88" s="103"/>
      <c r="GJ88" s="103"/>
      <c r="GK88" s="103"/>
      <c r="GL88" s="103"/>
      <c r="GM88" s="103"/>
      <c r="GN88" s="103"/>
      <c r="GO88" s="103"/>
      <c r="GP88" s="103"/>
      <c r="GQ88" s="103"/>
      <c r="GR88" s="103"/>
      <c r="GS88" s="103"/>
      <c r="GT88" s="103"/>
      <c r="GU88" s="103"/>
      <c r="GV88" s="103"/>
      <c r="GW88" s="103"/>
      <c r="GX88" s="103"/>
      <c r="GY88" s="103"/>
      <c r="GZ88" s="103"/>
      <c r="HA88" s="103"/>
      <c r="HB88" s="103"/>
      <c r="HC88" s="103"/>
      <c r="HD88" s="103"/>
      <c r="HE88" s="103"/>
      <c r="HF88" s="103"/>
      <c r="HG88" s="103"/>
      <c r="HH88" s="103"/>
      <c r="HI88" s="103"/>
      <c r="HJ88" s="103"/>
      <c r="HK88" s="103"/>
      <c r="HL88" s="103"/>
      <c r="HM88" s="103"/>
      <c r="HN88" s="103"/>
      <c r="HO88" s="103"/>
      <c r="HP88" s="103"/>
      <c r="HQ88" s="103"/>
      <c r="HR88" s="103"/>
      <c r="HS88" s="103"/>
      <c r="HT88" s="103"/>
      <c r="HU88" s="103"/>
      <c r="HV88" s="103"/>
      <c r="HW88" s="103"/>
      <c r="HX88" s="103"/>
      <c r="HY88" s="103"/>
      <c r="HZ88" s="103"/>
      <c r="IA88" s="103"/>
      <c r="IB88" s="103"/>
      <c r="IC88" s="103"/>
      <c r="ID88" s="103"/>
      <c r="IE88" s="103"/>
      <c r="IF88" s="103"/>
      <c r="IG88" s="103"/>
      <c r="IH88" s="103"/>
      <c r="II88" s="103"/>
      <c r="IJ88" s="103"/>
      <c r="IK88" s="103"/>
      <c r="IL88" s="103"/>
      <c r="IM88" s="103"/>
      <c r="IN88" s="103"/>
      <c r="IO88" s="103"/>
      <c r="IP88" s="103"/>
      <c r="IQ88" s="103"/>
      <c r="IR88" s="103"/>
      <c r="IS88" s="103"/>
      <c r="IT88" s="103"/>
      <c r="IU88" s="103"/>
      <c r="IV88" s="103"/>
      <c r="IW88" s="103"/>
    </row>
    <row r="89" customFormat="false" ht="12.75" hidden="false" customHeight="false" outlineLevel="0" collapsed="false">
      <c r="A89" s="103"/>
      <c r="C89" s="103"/>
      <c r="D89" s="104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  <c r="IR89" s="103"/>
      <c r="IS89" s="103"/>
      <c r="IT89" s="103"/>
      <c r="IU89" s="103"/>
      <c r="IV89" s="103"/>
      <c r="IW89" s="103"/>
    </row>
    <row r="90" customFormat="false" ht="12.75" hidden="false" customHeight="false" outlineLevel="0" collapsed="false">
      <c r="D90" s="83"/>
      <c r="E90" s="92"/>
      <c r="F90" s="92"/>
      <c r="G90" s="92"/>
      <c r="H90" s="92"/>
      <c r="I90" s="92"/>
      <c r="J90" s="92"/>
      <c r="K90" s="92"/>
      <c r="L90" s="92"/>
      <c r="M90" s="92"/>
      <c r="N90" s="92"/>
    </row>
    <row r="91" customFormat="false" ht="12.75" hidden="false" customHeight="false" outlineLevel="0" collapsed="false">
      <c r="A91" s="108"/>
      <c r="B91" s="109"/>
      <c r="C91" s="109"/>
      <c r="D91" s="109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09"/>
      <c r="BR91" s="109"/>
      <c r="BS91" s="109"/>
      <c r="BT91" s="109"/>
      <c r="BU91" s="109"/>
      <c r="BV91" s="109"/>
      <c r="BW91" s="109"/>
      <c r="BX91" s="109"/>
      <c r="BY91" s="109"/>
      <c r="BZ91" s="109"/>
      <c r="CA91" s="109"/>
      <c r="CB91" s="109"/>
      <c r="CC91" s="109"/>
      <c r="CD91" s="109"/>
      <c r="CE91" s="109"/>
      <c r="CF91" s="109"/>
      <c r="CG91" s="109"/>
      <c r="CH91" s="109"/>
      <c r="CI91" s="109"/>
      <c r="CJ91" s="109"/>
      <c r="CK91" s="109"/>
      <c r="CL91" s="109"/>
      <c r="CM91" s="109"/>
      <c r="CN91" s="109"/>
      <c r="CO91" s="109"/>
      <c r="CP91" s="109"/>
      <c r="CQ91" s="109"/>
      <c r="CR91" s="109"/>
      <c r="CS91" s="109"/>
      <c r="CT91" s="109"/>
      <c r="CU91" s="109"/>
      <c r="CV91" s="109"/>
      <c r="CW91" s="109"/>
      <c r="CX91" s="109"/>
      <c r="CY91" s="109"/>
      <c r="CZ91" s="109"/>
      <c r="DA91" s="109"/>
      <c r="DB91" s="109"/>
      <c r="DC91" s="109"/>
      <c r="DD91" s="109"/>
      <c r="DE91" s="109"/>
      <c r="DF91" s="109"/>
      <c r="DG91" s="109"/>
      <c r="DH91" s="109"/>
      <c r="DI91" s="109"/>
      <c r="DJ91" s="109"/>
      <c r="DK91" s="109"/>
      <c r="DL91" s="109"/>
      <c r="DM91" s="109"/>
      <c r="DN91" s="109"/>
      <c r="DO91" s="109"/>
      <c r="DP91" s="109"/>
      <c r="DQ91" s="109"/>
      <c r="DR91" s="109"/>
      <c r="DS91" s="109"/>
      <c r="DT91" s="109"/>
      <c r="DU91" s="109"/>
      <c r="DV91" s="109"/>
      <c r="DW91" s="109"/>
      <c r="DX91" s="109"/>
      <c r="DY91" s="109"/>
      <c r="DZ91" s="109"/>
      <c r="EA91" s="109"/>
      <c r="EB91" s="109"/>
      <c r="EC91" s="109"/>
      <c r="ED91" s="109"/>
      <c r="EE91" s="109"/>
      <c r="EF91" s="109"/>
      <c r="EG91" s="109"/>
      <c r="EH91" s="109"/>
      <c r="EI91" s="109"/>
      <c r="EJ91" s="109"/>
      <c r="EK91" s="109"/>
      <c r="EL91" s="109"/>
      <c r="EM91" s="109"/>
      <c r="EN91" s="109"/>
      <c r="EO91" s="109"/>
      <c r="EP91" s="109"/>
      <c r="EQ91" s="109"/>
      <c r="ER91" s="109"/>
      <c r="ES91" s="109"/>
      <c r="ET91" s="109"/>
      <c r="EU91" s="109"/>
      <c r="EV91" s="109"/>
      <c r="EW91" s="109"/>
      <c r="EX91" s="109"/>
      <c r="EY91" s="109"/>
      <c r="EZ91" s="109"/>
      <c r="FA91" s="109"/>
      <c r="FB91" s="109"/>
      <c r="FC91" s="109"/>
      <c r="FD91" s="109"/>
      <c r="FE91" s="109"/>
      <c r="FF91" s="109"/>
      <c r="FG91" s="109"/>
      <c r="FH91" s="109"/>
      <c r="FI91" s="109"/>
      <c r="FJ91" s="109"/>
      <c r="FK91" s="109"/>
      <c r="FL91" s="109"/>
      <c r="FM91" s="109"/>
      <c r="FN91" s="109"/>
      <c r="FO91" s="109"/>
      <c r="FP91" s="109"/>
      <c r="FQ91" s="109"/>
      <c r="FR91" s="109"/>
      <c r="FS91" s="109"/>
      <c r="FT91" s="109"/>
      <c r="FU91" s="109"/>
      <c r="FV91" s="109"/>
      <c r="FW91" s="109"/>
      <c r="FX91" s="109"/>
      <c r="FY91" s="109"/>
      <c r="FZ91" s="109"/>
      <c r="GA91" s="109"/>
      <c r="GB91" s="109"/>
      <c r="GC91" s="109"/>
      <c r="GD91" s="109"/>
      <c r="GE91" s="109"/>
      <c r="GF91" s="109"/>
      <c r="GG91" s="109"/>
      <c r="GH91" s="109"/>
      <c r="GI91" s="109"/>
      <c r="GJ91" s="109"/>
      <c r="GK91" s="109"/>
      <c r="GL91" s="109"/>
      <c r="GM91" s="109"/>
      <c r="GN91" s="109"/>
      <c r="GO91" s="109"/>
      <c r="GP91" s="109"/>
      <c r="GQ91" s="109"/>
      <c r="GR91" s="109"/>
      <c r="GS91" s="109"/>
      <c r="GT91" s="109"/>
      <c r="GU91" s="109"/>
      <c r="GV91" s="109"/>
      <c r="GW91" s="109"/>
      <c r="GX91" s="109"/>
      <c r="GY91" s="109"/>
      <c r="GZ91" s="109"/>
      <c r="HA91" s="109"/>
      <c r="HB91" s="109"/>
      <c r="HC91" s="109"/>
      <c r="HD91" s="109"/>
      <c r="HE91" s="109"/>
      <c r="HF91" s="109"/>
      <c r="HG91" s="109"/>
      <c r="HH91" s="109"/>
      <c r="HI91" s="109"/>
      <c r="HJ91" s="109"/>
      <c r="HK91" s="109"/>
      <c r="HL91" s="109"/>
      <c r="HM91" s="109"/>
      <c r="HN91" s="109"/>
      <c r="HO91" s="109"/>
      <c r="HP91" s="109"/>
      <c r="HQ91" s="109"/>
      <c r="HR91" s="109"/>
      <c r="HS91" s="109"/>
      <c r="HT91" s="109"/>
      <c r="HU91" s="109"/>
      <c r="HV91" s="109"/>
      <c r="HW91" s="109"/>
      <c r="HX91" s="109"/>
      <c r="HY91" s="109"/>
      <c r="HZ91" s="109"/>
      <c r="IA91" s="109"/>
      <c r="IB91" s="109"/>
      <c r="IC91" s="109"/>
      <c r="ID91" s="109"/>
      <c r="IE91" s="109"/>
      <c r="IF91" s="109"/>
      <c r="IG91" s="109"/>
      <c r="IH91" s="109"/>
      <c r="II91" s="109"/>
      <c r="IJ91" s="109"/>
      <c r="IK91" s="109"/>
      <c r="IL91" s="109"/>
      <c r="IM91" s="109"/>
      <c r="IN91" s="109"/>
      <c r="IO91" s="109"/>
      <c r="IP91" s="109"/>
      <c r="IQ91" s="109"/>
      <c r="IR91" s="109"/>
      <c r="IS91" s="109"/>
      <c r="IT91" s="109"/>
      <c r="IU91" s="109"/>
      <c r="IV91" s="109"/>
      <c r="IW91" s="109"/>
    </row>
    <row r="92" customFormat="false" ht="12.75" hidden="false" customHeight="false" outlineLevel="0" collapsed="false">
      <c r="A92" s="109"/>
      <c r="B92" s="109"/>
      <c r="C92" s="108"/>
      <c r="D92" s="111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  <c r="BA92" s="109"/>
      <c r="BB92" s="109"/>
      <c r="BC92" s="109"/>
      <c r="BD92" s="109"/>
      <c r="BE92" s="109"/>
      <c r="BF92" s="109"/>
      <c r="BG92" s="109"/>
      <c r="BH92" s="109"/>
      <c r="BI92" s="109"/>
      <c r="BJ92" s="109"/>
      <c r="BK92" s="109"/>
      <c r="BL92" s="109"/>
      <c r="BM92" s="109"/>
      <c r="BN92" s="109"/>
      <c r="BO92" s="109"/>
      <c r="BP92" s="109"/>
      <c r="BQ92" s="109"/>
      <c r="BR92" s="109"/>
      <c r="BS92" s="109"/>
      <c r="BT92" s="109"/>
      <c r="BU92" s="109"/>
      <c r="BV92" s="109"/>
      <c r="BW92" s="109"/>
      <c r="BX92" s="109"/>
      <c r="BY92" s="109"/>
      <c r="BZ92" s="109"/>
      <c r="CA92" s="109"/>
      <c r="CB92" s="109"/>
      <c r="CC92" s="109"/>
      <c r="CD92" s="109"/>
      <c r="CE92" s="109"/>
      <c r="CF92" s="109"/>
      <c r="CG92" s="109"/>
      <c r="CH92" s="109"/>
      <c r="CI92" s="109"/>
      <c r="CJ92" s="109"/>
      <c r="CK92" s="109"/>
      <c r="CL92" s="109"/>
      <c r="CM92" s="109"/>
      <c r="CN92" s="109"/>
      <c r="CO92" s="109"/>
      <c r="CP92" s="109"/>
      <c r="CQ92" s="109"/>
      <c r="CR92" s="109"/>
      <c r="CS92" s="109"/>
      <c r="CT92" s="109"/>
      <c r="CU92" s="109"/>
      <c r="CV92" s="109"/>
      <c r="CW92" s="109"/>
      <c r="CX92" s="109"/>
      <c r="CY92" s="109"/>
      <c r="CZ92" s="109"/>
      <c r="DA92" s="109"/>
      <c r="DB92" s="109"/>
      <c r="DC92" s="109"/>
      <c r="DD92" s="109"/>
      <c r="DE92" s="109"/>
      <c r="DF92" s="109"/>
      <c r="DG92" s="109"/>
      <c r="DH92" s="109"/>
      <c r="DI92" s="109"/>
      <c r="DJ92" s="109"/>
      <c r="DK92" s="109"/>
      <c r="DL92" s="109"/>
      <c r="DM92" s="109"/>
      <c r="DN92" s="109"/>
      <c r="DO92" s="109"/>
      <c r="DP92" s="109"/>
      <c r="DQ92" s="109"/>
      <c r="DR92" s="109"/>
      <c r="DS92" s="109"/>
      <c r="DT92" s="109"/>
      <c r="DU92" s="109"/>
      <c r="DV92" s="109"/>
      <c r="DW92" s="109"/>
      <c r="DX92" s="109"/>
      <c r="DY92" s="109"/>
      <c r="DZ92" s="109"/>
      <c r="EA92" s="109"/>
      <c r="EB92" s="109"/>
      <c r="EC92" s="109"/>
      <c r="ED92" s="109"/>
      <c r="EE92" s="109"/>
      <c r="EF92" s="109"/>
      <c r="EG92" s="109"/>
      <c r="EH92" s="109"/>
      <c r="EI92" s="109"/>
      <c r="EJ92" s="109"/>
      <c r="EK92" s="109"/>
      <c r="EL92" s="109"/>
      <c r="EM92" s="109"/>
      <c r="EN92" s="109"/>
      <c r="EO92" s="109"/>
      <c r="EP92" s="109"/>
      <c r="EQ92" s="109"/>
      <c r="ER92" s="109"/>
      <c r="ES92" s="109"/>
      <c r="ET92" s="109"/>
      <c r="EU92" s="109"/>
      <c r="EV92" s="109"/>
      <c r="EW92" s="109"/>
      <c r="EX92" s="109"/>
      <c r="EY92" s="109"/>
      <c r="EZ92" s="109"/>
      <c r="FA92" s="109"/>
      <c r="FB92" s="109"/>
      <c r="FC92" s="109"/>
      <c r="FD92" s="109"/>
      <c r="FE92" s="109"/>
      <c r="FF92" s="109"/>
      <c r="FG92" s="109"/>
      <c r="FH92" s="109"/>
      <c r="FI92" s="109"/>
      <c r="FJ92" s="109"/>
      <c r="FK92" s="109"/>
      <c r="FL92" s="109"/>
      <c r="FM92" s="109"/>
      <c r="FN92" s="109"/>
      <c r="FO92" s="109"/>
      <c r="FP92" s="109"/>
      <c r="FQ92" s="109"/>
      <c r="FR92" s="109"/>
      <c r="FS92" s="109"/>
      <c r="FT92" s="109"/>
      <c r="FU92" s="109"/>
      <c r="FV92" s="109"/>
      <c r="FW92" s="109"/>
      <c r="FX92" s="109"/>
      <c r="FY92" s="109"/>
      <c r="FZ92" s="109"/>
      <c r="GA92" s="109"/>
      <c r="GB92" s="109"/>
      <c r="GC92" s="109"/>
      <c r="GD92" s="109"/>
      <c r="GE92" s="109"/>
      <c r="GF92" s="109"/>
      <c r="GG92" s="109"/>
      <c r="GH92" s="109"/>
      <c r="GI92" s="109"/>
      <c r="GJ92" s="109"/>
      <c r="GK92" s="109"/>
      <c r="GL92" s="109"/>
      <c r="GM92" s="109"/>
      <c r="GN92" s="109"/>
      <c r="GO92" s="109"/>
      <c r="GP92" s="109"/>
      <c r="GQ92" s="109"/>
      <c r="GR92" s="109"/>
      <c r="GS92" s="109"/>
      <c r="GT92" s="109"/>
      <c r="GU92" s="109"/>
      <c r="GV92" s="109"/>
      <c r="GW92" s="109"/>
      <c r="GX92" s="109"/>
      <c r="GY92" s="109"/>
      <c r="GZ92" s="109"/>
      <c r="HA92" s="109"/>
      <c r="HB92" s="109"/>
      <c r="HC92" s="109"/>
      <c r="HD92" s="109"/>
      <c r="HE92" s="109"/>
      <c r="HF92" s="109"/>
      <c r="HG92" s="109"/>
      <c r="HH92" s="109"/>
      <c r="HI92" s="109"/>
      <c r="HJ92" s="109"/>
      <c r="HK92" s="109"/>
      <c r="HL92" s="109"/>
      <c r="HM92" s="109"/>
      <c r="HN92" s="109"/>
      <c r="HO92" s="109"/>
      <c r="HP92" s="109"/>
      <c r="HQ92" s="109"/>
      <c r="HR92" s="109"/>
      <c r="HS92" s="109"/>
      <c r="HT92" s="109"/>
      <c r="HU92" s="109"/>
      <c r="HV92" s="109"/>
      <c r="HW92" s="109"/>
      <c r="HX92" s="109"/>
      <c r="HY92" s="109"/>
      <c r="HZ92" s="109"/>
      <c r="IA92" s="109"/>
      <c r="IB92" s="109"/>
      <c r="IC92" s="109"/>
      <c r="ID92" s="109"/>
      <c r="IE92" s="109"/>
      <c r="IF92" s="109"/>
      <c r="IG92" s="109"/>
      <c r="IH92" s="109"/>
      <c r="II92" s="109"/>
      <c r="IJ92" s="109"/>
      <c r="IK92" s="109"/>
      <c r="IL92" s="109"/>
      <c r="IM92" s="109"/>
      <c r="IN92" s="109"/>
      <c r="IO92" s="109"/>
      <c r="IP92" s="109"/>
      <c r="IQ92" s="109"/>
      <c r="IR92" s="109"/>
      <c r="IS92" s="109"/>
      <c r="IT92" s="109"/>
      <c r="IU92" s="109"/>
      <c r="IV92" s="109"/>
      <c r="IW92" s="109"/>
    </row>
    <row r="93" customFormat="false" ht="17.25" hidden="false" customHeight="true" outlineLevel="0" collapsed="false">
      <c r="E93" s="92"/>
      <c r="F93" s="92"/>
      <c r="G93" s="92"/>
      <c r="H93" s="92"/>
      <c r="I93" s="92"/>
      <c r="J93" s="92"/>
      <c r="K93" s="92"/>
      <c r="L93" s="92"/>
      <c r="M93" s="92"/>
      <c r="N93" s="92"/>
    </row>
    <row r="94" customFormat="false" ht="13.5" hidden="false" customHeight="false" outlineLevel="0" collapsed="false">
      <c r="A94" s="112" t="s">
        <v>113</v>
      </c>
      <c r="B94" s="112" t="s">
        <v>114</v>
      </c>
      <c r="C94" s="112"/>
      <c r="D94" s="112" t="s">
        <v>104</v>
      </c>
      <c r="E94" s="113" t="n">
        <f aca="false">E88</f>
        <v>1.51496725335515</v>
      </c>
      <c r="F94" s="113" t="n">
        <f aca="false">F88</f>
        <v>1.22120406130098</v>
      </c>
      <c r="G94" s="113" t="n">
        <f aca="false">G88</f>
        <v>0.979503653123894</v>
      </c>
      <c r="H94" s="113" t="n">
        <f aca="false">H88</f>
        <v>0.842592341671731</v>
      </c>
      <c r="I94" s="113" t="n">
        <f aca="false">I88</f>
        <v>0.739029862180856</v>
      </c>
      <c r="J94" s="113" t="n">
        <f aca="false">J88</f>
        <v>0.660977397840309</v>
      </c>
      <c r="K94" s="113" t="n">
        <f aca="false">K88</f>
        <v>0.586060445018145</v>
      </c>
      <c r="L94" s="113" t="n">
        <f aca="false">L88</f>
        <v>0.539976641213292</v>
      </c>
      <c r="M94" s="113" t="n">
        <f aca="false">M88</f>
        <v>0.502443788549874</v>
      </c>
      <c r="N94" s="113" t="n">
        <f aca="false">N88</f>
        <v>0.455962390564823</v>
      </c>
    </row>
    <row r="95" customFormat="false" ht="12.75" hidden="false" customHeight="false" outlineLevel="0" collapsed="false">
      <c r="B95" s="77" t="s">
        <v>115</v>
      </c>
      <c r="D95" s="91" t="s">
        <v>104</v>
      </c>
      <c r="E95" s="92" t="n">
        <f aca="false">-E51</f>
        <v>-1.4078347684597</v>
      </c>
      <c r="F95" s="92" t="n">
        <f aca="false">-F51</f>
        <v>-0.988203543209392</v>
      </c>
      <c r="G95" s="92" t="n">
        <f aca="false">-G51</f>
        <v>-0.800549214021902</v>
      </c>
      <c r="H95" s="92" t="n">
        <f aca="false">-H51</f>
        <v>-0.677077935869609</v>
      </c>
      <c r="I95" s="92" t="n">
        <f aca="false">-I51</f>
        <v>-0.596114597545903</v>
      </c>
      <c r="J95" s="92" t="n">
        <f aca="false">-J51</f>
        <v>-0.538567921457641</v>
      </c>
      <c r="K95" s="92" t="n">
        <f aca="false">-K51</f>
        <v>-0.494703675664762</v>
      </c>
      <c r="L95" s="92" t="n">
        <f aca="false">-L51</f>
        <v>-0.454802606057692</v>
      </c>
      <c r="M95" s="92" t="n">
        <f aca="false">-M51</f>
        <v>-0.423726701562928</v>
      </c>
      <c r="N95" s="92" t="n">
        <f aca="false">-N51</f>
        <v>-0.386200368358904</v>
      </c>
    </row>
    <row r="96" customFormat="false" ht="12.75" hidden="false" customHeight="false" outlineLevel="0" collapsed="false">
      <c r="B96" s="77" t="s">
        <v>116</v>
      </c>
      <c r="D96" s="91" t="s">
        <v>104</v>
      </c>
      <c r="E96" s="92" t="n">
        <f aca="false">SUM(E94:E95)</f>
        <v>0.107132484895447</v>
      </c>
      <c r="F96" s="92" t="n">
        <f aca="false">SUM(F94:F95)</f>
        <v>0.233000518091583</v>
      </c>
      <c r="G96" s="92" t="n">
        <f aca="false">SUM(G94:G95)</f>
        <v>0.178954439101992</v>
      </c>
      <c r="H96" s="92" t="n">
        <f aca="false">SUM(H94:H95)</f>
        <v>0.165514405802122</v>
      </c>
      <c r="I96" s="92" t="n">
        <f aca="false">SUM(I94:I95)</f>
        <v>0.142915264634952</v>
      </c>
      <c r="J96" s="92" t="n">
        <f aca="false">SUM(J94:J95)</f>
        <v>0.122409476382667</v>
      </c>
      <c r="K96" s="92" t="n">
        <f aca="false">SUM(K94:K95)</f>
        <v>0.0913567693533824</v>
      </c>
      <c r="L96" s="92" t="n">
        <f aca="false">SUM(L94:L95)</f>
        <v>0.0851740351556</v>
      </c>
      <c r="M96" s="92" t="n">
        <f aca="false">SUM(M94:M95)</f>
        <v>0.0787170869869454</v>
      </c>
      <c r="N96" s="92" t="n">
        <f aca="false">SUM(N94:N95)</f>
        <v>0.0697620222059192</v>
      </c>
    </row>
    <row r="97" customFormat="false" ht="12.75" hidden="false" customHeight="false" outlineLevel="0" collapsed="false">
      <c r="E97" s="92"/>
      <c r="F97" s="92"/>
      <c r="G97" s="92"/>
      <c r="H97" s="92"/>
      <c r="I97" s="92"/>
      <c r="J97" s="92"/>
      <c r="K97" s="92"/>
      <c r="L97" s="92"/>
      <c r="M97" s="92"/>
      <c r="N97" s="92"/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52" fitToWidth="1" fitToHeight="1" pageOrder="downThenOver" orientation="portrait" blackAndWhite="false" draft="false" cellComments="none" horizontalDpi="300" verticalDpi="300" copies="1"/>
  <headerFooter differentFirst="false" differentOddEven="false">
    <oddHeader>&amp;CSan Arroyo Plant Analysis</oddHeader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0.66015625" defaultRowHeight="12.75" customHeight="true" zeroHeight="false" outlineLevelRow="0" outlineLevelCol="0"/>
  <cols>
    <col collapsed="false" customWidth="true" hidden="false" outlineLevel="0" max="1" min="1" style="77" width="15.32"/>
    <col collapsed="false" customWidth="true" hidden="false" outlineLevel="0" max="2" min="2" style="77" width="19.82"/>
    <col collapsed="false" customWidth="true" hidden="false" outlineLevel="0" max="3" min="3" style="77" width="15.66"/>
    <col collapsed="false" customWidth="true" hidden="false" outlineLevel="0" max="4" min="4" style="77" width="25.5"/>
    <col collapsed="false" customWidth="true" hidden="false" outlineLevel="0" max="5" min="5" style="77" width="15.5"/>
    <col collapsed="false" customWidth="true" hidden="false" outlineLevel="0" max="6" min="6" style="77" width="14.33"/>
    <col collapsed="false" customWidth="true" hidden="false" outlineLevel="0" max="7" min="7" style="77" width="15.82"/>
    <col collapsed="false" customWidth="true" hidden="false" outlineLevel="0" max="8" min="8" style="77" width="13.82"/>
    <col collapsed="false" customWidth="true" hidden="false" outlineLevel="0" max="10" min="9" style="77" width="14.99"/>
    <col collapsed="false" customWidth="true" hidden="false" outlineLevel="0" max="11" min="11" style="77" width="14.15"/>
    <col collapsed="false" customWidth="true" hidden="false" outlineLevel="0" max="12" min="12" style="77" width="13.82"/>
    <col collapsed="false" customWidth="true" hidden="false" outlineLevel="0" max="13" min="13" style="77" width="14.99"/>
    <col collapsed="false" customWidth="true" hidden="false" outlineLevel="0" max="14" min="14" style="77" width="14.66"/>
    <col collapsed="false" customWidth="false" hidden="false" outlineLevel="0" max="257" min="15" style="77" width="10.66"/>
  </cols>
  <sheetData>
    <row r="1" customFormat="false" ht="15.75" hidden="false" customHeight="false" outlineLevel="0" collapsed="false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.75" hidden="false" customHeight="false" outlineLevel="0" collapsed="false">
      <c r="E2" s="78" t="n">
        <f aca="false">YEAR(Inputs!E39)</f>
        <v>2001</v>
      </c>
      <c r="F2" s="78" t="n">
        <f aca="false">YEAR(Inputs!F39)</f>
        <v>2002</v>
      </c>
      <c r="G2" s="78" t="n">
        <f aca="false">YEAR(Inputs!G39)</f>
        <v>2003</v>
      </c>
      <c r="H2" s="78" t="n">
        <f aca="false">YEAR(Inputs!H39)</f>
        <v>2004</v>
      </c>
      <c r="I2" s="78" t="n">
        <f aca="false">YEAR(Inputs!I39)</f>
        <v>2005</v>
      </c>
      <c r="J2" s="78" t="n">
        <f aca="false">YEAR(Inputs!J39)</f>
        <v>2006</v>
      </c>
      <c r="K2" s="78" t="n">
        <f aca="false">YEAR(Inputs!K39)</f>
        <v>2007</v>
      </c>
      <c r="L2" s="78" t="n">
        <f aca="false">YEAR(Inputs!L39)</f>
        <v>2008</v>
      </c>
      <c r="M2" s="78" t="n">
        <f aca="false">YEAR(Inputs!M39)</f>
        <v>2009</v>
      </c>
      <c r="N2" s="78" t="n">
        <f aca="false">YEAR(Inputs!N39)</f>
        <v>2010</v>
      </c>
      <c r="O2" s="79"/>
    </row>
    <row r="3" customFormat="false" ht="12.75" hidden="false" customHeight="false" outlineLevel="0" collapsed="false">
      <c r="A3" s="77" t="s">
        <v>76</v>
      </c>
    </row>
    <row r="4" customFormat="false" ht="12.75" hidden="false" customHeight="false" outlineLevel="0" collapsed="false">
      <c r="B4" s="77" t="s">
        <v>77</v>
      </c>
      <c r="C4" s="77" t="s">
        <v>78</v>
      </c>
      <c r="D4" s="80" t="s">
        <v>79</v>
      </c>
      <c r="E4" s="81" t="n">
        <f aca="false">Curves!J6</f>
        <v>5.549375</v>
      </c>
      <c r="F4" s="81" t="n">
        <f aca="false">Curves!K6</f>
        <v>4.06079166666667</v>
      </c>
      <c r="G4" s="81" t="n">
        <f aca="false">Curves!L6</f>
        <v>3.683375</v>
      </c>
      <c r="H4" s="81" t="n">
        <f aca="false">Curves!M6</f>
        <v>3.555875</v>
      </c>
      <c r="I4" s="81" t="n">
        <f aca="false">Curves!N6</f>
        <v>3.54295833333333</v>
      </c>
      <c r="J4" s="81" t="n">
        <f aca="false">Curves!O6</f>
        <v>3.55295833333333</v>
      </c>
      <c r="K4" s="81" t="n">
        <f aca="false">Curves!P6</f>
        <v>3.58191666666667</v>
      </c>
      <c r="L4" s="81" t="n">
        <f aca="false">Curves!Q6</f>
        <v>3.62108333333333</v>
      </c>
      <c r="M4" s="81" t="n">
        <f aca="false">Curves!R6</f>
        <v>3.69108333333333</v>
      </c>
      <c r="N4" s="81" t="n">
        <f aca="false">Curves!S6</f>
        <v>3.78108333333333</v>
      </c>
    </row>
    <row r="5" customFormat="false" ht="12.75" hidden="false" customHeight="false" outlineLevel="0" collapsed="false">
      <c r="B5" s="77" t="s">
        <v>80</v>
      </c>
      <c r="C5" s="77" t="s">
        <v>78</v>
      </c>
      <c r="D5" s="82" t="n">
        <v>0.75</v>
      </c>
      <c r="E5" s="81" t="n">
        <f aca="false">E4*$D$5</f>
        <v>4.16203125</v>
      </c>
      <c r="F5" s="81" t="n">
        <f aca="false">F4*$D$5</f>
        <v>3.04559375</v>
      </c>
      <c r="G5" s="81" t="n">
        <f aca="false">G4*$D$5</f>
        <v>2.76253125</v>
      </c>
      <c r="H5" s="81" t="n">
        <f aca="false">H4*$D$5</f>
        <v>2.66690625</v>
      </c>
      <c r="I5" s="81" t="n">
        <f aca="false">I4*$D$5</f>
        <v>2.65721875</v>
      </c>
      <c r="J5" s="81" t="n">
        <f aca="false">J4*$D$5</f>
        <v>2.66471875</v>
      </c>
      <c r="K5" s="81" t="n">
        <f aca="false">K4*$D$5</f>
        <v>2.6864375</v>
      </c>
      <c r="L5" s="81" t="n">
        <f aca="false">L4*$D$5</f>
        <v>2.7158125</v>
      </c>
      <c r="M5" s="81" t="n">
        <f aca="false">M4*$D$5</f>
        <v>2.7683125</v>
      </c>
      <c r="N5" s="81" t="n">
        <f aca="false">N4*$D$5</f>
        <v>2.8358125</v>
      </c>
    </row>
    <row r="6" customFormat="false" ht="12.75" hidden="false" customHeight="false" outlineLevel="0" collapsed="false">
      <c r="B6" s="77" t="s">
        <v>81</v>
      </c>
      <c r="C6" s="77" t="s">
        <v>78</v>
      </c>
      <c r="D6" s="83"/>
      <c r="E6" s="81" t="n">
        <f aca="false">E4</f>
        <v>5.549375</v>
      </c>
      <c r="F6" s="81" t="n">
        <f aca="false">F4</f>
        <v>4.06079166666667</v>
      </c>
      <c r="G6" s="81" t="n">
        <f aca="false">G4</f>
        <v>3.683375</v>
      </c>
      <c r="H6" s="81" t="n">
        <f aca="false">H4</f>
        <v>3.555875</v>
      </c>
      <c r="I6" s="81" t="n">
        <f aca="false">I4</f>
        <v>3.54295833333333</v>
      </c>
      <c r="J6" s="81" t="n">
        <f aca="false">J4</f>
        <v>3.55295833333333</v>
      </c>
      <c r="K6" s="81" t="n">
        <f aca="false">K4</f>
        <v>3.58191666666667</v>
      </c>
      <c r="L6" s="81" t="n">
        <f aca="false">L4</f>
        <v>3.62108333333333</v>
      </c>
      <c r="M6" s="81" t="n">
        <f aca="false">M4</f>
        <v>3.69108333333333</v>
      </c>
      <c r="N6" s="81" t="n">
        <f aca="false">N4</f>
        <v>3.78108333333333</v>
      </c>
    </row>
    <row r="7" customFormat="false" ht="12.75" hidden="false" customHeight="false" outlineLevel="0" collapsed="false">
      <c r="D7" s="83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customFormat="false" ht="12.75" hidden="false" customHeight="false" outlineLevel="0" collapsed="false">
      <c r="A8" s="2" t="s">
        <v>41</v>
      </c>
      <c r="B8" s="2"/>
      <c r="C8" s="84" t="s">
        <v>82</v>
      </c>
      <c r="D8" s="83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customFormat="false" ht="12.75" hidden="false" customHeight="false" outlineLevel="0" collapsed="false">
      <c r="A9" s="34" t="str">
        <f aca="false">Inputs!A14</f>
        <v>Beartooth</v>
      </c>
      <c r="B9" s="0"/>
      <c r="C9" s="85" t="n">
        <v>0</v>
      </c>
      <c r="D9" s="83"/>
      <c r="E9" s="86" t="n">
        <f aca="false">$C9*Inputs!E43</f>
        <v>0</v>
      </c>
      <c r="F9" s="86" t="n">
        <f aca="false">$C9*Inputs!F43</f>
        <v>0</v>
      </c>
      <c r="G9" s="86" t="n">
        <f aca="false">$C9*Inputs!G43</f>
        <v>0</v>
      </c>
      <c r="H9" s="86" t="n">
        <f aca="false">$C9*Inputs!H43</f>
        <v>0</v>
      </c>
      <c r="I9" s="86" t="n">
        <f aca="false">$C9*Inputs!I43</f>
        <v>0</v>
      </c>
      <c r="J9" s="86" t="n">
        <f aca="false">$C9*Inputs!J43</f>
        <v>0</v>
      </c>
      <c r="K9" s="86" t="n">
        <f aca="false">$C9*Inputs!K43</f>
        <v>0</v>
      </c>
      <c r="L9" s="86" t="n">
        <f aca="false">$C9*Inputs!L43</f>
        <v>0</v>
      </c>
      <c r="M9" s="86" t="n">
        <f aca="false">$C9*Inputs!M43</f>
        <v>0</v>
      </c>
      <c r="N9" s="86" t="n">
        <f aca="false">$C9*Inputs!N43</f>
        <v>0</v>
      </c>
    </row>
    <row r="10" customFormat="false" ht="12.75" hidden="false" customHeight="false" outlineLevel="0" collapsed="false">
      <c r="A10" s="34" t="str">
        <f aca="false">Inputs!A15</f>
        <v>Crescendo</v>
      </c>
      <c r="B10" s="0"/>
      <c r="C10" s="85" t="n">
        <v>0</v>
      </c>
      <c r="D10" s="83"/>
      <c r="E10" s="86" t="n">
        <f aca="false">$C10*Inputs!E44</f>
        <v>0</v>
      </c>
      <c r="F10" s="86" t="n">
        <f aca="false">$C10*Inputs!F44</f>
        <v>0</v>
      </c>
      <c r="G10" s="86" t="n">
        <f aca="false">$C10*Inputs!G44</f>
        <v>0</v>
      </c>
      <c r="H10" s="86" t="n">
        <f aca="false">$C10*Inputs!H44</f>
        <v>0</v>
      </c>
      <c r="I10" s="86" t="n">
        <f aca="false">$C10*Inputs!I44</f>
        <v>0</v>
      </c>
      <c r="J10" s="86" t="n">
        <f aca="false">$C10*Inputs!J44</f>
        <v>0</v>
      </c>
      <c r="K10" s="86" t="n">
        <f aca="false">$C10*Inputs!K44</f>
        <v>0</v>
      </c>
      <c r="L10" s="86" t="n">
        <f aca="false">$C10*Inputs!L44</f>
        <v>0</v>
      </c>
      <c r="M10" s="86" t="n">
        <f aca="false">$C10*Inputs!M44</f>
        <v>0</v>
      </c>
      <c r="N10" s="86" t="n">
        <f aca="false">$C10*Inputs!N44</f>
        <v>0</v>
      </c>
    </row>
    <row r="11" customFormat="false" ht="12.75" hidden="false" customHeight="false" outlineLevel="0" collapsed="false">
      <c r="A11" s="34" t="str">
        <f aca="false">Inputs!A16</f>
        <v>D&amp;G Roustabout</v>
      </c>
      <c r="B11" s="0"/>
      <c r="C11" s="85" t="n">
        <v>1</v>
      </c>
      <c r="D11" s="83"/>
      <c r="E11" s="86" t="n">
        <f aca="false">$C11*Inputs!E45</f>
        <v>0.3</v>
      </c>
      <c r="F11" s="86" t="n">
        <f aca="false">$C11*Inputs!F45</f>
        <v>0.277100824168875</v>
      </c>
      <c r="G11" s="86" t="n">
        <f aca="false">$C11*Inputs!G45</f>
        <v>0.255949555850233</v>
      </c>
      <c r="H11" s="86" t="n">
        <f aca="false">$C11*Inputs!H45</f>
        <v>0.23641277623919</v>
      </c>
      <c r="I11" s="86" t="n">
        <f aca="false">$C11*Inputs!I45</f>
        <v>0.218367250466438</v>
      </c>
      <c r="J11" s="86" t="n">
        <f aca="false">$C11*Inputs!J45</f>
        <v>0.201699150252471</v>
      </c>
      <c r="K11" s="86" t="n">
        <f aca="false">$C11*Inputs!K45</f>
        <v>0.186303335897072</v>
      </c>
      <c r="L11" s="86" t="n">
        <f aca="false">$C11*Inputs!L45</f>
        <v>0.172082693074965</v>
      </c>
      <c r="M11" s="86" t="n">
        <f aca="false">$C11*Inputs!M45</f>
        <v>0.158947520254241</v>
      </c>
      <c r="N11" s="86" t="n">
        <f aca="false">$C11*Inputs!N45</f>
        <v>0.146814962873497</v>
      </c>
    </row>
    <row r="12" customFormat="false" ht="12.75" hidden="false" customHeight="false" outlineLevel="0" collapsed="false">
      <c r="A12" s="34" t="str">
        <f aca="false">Inputs!A17</f>
        <v>Hallwood</v>
      </c>
      <c r="B12" s="0"/>
      <c r="C12" s="85" t="n">
        <v>0</v>
      </c>
      <c r="D12" s="83"/>
      <c r="E12" s="86" t="n">
        <f aca="false">$C12*Inputs!E46</f>
        <v>0</v>
      </c>
      <c r="F12" s="86" t="n">
        <f aca="false">$C12*Inputs!F46</f>
        <v>0</v>
      </c>
      <c r="G12" s="86" t="n">
        <f aca="false">$C12*Inputs!G46</f>
        <v>0</v>
      </c>
      <c r="H12" s="86" t="n">
        <f aca="false">$C12*Inputs!H46</f>
        <v>0</v>
      </c>
      <c r="I12" s="86" t="n">
        <f aca="false">$C12*Inputs!I46</f>
        <v>0</v>
      </c>
      <c r="J12" s="86" t="n">
        <f aca="false">$C12*Inputs!J46</f>
        <v>0</v>
      </c>
      <c r="K12" s="86" t="n">
        <f aca="false">$C12*Inputs!K46</f>
        <v>0</v>
      </c>
      <c r="L12" s="86" t="n">
        <f aca="false">$C12*Inputs!L46</f>
        <v>0</v>
      </c>
      <c r="M12" s="86" t="n">
        <f aca="false">$C12*Inputs!M46</f>
        <v>0</v>
      </c>
      <c r="N12" s="86" t="n">
        <f aca="false">$C12*Inputs!N46</f>
        <v>0</v>
      </c>
    </row>
    <row r="13" customFormat="false" ht="12.75" hidden="false" customHeight="false" outlineLevel="0" collapsed="false">
      <c r="A13" s="34" t="str">
        <f aca="false">Inputs!A18</f>
        <v>Lone Mountain/Premier</v>
      </c>
      <c r="B13" s="0"/>
      <c r="C13" s="85" t="n">
        <v>0</v>
      </c>
      <c r="D13" s="83"/>
      <c r="E13" s="86" t="n">
        <f aca="false">$C13*Inputs!E47</f>
        <v>0</v>
      </c>
      <c r="F13" s="86" t="n">
        <f aca="false">$C13*Inputs!F47</f>
        <v>0</v>
      </c>
      <c r="G13" s="86" t="n">
        <f aca="false">$C13*Inputs!G47</f>
        <v>0</v>
      </c>
      <c r="H13" s="86" t="n">
        <f aca="false">$C13*Inputs!H47</f>
        <v>0</v>
      </c>
      <c r="I13" s="86" t="n">
        <f aca="false">$C13*Inputs!I47</f>
        <v>0</v>
      </c>
      <c r="J13" s="86" t="n">
        <f aca="false">$C13*Inputs!J47</f>
        <v>0</v>
      </c>
      <c r="K13" s="86" t="n">
        <f aca="false">$C13*Inputs!K47</f>
        <v>0</v>
      </c>
      <c r="L13" s="86" t="n">
        <f aca="false">$C13*Inputs!L47</f>
        <v>0</v>
      </c>
      <c r="M13" s="86" t="n">
        <f aca="false">$C13*Inputs!M47</f>
        <v>0</v>
      </c>
      <c r="N13" s="86" t="n">
        <f aca="false">$C13*Inputs!N47</f>
        <v>0</v>
      </c>
    </row>
    <row r="14" customFormat="false" ht="12.75" hidden="false" customHeight="false" outlineLevel="0" collapsed="false">
      <c r="A14" s="34" t="str">
        <f aca="false">Inputs!A19</f>
        <v>National Fuels</v>
      </c>
      <c r="B14" s="0"/>
      <c r="C14" s="85" t="n">
        <v>0</v>
      </c>
      <c r="D14" s="83"/>
      <c r="E14" s="86" t="n">
        <f aca="false">$C14*Inputs!E48</f>
        <v>0</v>
      </c>
      <c r="F14" s="86" t="n">
        <f aca="false">$C14*Inputs!F48</f>
        <v>0</v>
      </c>
      <c r="G14" s="86" t="n">
        <f aca="false">$C14*Inputs!G48</f>
        <v>0</v>
      </c>
      <c r="H14" s="86" t="n">
        <f aca="false">$C14*Inputs!H48</f>
        <v>0</v>
      </c>
      <c r="I14" s="86" t="n">
        <f aca="false">$C14*Inputs!I48</f>
        <v>0</v>
      </c>
      <c r="J14" s="86" t="n">
        <f aca="false">$C14*Inputs!J48</f>
        <v>0</v>
      </c>
      <c r="K14" s="86" t="n">
        <f aca="false">$C14*Inputs!K48</f>
        <v>0</v>
      </c>
      <c r="L14" s="86" t="n">
        <f aca="false">$C14*Inputs!L48</f>
        <v>0</v>
      </c>
      <c r="M14" s="86" t="n">
        <f aca="false">$C14*Inputs!M48</f>
        <v>0</v>
      </c>
      <c r="N14" s="86" t="n">
        <f aca="false">$C14*Inputs!N48</f>
        <v>0</v>
      </c>
    </row>
    <row r="15" customFormat="false" ht="12.75" hidden="false" customHeight="false" outlineLevel="0" collapsed="false">
      <c r="A15" s="34" t="str">
        <f aca="false">Inputs!A20</f>
        <v>Northstar</v>
      </c>
      <c r="B15" s="0"/>
      <c r="C15" s="85" t="n">
        <v>0</v>
      </c>
      <c r="D15" s="83"/>
      <c r="E15" s="86" t="n">
        <f aca="false">$C15*Inputs!E49</f>
        <v>0</v>
      </c>
      <c r="F15" s="86" t="n">
        <f aca="false">$C15*Inputs!F49</f>
        <v>0</v>
      </c>
      <c r="G15" s="86" t="n">
        <f aca="false">$C15*Inputs!G49</f>
        <v>0</v>
      </c>
      <c r="H15" s="86" t="n">
        <f aca="false">$C15*Inputs!H49</f>
        <v>0</v>
      </c>
      <c r="I15" s="86" t="n">
        <f aca="false">$C15*Inputs!I49</f>
        <v>0</v>
      </c>
      <c r="J15" s="86" t="n">
        <f aca="false">$C15*Inputs!J49</f>
        <v>0</v>
      </c>
      <c r="K15" s="86" t="n">
        <f aca="false">$C15*Inputs!K49</f>
        <v>0</v>
      </c>
      <c r="L15" s="86" t="n">
        <f aca="false">$C15*Inputs!L49</f>
        <v>0</v>
      </c>
      <c r="M15" s="86" t="n">
        <f aca="false">$C15*Inputs!M49</f>
        <v>0</v>
      </c>
      <c r="N15" s="86" t="n">
        <f aca="false">$C15*Inputs!N49</f>
        <v>0</v>
      </c>
    </row>
    <row r="16" customFormat="false" ht="12.75" hidden="false" customHeight="false" outlineLevel="0" collapsed="false">
      <c r="A16" s="34" t="str">
        <f aca="false">Inputs!A21</f>
        <v>Tom Brown</v>
      </c>
      <c r="B16" s="0"/>
      <c r="C16" s="85" t="n">
        <v>0</v>
      </c>
      <c r="D16" s="83"/>
      <c r="E16" s="86" t="n">
        <f aca="false">$C16*Inputs!E50</f>
        <v>0</v>
      </c>
      <c r="F16" s="86" t="n">
        <f aca="false">$C16*Inputs!F50</f>
        <v>0</v>
      </c>
      <c r="G16" s="86" t="n">
        <f aca="false">$C16*Inputs!G50</f>
        <v>0</v>
      </c>
      <c r="H16" s="86" t="n">
        <f aca="false">$C16*Inputs!H50</f>
        <v>0</v>
      </c>
      <c r="I16" s="86" t="n">
        <f aca="false">$C16*Inputs!I50</f>
        <v>0</v>
      </c>
      <c r="J16" s="86" t="n">
        <f aca="false">$C16*Inputs!J50</f>
        <v>0</v>
      </c>
      <c r="K16" s="86" t="n">
        <f aca="false">$C16*Inputs!K50</f>
        <v>0</v>
      </c>
      <c r="L16" s="86" t="n">
        <f aca="false">$C16*Inputs!L50</f>
        <v>0</v>
      </c>
      <c r="M16" s="86" t="n">
        <f aca="false">$C16*Inputs!M50</f>
        <v>0</v>
      </c>
      <c r="N16" s="86" t="n">
        <f aca="false">$C16*Inputs!N50</f>
        <v>0</v>
      </c>
    </row>
    <row r="17" customFormat="false" ht="12.75" hidden="false" customHeight="false" outlineLevel="0" collapsed="false">
      <c r="A17" s="34" t="str">
        <f aca="false">Inputs!A22</f>
        <v>Trend Oil</v>
      </c>
      <c r="B17" s="0"/>
      <c r="C17" s="85" t="n">
        <v>0</v>
      </c>
      <c r="D17" s="83"/>
      <c r="E17" s="86" t="n">
        <f aca="false">$C17*Inputs!E51</f>
        <v>0</v>
      </c>
      <c r="F17" s="86" t="n">
        <f aca="false">$C17*Inputs!F51</f>
        <v>0</v>
      </c>
      <c r="G17" s="86" t="n">
        <f aca="false">$C17*Inputs!G51</f>
        <v>0</v>
      </c>
      <c r="H17" s="86" t="n">
        <f aca="false">$C17*Inputs!H51</f>
        <v>0</v>
      </c>
      <c r="I17" s="86" t="n">
        <f aca="false">$C17*Inputs!I51</f>
        <v>0</v>
      </c>
      <c r="J17" s="86" t="n">
        <f aca="false">$C17*Inputs!J51</f>
        <v>0</v>
      </c>
      <c r="K17" s="86" t="n">
        <f aca="false">$C17*Inputs!K51</f>
        <v>0</v>
      </c>
      <c r="L17" s="86" t="n">
        <f aca="false">$C17*Inputs!L51</f>
        <v>0</v>
      </c>
      <c r="M17" s="86" t="n">
        <f aca="false">$C17*Inputs!M51</f>
        <v>0</v>
      </c>
      <c r="N17" s="86" t="n">
        <f aca="false">$C17*Inputs!N51</f>
        <v>0</v>
      </c>
    </row>
    <row r="18" customFormat="false" ht="12.75" hidden="false" customHeight="false" outlineLevel="0" collapsed="false">
      <c r="A18" s="41" t="s">
        <v>29</v>
      </c>
      <c r="B18" s="20"/>
      <c r="C18" s="87" t="n">
        <v>0</v>
      </c>
      <c r="D18" s="88"/>
      <c r="E18" s="89" t="n">
        <f aca="false">$C18*Inputs!E52</f>
        <v>0</v>
      </c>
      <c r="F18" s="89" t="n">
        <f aca="false">$C18*Inputs!F52</f>
        <v>0</v>
      </c>
      <c r="G18" s="89" t="n">
        <f aca="false">$C18*Inputs!G52</f>
        <v>0</v>
      </c>
      <c r="H18" s="89" t="n">
        <f aca="false">$C18*Inputs!H52</f>
        <v>0</v>
      </c>
      <c r="I18" s="89" t="n">
        <f aca="false">$C18*Inputs!I52</f>
        <v>0</v>
      </c>
      <c r="J18" s="89" t="n">
        <f aca="false">$C18*Inputs!J52</f>
        <v>0</v>
      </c>
      <c r="K18" s="89" t="n">
        <f aca="false">$C18*Inputs!K52</f>
        <v>0</v>
      </c>
      <c r="L18" s="89" t="n">
        <f aca="false">$C18*Inputs!L52</f>
        <v>0</v>
      </c>
      <c r="M18" s="89" t="n">
        <f aca="false">$C18*Inputs!M52</f>
        <v>0</v>
      </c>
      <c r="N18" s="89" t="n">
        <f aca="false">$C18*Inputs!N52</f>
        <v>0</v>
      </c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</row>
    <row r="19" customFormat="false" ht="12.75" hidden="false" customHeight="false" outlineLevel="0" collapsed="false">
      <c r="D19" s="83"/>
      <c r="E19" s="81" t="n">
        <f aca="false">SUM(E9:E18)</f>
        <v>0.3</v>
      </c>
      <c r="F19" s="81" t="n">
        <f aca="false">SUM(F9:F18)</f>
        <v>0.277100824168875</v>
      </c>
      <c r="G19" s="81" t="n">
        <f aca="false">SUM(G9:G18)</f>
        <v>0.255949555850233</v>
      </c>
      <c r="H19" s="81" t="n">
        <f aca="false">SUM(H9:H18)</f>
        <v>0.23641277623919</v>
      </c>
      <c r="I19" s="81" t="n">
        <f aca="false">SUM(I9:I18)</f>
        <v>0.218367250466438</v>
      </c>
      <c r="J19" s="81" t="n">
        <f aca="false">SUM(J9:J18)</f>
        <v>0.201699150252471</v>
      </c>
      <c r="K19" s="81" t="n">
        <f aca="false">SUM(K9:K18)</f>
        <v>0.186303335897072</v>
      </c>
      <c r="L19" s="81" t="n">
        <f aca="false">SUM(L9:L18)</f>
        <v>0.172082693074965</v>
      </c>
      <c r="M19" s="81" t="n">
        <f aca="false">SUM(M9:M18)</f>
        <v>0.158947520254241</v>
      </c>
      <c r="N19" s="81" t="n">
        <f aca="false">SUM(N9:N18)</f>
        <v>0.146814962873497</v>
      </c>
    </row>
    <row r="20" customFormat="false" ht="12.75" hidden="false" customHeight="false" outlineLevel="0" collapsed="false">
      <c r="D20" s="83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customFormat="false" ht="12.75" hidden="false" customHeight="false" outlineLevel="0" collapsed="false">
      <c r="A21" s="77" t="s">
        <v>83</v>
      </c>
    </row>
    <row r="22" customFormat="false" ht="12.75" hidden="false" customHeight="false" outlineLevel="0" collapsed="false">
      <c r="B22" s="77" t="s">
        <v>84</v>
      </c>
      <c r="C22" s="91" t="s">
        <v>85</v>
      </c>
      <c r="E22" s="92" t="n">
        <f aca="false">E19</f>
        <v>0.3</v>
      </c>
      <c r="F22" s="92" t="n">
        <f aca="false">F19</f>
        <v>0.277100824168875</v>
      </c>
      <c r="G22" s="92" t="n">
        <f aca="false">G19</f>
        <v>0.255949555850233</v>
      </c>
      <c r="H22" s="92" t="n">
        <f aca="false">H19</f>
        <v>0.23641277623919</v>
      </c>
      <c r="I22" s="92" t="n">
        <f aca="false">I19</f>
        <v>0.218367250466438</v>
      </c>
      <c r="J22" s="92" t="n">
        <f aca="false">J19</f>
        <v>0.201699150252471</v>
      </c>
      <c r="K22" s="92" t="n">
        <f aca="false">K19</f>
        <v>0.186303335897072</v>
      </c>
      <c r="L22" s="92" t="n">
        <f aca="false">L19</f>
        <v>0.172082693074965</v>
      </c>
      <c r="M22" s="92" t="n">
        <f aca="false">M19</f>
        <v>0.158947520254241</v>
      </c>
      <c r="N22" s="92" t="n">
        <f aca="false">N19</f>
        <v>0.146814962873497</v>
      </c>
    </row>
    <row r="23" customFormat="false" ht="12.75" hidden="false" customHeight="false" outlineLevel="0" collapsed="false">
      <c r="B23" s="77" t="s">
        <v>84</v>
      </c>
      <c r="C23" s="91" t="s">
        <v>86</v>
      </c>
      <c r="D23" s="0"/>
      <c r="E23" s="92" t="n">
        <f aca="false">SUMPRODUCT(E9:E18,Inputs!$C$43:$C$52)</f>
        <v>0.3</v>
      </c>
      <c r="F23" s="92" t="n">
        <f aca="false">SUMPRODUCT(F9:F18,Inputs!$C$43:$C$52)</f>
        <v>0.277100824168875</v>
      </c>
      <c r="G23" s="92" t="n">
        <f aca="false">SUMPRODUCT(G9:G18,Inputs!$C$43:$C$52)</f>
        <v>0.255949555850233</v>
      </c>
      <c r="H23" s="92" t="n">
        <f aca="false">SUMPRODUCT(H9:H18,Inputs!$C$43:$C$52)</f>
        <v>0.23641277623919</v>
      </c>
      <c r="I23" s="92" t="n">
        <f aca="false">SUMPRODUCT(I9:I18,Inputs!$C$43:$C$52)</f>
        <v>0.218367250466438</v>
      </c>
      <c r="J23" s="92" t="n">
        <f aca="false">SUMPRODUCT(J9:J18,Inputs!$C$43:$C$52)</f>
        <v>0.201699150252471</v>
      </c>
      <c r="K23" s="92" t="n">
        <f aca="false">SUMPRODUCT(K9:K18,Inputs!$C$43:$C$52)</f>
        <v>0.186303335897072</v>
      </c>
      <c r="L23" s="92" t="n">
        <f aca="false">SUMPRODUCT(L9:L18,Inputs!$C$43:$C$52)</f>
        <v>0.172082693074965</v>
      </c>
      <c r="M23" s="92" t="n">
        <f aca="false">SUMPRODUCT(M9:M18,Inputs!$C$43:$C$52)</f>
        <v>0.158947520254241</v>
      </c>
      <c r="N23" s="92" t="n">
        <f aca="false">SUMPRODUCT(N9:N18,Inputs!$C$43:$C$52)</f>
        <v>0.146814962873497</v>
      </c>
    </row>
    <row r="24" customFormat="false" ht="12.75" hidden="false" customHeight="false" outlineLevel="0" collapsed="false">
      <c r="A24" s="93" t="s">
        <v>87</v>
      </c>
      <c r="B24" s="77" t="str">
        <f aca="false">B33</f>
        <v>C2</v>
      </c>
      <c r="C24" s="91" t="s">
        <v>88</v>
      </c>
      <c r="D24" s="94" t="n">
        <v>0.9744</v>
      </c>
      <c r="E24" s="92" t="n">
        <f aca="false">+$D24*E$22</f>
        <v>0.29232</v>
      </c>
      <c r="F24" s="92" t="n">
        <f aca="false">+$D24*F$22</f>
        <v>0.270007043070152</v>
      </c>
      <c r="G24" s="92" t="n">
        <f aca="false">+$D24*G$22</f>
        <v>0.249397247220467</v>
      </c>
      <c r="H24" s="92" t="n">
        <f aca="false">+$D24*H$22</f>
        <v>0.230360609167467</v>
      </c>
      <c r="I24" s="92" t="n">
        <f aca="false">+$D24*I$22</f>
        <v>0.212777048854498</v>
      </c>
      <c r="J24" s="92" t="n">
        <f aca="false">+$D24*J$22</f>
        <v>0.196535652006008</v>
      </c>
      <c r="K24" s="92" t="n">
        <f aca="false">+$D24*K$22</f>
        <v>0.181533970498107</v>
      </c>
      <c r="L24" s="92" t="n">
        <f aca="false">+$D24*L$22</f>
        <v>0.167677376132245</v>
      </c>
      <c r="M24" s="92" t="n">
        <f aca="false">+$D24*M$22</f>
        <v>0.154878463735732</v>
      </c>
      <c r="N24" s="92" t="n">
        <f aca="false">+$D24*N$22</f>
        <v>0.143056499823936</v>
      </c>
    </row>
    <row r="25" customFormat="false" ht="12.75" hidden="false" customHeight="false" outlineLevel="0" collapsed="false">
      <c r="A25" s="93" t="s">
        <v>89</v>
      </c>
      <c r="B25" s="77" t="str">
        <f aca="false">B34</f>
        <v>C3</v>
      </c>
      <c r="C25" s="91" t="s">
        <v>88</v>
      </c>
      <c r="D25" s="94" t="n">
        <v>0.3547</v>
      </c>
      <c r="E25" s="92" t="n">
        <f aca="false">+$D25*E$22</f>
        <v>0.10641</v>
      </c>
      <c r="F25" s="92" t="n">
        <f aca="false">+$D25*F$22</f>
        <v>0.0982876623327001</v>
      </c>
      <c r="G25" s="92" t="n">
        <f aca="false">+$D25*G$22</f>
        <v>0.0907853074600777</v>
      </c>
      <c r="H25" s="92" t="n">
        <f aca="false">+$D25*H$22</f>
        <v>0.0838556117320408</v>
      </c>
      <c r="I25" s="92" t="n">
        <f aca="false">+$D25*I$22</f>
        <v>0.0774548637404457</v>
      </c>
      <c r="J25" s="92" t="n">
        <f aca="false">+$D25*J$22</f>
        <v>0.0715426885945515</v>
      </c>
      <c r="K25" s="92" t="n">
        <f aca="false">+$D25*K$22</f>
        <v>0.0660817932426913</v>
      </c>
      <c r="L25" s="92" t="n">
        <f aca="false">+$D25*L$22</f>
        <v>0.0610377312336899</v>
      </c>
      <c r="M25" s="92" t="n">
        <f aca="false">+$D25*M$22</f>
        <v>0.0563786854341792</v>
      </c>
      <c r="N25" s="92" t="n">
        <f aca="false">+$D25*N$22</f>
        <v>0.0520752673312294</v>
      </c>
    </row>
    <row r="26" customFormat="false" ht="12.75" hidden="false" customHeight="false" outlineLevel="0" collapsed="false">
      <c r="A26" s="93" t="s">
        <v>90</v>
      </c>
      <c r="B26" s="77" t="str">
        <f aca="false">B35</f>
        <v>IC4</v>
      </c>
      <c r="C26" s="91" t="s">
        <v>88</v>
      </c>
      <c r="D26" s="94" t="n">
        <v>0.08828</v>
      </c>
      <c r="E26" s="92" t="n">
        <f aca="false">+$D26*E$22</f>
        <v>0.026484</v>
      </c>
      <c r="F26" s="92" t="n">
        <f aca="false">+$D26*F$22</f>
        <v>0.0244624607576283</v>
      </c>
      <c r="G26" s="92" t="n">
        <f aca="false">+$D26*G$22</f>
        <v>0.0225952267904586</v>
      </c>
      <c r="H26" s="92" t="n">
        <f aca="false">+$D26*H$22</f>
        <v>0.0208705198863957</v>
      </c>
      <c r="I26" s="92" t="n">
        <f aca="false">+$D26*I$22</f>
        <v>0.0192774608711772</v>
      </c>
      <c r="J26" s="92" t="n">
        <f aca="false">+$D26*J$22</f>
        <v>0.0178060009842881</v>
      </c>
      <c r="K26" s="92" t="n">
        <f aca="false">+$D26*K$22</f>
        <v>0.0164468584929935</v>
      </c>
      <c r="L26" s="92" t="n">
        <f aca="false">+$D26*L$22</f>
        <v>0.0151914601446579</v>
      </c>
      <c r="M26" s="92" t="n">
        <f aca="false">+$D26*M$22</f>
        <v>0.0140318870880444</v>
      </c>
      <c r="N26" s="92" t="n">
        <f aca="false">+$D26*N$22</f>
        <v>0.0129608249224723</v>
      </c>
    </row>
    <row r="27" customFormat="false" ht="12.75" hidden="false" customHeight="false" outlineLevel="0" collapsed="false">
      <c r="B27" s="77" t="str">
        <f aca="false">B36</f>
        <v>NC4</v>
      </c>
      <c r="C27" s="91" t="s">
        <v>88</v>
      </c>
      <c r="D27" s="94" t="n">
        <v>0.12558</v>
      </c>
      <c r="E27" s="92" t="n">
        <f aca="false">+$D27*E$22</f>
        <v>0.037674</v>
      </c>
      <c r="F27" s="92" t="n">
        <f aca="false">+$D27*F$22</f>
        <v>0.0347983214991274</v>
      </c>
      <c r="G27" s="92" t="n">
        <f aca="false">+$D27*G$22</f>
        <v>0.0321421452236723</v>
      </c>
      <c r="H27" s="92" t="n">
        <f aca="false">+$D27*H$22</f>
        <v>0.0296887164401175</v>
      </c>
      <c r="I27" s="92" t="n">
        <f aca="false">+$D27*I$22</f>
        <v>0.0274225593135753</v>
      </c>
      <c r="J27" s="92" t="n">
        <f aca="false">+$D27*J$22</f>
        <v>0.0253293792887053</v>
      </c>
      <c r="K27" s="92" t="n">
        <f aca="false">+$D27*K$22</f>
        <v>0.0233959729219543</v>
      </c>
      <c r="L27" s="92" t="n">
        <f aca="false">+$D27*L$22</f>
        <v>0.021610144596354</v>
      </c>
      <c r="M27" s="92" t="n">
        <f aca="false">+$D27*M$22</f>
        <v>0.0199606295935276</v>
      </c>
      <c r="N27" s="92" t="n">
        <f aca="false">+$D27*N$22</f>
        <v>0.0184370230376538</v>
      </c>
    </row>
    <row r="28" customFormat="false" ht="12.75" hidden="false" customHeight="false" outlineLevel="0" collapsed="false">
      <c r="B28" s="77" t="str">
        <f aca="false">B37</f>
        <v>IC5</v>
      </c>
      <c r="C28" s="91" t="s">
        <v>88</v>
      </c>
      <c r="D28" s="94" t="n">
        <v>0.05839</v>
      </c>
      <c r="E28" s="92" t="n">
        <f aca="false">+$D28*E$22</f>
        <v>0.017517</v>
      </c>
      <c r="F28" s="92" t="n">
        <f aca="false">+$D28*F$22</f>
        <v>0.0161799171232206</v>
      </c>
      <c r="G28" s="92" t="n">
        <f aca="false">+$D28*G$22</f>
        <v>0.0149448945660951</v>
      </c>
      <c r="H28" s="92" t="n">
        <f aca="false">+$D28*H$22</f>
        <v>0.0138041420046063</v>
      </c>
      <c r="I28" s="92" t="n">
        <f aca="false">+$D28*I$22</f>
        <v>0.0127504637547353</v>
      </c>
      <c r="J28" s="92" t="n">
        <f aca="false">+$D28*J$22</f>
        <v>0.0117772133832418</v>
      </c>
      <c r="K28" s="92" t="n">
        <f aca="false">+$D28*K$22</f>
        <v>0.01087825178303</v>
      </c>
      <c r="L28" s="92" t="n">
        <f aca="false">+$D28*L$22</f>
        <v>0.0100479084486472</v>
      </c>
      <c r="M28" s="92" t="n">
        <f aca="false">+$D28*M$22</f>
        <v>0.00928094570764512</v>
      </c>
      <c r="N28" s="92" t="n">
        <f aca="false">+$D28*N$22</f>
        <v>0.00857252568218349</v>
      </c>
    </row>
    <row r="29" customFormat="false" ht="12.75" hidden="false" customHeight="false" outlineLevel="0" collapsed="false">
      <c r="B29" s="77" t="str">
        <f aca="false">B38</f>
        <v>NC5</v>
      </c>
      <c r="C29" s="91" t="s">
        <v>88</v>
      </c>
      <c r="D29" s="94" t="n">
        <v>0.05053</v>
      </c>
      <c r="E29" s="92" t="n">
        <f aca="false">+$D29*E$22</f>
        <v>0.015159</v>
      </c>
      <c r="F29" s="92" t="n">
        <f aca="false">+$D29*F$22</f>
        <v>0.0140019046452533</v>
      </c>
      <c r="G29" s="92" t="n">
        <f aca="false">+$D29*G$22</f>
        <v>0.0129331310571123</v>
      </c>
      <c r="H29" s="92" t="n">
        <f aca="false">+$D29*H$22</f>
        <v>0.0119459375833663</v>
      </c>
      <c r="I29" s="92" t="n">
        <f aca="false">+$D29*I$22</f>
        <v>0.0110340971660691</v>
      </c>
      <c r="J29" s="92" t="n">
        <f aca="false">+$D29*J$22</f>
        <v>0.0101918580622574</v>
      </c>
      <c r="K29" s="92" t="n">
        <f aca="false">+$D29*K$22</f>
        <v>0.00941390756287903</v>
      </c>
      <c r="L29" s="92" t="n">
        <f aca="false">+$D29*L$22</f>
        <v>0.00869533848107796</v>
      </c>
      <c r="M29" s="92" t="n">
        <f aca="false">+$D29*M$22</f>
        <v>0.00803161819844679</v>
      </c>
      <c r="N29" s="92" t="n">
        <f aca="false">+$D29*N$22</f>
        <v>0.00741856007399781</v>
      </c>
    </row>
    <row r="30" customFormat="false" ht="12.75" hidden="false" customHeight="false" outlineLevel="0" collapsed="false">
      <c r="B30" s="77" t="str">
        <f aca="false">B39</f>
        <v>C6+</v>
      </c>
      <c r="C30" s="91" t="s">
        <v>88</v>
      </c>
      <c r="D30" s="94" t="n">
        <v>0.15988</v>
      </c>
      <c r="E30" s="92" t="n">
        <f aca="false">+$D30*E$22</f>
        <v>0.047964</v>
      </c>
      <c r="F30" s="92" t="n">
        <f aca="false">+$D30*F$22</f>
        <v>0.0443028797681198</v>
      </c>
      <c r="G30" s="92" t="n">
        <f aca="false">+$D30*G$22</f>
        <v>0.0409212149893353</v>
      </c>
      <c r="H30" s="92" t="n">
        <f aca="false">+$D30*H$22</f>
        <v>0.0377976746651218</v>
      </c>
      <c r="I30" s="92" t="n">
        <f aca="false">+$D30*I$22</f>
        <v>0.0349125560045742</v>
      </c>
      <c r="J30" s="92" t="n">
        <f aca="false">+$D30*J$22</f>
        <v>0.0322476601423651</v>
      </c>
      <c r="K30" s="92" t="n">
        <f aca="false">+$D30*K$22</f>
        <v>0.0297861773432238</v>
      </c>
      <c r="L30" s="92" t="n">
        <f aca="false">+$D30*L$22</f>
        <v>0.0275125809688253</v>
      </c>
      <c r="M30" s="92" t="n">
        <f aca="false">+$D30*M$22</f>
        <v>0.025412529538248</v>
      </c>
      <c r="N30" s="92" t="n">
        <f aca="false">+$D30*N$22</f>
        <v>0.0234727762642147</v>
      </c>
    </row>
    <row r="31" customFormat="false" ht="12.75" hidden="false" customHeight="false" outlineLevel="0" collapsed="false">
      <c r="D31" s="92" t="n">
        <f aca="false">SUM(D24:D30)</f>
        <v>1.81176</v>
      </c>
      <c r="E31" s="92"/>
      <c r="F31" s="92"/>
      <c r="G31" s="92"/>
      <c r="H31" s="92"/>
      <c r="I31" s="92"/>
      <c r="J31" s="92"/>
      <c r="K31" s="92"/>
      <c r="L31" s="92"/>
      <c r="M31" s="92"/>
      <c r="N31" s="92"/>
    </row>
    <row r="32" customFormat="false" ht="12.75" hidden="false" customHeight="false" outlineLevel="0" collapsed="false">
      <c r="A32" s="77" t="s">
        <v>91</v>
      </c>
      <c r="E32" s="92"/>
      <c r="F32" s="92"/>
      <c r="G32" s="92"/>
      <c r="H32" s="92"/>
      <c r="I32" s="92"/>
      <c r="J32" s="92"/>
      <c r="K32" s="92"/>
      <c r="L32" s="92"/>
      <c r="M32" s="92"/>
      <c r="N32" s="92"/>
    </row>
    <row r="33" customFormat="false" ht="12.75" hidden="false" customHeight="false" outlineLevel="0" collapsed="false">
      <c r="B33" s="77" t="s">
        <v>92</v>
      </c>
      <c r="C33" s="91" t="s">
        <v>88</v>
      </c>
      <c r="D33" s="95" t="n">
        <v>0.25</v>
      </c>
      <c r="E33" s="92" t="n">
        <f aca="false">+$D33*E24</f>
        <v>0.07308</v>
      </c>
      <c r="F33" s="92" t="n">
        <f aca="false">+$D33*F24</f>
        <v>0.067501760767538</v>
      </c>
      <c r="G33" s="92" t="n">
        <f aca="false">+$D33*G24</f>
        <v>0.0623493118051168</v>
      </c>
      <c r="H33" s="92" t="n">
        <f aca="false">+$D33*H24</f>
        <v>0.0575901522918668</v>
      </c>
      <c r="I33" s="92" t="n">
        <f aca="false">+$D33*I24</f>
        <v>0.0531942622136244</v>
      </c>
      <c r="J33" s="92" t="n">
        <f aca="false">+$D33*J24</f>
        <v>0.0491339130015019</v>
      </c>
      <c r="K33" s="92" t="n">
        <f aca="false">+$D33*K24</f>
        <v>0.0453834926245267</v>
      </c>
      <c r="L33" s="92" t="n">
        <f aca="false">+$D33*L24</f>
        <v>0.0419193440330614</v>
      </c>
      <c r="M33" s="92" t="n">
        <f aca="false">+$D33*M24</f>
        <v>0.0387196159339331</v>
      </c>
      <c r="N33" s="92" t="n">
        <f aca="false">+$D33*N24</f>
        <v>0.0357641249559839</v>
      </c>
    </row>
    <row r="34" customFormat="false" ht="12.75" hidden="false" customHeight="false" outlineLevel="0" collapsed="false">
      <c r="B34" s="77" t="s">
        <v>93</v>
      </c>
      <c r="C34" s="91" t="s">
        <v>88</v>
      </c>
      <c r="D34" s="95" t="n">
        <v>0.65</v>
      </c>
      <c r="E34" s="92" t="n">
        <f aca="false">+$D34*E25</f>
        <v>0.0691665</v>
      </c>
      <c r="F34" s="92" t="n">
        <f aca="false">+$D34*F25</f>
        <v>0.063886980516255</v>
      </c>
      <c r="G34" s="92" t="n">
        <f aca="false">+$D34*G25</f>
        <v>0.0590104498490505</v>
      </c>
      <c r="H34" s="92" t="n">
        <f aca="false">+$D34*H25</f>
        <v>0.0545061476258265</v>
      </c>
      <c r="I34" s="92" t="n">
        <f aca="false">+$D34*I25</f>
        <v>0.0503456614312897</v>
      </c>
      <c r="J34" s="92" t="n">
        <f aca="false">+$D34*J25</f>
        <v>0.0465027475864585</v>
      </c>
      <c r="K34" s="92" t="n">
        <f aca="false">+$D34*K25</f>
        <v>0.0429531656077494</v>
      </c>
      <c r="L34" s="92" t="n">
        <f aca="false">+$D34*L25</f>
        <v>0.0396745253018984</v>
      </c>
      <c r="M34" s="92" t="n">
        <f aca="false">+$D34*M25</f>
        <v>0.0366461455322165</v>
      </c>
      <c r="N34" s="92" t="n">
        <f aca="false">+$D34*N25</f>
        <v>0.0338489237652991</v>
      </c>
    </row>
    <row r="35" customFormat="false" ht="12.75" hidden="false" customHeight="false" outlineLevel="0" collapsed="false">
      <c r="B35" s="77" t="s">
        <v>94</v>
      </c>
      <c r="C35" s="91" t="s">
        <v>88</v>
      </c>
      <c r="D35" s="95" t="n">
        <v>0.85</v>
      </c>
      <c r="E35" s="92" t="n">
        <f aca="false">+$D35*E26</f>
        <v>0.0225114</v>
      </c>
      <c r="F35" s="92" t="n">
        <f aca="false">+$D35*F26</f>
        <v>0.0207930916439841</v>
      </c>
      <c r="G35" s="92" t="n">
        <f aca="false">+$D35*G26</f>
        <v>0.0192059427718898</v>
      </c>
      <c r="H35" s="92" t="n">
        <f aca="false">+$D35*H26</f>
        <v>0.0177399419034364</v>
      </c>
      <c r="I35" s="92" t="n">
        <f aca="false">+$D35*I26</f>
        <v>0.0163858417405006</v>
      </c>
      <c r="J35" s="92" t="n">
        <f aca="false">+$D35*J26</f>
        <v>0.0151351008366449</v>
      </c>
      <c r="K35" s="92" t="n">
        <f aca="false">+$D35*K26</f>
        <v>0.0139798297190445</v>
      </c>
      <c r="L35" s="92" t="n">
        <f aca="false">+$D35*L26</f>
        <v>0.0129127411229592</v>
      </c>
      <c r="M35" s="92" t="n">
        <f aca="false">+$D35*M26</f>
        <v>0.0119271040248377</v>
      </c>
      <c r="N35" s="92" t="n">
        <f aca="false">+$D35*N26</f>
        <v>0.0110167011841015</v>
      </c>
    </row>
    <row r="36" customFormat="false" ht="12.75" hidden="false" customHeight="false" outlineLevel="0" collapsed="false">
      <c r="B36" s="77" t="s">
        <v>95</v>
      </c>
      <c r="C36" s="91" t="s">
        <v>88</v>
      </c>
      <c r="D36" s="95" t="n">
        <v>0.9</v>
      </c>
      <c r="E36" s="92" t="n">
        <f aca="false">+$D36*E27</f>
        <v>0.0339066</v>
      </c>
      <c r="F36" s="92" t="n">
        <f aca="false">+$D36*F27</f>
        <v>0.0313184893492146</v>
      </c>
      <c r="G36" s="92" t="n">
        <f aca="false">+$D36*G27</f>
        <v>0.028927930701305</v>
      </c>
      <c r="H36" s="92" t="n">
        <f aca="false">+$D36*H27</f>
        <v>0.0267198447961058</v>
      </c>
      <c r="I36" s="92" t="n">
        <f aca="false">+$D36*I27</f>
        <v>0.0246803033822178</v>
      </c>
      <c r="J36" s="92" t="n">
        <f aca="false">+$D36*J27</f>
        <v>0.0227964413598348</v>
      </c>
      <c r="K36" s="92" t="n">
        <f aca="false">+$D36*K27</f>
        <v>0.0210563756297588</v>
      </c>
      <c r="L36" s="92" t="n">
        <f aca="false">+$D36*L27</f>
        <v>0.0194491301367186</v>
      </c>
      <c r="M36" s="92" t="n">
        <f aca="false">+$D36*M27</f>
        <v>0.0179645666341748</v>
      </c>
      <c r="N36" s="92" t="n">
        <f aca="false">+$D36*N27</f>
        <v>0.0165933207338884</v>
      </c>
    </row>
    <row r="37" customFormat="false" ht="12.75" hidden="false" customHeight="false" outlineLevel="0" collapsed="false">
      <c r="B37" s="77" t="s">
        <v>96</v>
      </c>
      <c r="C37" s="91" t="s">
        <v>88</v>
      </c>
      <c r="D37" s="95" t="n">
        <v>0.95</v>
      </c>
      <c r="E37" s="92" t="n">
        <f aca="false">+$D37*E28</f>
        <v>0.01664115</v>
      </c>
      <c r="F37" s="92" t="n">
        <f aca="false">+$D37*F28</f>
        <v>0.0153709212670596</v>
      </c>
      <c r="G37" s="92" t="n">
        <f aca="false">+$D37*G28</f>
        <v>0.0141976498377903</v>
      </c>
      <c r="H37" s="92" t="n">
        <f aca="false">+$D37*H28</f>
        <v>0.013113934904376</v>
      </c>
      <c r="I37" s="92" t="n">
        <f aca="false">+$D37*I28</f>
        <v>0.0121129405669986</v>
      </c>
      <c r="J37" s="92" t="n">
        <f aca="false">+$D37*J28</f>
        <v>0.0111883527140797</v>
      </c>
      <c r="K37" s="92" t="n">
        <f aca="false">+$D37*K28</f>
        <v>0.0103343391938785</v>
      </c>
      <c r="L37" s="92" t="n">
        <f aca="false">+$D37*L28</f>
        <v>0.00954551302621482</v>
      </c>
      <c r="M37" s="92" t="n">
        <f aca="false">+$D37*M28</f>
        <v>0.00881689842226287</v>
      </c>
      <c r="N37" s="92" t="n">
        <f aca="false">+$D37*N28</f>
        <v>0.00814389939807432</v>
      </c>
    </row>
    <row r="38" customFormat="false" ht="12.75" hidden="false" customHeight="false" outlineLevel="0" collapsed="false">
      <c r="B38" s="77" t="s">
        <v>97</v>
      </c>
      <c r="C38" s="91" t="s">
        <v>88</v>
      </c>
      <c r="D38" s="95" t="n">
        <v>0.95</v>
      </c>
      <c r="E38" s="92" t="n">
        <f aca="false">+$D38*E29</f>
        <v>0.01440105</v>
      </c>
      <c r="F38" s="92" t="n">
        <f aca="false">+$D38*F29</f>
        <v>0.0133018094129906</v>
      </c>
      <c r="G38" s="92" t="n">
        <f aca="false">+$D38*G29</f>
        <v>0.0122864745042567</v>
      </c>
      <c r="H38" s="92" t="n">
        <f aca="false">+$D38*H29</f>
        <v>0.011348640704198</v>
      </c>
      <c r="I38" s="92" t="n">
        <f aca="false">+$D38*I29</f>
        <v>0.0104823923077657</v>
      </c>
      <c r="J38" s="92" t="n">
        <f aca="false">+$D38*J29</f>
        <v>0.00968226515914449</v>
      </c>
      <c r="K38" s="92" t="n">
        <f aca="false">+$D38*K29</f>
        <v>0.00894321218473508</v>
      </c>
      <c r="L38" s="92" t="n">
        <f aca="false">+$D38*L29</f>
        <v>0.00826057155702406</v>
      </c>
      <c r="M38" s="92" t="n">
        <f aca="false">+$D38*M29</f>
        <v>0.00763003728852445</v>
      </c>
      <c r="N38" s="92" t="n">
        <f aca="false">+$D38*N29</f>
        <v>0.00704763207029792</v>
      </c>
    </row>
    <row r="39" customFormat="false" ht="12.75" hidden="false" customHeight="false" outlineLevel="0" collapsed="false">
      <c r="B39" s="77" t="s">
        <v>98</v>
      </c>
      <c r="C39" s="91" t="s">
        <v>88</v>
      </c>
      <c r="D39" s="95" t="n">
        <v>0.996068</v>
      </c>
      <c r="E39" s="92" t="n">
        <f aca="false">+$D39*E30</f>
        <v>0.047775405552</v>
      </c>
      <c r="F39" s="92" t="n">
        <f aca="false">+$D39*F30</f>
        <v>0.0441286808448715</v>
      </c>
      <c r="G39" s="92" t="n">
        <f aca="false">+$D39*G30</f>
        <v>0.0407603127719972</v>
      </c>
      <c r="H39" s="92" t="n">
        <f aca="false">+$D39*H30</f>
        <v>0.0376490542083385</v>
      </c>
      <c r="I39" s="92" t="n">
        <f aca="false">+$D39*I30</f>
        <v>0.0347752798343642</v>
      </c>
      <c r="J39" s="92" t="n">
        <f aca="false">+$D39*J30</f>
        <v>0.0321208623426853</v>
      </c>
      <c r="K39" s="92" t="n">
        <f aca="false">+$D39*K30</f>
        <v>0.0296690580939103</v>
      </c>
      <c r="L39" s="92" t="n">
        <f aca="false">+$D39*L30</f>
        <v>0.0274044015004559</v>
      </c>
      <c r="M39" s="92" t="n">
        <f aca="false">+$D39*M30</f>
        <v>0.0253126074721036</v>
      </c>
      <c r="N39" s="92" t="n">
        <f aca="false">+$D39*N30</f>
        <v>0.0233804813079438</v>
      </c>
    </row>
    <row r="40" customFormat="false" ht="12.75" hidden="false" customHeight="false" outlineLevel="0" collapsed="false">
      <c r="B40" s="77" t="s">
        <v>99</v>
      </c>
      <c r="C40" s="91" t="s">
        <v>88</v>
      </c>
      <c r="D40" s="96"/>
      <c r="E40" s="92" t="n">
        <f aca="false">SUM(E33:E39)</f>
        <v>0.277482105552</v>
      </c>
      <c r="F40" s="92" t="n">
        <f aca="false">SUM(F33:F39)</f>
        <v>0.256301733801913</v>
      </c>
      <c r="G40" s="92" t="n">
        <f aca="false">SUM(G33:G39)</f>
        <v>0.236738072241406</v>
      </c>
      <c r="H40" s="92" t="n">
        <f aca="false">SUM(H33:H39)</f>
        <v>0.218667716434148</v>
      </c>
      <c r="I40" s="92" t="n">
        <f aca="false">SUM(I33:I39)</f>
        <v>0.201976681476761</v>
      </c>
      <c r="J40" s="92" t="n">
        <f aca="false">SUM(J33:J39)</f>
        <v>0.18655968300035</v>
      </c>
      <c r="K40" s="92" t="n">
        <f aca="false">SUM(K33:K39)</f>
        <v>0.172319473053603</v>
      </c>
      <c r="L40" s="92" t="n">
        <f aca="false">SUM(L33:L39)</f>
        <v>0.159166226678332</v>
      </c>
      <c r="M40" s="92" t="n">
        <f aca="false">SUM(M33:M39)</f>
        <v>0.147016975308053</v>
      </c>
      <c r="N40" s="92" t="n">
        <f aca="false">SUM(N33:N39)</f>
        <v>0.135795083415589</v>
      </c>
    </row>
    <row r="41" customFormat="false" ht="12.75" hidden="false" customHeight="false" outlineLevel="0" collapsed="false">
      <c r="C41" s="91" t="s">
        <v>100</v>
      </c>
      <c r="D41" s="96"/>
      <c r="E41" s="92" t="n">
        <f aca="false">E40/42</f>
        <v>0.00660671679885714</v>
      </c>
      <c r="F41" s="92" t="n">
        <f aca="false">F40/42</f>
        <v>0.00610242223337889</v>
      </c>
      <c r="G41" s="92" t="n">
        <f aca="false">G40/42</f>
        <v>0.00563662076765253</v>
      </c>
      <c r="H41" s="92" t="n">
        <f aca="false">H40/42</f>
        <v>0.00520637420081305</v>
      </c>
      <c r="I41" s="92" t="n">
        <f aca="false">I40/42</f>
        <v>0.00480896860658955</v>
      </c>
      <c r="J41" s="92" t="n">
        <f aca="false">J40/42</f>
        <v>0.00444189721429404</v>
      </c>
      <c r="K41" s="92" t="n">
        <f aca="false">K40/42</f>
        <v>0.00410284459651436</v>
      </c>
      <c r="L41" s="92" t="n">
        <f aca="false">L40/42</f>
        <v>0.00378967206376982</v>
      </c>
      <c r="M41" s="92" t="n">
        <f aca="false">M40/42</f>
        <v>0.00350040417400126</v>
      </c>
      <c r="N41" s="92" t="n">
        <f aca="false">N40/42</f>
        <v>0.00323321627179974</v>
      </c>
    </row>
    <row r="42" customFormat="false" ht="12.75" hidden="false" customHeight="false" outlineLevel="0" collapsed="false">
      <c r="E42" s="92"/>
      <c r="F42" s="92"/>
      <c r="G42" s="92"/>
      <c r="H42" s="92"/>
      <c r="I42" s="92"/>
      <c r="J42" s="92"/>
      <c r="K42" s="92"/>
      <c r="L42" s="92"/>
      <c r="M42" s="92"/>
      <c r="N42" s="92"/>
    </row>
    <row r="43" customFormat="false" ht="12.75" hidden="false" customHeight="false" outlineLevel="0" collapsed="false">
      <c r="A43" s="77" t="s">
        <v>101</v>
      </c>
      <c r="B43" s="77" t="s">
        <v>92</v>
      </c>
      <c r="C43" s="91" t="s">
        <v>86</v>
      </c>
      <c r="D43" s="94" t="n">
        <v>0.06632</v>
      </c>
      <c r="E43" s="92" t="n">
        <f aca="false">$D$43*E33</f>
        <v>0.0048466656</v>
      </c>
      <c r="F43" s="92" t="n">
        <f aca="false">$D$43*F33</f>
        <v>0.00447671677410312</v>
      </c>
      <c r="G43" s="92" t="n">
        <f aca="false">$D$43*G33</f>
        <v>0.00413500635891534</v>
      </c>
      <c r="H43" s="92" t="n">
        <f aca="false">$D$43*H33</f>
        <v>0.00381937889999661</v>
      </c>
      <c r="I43" s="92" t="n">
        <f aca="false">$D$43*I33</f>
        <v>0.00352784347000757</v>
      </c>
      <c r="J43" s="92" t="n">
        <f aca="false">$D$43*J33</f>
        <v>0.00325856111025961</v>
      </c>
      <c r="K43" s="92" t="n">
        <f aca="false">$D$43*K33</f>
        <v>0.00300983323085861</v>
      </c>
      <c r="L43" s="92" t="n">
        <f aca="false">$D$43*L33</f>
        <v>0.00278009089627263</v>
      </c>
      <c r="M43" s="92" t="n">
        <f aca="false">$D$43*M33</f>
        <v>0.00256788492873844</v>
      </c>
      <c r="N43" s="92" t="n">
        <f aca="false">$D$43*N33</f>
        <v>0.00237187676708085</v>
      </c>
    </row>
    <row r="44" customFormat="false" ht="12.75" hidden="false" customHeight="false" outlineLevel="0" collapsed="false">
      <c r="B44" s="77" t="s">
        <v>93</v>
      </c>
      <c r="C44" s="91" t="s">
        <v>86</v>
      </c>
      <c r="D44" s="94" t="n">
        <v>0.091523</v>
      </c>
      <c r="E44" s="92" t="n">
        <f aca="false">$D$44*E34</f>
        <v>0.0063303255795</v>
      </c>
      <c r="F44" s="92" t="n">
        <f aca="false">+$D43*F34</f>
        <v>0.00423698454783803</v>
      </c>
      <c r="G44" s="92" t="n">
        <f aca="false">+$D43*G34</f>
        <v>0.00391357303398903</v>
      </c>
      <c r="H44" s="92" t="n">
        <f aca="false">+$D43*H34</f>
        <v>0.00361484771054482</v>
      </c>
      <c r="I44" s="92" t="n">
        <f aca="false">+$D43*I34</f>
        <v>0.00333892426612313</v>
      </c>
      <c r="J44" s="92" t="n">
        <f aca="false">+$D43*J34</f>
        <v>0.00308406221993392</v>
      </c>
      <c r="K44" s="92" t="n">
        <f aca="false">+$D43*K34</f>
        <v>0.00284865394310594</v>
      </c>
      <c r="L44" s="92" t="n">
        <f aca="false">+$D43*L34</f>
        <v>0.0026312145180219</v>
      </c>
      <c r="M44" s="92" t="n">
        <f aca="false">+$D43*M34</f>
        <v>0.0024303723716966</v>
      </c>
      <c r="N44" s="92" t="n">
        <f aca="false">+$D43*N34</f>
        <v>0.00224486062411464</v>
      </c>
    </row>
    <row r="45" customFormat="false" ht="12.75" hidden="false" customHeight="false" outlineLevel="0" collapsed="false">
      <c r="B45" s="77" t="s">
        <v>94</v>
      </c>
      <c r="C45" s="91" t="s">
        <v>86</v>
      </c>
      <c r="D45" s="94" t="n">
        <v>0.099635</v>
      </c>
      <c r="E45" s="92" t="n">
        <f aca="false">$D$45*E35</f>
        <v>0.002242923339</v>
      </c>
      <c r="F45" s="92" t="n">
        <f aca="false">+$D44*F35</f>
        <v>0.00190304612653235</v>
      </c>
      <c r="G45" s="92" t="n">
        <f aca="false">+$D44*G35</f>
        <v>0.00175778550031167</v>
      </c>
      <c r="H45" s="92" t="n">
        <f aca="false">+$D44*H35</f>
        <v>0.00162361270282821</v>
      </c>
      <c r="I45" s="92" t="n">
        <f aca="false">+$D44*I35</f>
        <v>0.00149968139361584</v>
      </c>
      <c r="J45" s="92" t="n">
        <f aca="false">+$D44*J35</f>
        <v>0.00138520983387225</v>
      </c>
      <c r="K45" s="92" t="n">
        <f aca="false">+$D44*K35</f>
        <v>0.00127947595537611</v>
      </c>
      <c r="L45" s="92" t="n">
        <f aca="false">+$D44*L35</f>
        <v>0.00118181280579659</v>
      </c>
      <c r="M45" s="92" t="n">
        <f aca="false">+$D44*M35</f>
        <v>0.00109160434166522</v>
      </c>
      <c r="N45" s="92" t="n">
        <f aca="false">+$D44*N35</f>
        <v>0.00100828154247252</v>
      </c>
    </row>
    <row r="46" customFormat="false" ht="12.75" hidden="false" customHeight="false" outlineLevel="0" collapsed="false">
      <c r="B46" s="77" t="s">
        <v>95</v>
      </c>
      <c r="C46" s="91" t="s">
        <v>86</v>
      </c>
      <c r="D46" s="94" t="n">
        <v>0.10371</v>
      </c>
      <c r="E46" s="92" t="n">
        <f aca="false">$D$46*E36</f>
        <v>0.003516453486</v>
      </c>
      <c r="F46" s="92" t="n">
        <f aca="false">+$D45*F36</f>
        <v>0.003120417686309</v>
      </c>
      <c r="G46" s="92" t="n">
        <f aca="false">+$D45*G36</f>
        <v>0.00288223437542453</v>
      </c>
      <c r="H46" s="92" t="n">
        <f aca="false">+$D45*H36</f>
        <v>0.00266223173626</v>
      </c>
      <c r="I46" s="92" t="n">
        <f aca="false">+$D45*I36</f>
        <v>0.00245902202748727</v>
      </c>
      <c r="J46" s="92" t="n">
        <f aca="false">+$D45*J36</f>
        <v>0.00227132343488714</v>
      </c>
      <c r="K46" s="92" t="n">
        <f aca="false">+$D45*K36</f>
        <v>0.00209795198587102</v>
      </c>
      <c r="L46" s="92" t="n">
        <f aca="false">+$D45*L36</f>
        <v>0.00193781408117196</v>
      </c>
      <c r="M46" s="92" t="n">
        <f aca="false">+$D45*M36</f>
        <v>0.00178989959659601</v>
      </c>
      <c r="N46" s="92" t="n">
        <f aca="false">+$D45*N36</f>
        <v>0.00165327551132097</v>
      </c>
    </row>
    <row r="47" customFormat="false" ht="12.75" hidden="false" customHeight="false" outlineLevel="0" collapsed="false">
      <c r="B47" s="77" t="s">
        <v>96</v>
      </c>
      <c r="C47" s="91" t="s">
        <v>86</v>
      </c>
      <c r="D47" s="94" t="n">
        <v>0.1096</v>
      </c>
      <c r="E47" s="92" t="n">
        <f aca="false">$D$47*E37</f>
        <v>0.00182387004</v>
      </c>
      <c r="F47" s="92" t="n">
        <f aca="false">+$D46*F37</f>
        <v>0.00159411824460675</v>
      </c>
      <c r="G47" s="92" t="n">
        <f aca="false">+$D46*G37</f>
        <v>0.00147243826467724</v>
      </c>
      <c r="H47" s="92" t="n">
        <f aca="false">+$D46*H37</f>
        <v>0.00136004618893284</v>
      </c>
      <c r="I47" s="92" t="n">
        <f aca="false">+$D46*I37</f>
        <v>0.00125623306620342</v>
      </c>
      <c r="J47" s="92" t="n">
        <f aca="false">+$D46*J37</f>
        <v>0.0011603440599772</v>
      </c>
      <c r="K47" s="92" t="n">
        <f aca="false">+$D46*K37</f>
        <v>0.00107177431779714</v>
      </c>
      <c r="L47" s="92" t="n">
        <f aca="false">+$D46*L37</f>
        <v>0.000989965155948739</v>
      </c>
      <c r="M47" s="92" t="n">
        <f aca="false">+$D46*M37</f>
        <v>0.000914400535372882</v>
      </c>
      <c r="N47" s="92" t="n">
        <f aca="false">+$D46*N37</f>
        <v>0.000844603806574288</v>
      </c>
    </row>
    <row r="48" customFormat="false" ht="12.75" hidden="false" customHeight="false" outlineLevel="0" collapsed="false">
      <c r="B48" s="77" t="s">
        <v>97</v>
      </c>
      <c r="C48" s="91" t="s">
        <v>86</v>
      </c>
      <c r="D48" s="94" t="n">
        <v>0.11094</v>
      </c>
      <c r="E48" s="92" t="n">
        <f aca="false">$D$48*E38</f>
        <v>0.001597652487</v>
      </c>
      <c r="F48" s="92" t="n">
        <f aca="false">+$D47*F38</f>
        <v>0.00145787831166377</v>
      </c>
      <c r="G48" s="92" t="n">
        <f aca="false">+$D47*G38</f>
        <v>0.00134659760566653</v>
      </c>
      <c r="H48" s="92" t="n">
        <f aca="false">+$D47*H38</f>
        <v>0.0012438110211801</v>
      </c>
      <c r="I48" s="92" t="n">
        <f aca="false">+$D47*I38</f>
        <v>0.00114887019693112</v>
      </c>
      <c r="J48" s="92" t="n">
        <f aca="false">+$D47*J38</f>
        <v>0.00106117626144224</v>
      </c>
      <c r="K48" s="92" t="n">
        <f aca="false">+$D47*K38</f>
        <v>0.000980176055446965</v>
      </c>
      <c r="L48" s="92" t="n">
        <f aca="false">+$D47*L38</f>
        <v>0.000905358642649837</v>
      </c>
      <c r="M48" s="92" t="n">
        <f aca="false">+$D47*M38</f>
        <v>0.00083625208682228</v>
      </c>
      <c r="N48" s="92" t="n">
        <f aca="false">+$D47*N38</f>
        <v>0.000772420474904652</v>
      </c>
    </row>
    <row r="49" customFormat="false" ht="12.75" hidden="false" customHeight="false" outlineLevel="0" collapsed="false">
      <c r="B49" s="77" t="s">
        <v>98</v>
      </c>
      <c r="C49" s="91" t="s">
        <v>86</v>
      </c>
      <c r="D49" s="94" t="n">
        <v>0.122324</v>
      </c>
      <c r="E49" s="92" t="n">
        <f aca="false">$D$49*E39</f>
        <v>0.00584407870874285</v>
      </c>
      <c r="F49" s="92" t="n">
        <f aca="false">+$D48*F39</f>
        <v>0.00489563585293005</v>
      </c>
      <c r="G49" s="92" t="n">
        <f aca="false">+$D48*G39</f>
        <v>0.00452194909892537</v>
      </c>
      <c r="H49" s="92" t="n">
        <f aca="false">+$D48*H39</f>
        <v>0.00417678607387307</v>
      </c>
      <c r="I49" s="92" t="n">
        <f aca="false">+$D48*I39</f>
        <v>0.00385796954482436</v>
      </c>
      <c r="J49" s="92" t="n">
        <f aca="false">+$D48*J39</f>
        <v>0.0035634884682975</v>
      </c>
      <c r="K49" s="92" t="n">
        <f aca="false">+$D48*K39</f>
        <v>0.0032914853049384</v>
      </c>
      <c r="L49" s="92" t="n">
        <f aca="false">+$D48*L39</f>
        <v>0.00304024430246058</v>
      </c>
      <c r="M49" s="92" t="n">
        <f aca="false">+$D48*M39</f>
        <v>0.00280818067295518</v>
      </c>
      <c r="N49" s="92" t="n">
        <f aca="false">+$D48*N39</f>
        <v>0.00259383059630329</v>
      </c>
    </row>
    <row r="50" customFormat="false" ht="12.75" hidden="false" customHeight="false" outlineLevel="0" collapsed="false">
      <c r="B50" s="77" t="s">
        <v>102</v>
      </c>
      <c r="C50" s="91" t="s">
        <v>86</v>
      </c>
      <c r="D50" s="81"/>
      <c r="E50" s="92" t="n">
        <f aca="false">SUM(E43:E49)</f>
        <v>0.0262019692402429</v>
      </c>
      <c r="F50" s="92" t="n">
        <f aca="false">SUM(F43:F49)</f>
        <v>0.0216847975439831</v>
      </c>
      <c r="G50" s="92" t="n">
        <f aca="false">SUM(G43:G49)</f>
        <v>0.0200295842379097</v>
      </c>
      <c r="H50" s="92" t="n">
        <f aca="false">SUM(H43:H49)</f>
        <v>0.0185007143336156</v>
      </c>
      <c r="I50" s="92" t="n">
        <f aca="false">SUM(I43:I49)</f>
        <v>0.0170885439651927</v>
      </c>
      <c r="J50" s="92" t="n">
        <f aca="false">SUM(J43:J49)</f>
        <v>0.0157841653886699</v>
      </c>
      <c r="K50" s="92" t="n">
        <f aca="false">SUM(K43:K49)</f>
        <v>0.0145793507933942</v>
      </c>
      <c r="L50" s="92" t="n">
        <f aca="false">SUM(L43:L49)</f>
        <v>0.0134665004023222</v>
      </c>
      <c r="M50" s="92" t="n">
        <f aca="false">SUM(M43:M49)</f>
        <v>0.0124385945338466</v>
      </c>
      <c r="N50" s="92" t="n">
        <f aca="false">SUM(N43:N49)</f>
        <v>0.0114891493227712</v>
      </c>
    </row>
    <row r="51" customFormat="false" ht="12.75" hidden="false" customHeight="false" outlineLevel="0" collapsed="false">
      <c r="B51" s="77" t="s">
        <v>103</v>
      </c>
      <c r="C51" s="91" t="s">
        <v>104</v>
      </c>
      <c r="D51" s="81"/>
      <c r="E51" s="92" t="n">
        <f aca="false">+E50*E5</f>
        <v>0.10905341478943</v>
      </c>
      <c r="F51" s="92" t="n">
        <f aca="false">+F50*F5</f>
        <v>0.0660430838699702</v>
      </c>
      <c r="G51" s="92" t="n">
        <f aca="false">+G50*G5</f>
        <v>0.055332352381733</v>
      </c>
      <c r="H51" s="92" t="n">
        <f aca="false">+H50*H5</f>
        <v>0.0493396706857841</v>
      </c>
      <c r="I51" s="92" t="n">
        <f aca="false">+I50*I5</f>
        <v>0.0454079994345094</v>
      </c>
      <c r="J51" s="92" t="n">
        <f aca="false">+J50*J5</f>
        <v>0.0420603614642896</v>
      </c>
      <c r="K51" s="92" t="n">
        <f aca="false">+K50*K5</f>
        <v>0.0391665146970289</v>
      </c>
      <c r="L51" s="92" t="n">
        <f aca="false">+L50*L5</f>
        <v>0.0365724901238818</v>
      </c>
      <c r="M51" s="92" t="n">
        <f aca="false">+M50*M5</f>
        <v>0.0344339167304792</v>
      </c>
      <c r="N51" s="92" t="n">
        <f aca="false">+N50*N5</f>
        <v>0.0325810732638811</v>
      </c>
    </row>
    <row r="52" customFormat="false" ht="12.75" hidden="false" customHeight="false" outlineLevel="0" collapsed="false">
      <c r="D52" s="81"/>
      <c r="E52" s="92"/>
      <c r="F52" s="92"/>
      <c r="G52" s="92"/>
      <c r="H52" s="92"/>
      <c r="I52" s="92"/>
      <c r="J52" s="92"/>
      <c r="K52" s="92"/>
      <c r="L52" s="92"/>
      <c r="M52" s="92"/>
      <c r="N52" s="92"/>
    </row>
    <row r="53" customFormat="false" ht="12.75" hidden="false" customHeight="false" outlineLevel="0" collapsed="false">
      <c r="D53" s="81"/>
      <c r="E53" s="92"/>
      <c r="F53" s="92"/>
      <c r="G53" s="92"/>
      <c r="H53" s="92"/>
      <c r="I53" s="92"/>
      <c r="J53" s="92"/>
      <c r="K53" s="92"/>
      <c r="L53" s="92"/>
      <c r="M53" s="92"/>
      <c r="N53" s="92"/>
    </row>
    <row r="54" customFormat="false" ht="12.75" hidden="false" customHeight="false" outlineLevel="0" collapsed="false">
      <c r="A54" s="97" t="s">
        <v>13</v>
      </c>
      <c r="B54" s="97" t="s">
        <v>84</v>
      </c>
      <c r="C54" s="97" t="s">
        <v>86</v>
      </c>
      <c r="D54" s="98" t="n">
        <v>0.02</v>
      </c>
      <c r="E54" s="99" t="n">
        <f aca="false">+$D54*E$23</f>
        <v>0.006</v>
      </c>
      <c r="F54" s="99" t="n">
        <f aca="false">+$D54*F$23</f>
        <v>0.0055420164833775</v>
      </c>
      <c r="G54" s="99" t="n">
        <f aca="false">+$D54*G$23</f>
        <v>0.00511899111700466</v>
      </c>
      <c r="H54" s="99" t="n">
        <f aca="false">+$D54*H$23</f>
        <v>0.00472825552478381</v>
      </c>
      <c r="I54" s="99" t="n">
        <f aca="false">+$D54*I$23</f>
        <v>0.00436734500932877</v>
      </c>
      <c r="J54" s="99" t="n">
        <f aca="false">+$D54*J$23</f>
        <v>0.00403398300504942</v>
      </c>
      <c r="K54" s="99" t="n">
        <f aca="false">+$D54*K$23</f>
        <v>0.00372606671794143</v>
      </c>
      <c r="L54" s="99" t="n">
        <f aca="false">+$D54*L$23</f>
        <v>0.00344165386149929</v>
      </c>
      <c r="M54" s="99" t="n">
        <f aca="false">+$D54*M$23</f>
        <v>0.00317895040508482</v>
      </c>
      <c r="N54" s="99" t="n">
        <f aca="false">+$D54*N$23</f>
        <v>0.00293629925746994</v>
      </c>
    </row>
    <row r="55" customFormat="false" ht="12.75" hidden="false" customHeight="false" outlineLevel="0" collapsed="false">
      <c r="A55" s="97"/>
      <c r="B55" s="97" t="s">
        <v>103</v>
      </c>
      <c r="C55" s="97" t="s">
        <v>105</v>
      </c>
      <c r="D55" s="100"/>
      <c r="E55" s="99" t="n">
        <f aca="false">+E54*E5</f>
        <v>0.0249721875</v>
      </c>
      <c r="F55" s="99" t="n">
        <f aca="false">+F54*F5</f>
        <v>0.0168787307641715</v>
      </c>
      <c r="G55" s="99" t="n">
        <f aca="false">+G54*G5</f>
        <v>0.0141413729291978</v>
      </c>
      <c r="H55" s="99" t="n">
        <f aca="false">+H54*H5</f>
        <v>0.012609814210643</v>
      </c>
      <c r="I55" s="99" t="n">
        <f aca="false">+I54*I5</f>
        <v>0.0116049910465073</v>
      </c>
      <c r="J55" s="99" t="n">
        <f aca="false">+J54*J5</f>
        <v>0.0107494301507365</v>
      </c>
      <c r="K55" s="99" t="n">
        <f aca="false">+K54*K5</f>
        <v>0.0100098453585798</v>
      </c>
      <c r="L55" s="99" t="n">
        <f aca="false">+L54*L5</f>
        <v>0.00934688657773304</v>
      </c>
      <c r="M55" s="99" t="n">
        <f aca="false">+M54*M5</f>
        <v>0.00880032814327636</v>
      </c>
      <c r="N55" s="99" t="n">
        <f aca="false">+N54*N5</f>
        <v>0.00832679413807398</v>
      </c>
    </row>
    <row r="56" customFormat="false" ht="12.75" hidden="false" customHeight="false" outlineLevel="0" collapsed="false">
      <c r="E56" s="92"/>
      <c r="F56" s="92"/>
      <c r="G56" s="92"/>
      <c r="H56" s="92"/>
      <c r="I56" s="92"/>
      <c r="J56" s="92"/>
      <c r="K56" s="92"/>
      <c r="L56" s="92"/>
      <c r="M56" s="92"/>
      <c r="N56" s="92"/>
    </row>
    <row r="57" customFormat="false" ht="12.75" hidden="false" customHeight="false" outlineLevel="0" collapsed="false">
      <c r="E57" s="92"/>
      <c r="F57" s="92"/>
      <c r="G57" s="92"/>
      <c r="H57" s="92"/>
      <c r="I57" s="92"/>
      <c r="J57" s="92"/>
      <c r="K57" s="92"/>
      <c r="L57" s="92"/>
      <c r="M57" s="92"/>
      <c r="N57" s="92"/>
    </row>
    <row r="58" customFormat="false" ht="12.75" hidden="false" customHeight="false" outlineLevel="0" collapsed="false">
      <c r="A58" s="97" t="s">
        <v>106</v>
      </c>
      <c r="B58" s="97" t="s">
        <v>107</v>
      </c>
      <c r="C58" s="97" t="s">
        <v>86</v>
      </c>
      <c r="D58" s="100"/>
      <c r="E58" s="100" t="n">
        <f aca="false">+E23-E50-E54</f>
        <v>0.267798030759757</v>
      </c>
      <c r="F58" s="100" t="n">
        <f aca="false">+F23-F50-F54</f>
        <v>0.249874010141515</v>
      </c>
      <c r="G58" s="100" t="n">
        <f aca="false">+G23-G50-G54</f>
        <v>0.230800980495319</v>
      </c>
      <c r="H58" s="100" t="n">
        <f aca="false">+H23-H50-H54</f>
        <v>0.213183806380791</v>
      </c>
      <c r="I58" s="100" t="n">
        <f aca="false">+I23-I50-I54</f>
        <v>0.196911361491917</v>
      </c>
      <c r="J58" s="100" t="n">
        <f aca="false">+J23-J50-J54</f>
        <v>0.181881001858752</v>
      </c>
      <c r="K58" s="100" t="n">
        <f aca="false">+K23-K50-K54</f>
        <v>0.167997918385736</v>
      </c>
      <c r="L58" s="100" t="n">
        <f aca="false">+L23-L50-L54</f>
        <v>0.155174538811143</v>
      </c>
      <c r="M58" s="100" t="n">
        <f aca="false">+M23-M50-M54</f>
        <v>0.143329975315309</v>
      </c>
      <c r="N58" s="100" t="n">
        <f aca="false">+N23-N50-N54</f>
        <v>0.132389514293256</v>
      </c>
    </row>
    <row r="59" customFormat="false" ht="12.75" hidden="false" customHeight="false" outlineLevel="0" collapsed="false">
      <c r="A59" s="101"/>
      <c r="B59" s="101" t="s">
        <v>103</v>
      </c>
      <c r="C59" s="101" t="s">
        <v>105</v>
      </c>
      <c r="D59" s="102"/>
      <c r="E59" s="102" t="n">
        <f aca="false">+E58*E5</f>
        <v>1.11458377271057</v>
      </c>
      <c r="F59" s="102" t="n">
        <f aca="false">+F58*F5</f>
        <v>0.761014723574434</v>
      </c>
      <c r="G59" s="102" t="n">
        <f aca="false">+G58*G5</f>
        <v>0.637594921148958</v>
      </c>
      <c r="H59" s="102" t="n">
        <f aca="false">+H58*H5</f>
        <v>0.568541225635721</v>
      </c>
      <c r="I59" s="102" t="n">
        <f aca="false">+I58*I5</f>
        <v>0.52323656184435</v>
      </c>
      <c r="J59" s="102" t="n">
        <f aca="false">+J58*J5</f>
        <v>0.4846617159218</v>
      </c>
      <c r="K59" s="102" t="n">
        <f aca="false">+K58*K5</f>
        <v>0.451315907873381</v>
      </c>
      <c r="L59" s="102" t="n">
        <f aca="false">+L58*L5</f>
        <v>0.421424952185037</v>
      </c>
      <c r="M59" s="102" t="n">
        <f aca="false">+M58*M5</f>
        <v>0.396782162290062</v>
      </c>
      <c r="N59" s="102" t="n">
        <f aca="false">+N58*N5</f>
        <v>0.375431839501744</v>
      </c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03"/>
      <c r="CK59" s="103"/>
      <c r="CL59" s="103"/>
      <c r="CM59" s="103"/>
      <c r="CN59" s="103"/>
      <c r="CO59" s="103"/>
      <c r="CP59" s="103"/>
      <c r="CQ59" s="103"/>
      <c r="CR59" s="103"/>
      <c r="CS59" s="103"/>
      <c r="CT59" s="103"/>
      <c r="CU59" s="103"/>
      <c r="CV59" s="103"/>
      <c r="CW59" s="103"/>
      <c r="CX59" s="103"/>
      <c r="CY59" s="103"/>
      <c r="CZ59" s="103"/>
      <c r="DA59" s="103"/>
      <c r="DB59" s="103"/>
      <c r="DC59" s="103"/>
      <c r="DD59" s="103"/>
      <c r="DE59" s="103"/>
      <c r="DF59" s="103"/>
      <c r="DG59" s="103"/>
      <c r="DH59" s="103"/>
      <c r="DI59" s="103"/>
      <c r="DJ59" s="103"/>
      <c r="DK59" s="103"/>
      <c r="DL59" s="103"/>
      <c r="DM59" s="103"/>
      <c r="DN59" s="103"/>
      <c r="DO59" s="103"/>
      <c r="DP59" s="103"/>
      <c r="DQ59" s="103"/>
      <c r="DR59" s="103"/>
      <c r="DS59" s="103"/>
      <c r="DT59" s="103"/>
      <c r="DU59" s="103"/>
      <c r="DV59" s="103"/>
      <c r="DW59" s="103"/>
      <c r="DX59" s="103"/>
      <c r="DY59" s="103"/>
      <c r="DZ59" s="103"/>
      <c r="EA59" s="103"/>
      <c r="EB59" s="103"/>
      <c r="EC59" s="103"/>
      <c r="ED59" s="103"/>
      <c r="EE59" s="103"/>
      <c r="EF59" s="103"/>
      <c r="EG59" s="103"/>
      <c r="EH59" s="103"/>
      <c r="EI59" s="103"/>
      <c r="EJ59" s="103"/>
      <c r="EK59" s="103"/>
      <c r="EL59" s="103"/>
      <c r="EM59" s="103"/>
      <c r="EN59" s="103"/>
      <c r="EO59" s="103"/>
      <c r="EP59" s="103"/>
      <c r="EQ59" s="103"/>
      <c r="ER59" s="103"/>
      <c r="ES59" s="103"/>
      <c r="ET59" s="103"/>
      <c r="EU59" s="103"/>
      <c r="EV59" s="103"/>
      <c r="EW59" s="103"/>
      <c r="EX59" s="103"/>
      <c r="EY59" s="103"/>
      <c r="EZ59" s="103"/>
      <c r="FA59" s="103"/>
      <c r="FB59" s="103"/>
      <c r="FC59" s="103"/>
      <c r="FD59" s="103"/>
      <c r="FE59" s="103"/>
      <c r="FF59" s="103"/>
      <c r="FG59" s="103"/>
      <c r="FH59" s="103"/>
      <c r="FI59" s="103"/>
      <c r="FJ59" s="103"/>
      <c r="FK59" s="103"/>
      <c r="FL59" s="103"/>
      <c r="FM59" s="103"/>
      <c r="FN59" s="103"/>
      <c r="FO59" s="103"/>
      <c r="FP59" s="103"/>
      <c r="FQ59" s="103"/>
      <c r="FR59" s="103"/>
      <c r="FS59" s="103"/>
      <c r="FT59" s="103"/>
      <c r="FU59" s="103"/>
      <c r="FV59" s="103"/>
      <c r="FW59" s="103"/>
      <c r="FX59" s="103"/>
      <c r="FY59" s="103"/>
      <c r="FZ59" s="103"/>
      <c r="GA59" s="103"/>
      <c r="GB59" s="103"/>
      <c r="GC59" s="103"/>
      <c r="GD59" s="103"/>
      <c r="GE59" s="103"/>
      <c r="GF59" s="103"/>
      <c r="GG59" s="103"/>
      <c r="GH59" s="103"/>
      <c r="GI59" s="103"/>
      <c r="GJ59" s="103"/>
      <c r="GK59" s="103"/>
      <c r="GL59" s="103"/>
      <c r="GM59" s="103"/>
      <c r="GN59" s="103"/>
      <c r="GO59" s="103"/>
      <c r="GP59" s="103"/>
      <c r="GQ59" s="103"/>
      <c r="GR59" s="103"/>
      <c r="GS59" s="103"/>
      <c r="GT59" s="103"/>
      <c r="GU59" s="103"/>
      <c r="GV59" s="103"/>
      <c r="GW59" s="103"/>
      <c r="GX59" s="103"/>
      <c r="GY59" s="103"/>
      <c r="GZ59" s="103"/>
      <c r="HA59" s="103"/>
      <c r="HB59" s="103"/>
      <c r="HC59" s="103"/>
      <c r="HD59" s="103"/>
      <c r="HE59" s="103"/>
      <c r="HF59" s="103"/>
      <c r="HG59" s="103"/>
      <c r="HH59" s="103"/>
      <c r="HI59" s="103"/>
      <c r="HJ59" s="103"/>
      <c r="HK59" s="103"/>
      <c r="HL59" s="103"/>
      <c r="HM59" s="103"/>
      <c r="HN59" s="103"/>
      <c r="HO59" s="103"/>
      <c r="HP59" s="103"/>
      <c r="HQ59" s="103"/>
      <c r="HR59" s="103"/>
      <c r="HS59" s="103"/>
      <c r="HT59" s="103"/>
      <c r="HU59" s="103"/>
      <c r="HV59" s="103"/>
      <c r="HW59" s="103"/>
      <c r="HX59" s="103"/>
      <c r="HY59" s="103"/>
      <c r="HZ59" s="103"/>
      <c r="IA59" s="103"/>
      <c r="IB59" s="103"/>
      <c r="IC59" s="103"/>
      <c r="ID59" s="103"/>
      <c r="IE59" s="103"/>
      <c r="IF59" s="103"/>
      <c r="IG59" s="103"/>
      <c r="IH59" s="103"/>
      <c r="II59" s="103"/>
      <c r="IJ59" s="103"/>
      <c r="IK59" s="103"/>
      <c r="IL59" s="103"/>
      <c r="IM59" s="103"/>
      <c r="IN59" s="103"/>
      <c r="IO59" s="103"/>
      <c r="IP59" s="103"/>
      <c r="IQ59" s="103"/>
      <c r="IR59" s="103"/>
      <c r="IS59" s="103"/>
      <c r="IT59" s="103"/>
      <c r="IU59" s="103"/>
      <c r="IV59" s="103"/>
      <c r="IW59" s="103"/>
    </row>
    <row r="60" customFormat="false" ht="12.75" hidden="false" customHeight="false" outlineLevel="0" collapsed="false">
      <c r="A60" s="101"/>
      <c r="B60" s="97" t="s">
        <v>107</v>
      </c>
      <c r="C60" s="97" t="s">
        <v>108</v>
      </c>
      <c r="D60" s="102"/>
      <c r="E60" s="102" t="n">
        <f aca="false">E58*Inputs!E40</f>
        <v>73.6444584589332</v>
      </c>
      <c r="F60" s="102" t="n">
        <f aca="false">F58*Inputs!F40</f>
        <v>91.2040137016528</v>
      </c>
      <c r="G60" s="102" t="n">
        <f aca="false">G58*Inputs!G40</f>
        <v>84.2423578807913</v>
      </c>
      <c r="H60" s="102" t="n">
        <f aca="false">H58*Inputs!H40</f>
        <v>78.0252731353695</v>
      </c>
      <c r="I60" s="102" t="n">
        <f aca="false">I58*Inputs!I40</f>
        <v>71.8726469445497</v>
      </c>
      <c r="J60" s="102" t="n">
        <f aca="false">J58*Inputs!J40</f>
        <v>66.3865656784444</v>
      </c>
      <c r="K60" s="102" t="n">
        <f aca="false">K58*Inputs!K40</f>
        <v>61.3192402107937</v>
      </c>
      <c r="L60" s="102" t="n">
        <f aca="false">L58*Inputs!L40</f>
        <v>56.7938812048783</v>
      </c>
      <c r="M60" s="102" t="n">
        <f aca="false">M58*Inputs!M40</f>
        <v>52.3154409900879</v>
      </c>
      <c r="N60" s="102" t="n">
        <f aca="false">N58*Inputs!N40</f>
        <v>48.3221727170384</v>
      </c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3"/>
      <c r="DS60" s="103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  <c r="ED60" s="103"/>
      <c r="EE60" s="103"/>
      <c r="EF60" s="103"/>
      <c r="EG60" s="103"/>
      <c r="EH60" s="103"/>
      <c r="EI60" s="103"/>
      <c r="EJ60" s="103"/>
      <c r="EK60" s="103"/>
      <c r="EL60" s="103"/>
      <c r="EM60" s="103"/>
      <c r="EN60" s="103"/>
      <c r="EO60" s="103"/>
      <c r="EP60" s="103"/>
      <c r="EQ60" s="103"/>
      <c r="ER60" s="103"/>
      <c r="ES60" s="103"/>
      <c r="ET60" s="103"/>
      <c r="EU60" s="103"/>
      <c r="EV60" s="103"/>
      <c r="EW60" s="103"/>
      <c r="EX60" s="103"/>
      <c r="EY60" s="103"/>
      <c r="EZ60" s="103"/>
      <c r="FA60" s="103"/>
      <c r="FB60" s="103"/>
      <c r="FC60" s="103"/>
      <c r="FD60" s="103"/>
      <c r="FE60" s="103"/>
      <c r="FF60" s="103"/>
      <c r="FG60" s="103"/>
      <c r="FH60" s="103"/>
      <c r="FI60" s="103"/>
      <c r="FJ60" s="103"/>
      <c r="FK60" s="103"/>
      <c r="FL60" s="103"/>
      <c r="FM60" s="103"/>
      <c r="FN60" s="103"/>
      <c r="FO60" s="103"/>
      <c r="FP60" s="103"/>
      <c r="FQ60" s="103"/>
      <c r="FR60" s="103"/>
      <c r="FS60" s="103"/>
      <c r="FT60" s="103"/>
      <c r="FU60" s="103"/>
      <c r="FV60" s="103"/>
      <c r="FW60" s="103"/>
      <c r="FX60" s="103"/>
      <c r="FY60" s="103"/>
      <c r="FZ60" s="103"/>
      <c r="GA60" s="103"/>
      <c r="GB60" s="103"/>
      <c r="GC60" s="103"/>
      <c r="GD60" s="103"/>
      <c r="GE60" s="103"/>
      <c r="GF60" s="103"/>
      <c r="GG60" s="103"/>
      <c r="GH60" s="103"/>
      <c r="GI60" s="103"/>
      <c r="GJ60" s="103"/>
      <c r="GK60" s="103"/>
      <c r="GL60" s="103"/>
      <c r="GM60" s="103"/>
      <c r="GN60" s="103"/>
      <c r="GO60" s="103"/>
      <c r="GP60" s="103"/>
      <c r="GQ60" s="103"/>
      <c r="GR60" s="103"/>
      <c r="GS60" s="103"/>
      <c r="GT60" s="103"/>
      <c r="GU60" s="103"/>
      <c r="GV60" s="103"/>
      <c r="GW60" s="103"/>
      <c r="GX60" s="103"/>
      <c r="GY60" s="103"/>
      <c r="GZ60" s="103"/>
      <c r="HA60" s="103"/>
      <c r="HB60" s="103"/>
      <c r="HC60" s="103"/>
      <c r="HD60" s="103"/>
      <c r="HE60" s="103"/>
      <c r="HF60" s="103"/>
      <c r="HG60" s="103"/>
      <c r="HH60" s="103"/>
      <c r="HI60" s="103"/>
      <c r="HJ60" s="103"/>
      <c r="HK60" s="103"/>
      <c r="HL60" s="103"/>
      <c r="HM60" s="103"/>
      <c r="HN60" s="103"/>
      <c r="HO60" s="103"/>
      <c r="HP60" s="103"/>
      <c r="HQ60" s="103"/>
      <c r="HR60" s="103"/>
      <c r="HS60" s="103"/>
      <c r="HT60" s="103"/>
      <c r="HU60" s="103"/>
      <c r="HV60" s="103"/>
      <c r="HW60" s="103"/>
      <c r="HX60" s="103"/>
      <c r="HY60" s="103"/>
      <c r="HZ60" s="103"/>
      <c r="IA60" s="103"/>
      <c r="IB60" s="103"/>
      <c r="IC60" s="103"/>
      <c r="ID60" s="103"/>
      <c r="IE60" s="103"/>
      <c r="IF60" s="103"/>
      <c r="IG60" s="103"/>
      <c r="IH60" s="103"/>
      <c r="II60" s="103"/>
      <c r="IJ60" s="103"/>
      <c r="IK60" s="103"/>
      <c r="IL60" s="103"/>
      <c r="IM60" s="103"/>
      <c r="IN60" s="103"/>
      <c r="IO60" s="103"/>
      <c r="IP60" s="103"/>
      <c r="IQ60" s="103"/>
      <c r="IR60" s="103"/>
      <c r="IS60" s="103"/>
      <c r="IT60" s="103"/>
      <c r="IU60" s="103"/>
      <c r="IV60" s="103"/>
      <c r="IW60" s="103"/>
    </row>
    <row r="61" customFormat="false" ht="12.75" hidden="false" customHeight="false" outlineLevel="0" collapsed="false">
      <c r="A61" s="103"/>
      <c r="B61" s="103"/>
      <c r="C61" s="103"/>
      <c r="D61" s="104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03"/>
      <c r="CK61" s="103"/>
      <c r="CL61" s="103"/>
      <c r="CM61" s="103"/>
      <c r="CN61" s="103"/>
      <c r="CO61" s="103"/>
      <c r="CP61" s="103"/>
      <c r="CQ61" s="103"/>
      <c r="CR61" s="103"/>
      <c r="CS61" s="103"/>
      <c r="CT61" s="103"/>
      <c r="CU61" s="103"/>
      <c r="CV61" s="103"/>
      <c r="CW61" s="103"/>
      <c r="CX61" s="103"/>
      <c r="CY61" s="103"/>
      <c r="CZ61" s="103"/>
      <c r="DA61" s="103"/>
      <c r="DB61" s="103"/>
      <c r="DC61" s="103"/>
      <c r="DD61" s="103"/>
      <c r="DE61" s="103"/>
      <c r="DF61" s="103"/>
      <c r="DG61" s="103"/>
      <c r="DH61" s="103"/>
      <c r="DI61" s="103"/>
      <c r="DJ61" s="103"/>
      <c r="DK61" s="103"/>
      <c r="DL61" s="103"/>
      <c r="DM61" s="103"/>
      <c r="DN61" s="103"/>
      <c r="DO61" s="103"/>
      <c r="DP61" s="103"/>
      <c r="DQ61" s="103"/>
      <c r="DR61" s="103"/>
      <c r="DS61" s="103"/>
      <c r="DT61" s="103"/>
      <c r="DU61" s="103"/>
      <c r="DV61" s="103"/>
      <c r="DW61" s="103"/>
      <c r="DX61" s="103"/>
      <c r="DY61" s="103"/>
      <c r="DZ61" s="103"/>
      <c r="EA61" s="103"/>
      <c r="EB61" s="103"/>
      <c r="EC61" s="103"/>
      <c r="ED61" s="103"/>
      <c r="EE61" s="103"/>
      <c r="EF61" s="103"/>
      <c r="EG61" s="103"/>
      <c r="EH61" s="103"/>
      <c r="EI61" s="103"/>
      <c r="EJ61" s="103"/>
      <c r="EK61" s="103"/>
      <c r="EL61" s="103"/>
      <c r="EM61" s="103"/>
      <c r="EN61" s="103"/>
      <c r="EO61" s="103"/>
      <c r="EP61" s="103"/>
      <c r="EQ61" s="103"/>
      <c r="ER61" s="103"/>
      <c r="ES61" s="103"/>
      <c r="ET61" s="103"/>
      <c r="EU61" s="103"/>
      <c r="EV61" s="103"/>
      <c r="EW61" s="103"/>
      <c r="EX61" s="103"/>
      <c r="EY61" s="103"/>
      <c r="EZ61" s="103"/>
      <c r="FA61" s="103"/>
      <c r="FB61" s="103"/>
      <c r="FC61" s="103"/>
      <c r="FD61" s="103"/>
      <c r="FE61" s="103"/>
      <c r="FF61" s="103"/>
      <c r="FG61" s="103"/>
      <c r="FH61" s="103"/>
      <c r="FI61" s="103"/>
      <c r="FJ61" s="103"/>
      <c r="FK61" s="103"/>
      <c r="FL61" s="103"/>
      <c r="FM61" s="103"/>
      <c r="FN61" s="103"/>
      <c r="FO61" s="103"/>
      <c r="FP61" s="103"/>
      <c r="FQ61" s="103"/>
      <c r="FR61" s="103"/>
      <c r="FS61" s="103"/>
      <c r="FT61" s="103"/>
      <c r="FU61" s="103"/>
      <c r="FV61" s="103"/>
      <c r="FW61" s="103"/>
      <c r="FX61" s="103"/>
      <c r="FY61" s="103"/>
      <c r="FZ61" s="103"/>
      <c r="GA61" s="103"/>
      <c r="GB61" s="103"/>
      <c r="GC61" s="103"/>
      <c r="GD61" s="103"/>
      <c r="GE61" s="103"/>
      <c r="GF61" s="103"/>
      <c r="GG61" s="103"/>
      <c r="GH61" s="103"/>
      <c r="GI61" s="103"/>
      <c r="GJ61" s="103"/>
      <c r="GK61" s="103"/>
      <c r="GL61" s="103"/>
      <c r="GM61" s="103"/>
      <c r="GN61" s="103"/>
      <c r="GO61" s="103"/>
      <c r="GP61" s="103"/>
      <c r="GQ61" s="103"/>
      <c r="GR61" s="103"/>
      <c r="GS61" s="103"/>
      <c r="GT61" s="103"/>
      <c r="GU61" s="103"/>
      <c r="GV61" s="103"/>
      <c r="GW61" s="103"/>
      <c r="GX61" s="103"/>
      <c r="GY61" s="103"/>
      <c r="GZ61" s="103"/>
      <c r="HA61" s="103"/>
      <c r="HB61" s="103"/>
      <c r="HC61" s="103"/>
      <c r="HD61" s="103"/>
      <c r="HE61" s="103"/>
      <c r="HF61" s="103"/>
      <c r="HG61" s="103"/>
      <c r="HH61" s="103"/>
      <c r="HI61" s="103"/>
      <c r="HJ61" s="103"/>
      <c r="HK61" s="103"/>
      <c r="HL61" s="103"/>
      <c r="HM61" s="103"/>
      <c r="HN61" s="103"/>
      <c r="HO61" s="103"/>
      <c r="HP61" s="103"/>
      <c r="HQ61" s="103"/>
      <c r="HR61" s="103"/>
      <c r="HS61" s="103"/>
      <c r="HT61" s="103"/>
      <c r="HU61" s="103"/>
      <c r="HV61" s="103"/>
      <c r="HW61" s="103"/>
      <c r="HX61" s="103"/>
      <c r="HY61" s="103"/>
      <c r="HZ61" s="103"/>
      <c r="IA61" s="103"/>
      <c r="IB61" s="103"/>
      <c r="IC61" s="103"/>
      <c r="ID61" s="103"/>
      <c r="IE61" s="103"/>
      <c r="IF61" s="103"/>
      <c r="IG61" s="103"/>
      <c r="IH61" s="103"/>
      <c r="II61" s="103"/>
      <c r="IJ61" s="103"/>
      <c r="IK61" s="103"/>
      <c r="IL61" s="103"/>
      <c r="IM61" s="103"/>
      <c r="IN61" s="103"/>
      <c r="IO61" s="103"/>
      <c r="IP61" s="103"/>
      <c r="IQ61" s="103"/>
      <c r="IR61" s="103"/>
      <c r="IS61" s="103"/>
      <c r="IT61" s="103"/>
      <c r="IU61" s="103"/>
      <c r="IV61" s="103"/>
      <c r="IW61" s="103"/>
    </row>
    <row r="62" customFormat="false" ht="12.75" hidden="false" customHeight="false" outlineLevel="0" collapsed="false">
      <c r="A62" s="106" t="s">
        <v>109</v>
      </c>
      <c r="B62" s="77" t="s">
        <v>92</v>
      </c>
      <c r="C62" s="103"/>
      <c r="D62" s="104"/>
      <c r="E62" s="107" t="n">
        <v>0.424691706306001</v>
      </c>
      <c r="F62" s="107" t="n">
        <v>0.318951735876867</v>
      </c>
      <c r="G62" s="107" t="n">
        <v>0.26437306666592</v>
      </c>
      <c r="H62" s="107" t="n">
        <v>0.262035245728754</v>
      </c>
      <c r="I62" s="107" t="n">
        <v>0.263652250418294</v>
      </c>
      <c r="J62" s="107" t="n">
        <v>0.265301024227556</v>
      </c>
      <c r="K62" s="107" t="n">
        <v>0.268585674197331</v>
      </c>
      <c r="L62" s="107" t="n">
        <v>0.273869219378625</v>
      </c>
      <c r="M62" s="107" t="n">
        <v>0.279763701264304</v>
      </c>
      <c r="N62" s="107" t="n">
        <v>0.28566981915665</v>
      </c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03"/>
      <c r="CP62" s="103"/>
      <c r="CQ62" s="103"/>
      <c r="CR62" s="103"/>
      <c r="CS62" s="103"/>
      <c r="CT62" s="103"/>
      <c r="CU62" s="103"/>
      <c r="CV62" s="103"/>
      <c r="CW62" s="103"/>
      <c r="CX62" s="103"/>
      <c r="CY62" s="103"/>
      <c r="CZ62" s="103"/>
      <c r="DA62" s="103"/>
      <c r="DB62" s="103"/>
      <c r="DC62" s="103"/>
      <c r="DD62" s="103"/>
      <c r="DE62" s="103"/>
      <c r="DF62" s="103"/>
      <c r="DG62" s="103"/>
      <c r="DH62" s="103"/>
      <c r="DI62" s="103"/>
      <c r="DJ62" s="103"/>
      <c r="DK62" s="103"/>
      <c r="DL62" s="103"/>
      <c r="DM62" s="103"/>
      <c r="DN62" s="103"/>
      <c r="DO62" s="103"/>
      <c r="DP62" s="103"/>
      <c r="DQ62" s="103"/>
      <c r="DR62" s="103"/>
      <c r="DS62" s="103"/>
      <c r="DT62" s="103"/>
      <c r="DU62" s="103"/>
      <c r="DV62" s="103"/>
      <c r="DW62" s="103"/>
      <c r="DX62" s="103"/>
      <c r="DY62" s="103"/>
      <c r="DZ62" s="103"/>
      <c r="EA62" s="103"/>
      <c r="EB62" s="103"/>
      <c r="EC62" s="103"/>
      <c r="ED62" s="103"/>
      <c r="EE62" s="103"/>
      <c r="EF62" s="103"/>
      <c r="EG62" s="103"/>
      <c r="EH62" s="103"/>
      <c r="EI62" s="103"/>
      <c r="EJ62" s="103"/>
      <c r="EK62" s="103"/>
      <c r="EL62" s="103"/>
      <c r="EM62" s="103"/>
      <c r="EN62" s="103"/>
      <c r="EO62" s="103"/>
      <c r="EP62" s="103"/>
      <c r="EQ62" s="103"/>
      <c r="ER62" s="103"/>
      <c r="ES62" s="103"/>
      <c r="ET62" s="103"/>
      <c r="EU62" s="103"/>
      <c r="EV62" s="103"/>
      <c r="EW62" s="103"/>
      <c r="EX62" s="103"/>
      <c r="EY62" s="103"/>
      <c r="EZ62" s="103"/>
      <c r="FA62" s="103"/>
      <c r="FB62" s="103"/>
      <c r="FC62" s="103"/>
      <c r="FD62" s="103"/>
      <c r="FE62" s="103"/>
      <c r="FF62" s="103"/>
      <c r="FG62" s="103"/>
      <c r="FH62" s="103"/>
      <c r="FI62" s="103"/>
      <c r="FJ62" s="103"/>
      <c r="FK62" s="103"/>
      <c r="FL62" s="103"/>
      <c r="FM62" s="103"/>
      <c r="FN62" s="103"/>
      <c r="FO62" s="103"/>
      <c r="FP62" s="103"/>
      <c r="FQ62" s="103"/>
      <c r="FR62" s="103"/>
      <c r="FS62" s="103"/>
      <c r="FT62" s="103"/>
      <c r="FU62" s="103"/>
      <c r="FV62" s="103"/>
      <c r="FW62" s="103"/>
      <c r="FX62" s="103"/>
      <c r="FY62" s="103"/>
      <c r="FZ62" s="103"/>
      <c r="GA62" s="103"/>
      <c r="GB62" s="103"/>
      <c r="GC62" s="103"/>
      <c r="GD62" s="103"/>
      <c r="GE62" s="103"/>
      <c r="GF62" s="103"/>
      <c r="GG62" s="103"/>
      <c r="GH62" s="103"/>
      <c r="GI62" s="103"/>
      <c r="GJ62" s="103"/>
      <c r="GK62" s="103"/>
      <c r="GL62" s="103"/>
      <c r="GM62" s="103"/>
      <c r="GN62" s="103"/>
      <c r="GO62" s="103"/>
      <c r="GP62" s="103"/>
      <c r="GQ62" s="103"/>
      <c r="GR62" s="103"/>
      <c r="GS62" s="103"/>
      <c r="GT62" s="103"/>
      <c r="GU62" s="103"/>
      <c r="GV62" s="103"/>
      <c r="GW62" s="103"/>
      <c r="GX62" s="103"/>
      <c r="GY62" s="103"/>
      <c r="GZ62" s="103"/>
      <c r="HA62" s="103"/>
      <c r="HB62" s="103"/>
      <c r="HC62" s="103"/>
      <c r="HD62" s="103"/>
      <c r="HE62" s="103"/>
      <c r="HF62" s="103"/>
      <c r="HG62" s="103"/>
      <c r="HH62" s="103"/>
      <c r="HI62" s="103"/>
      <c r="HJ62" s="103"/>
      <c r="HK62" s="103"/>
      <c r="HL62" s="103"/>
      <c r="HM62" s="103"/>
      <c r="HN62" s="103"/>
      <c r="HO62" s="103"/>
      <c r="HP62" s="103"/>
      <c r="HQ62" s="103"/>
      <c r="HR62" s="103"/>
      <c r="HS62" s="103"/>
      <c r="HT62" s="103"/>
      <c r="HU62" s="103"/>
      <c r="HV62" s="103"/>
      <c r="HW62" s="103"/>
      <c r="HX62" s="103"/>
      <c r="HY62" s="103"/>
      <c r="HZ62" s="103"/>
      <c r="IA62" s="103"/>
      <c r="IB62" s="103"/>
      <c r="IC62" s="103"/>
      <c r="ID62" s="103"/>
      <c r="IE62" s="103"/>
      <c r="IF62" s="103"/>
      <c r="IG62" s="103"/>
      <c r="IH62" s="103"/>
      <c r="II62" s="103"/>
      <c r="IJ62" s="103"/>
      <c r="IK62" s="103"/>
      <c r="IL62" s="103"/>
      <c r="IM62" s="103"/>
      <c r="IN62" s="103"/>
      <c r="IO62" s="103"/>
      <c r="IP62" s="103"/>
      <c r="IQ62" s="103"/>
      <c r="IR62" s="103"/>
      <c r="IS62" s="103"/>
      <c r="IT62" s="103"/>
      <c r="IU62" s="103"/>
      <c r="IV62" s="103"/>
      <c r="IW62" s="103"/>
    </row>
    <row r="63" customFormat="false" ht="12.75" hidden="false" customHeight="false" outlineLevel="0" collapsed="false">
      <c r="A63" s="106" t="s">
        <v>110</v>
      </c>
      <c r="B63" s="77" t="s">
        <v>93</v>
      </c>
      <c r="C63" s="103"/>
      <c r="D63" s="104"/>
      <c r="E63" s="107" t="n">
        <v>0.551926143511905</v>
      </c>
      <c r="F63" s="107" t="n">
        <v>0.447363906374564</v>
      </c>
      <c r="G63" s="107" t="n">
        <v>0.432766789522592</v>
      </c>
      <c r="H63" s="107" t="n">
        <v>0.431732201847847</v>
      </c>
      <c r="I63" s="107" t="n">
        <v>0.432653974236272</v>
      </c>
      <c r="J63" s="107" t="n">
        <v>0.433621762561292</v>
      </c>
      <c r="K63" s="107" t="n">
        <v>0.403521533400703</v>
      </c>
      <c r="L63" s="107" t="n">
        <v>0.406004101186257</v>
      </c>
      <c r="M63" s="107" t="n">
        <v>0.410517412711801</v>
      </c>
      <c r="N63" s="107" t="n">
        <v>0.417443411728103</v>
      </c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  <c r="IV63" s="103"/>
      <c r="IW63" s="103"/>
    </row>
    <row r="64" customFormat="false" ht="12.75" hidden="false" customHeight="false" outlineLevel="0" collapsed="false">
      <c r="A64" s="103"/>
      <c r="B64" s="77" t="s">
        <v>94</v>
      </c>
      <c r="C64" s="103"/>
      <c r="D64" s="104"/>
      <c r="E64" s="107" t="n">
        <v>0.599079552227438</v>
      </c>
      <c r="F64" s="107" t="n">
        <v>0.50187462718887</v>
      </c>
      <c r="G64" s="107" t="n">
        <v>0.468759164893388</v>
      </c>
      <c r="H64" s="107" t="n">
        <v>0.462975138791097</v>
      </c>
      <c r="I64" s="107" t="n">
        <v>0.460014021863531</v>
      </c>
      <c r="J64" s="107" t="n">
        <v>0.457119303147645</v>
      </c>
      <c r="K64" s="107" t="n">
        <v>0.457643604301948</v>
      </c>
      <c r="L64" s="107" t="n">
        <v>0.462345643729834</v>
      </c>
      <c r="M64" s="107" t="n">
        <v>0.468324555320872</v>
      </c>
      <c r="N64" s="107" t="n">
        <v>0.47432778644108</v>
      </c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  <c r="IA64" s="103"/>
      <c r="IB64" s="103"/>
      <c r="IC64" s="103"/>
      <c r="ID64" s="103"/>
      <c r="IE64" s="103"/>
      <c r="IF64" s="103"/>
      <c r="IG64" s="103"/>
      <c r="IH64" s="103"/>
      <c r="II64" s="103"/>
      <c r="IJ64" s="103"/>
      <c r="IK64" s="103"/>
      <c r="IL64" s="103"/>
      <c r="IM64" s="103"/>
      <c r="IN64" s="103"/>
      <c r="IO64" s="103"/>
      <c r="IP64" s="103"/>
      <c r="IQ64" s="103"/>
      <c r="IR64" s="103"/>
      <c r="IS64" s="103"/>
      <c r="IT64" s="103"/>
      <c r="IU64" s="103"/>
      <c r="IV64" s="103"/>
      <c r="IW64" s="103"/>
    </row>
    <row r="65" customFormat="false" ht="12.75" hidden="false" customHeight="false" outlineLevel="0" collapsed="false">
      <c r="A65" s="103"/>
      <c r="B65" s="77" t="s">
        <v>95</v>
      </c>
      <c r="C65" s="103"/>
      <c r="D65" s="104"/>
      <c r="E65" s="107" t="n">
        <v>0.600746218894104</v>
      </c>
      <c r="F65" s="107" t="n">
        <v>0.50187462718887</v>
      </c>
      <c r="G65" s="107" t="n">
        <v>0.468759164893388</v>
      </c>
      <c r="H65" s="107" t="n">
        <v>0.462975138791097</v>
      </c>
      <c r="I65" s="107" t="n">
        <v>0.460014021863531</v>
      </c>
      <c r="J65" s="107" t="n">
        <v>0.457119303147645</v>
      </c>
      <c r="K65" s="107" t="n">
        <v>0.457643604301948</v>
      </c>
      <c r="L65" s="107" t="n">
        <v>0.462345643729834</v>
      </c>
      <c r="M65" s="107" t="n">
        <v>0.468324555320872</v>
      </c>
      <c r="N65" s="107" t="n">
        <v>0.47432778644108</v>
      </c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103"/>
      <c r="BO65" s="103"/>
      <c r="BP65" s="103"/>
      <c r="BQ65" s="103"/>
      <c r="BR65" s="103"/>
      <c r="BS65" s="103"/>
      <c r="BT65" s="103"/>
      <c r="BU65" s="103"/>
      <c r="BV65" s="103"/>
      <c r="BW65" s="103"/>
      <c r="BX65" s="103"/>
      <c r="BY65" s="103"/>
      <c r="BZ65" s="103"/>
      <c r="CA65" s="103"/>
      <c r="CB65" s="103"/>
      <c r="CC65" s="103"/>
      <c r="CD65" s="103"/>
      <c r="CE65" s="103"/>
      <c r="CF65" s="103"/>
      <c r="CG65" s="103"/>
      <c r="CH65" s="103"/>
      <c r="CI65" s="103"/>
      <c r="CJ65" s="103"/>
      <c r="CK65" s="103"/>
      <c r="CL65" s="103"/>
      <c r="CM65" s="103"/>
      <c r="CN65" s="103"/>
      <c r="CO65" s="103"/>
      <c r="CP65" s="103"/>
      <c r="CQ65" s="103"/>
      <c r="CR65" s="103"/>
      <c r="CS65" s="103"/>
      <c r="CT65" s="103"/>
      <c r="CU65" s="103"/>
      <c r="CV65" s="103"/>
      <c r="CW65" s="103"/>
      <c r="CX65" s="103"/>
      <c r="CY65" s="103"/>
      <c r="CZ65" s="103"/>
      <c r="DA65" s="103"/>
      <c r="DB65" s="103"/>
      <c r="DC65" s="103"/>
      <c r="DD65" s="103"/>
      <c r="DE65" s="103"/>
      <c r="DF65" s="103"/>
      <c r="DG65" s="103"/>
      <c r="DH65" s="103"/>
      <c r="DI65" s="103"/>
      <c r="DJ65" s="103"/>
      <c r="DK65" s="103"/>
      <c r="DL65" s="103"/>
      <c r="DM65" s="103"/>
      <c r="DN65" s="103"/>
      <c r="DO65" s="103"/>
      <c r="DP65" s="103"/>
      <c r="DQ65" s="103"/>
      <c r="DR65" s="103"/>
      <c r="DS65" s="103"/>
      <c r="DT65" s="103"/>
      <c r="DU65" s="103"/>
      <c r="DV65" s="103"/>
      <c r="DW65" s="103"/>
      <c r="DX65" s="103"/>
      <c r="DY65" s="103"/>
      <c r="DZ65" s="103"/>
      <c r="EA65" s="103"/>
      <c r="EB65" s="103"/>
      <c r="EC65" s="103"/>
      <c r="ED65" s="103"/>
      <c r="EE65" s="103"/>
      <c r="EF65" s="103"/>
      <c r="EG65" s="103"/>
      <c r="EH65" s="103"/>
      <c r="EI65" s="103"/>
      <c r="EJ65" s="103"/>
      <c r="EK65" s="103"/>
      <c r="EL65" s="103"/>
      <c r="EM65" s="103"/>
      <c r="EN65" s="103"/>
      <c r="EO65" s="103"/>
      <c r="EP65" s="103"/>
      <c r="EQ65" s="103"/>
      <c r="ER65" s="103"/>
      <c r="ES65" s="103"/>
      <c r="ET65" s="103"/>
      <c r="EU65" s="103"/>
      <c r="EV65" s="103"/>
      <c r="EW65" s="103"/>
      <c r="EX65" s="103"/>
      <c r="EY65" s="103"/>
      <c r="EZ65" s="103"/>
      <c r="FA65" s="103"/>
      <c r="FB65" s="103"/>
      <c r="FC65" s="103"/>
      <c r="FD65" s="103"/>
      <c r="FE65" s="103"/>
      <c r="FF65" s="103"/>
      <c r="FG65" s="103"/>
      <c r="FH65" s="103"/>
      <c r="FI65" s="103"/>
      <c r="FJ65" s="103"/>
      <c r="FK65" s="103"/>
      <c r="FL65" s="103"/>
      <c r="FM65" s="103"/>
      <c r="FN65" s="103"/>
      <c r="FO65" s="103"/>
      <c r="FP65" s="103"/>
      <c r="FQ65" s="103"/>
      <c r="FR65" s="103"/>
      <c r="FS65" s="103"/>
      <c r="FT65" s="103"/>
      <c r="FU65" s="103"/>
      <c r="FV65" s="103"/>
      <c r="FW65" s="103"/>
      <c r="FX65" s="103"/>
      <c r="FY65" s="103"/>
      <c r="FZ65" s="103"/>
      <c r="GA65" s="103"/>
      <c r="GB65" s="103"/>
      <c r="GC65" s="103"/>
      <c r="GD65" s="103"/>
      <c r="GE65" s="103"/>
      <c r="GF65" s="103"/>
      <c r="GG65" s="103"/>
      <c r="GH65" s="103"/>
      <c r="GI65" s="103"/>
      <c r="GJ65" s="103"/>
      <c r="GK65" s="103"/>
      <c r="GL65" s="103"/>
      <c r="GM65" s="103"/>
      <c r="GN65" s="103"/>
      <c r="GO65" s="103"/>
      <c r="GP65" s="103"/>
      <c r="GQ65" s="103"/>
      <c r="GR65" s="103"/>
      <c r="GS65" s="103"/>
      <c r="GT65" s="103"/>
      <c r="GU65" s="103"/>
      <c r="GV65" s="103"/>
      <c r="GW65" s="103"/>
      <c r="GX65" s="103"/>
      <c r="GY65" s="103"/>
      <c r="GZ65" s="103"/>
      <c r="HA65" s="103"/>
      <c r="HB65" s="103"/>
      <c r="HC65" s="103"/>
      <c r="HD65" s="103"/>
      <c r="HE65" s="103"/>
      <c r="HF65" s="103"/>
      <c r="HG65" s="103"/>
      <c r="HH65" s="103"/>
      <c r="HI65" s="103"/>
      <c r="HJ65" s="103"/>
      <c r="HK65" s="103"/>
      <c r="HL65" s="103"/>
      <c r="HM65" s="103"/>
      <c r="HN65" s="103"/>
      <c r="HO65" s="103"/>
      <c r="HP65" s="103"/>
      <c r="HQ65" s="103"/>
      <c r="HR65" s="103"/>
      <c r="HS65" s="103"/>
      <c r="HT65" s="103"/>
      <c r="HU65" s="103"/>
      <c r="HV65" s="103"/>
      <c r="HW65" s="103"/>
      <c r="HX65" s="103"/>
      <c r="HY65" s="103"/>
      <c r="HZ65" s="103"/>
      <c r="IA65" s="103"/>
      <c r="IB65" s="103"/>
      <c r="IC65" s="103"/>
      <c r="ID65" s="103"/>
      <c r="IE65" s="103"/>
      <c r="IF65" s="103"/>
      <c r="IG65" s="103"/>
      <c r="IH65" s="103"/>
      <c r="II65" s="103"/>
      <c r="IJ65" s="103"/>
      <c r="IK65" s="103"/>
      <c r="IL65" s="103"/>
      <c r="IM65" s="103"/>
      <c r="IN65" s="103"/>
      <c r="IO65" s="103"/>
      <c r="IP65" s="103"/>
      <c r="IQ65" s="103"/>
      <c r="IR65" s="103"/>
      <c r="IS65" s="103"/>
      <c r="IT65" s="103"/>
      <c r="IU65" s="103"/>
      <c r="IV65" s="103"/>
      <c r="IW65" s="103"/>
    </row>
    <row r="66" customFormat="false" ht="12.75" hidden="false" customHeight="false" outlineLevel="0" collapsed="false">
      <c r="A66" s="103"/>
      <c r="B66" s="77" t="s">
        <v>96</v>
      </c>
      <c r="C66" s="103"/>
      <c r="D66" s="104"/>
      <c r="E66" s="107" t="n">
        <v>0.638919598749239</v>
      </c>
      <c r="F66" s="107" t="n">
        <v>0.531171850013276</v>
      </c>
      <c r="G66" s="107" t="n">
        <v>0.504024396512597</v>
      </c>
      <c r="H66" s="107" t="n">
        <v>0.49300378576071</v>
      </c>
      <c r="I66" s="107" t="n">
        <v>0.485496842785679</v>
      </c>
      <c r="J66" s="107" t="n">
        <v>0.478072545493659</v>
      </c>
      <c r="K66" s="107" t="n">
        <v>0.474903893425325</v>
      </c>
      <c r="L66" s="107" t="n">
        <v>0.476935261422623</v>
      </c>
      <c r="M66" s="107" t="n">
        <v>0.480555948911671</v>
      </c>
      <c r="N66" s="107" t="n">
        <v>0.484206906856021</v>
      </c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103"/>
      <c r="BI66" s="103"/>
      <c r="BJ66" s="103"/>
      <c r="BK66" s="103"/>
      <c r="BL66" s="103"/>
      <c r="BM66" s="103"/>
      <c r="BN66" s="103"/>
      <c r="BO66" s="103"/>
      <c r="BP66" s="103"/>
      <c r="BQ66" s="103"/>
      <c r="BR66" s="103"/>
      <c r="BS66" s="103"/>
      <c r="BT66" s="103"/>
      <c r="BU66" s="103"/>
      <c r="BV66" s="103"/>
      <c r="BW66" s="103"/>
      <c r="BX66" s="103"/>
      <c r="BY66" s="103"/>
      <c r="BZ66" s="103"/>
      <c r="CA66" s="103"/>
      <c r="CB66" s="103"/>
      <c r="CC66" s="103"/>
      <c r="CD66" s="103"/>
      <c r="CE66" s="103"/>
      <c r="CF66" s="103"/>
      <c r="CG66" s="103"/>
      <c r="CH66" s="103"/>
      <c r="CI66" s="103"/>
      <c r="CJ66" s="103"/>
      <c r="CK66" s="103"/>
      <c r="CL66" s="103"/>
      <c r="CM66" s="103"/>
      <c r="CN66" s="103"/>
      <c r="CO66" s="103"/>
      <c r="CP66" s="103"/>
      <c r="CQ66" s="103"/>
      <c r="CR66" s="103"/>
      <c r="CS66" s="103"/>
      <c r="CT66" s="103"/>
      <c r="CU66" s="103"/>
      <c r="CV66" s="103"/>
      <c r="CW66" s="103"/>
      <c r="CX66" s="103"/>
      <c r="CY66" s="103"/>
      <c r="CZ66" s="103"/>
      <c r="DA66" s="103"/>
      <c r="DB66" s="103"/>
      <c r="DC66" s="103"/>
      <c r="DD66" s="103"/>
      <c r="DE66" s="103"/>
      <c r="DF66" s="103"/>
      <c r="DG66" s="103"/>
      <c r="DH66" s="103"/>
      <c r="DI66" s="103"/>
      <c r="DJ66" s="103"/>
      <c r="DK66" s="103"/>
      <c r="DL66" s="103"/>
      <c r="DM66" s="103"/>
      <c r="DN66" s="103"/>
      <c r="DO66" s="103"/>
      <c r="DP66" s="103"/>
      <c r="DQ66" s="103"/>
      <c r="DR66" s="103"/>
      <c r="DS66" s="103"/>
      <c r="DT66" s="103"/>
      <c r="DU66" s="103"/>
      <c r="DV66" s="103"/>
      <c r="DW66" s="103"/>
      <c r="DX66" s="103"/>
      <c r="DY66" s="103"/>
      <c r="DZ66" s="103"/>
      <c r="EA66" s="103"/>
      <c r="EB66" s="103"/>
      <c r="EC66" s="103"/>
      <c r="ED66" s="103"/>
      <c r="EE66" s="103"/>
      <c r="EF66" s="103"/>
      <c r="EG66" s="103"/>
      <c r="EH66" s="103"/>
      <c r="EI66" s="103"/>
      <c r="EJ66" s="103"/>
      <c r="EK66" s="103"/>
      <c r="EL66" s="103"/>
      <c r="EM66" s="103"/>
      <c r="EN66" s="103"/>
      <c r="EO66" s="103"/>
      <c r="EP66" s="103"/>
      <c r="EQ66" s="103"/>
      <c r="ER66" s="103"/>
      <c r="ES66" s="103"/>
      <c r="ET66" s="103"/>
      <c r="EU66" s="103"/>
      <c r="EV66" s="103"/>
      <c r="EW66" s="103"/>
      <c r="EX66" s="103"/>
      <c r="EY66" s="103"/>
      <c r="EZ66" s="103"/>
      <c r="FA66" s="103"/>
      <c r="FB66" s="103"/>
      <c r="FC66" s="103"/>
      <c r="FD66" s="103"/>
      <c r="FE66" s="103"/>
      <c r="FF66" s="103"/>
      <c r="FG66" s="103"/>
      <c r="FH66" s="103"/>
      <c r="FI66" s="103"/>
      <c r="FJ66" s="103"/>
      <c r="FK66" s="103"/>
      <c r="FL66" s="103"/>
      <c r="FM66" s="103"/>
      <c r="FN66" s="103"/>
      <c r="FO66" s="103"/>
      <c r="FP66" s="103"/>
      <c r="FQ66" s="103"/>
      <c r="FR66" s="103"/>
      <c r="FS66" s="103"/>
      <c r="FT66" s="103"/>
      <c r="FU66" s="103"/>
      <c r="FV66" s="103"/>
      <c r="FW66" s="103"/>
      <c r="FX66" s="103"/>
      <c r="FY66" s="103"/>
      <c r="FZ66" s="103"/>
      <c r="GA66" s="103"/>
      <c r="GB66" s="103"/>
      <c r="GC66" s="103"/>
      <c r="GD66" s="103"/>
      <c r="GE66" s="103"/>
      <c r="GF66" s="103"/>
      <c r="GG66" s="103"/>
      <c r="GH66" s="103"/>
      <c r="GI66" s="103"/>
      <c r="GJ66" s="103"/>
      <c r="GK66" s="103"/>
      <c r="GL66" s="103"/>
      <c r="GM66" s="103"/>
      <c r="GN66" s="103"/>
      <c r="GO66" s="103"/>
      <c r="GP66" s="103"/>
      <c r="GQ66" s="103"/>
      <c r="GR66" s="103"/>
      <c r="GS66" s="103"/>
      <c r="GT66" s="103"/>
      <c r="GU66" s="103"/>
      <c r="GV66" s="103"/>
      <c r="GW66" s="103"/>
      <c r="GX66" s="103"/>
      <c r="GY66" s="103"/>
      <c r="GZ66" s="103"/>
      <c r="HA66" s="103"/>
      <c r="HB66" s="103"/>
      <c r="HC66" s="103"/>
      <c r="HD66" s="103"/>
      <c r="HE66" s="103"/>
      <c r="HF66" s="103"/>
      <c r="HG66" s="103"/>
      <c r="HH66" s="103"/>
      <c r="HI66" s="103"/>
      <c r="HJ66" s="103"/>
      <c r="HK66" s="103"/>
      <c r="HL66" s="103"/>
      <c r="HM66" s="103"/>
      <c r="HN66" s="103"/>
      <c r="HO66" s="103"/>
      <c r="HP66" s="103"/>
      <c r="HQ66" s="103"/>
      <c r="HR66" s="103"/>
      <c r="HS66" s="103"/>
      <c r="HT66" s="103"/>
      <c r="HU66" s="103"/>
      <c r="HV66" s="103"/>
      <c r="HW66" s="103"/>
      <c r="HX66" s="103"/>
      <c r="HY66" s="103"/>
      <c r="HZ66" s="103"/>
      <c r="IA66" s="103"/>
      <c r="IB66" s="103"/>
      <c r="IC66" s="103"/>
      <c r="ID66" s="103"/>
      <c r="IE66" s="103"/>
      <c r="IF66" s="103"/>
      <c r="IG66" s="103"/>
      <c r="IH66" s="103"/>
      <c r="II66" s="103"/>
      <c r="IJ66" s="103"/>
      <c r="IK66" s="103"/>
      <c r="IL66" s="103"/>
      <c r="IM66" s="103"/>
      <c r="IN66" s="103"/>
      <c r="IO66" s="103"/>
      <c r="IP66" s="103"/>
      <c r="IQ66" s="103"/>
      <c r="IR66" s="103"/>
      <c r="IS66" s="103"/>
      <c r="IT66" s="103"/>
      <c r="IU66" s="103"/>
      <c r="IV66" s="103"/>
      <c r="IW66" s="103"/>
    </row>
    <row r="67" customFormat="false" ht="12.75" hidden="false" customHeight="false" outlineLevel="0" collapsed="false">
      <c r="A67" s="103"/>
      <c r="B67" s="77" t="s">
        <v>97</v>
      </c>
      <c r="C67" s="103"/>
      <c r="D67" s="104"/>
      <c r="E67" s="107" t="n">
        <v>0.638919598749239</v>
      </c>
      <c r="F67" s="107" t="n">
        <v>0.531171850013276</v>
      </c>
      <c r="G67" s="107" t="n">
        <v>0.504024396512597</v>
      </c>
      <c r="H67" s="107" t="n">
        <v>0.49300378576071</v>
      </c>
      <c r="I67" s="107" t="n">
        <v>0.485496842785679</v>
      </c>
      <c r="J67" s="107" t="n">
        <v>0.478072545493659</v>
      </c>
      <c r="K67" s="107" t="n">
        <v>0.474903893425325</v>
      </c>
      <c r="L67" s="107" t="n">
        <v>0.476935261422623</v>
      </c>
      <c r="M67" s="107" t="n">
        <v>0.480555948911671</v>
      </c>
      <c r="N67" s="107" t="n">
        <v>0.484206906856021</v>
      </c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103"/>
      <c r="BI67" s="103"/>
      <c r="BJ67" s="103"/>
      <c r="BK67" s="103"/>
      <c r="BL67" s="103"/>
      <c r="BM67" s="103"/>
      <c r="BN67" s="103"/>
      <c r="BO67" s="103"/>
      <c r="BP67" s="103"/>
      <c r="BQ67" s="103"/>
      <c r="BR67" s="103"/>
      <c r="BS67" s="103"/>
      <c r="BT67" s="103"/>
      <c r="BU67" s="103"/>
      <c r="BV67" s="103"/>
      <c r="BW67" s="103"/>
      <c r="BX67" s="103"/>
      <c r="BY67" s="103"/>
      <c r="BZ67" s="103"/>
      <c r="CA67" s="103"/>
      <c r="CB67" s="103"/>
      <c r="CC67" s="103"/>
      <c r="CD67" s="103"/>
      <c r="CE67" s="103"/>
      <c r="CF67" s="103"/>
      <c r="CG67" s="103"/>
      <c r="CH67" s="103"/>
      <c r="CI67" s="103"/>
      <c r="CJ67" s="103"/>
      <c r="CK67" s="103"/>
      <c r="CL67" s="103"/>
      <c r="CM67" s="103"/>
      <c r="CN67" s="103"/>
      <c r="CO67" s="103"/>
      <c r="CP67" s="103"/>
      <c r="CQ67" s="103"/>
      <c r="CR67" s="103"/>
      <c r="CS67" s="103"/>
      <c r="CT67" s="103"/>
      <c r="CU67" s="103"/>
      <c r="CV67" s="103"/>
      <c r="CW67" s="103"/>
      <c r="CX67" s="103"/>
      <c r="CY67" s="103"/>
      <c r="CZ67" s="103"/>
      <c r="DA67" s="103"/>
      <c r="DB67" s="103"/>
      <c r="DC67" s="103"/>
      <c r="DD67" s="103"/>
      <c r="DE67" s="103"/>
      <c r="DF67" s="103"/>
      <c r="DG67" s="103"/>
      <c r="DH67" s="103"/>
      <c r="DI67" s="103"/>
      <c r="DJ67" s="103"/>
      <c r="DK67" s="103"/>
      <c r="DL67" s="103"/>
      <c r="DM67" s="103"/>
      <c r="DN67" s="103"/>
      <c r="DO67" s="103"/>
      <c r="DP67" s="103"/>
      <c r="DQ67" s="103"/>
      <c r="DR67" s="103"/>
      <c r="DS67" s="103"/>
      <c r="DT67" s="103"/>
      <c r="DU67" s="103"/>
      <c r="DV67" s="103"/>
      <c r="DW67" s="103"/>
      <c r="DX67" s="103"/>
      <c r="DY67" s="103"/>
      <c r="DZ67" s="103"/>
      <c r="EA67" s="103"/>
      <c r="EB67" s="103"/>
      <c r="EC67" s="103"/>
      <c r="ED67" s="103"/>
      <c r="EE67" s="103"/>
      <c r="EF67" s="103"/>
      <c r="EG67" s="103"/>
      <c r="EH67" s="103"/>
      <c r="EI67" s="103"/>
      <c r="EJ67" s="103"/>
      <c r="EK67" s="103"/>
      <c r="EL67" s="103"/>
      <c r="EM67" s="103"/>
      <c r="EN67" s="103"/>
      <c r="EO67" s="103"/>
      <c r="EP67" s="103"/>
      <c r="EQ67" s="103"/>
      <c r="ER67" s="103"/>
      <c r="ES67" s="103"/>
      <c r="ET67" s="103"/>
      <c r="EU67" s="103"/>
      <c r="EV67" s="103"/>
      <c r="EW67" s="103"/>
      <c r="EX67" s="103"/>
      <c r="EY67" s="103"/>
      <c r="EZ67" s="103"/>
      <c r="FA67" s="103"/>
      <c r="FB67" s="103"/>
      <c r="FC67" s="103"/>
      <c r="FD67" s="103"/>
      <c r="FE67" s="103"/>
      <c r="FF67" s="103"/>
      <c r="FG67" s="103"/>
      <c r="FH67" s="103"/>
      <c r="FI67" s="103"/>
      <c r="FJ67" s="103"/>
      <c r="FK67" s="103"/>
      <c r="FL67" s="103"/>
      <c r="FM67" s="103"/>
      <c r="FN67" s="103"/>
      <c r="FO67" s="103"/>
      <c r="FP67" s="103"/>
      <c r="FQ67" s="103"/>
      <c r="FR67" s="103"/>
      <c r="FS67" s="103"/>
      <c r="FT67" s="103"/>
      <c r="FU67" s="103"/>
      <c r="FV67" s="103"/>
      <c r="FW67" s="103"/>
      <c r="FX67" s="103"/>
      <c r="FY67" s="103"/>
      <c r="FZ67" s="103"/>
      <c r="GA67" s="103"/>
      <c r="GB67" s="103"/>
      <c r="GC67" s="103"/>
      <c r="GD67" s="103"/>
      <c r="GE67" s="103"/>
      <c r="GF67" s="103"/>
      <c r="GG67" s="103"/>
      <c r="GH67" s="103"/>
      <c r="GI67" s="103"/>
      <c r="GJ67" s="103"/>
      <c r="GK67" s="103"/>
      <c r="GL67" s="103"/>
      <c r="GM67" s="103"/>
      <c r="GN67" s="103"/>
      <c r="GO67" s="103"/>
      <c r="GP67" s="103"/>
      <c r="GQ67" s="103"/>
      <c r="GR67" s="103"/>
      <c r="GS67" s="103"/>
      <c r="GT67" s="103"/>
      <c r="GU67" s="103"/>
      <c r="GV67" s="103"/>
      <c r="GW67" s="103"/>
      <c r="GX67" s="103"/>
      <c r="GY67" s="103"/>
      <c r="GZ67" s="103"/>
      <c r="HA67" s="103"/>
      <c r="HB67" s="103"/>
      <c r="HC67" s="103"/>
      <c r="HD67" s="103"/>
      <c r="HE67" s="103"/>
      <c r="HF67" s="103"/>
      <c r="HG67" s="103"/>
      <c r="HH67" s="103"/>
      <c r="HI67" s="103"/>
      <c r="HJ67" s="103"/>
      <c r="HK67" s="103"/>
      <c r="HL67" s="103"/>
      <c r="HM67" s="103"/>
      <c r="HN67" s="103"/>
      <c r="HO67" s="103"/>
      <c r="HP67" s="103"/>
      <c r="HQ67" s="103"/>
      <c r="HR67" s="103"/>
      <c r="HS67" s="103"/>
      <c r="HT67" s="103"/>
      <c r="HU67" s="103"/>
      <c r="HV67" s="103"/>
      <c r="HW67" s="103"/>
      <c r="HX67" s="103"/>
      <c r="HY67" s="103"/>
      <c r="HZ67" s="103"/>
      <c r="IA67" s="103"/>
      <c r="IB67" s="103"/>
      <c r="IC67" s="103"/>
      <c r="ID67" s="103"/>
      <c r="IE67" s="103"/>
      <c r="IF67" s="103"/>
      <c r="IG67" s="103"/>
      <c r="IH67" s="103"/>
      <c r="II67" s="103"/>
      <c r="IJ67" s="103"/>
      <c r="IK67" s="103"/>
      <c r="IL67" s="103"/>
      <c r="IM67" s="103"/>
      <c r="IN67" s="103"/>
      <c r="IO67" s="103"/>
      <c r="IP67" s="103"/>
      <c r="IQ67" s="103"/>
      <c r="IR67" s="103"/>
      <c r="IS67" s="103"/>
      <c r="IT67" s="103"/>
      <c r="IU67" s="103"/>
      <c r="IV67" s="103"/>
      <c r="IW67" s="103"/>
    </row>
    <row r="68" customFormat="false" ht="12.75" hidden="false" customHeight="false" outlineLevel="0" collapsed="false">
      <c r="A68" s="103"/>
      <c r="B68" s="77" t="s">
        <v>98</v>
      </c>
      <c r="C68" s="103"/>
      <c r="D68" s="104"/>
      <c r="E68" s="107" t="n">
        <v>0.638919598749239</v>
      </c>
      <c r="F68" s="107" t="n">
        <v>0.531171850013276</v>
      </c>
      <c r="G68" s="107" t="n">
        <v>0.504024396512597</v>
      </c>
      <c r="H68" s="107" t="n">
        <v>0.49300378576071</v>
      </c>
      <c r="I68" s="107" t="n">
        <v>0.485496842785679</v>
      </c>
      <c r="J68" s="107" t="n">
        <v>0.478072545493659</v>
      </c>
      <c r="K68" s="107" t="n">
        <v>0.474903893425325</v>
      </c>
      <c r="L68" s="107" t="n">
        <v>0.476935261422623</v>
      </c>
      <c r="M68" s="107" t="n">
        <v>0.480555948911671</v>
      </c>
      <c r="N68" s="107" t="n">
        <v>0.484206906856021</v>
      </c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103"/>
      <c r="BO68" s="103"/>
      <c r="BP68" s="103"/>
      <c r="BQ68" s="103"/>
      <c r="BR68" s="103"/>
      <c r="BS68" s="103"/>
      <c r="BT68" s="103"/>
      <c r="BU68" s="103"/>
      <c r="BV68" s="103"/>
      <c r="BW68" s="103"/>
      <c r="BX68" s="103"/>
      <c r="BY68" s="103"/>
      <c r="BZ68" s="103"/>
      <c r="CA68" s="103"/>
      <c r="CB68" s="103"/>
      <c r="CC68" s="103"/>
      <c r="CD68" s="103"/>
      <c r="CE68" s="103"/>
      <c r="CF68" s="103"/>
      <c r="CG68" s="103"/>
      <c r="CH68" s="103"/>
      <c r="CI68" s="103"/>
      <c r="CJ68" s="103"/>
      <c r="CK68" s="103"/>
      <c r="CL68" s="103"/>
      <c r="CM68" s="103"/>
      <c r="CN68" s="103"/>
      <c r="CO68" s="103"/>
      <c r="CP68" s="103"/>
      <c r="CQ68" s="103"/>
      <c r="CR68" s="103"/>
      <c r="CS68" s="103"/>
      <c r="CT68" s="103"/>
      <c r="CU68" s="103"/>
      <c r="CV68" s="103"/>
      <c r="CW68" s="103"/>
      <c r="CX68" s="103"/>
      <c r="CY68" s="103"/>
      <c r="CZ68" s="103"/>
      <c r="DA68" s="103"/>
      <c r="DB68" s="103"/>
      <c r="DC68" s="103"/>
      <c r="DD68" s="103"/>
      <c r="DE68" s="103"/>
      <c r="DF68" s="103"/>
      <c r="DG68" s="103"/>
      <c r="DH68" s="103"/>
      <c r="DI68" s="103"/>
      <c r="DJ68" s="103"/>
      <c r="DK68" s="103"/>
      <c r="DL68" s="103"/>
      <c r="DM68" s="103"/>
      <c r="DN68" s="103"/>
      <c r="DO68" s="103"/>
      <c r="DP68" s="103"/>
      <c r="DQ68" s="103"/>
      <c r="DR68" s="103"/>
      <c r="DS68" s="103"/>
      <c r="DT68" s="103"/>
      <c r="DU68" s="103"/>
      <c r="DV68" s="103"/>
      <c r="DW68" s="103"/>
      <c r="DX68" s="103"/>
      <c r="DY68" s="103"/>
      <c r="DZ68" s="103"/>
      <c r="EA68" s="103"/>
      <c r="EB68" s="103"/>
      <c r="EC68" s="103"/>
      <c r="ED68" s="103"/>
      <c r="EE68" s="103"/>
      <c r="EF68" s="103"/>
      <c r="EG68" s="103"/>
      <c r="EH68" s="103"/>
      <c r="EI68" s="103"/>
      <c r="EJ68" s="103"/>
      <c r="EK68" s="103"/>
      <c r="EL68" s="103"/>
      <c r="EM68" s="103"/>
      <c r="EN68" s="103"/>
      <c r="EO68" s="103"/>
      <c r="EP68" s="103"/>
      <c r="EQ68" s="103"/>
      <c r="ER68" s="103"/>
      <c r="ES68" s="103"/>
      <c r="ET68" s="103"/>
      <c r="EU68" s="103"/>
      <c r="EV68" s="103"/>
      <c r="EW68" s="103"/>
      <c r="EX68" s="103"/>
      <c r="EY68" s="103"/>
      <c r="EZ68" s="103"/>
      <c r="FA68" s="103"/>
      <c r="FB68" s="103"/>
      <c r="FC68" s="103"/>
      <c r="FD68" s="103"/>
      <c r="FE68" s="103"/>
      <c r="FF68" s="103"/>
      <c r="FG68" s="103"/>
      <c r="FH68" s="103"/>
      <c r="FI68" s="103"/>
      <c r="FJ68" s="103"/>
      <c r="FK68" s="103"/>
      <c r="FL68" s="103"/>
      <c r="FM68" s="103"/>
      <c r="FN68" s="103"/>
      <c r="FO68" s="103"/>
      <c r="FP68" s="103"/>
      <c r="FQ68" s="103"/>
      <c r="FR68" s="103"/>
      <c r="FS68" s="103"/>
      <c r="FT68" s="103"/>
      <c r="FU68" s="103"/>
      <c r="FV68" s="103"/>
      <c r="FW68" s="103"/>
      <c r="FX68" s="103"/>
      <c r="FY68" s="103"/>
      <c r="FZ68" s="103"/>
      <c r="GA68" s="103"/>
      <c r="GB68" s="103"/>
      <c r="GC68" s="103"/>
      <c r="GD68" s="103"/>
      <c r="GE68" s="103"/>
      <c r="GF68" s="103"/>
      <c r="GG68" s="103"/>
      <c r="GH68" s="103"/>
      <c r="GI68" s="103"/>
      <c r="GJ68" s="103"/>
      <c r="GK68" s="103"/>
      <c r="GL68" s="103"/>
      <c r="GM68" s="103"/>
      <c r="GN68" s="103"/>
      <c r="GO68" s="103"/>
      <c r="GP68" s="103"/>
      <c r="GQ68" s="103"/>
      <c r="GR68" s="103"/>
      <c r="GS68" s="103"/>
      <c r="GT68" s="103"/>
      <c r="GU68" s="103"/>
      <c r="GV68" s="103"/>
      <c r="GW68" s="103"/>
      <c r="GX68" s="103"/>
      <c r="GY68" s="103"/>
      <c r="GZ68" s="103"/>
      <c r="HA68" s="103"/>
      <c r="HB68" s="103"/>
      <c r="HC68" s="103"/>
      <c r="HD68" s="103"/>
      <c r="HE68" s="103"/>
      <c r="HF68" s="103"/>
      <c r="HG68" s="103"/>
      <c r="HH68" s="103"/>
      <c r="HI68" s="103"/>
      <c r="HJ68" s="103"/>
      <c r="HK68" s="103"/>
      <c r="HL68" s="103"/>
      <c r="HM68" s="103"/>
      <c r="HN68" s="103"/>
      <c r="HO68" s="103"/>
      <c r="HP68" s="103"/>
      <c r="HQ68" s="103"/>
      <c r="HR68" s="103"/>
      <c r="HS68" s="103"/>
      <c r="HT68" s="103"/>
      <c r="HU68" s="103"/>
      <c r="HV68" s="103"/>
      <c r="HW68" s="103"/>
      <c r="HX68" s="103"/>
      <c r="HY68" s="103"/>
      <c r="HZ68" s="103"/>
      <c r="IA68" s="103"/>
      <c r="IB68" s="103"/>
      <c r="IC68" s="103"/>
      <c r="ID68" s="103"/>
      <c r="IE68" s="103"/>
      <c r="IF68" s="103"/>
      <c r="IG68" s="103"/>
      <c r="IH68" s="103"/>
      <c r="II68" s="103"/>
      <c r="IJ68" s="103"/>
      <c r="IK68" s="103"/>
      <c r="IL68" s="103"/>
      <c r="IM68" s="103"/>
      <c r="IN68" s="103"/>
      <c r="IO68" s="103"/>
      <c r="IP68" s="103"/>
      <c r="IQ68" s="103"/>
      <c r="IR68" s="103"/>
      <c r="IS68" s="103"/>
      <c r="IT68" s="103"/>
      <c r="IU68" s="103"/>
      <c r="IV68" s="103"/>
      <c r="IW68" s="103"/>
    </row>
    <row r="69" customFormat="false" ht="12.75" hidden="false" customHeight="false" outlineLevel="0" collapsed="false">
      <c r="A69" s="103"/>
      <c r="C69" s="103"/>
      <c r="D69" s="104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/>
      <c r="BG69" s="103"/>
      <c r="BH69" s="103"/>
      <c r="BI69" s="103"/>
      <c r="BJ69" s="103"/>
      <c r="BK69" s="103"/>
      <c r="BL69" s="103"/>
      <c r="BM69" s="103"/>
      <c r="BN69" s="103"/>
      <c r="BO69" s="103"/>
      <c r="BP69" s="103"/>
      <c r="BQ69" s="103"/>
      <c r="BR69" s="103"/>
      <c r="BS69" s="103"/>
      <c r="BT69" s="103"/>
      <c r="BU69" s="103"/>
      <c r="BV69" s="103"/>
      <c r="BW69" s="103"/>
      <c r="BX69" s="103"/>
      <c r="BY69" s="103"/>
      <c r="BZ69" s="103"/>
      <c r="CA69" s="103"/>
      <c r="CB69" s="103"/>
      <c r="CC69" s="103"/>
      <c r="CD69" s="103"/>
      <c r="CE69" s="103"/>
      <c r="CF69" s="103"/>
      <c r="CG69" s="103"/>
      <c r="CH69" s="103"/>
      <c r="CI69" s="103"/>
      <c r="CJ69" s="103"/>
      <c r="CK69" s="103"/>
      <c r="CL69" s="103"/>
      <c r="CM69" s="103"/>
      <c r="CN69" s="103"/>
      <c r="CO69" s="103"/>
      <c r="CP69" s="103"/>
      <c r="CQ69" s="103"/>
      <c r="CR69" s="103"/>
      <c r="CS69" s="103"/>
      <c r="CT69" s="103"/>
      <c r="CU69" s="103"/>
      <c r="CV69" s="103"/>
      <c r="CW69" s="103"/>
      <c r="CX69" s="103"/>
      <c r="CY69" s="103"/>
      <c r="CZ69" s="103"/>
      <c r="DA69" s="103"/>
      <c r="DB69" s="103"/>
      <c r="DC69" s="103"/>
      <c r="DD69" s="103"/>
      <c r="DE69" s="103"/>
      <c r="DF69" s="103"/>
      <c r="DG69" s="103"/>
      <c r="DH69" s="103"/>
      <c r="DI69" s="103"/>
      <c r="DJ69" s="103"/>
      <c r="DK69" s="103"/>
      <c r="DL69" s="103"/>
      <c r="DM69" s="103"/>
      <c r="DN69" s="103"/>
      <c r="DO69" s="103"/>
      <c r="DP69" s="103"/>
      <c r="DQ69" s="103"/>
      <c r="DR69" s="103"/>
      <c r="DS69" s="103"/>
      <c r="DT69" s="103"/>
      <c r="DU69" s="103"/>
      <c r="DV69" s="103"/>
      <c r="DW69" s="103"/>
      <c r="DX69" s="103"/>
      <c r="DY69" s="103"/>
      <c r="DZ69" s="103"/>
      <c r="EA69" s="103"/>
      <c r="EB69" s="103"/>
      <c r="EC69" s="103"/>
      <c r="ED69" s="103"/>
      <c r="EE69" s="103"/>
      <c r="EF69" s="103"/>
      <c r="EG69" s="103"/>
      <c r="EH69" s="103"/>
      <c r="EI69" s="103"/>
      <c r="EJ69" s="103"/>
      <c r="EK69" s="103"/>
      <c r="EL69" s="103"/>
      <c r="EM69" s="103"/>
      <c r="EN69" s="103"/>
      <c r="EO69" s="103"/>
      <c r="EP69" s="103"/>
      <c r="EQ69" s="103"/>
      <c r="ER69" s="103"/>
      <c r="ES69" s="103"/>
      <c r="ET69" s="103"/>
      <c r="EU69" s="103"/>
      <c r="EV69" s="103"/>
      <c r="EW69" s="103"/>
      <c r="EX69" s="103"/>
      <c r="EY69" s="103"/>
      <c r="EZ69" s="103"/>
      <c r="FA69" s="103"/>
      <c r="FB69" s="103"/>
      <c r="FC69" s="103"/>
      <c r="FD69" s="103"/>
      <c r="FE69" s="103"/>
      <c r="FF69" s="103"/>
      <c r="FG69" s="103"/>
      <c r="FH69" s="103"/>
      <c r="FI69" s="103"/>
      <c r="FJ69" s="103"/>
      <c r="FK69" s="103"/>
      <c r="FL69" s="103"/>
      <c r="FM69" s="103"/>
      <c r="FN69" s="103"/>
      <c r="FO69" s="103"/>
      <c r="FP69" s="103"/>
      <c r="FQ69" s="103"/>
      <c r="FR69" s="103"/>
      <c r="FS69" s="103"/>
      <c r="FT69" s="103"/>
      <c r="FU69" s="103"/>
      <c r="FV69" s="103"/>
      <c r="FW69" s="103"/>
      <c r="FX69" s="103"/>
      <c r="FY69" s="103"/>
      <c r="FZ69" s="103"/>
      <c r="GA69" s="103"/>
      <c r="GB69" s="103"/>
      <c r="GC69" s="103"/>
      <c r="GD69" s="103"/>
      <c r="GE69" s="103"/>
      <c r="GF69" s="103"/>
      <c r="GG69" s="103"/>
      <c r="GH69" s="103"/>
      <c r="GI69" s="103"/>
      <c r="GJ69" s="103"/>
      <c r="GK69" s="103"/>
      <c r="GL69" s="103"/>
      <c r="GM69" s="103"/>
      <c r="GN69" s="103"/>
      <c r="GO69" s="103"/>
      <c r="GP69" s="103"/>
      <c r="GQ69" s="103"/>
      <c r="GR69" s="103"/>
      <c r="GS69" s="103"/>
      <c r="GT69" s="103"/>
      <c r="GU69" s="103"/>
      <c r="GV69" s="103"/>
      <c r="GW69" s="103"/>
      <c r="GX69" s="103"/>
      <c r="GY69" s="103"/>
      <c r="GZ69" s="103"/>
      <c r="HA69" s="103"/>
      <c r="HB69" s="103"/>
      <c r="HC69" s="103"/>
      <c r="HD69" s="103"/>
      <c r="HE69" s="103"/>
      <c r="HF69" s="103"/>
      <c r="HG69" s="103"/>
      <c r="HH69" s="103"/>
      <c r="HI69" s="103"/>
      <c r="HJ69" s="103"/>
      <c r="HK69" s="103"/>
      <c r="HL69" s="103"/>
      <c r="HM69" s="103"/>
      <c r="HN69" s="103"/>
      <c r="HO69" s="103"/>
      <c r="HP69" s="103"/>
      <c r="HQ69" s="103"/>
      <c r="HR69" s="103"/>
      <c r="HS69" s="103"/>
      <c r="HT69" s="103"/>
      <c r="HU69" s="103"/>
      <c r="HV69" s="103"/>
      <c r="HW69" s="103"/>
      <c r="HX69" s="103"/>
      <c r="HY69" s="103"/>
      <c r="HZ69" s="103"/>
      <c r="IA69" s="103"/>
      <c r="IB69" s="103"/>
      <c r="IC69" s="103"/>
      <c r="ID69" s="103"/>
      <c r="IE69" s="103"/>
      <c r="IF69" s="103"/>
      <c r="IG69" s="103"/>
      <c r="IH69" s="103"/>
      <c r="II69" s="103"/>
      <c r="IJ69" s="103"/>
      <c r="IK69" s="103"/>
      <c r="IL69" s="103"/>
      <c r="IM69" s="103"/>
      <c r="IN69" s="103"/>
      <c r="IO69" s="103"/>
      <c r="IP69" s="103"/>
      <c r="IQ69" s="103"/>
      <c r="IR69" s="103"/>
      <c r="IS69" s="103"/>
      <c r="IT69" s="103"/>
      <c r="IU69" s="103"/>
      <c r="IV69" s="103"/>
      <c r="IW69" s="103"/>
    </row>
    <row r="70" customFormat="false" ht="12.75" hidden="false" customHeight="false" outlineLevel="0" collapsed="false">
      <c r="A70" s="103"/>
      <c r="C70" s="103"/>
      <c r="D70" s="104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03"/>
      <c r="BL70" s="103"/>
      <c r="BM70" s="103"/>
      <c r="BN70" s="103"/>
      <c r="BO70" s="103"/>
      <c r="BP70" s="103"/>
      <c r="BQ70" s="103"/>
      <c r="BR70" s="103"/>
      <c r="BS70" s="103"/>
      <c r="BT70" s="103"/>
      <c r="BU70" s="103"/>
      <c r="BV70" s="103"/>
      <c r="BW70" s="103"/>
      <c r="BX70" s="103"/>
      <c r="BY70" s="103"/>
      <c r="BZ70" s="103"/>
      <c r="CA70" s="103"/>
      <c r="CB70" s="103"/>
      <c r="CC70" s="103"/>
      <c r="CD70" s="103"/>
      <c r="CE70" s="103"/>
      <c r="CF70" s="103"/>
      <c r="CG70" s="103"/>
      <c r="CH70" s="103"/>
      <c r="CI70" s="103"/>
      <c r="CJ70" s="103"/>
      <c r="CK70" s="103"/>
      <c r="CL70" s="103"/>
      <c r="CM70" s="103"/>
      <c r="CN70" s="103"/>
      <c r="CO70" s="103"/>
      <c r="CP70" s="103"/>
      <c r="CQ70" s="103"/>
      <c r="CR70" s="103"/>
      <c r="CS70" s="103"/>
      <c r="CT70" s="103"/>
      <c r="CU70" s="103"/>
      <c r="CV70" s="103"/>
      <c r="CW70" s="103"/>
      <c r="CX70" s="103"/>
      <c r="CY70" s="103"/>
      <c r="CZ70" s="103"/>
      <c r="DA70" s="103"/>
      <c r="DB70" s="103"/>
      <c r="DC70" s="103"/>
      <c r="DD70" s="103"/>
      <c r="DE70" s="103"/>
      <c r="DF70" s="103"/>
      <c r="DG70" s="103"/>
      <c r="DH70" s="103"/>
      <c r="DI70" s="103"/>
      <c r="DJ70" s="103"/>
      <c r="DK70" s="103"/>
      <c r="DL70" s="103"/>
      <c r="DM70" s="103"/>
      <c r="DN70" s="103"/>
      <c r="DO70" s="103"/>
      <c r="DP70" s="103"/>
      <c r="DQ70" s="103"/>
      <c r="DR70" s="103"/>
      <c r="DS70" s="103"/>
      <c r="DT70" s="103"/>
      <c r="DU70" s="103"/>
      <c r="DV70" s="103"/>
      <c r="DW70" s="103"/>
      <c r="DX70" s="103"/>
      <c r="DY70" s="103"/>
      <c r="DZ70" s="103"/>
      <c r="EA70" s="103"/>
      <c r="EB70" s="103"/>
      <c r="EC70" s="103"/>
      <c r="ED70" s="103"/>
      <c r="EE70" s="103"/>
      <c r="EF70" s="103"/>
      <c r="EG70" s="103"/>
      <c r="EH70" s="103"/>
      <c r="EI70" s="103"/>
      <c r="EJ70" s="103"/>
      <c r="EK70" s="103"/>
      <c r="EL70" s="103"/>
      <c r="EM70" s="103"/>
      <c r="EN70" s="103"/>
      <c r="EO70" s="103"/>
      <c r="EP70" s="103"/>
      <c r="EQ70" s="103"/>
      <c r="ER70" s="103"/>
      <c r="ES70" s="103"/>
      <c r="ET70" s="103"/>
      <c r="EU70" s="103"/>
      <c r="EV70" s="103"/>
      <c r="EW70" s="103"/>
      <c r="EX70" s="103"/>
      <c r="EY70" s="103"/>
      <c r="EZ70" s="103"/>
      <c r="FA70" s="103"/>
      <c r="FB70" s="103"/>
      <c r="FC70" s="103"/>
      <c r="FD70" s="103"/>
      <c r="FE70" s="103"/>
      <c r="FF70" s="103"/>
      <c r="FG70" s="103"/>
      <c r="FH70" s="103"/>
      <c r="FI70" s="103"/>
      <c r="FJ70" s="103"/>
      <c r="FK70" s="103"/>
      <c r="FL70" s="103"/>
      <c r="FM70" s="103"/>
      <c r="FN70" s="103"/>
      <c r="FO70" s="103"/>
      <c r="FP70" s="103"/>
      <c r="FQ70" s="103"/>
      <c r="FR70" s="103"/>
      <c r="FS70" s="103"/>
      <c r="FT70" s="103"/>
      <c r="FU70" s="103"/>
      <c r="FV70" s="103"/>
      <c r="FW70" s="103"/>
      <c r="FX70" s="103"/>
      <c r="FY70" s="103"/>
      <c r="FZ70" s="103"/>
      <c r="GA70" s="103"/>
      <c r="GB70" s="103"/>
      <c r="GC70" s="103"/>
      <c r="GD70" s="103"/>
      <c r="GE70" s="103"/>
      <c r="GF70" s="103"/>
      <c r="GG70" s="103"/>
      <c r="GH70" s="103"/>
      <c r="GI70" s="103"/>
      <c r="GJ70" s="103"/>
      <c r="GK70" s="103"/>
      <c r="GL70" s="103"/>
      <c r="GM70" s="103"/>
      <c r="GN70" s="103"/>
      <c r="GO70" s="103"/>
      <c r="GP70" s="103"/>
      <c r="GQ70" s="103"/>
      <c r="GR70" s="103"/>
      <c r="GS70" s="103"/>
      <c r="GT70" s="103"/>
      <c r="GU70" s="103"/>
      <c r="GV70" s="103"/>
      <c r="GW70" s="103"/>
      <c r="GX70" s="103"/>
      <c r="GY70" s="103"/>
      <c r="GZ70" s="103"/>
      <c r="HA70" s="103"/>
      <c r="HB70" s="103"/>
      <c r="HC70" s="103"/>
      <c r="HD70" s="103"/>
      <c r="HE70" s="103"/>
      <c r="HF70" s="103"/>
      <c r="HG70" s="103"/>
      <c r="HH70" s="103"/>
      <c r="HI70" s="103"/>
      <c r="HJ70" s="103"/>
      <c r="HK70" s="103"/>
      <c r="HL70" s="103"/>
      <c r="HM70" s="103"/>
      <c r="HN70" s="103"/>
      <c r="HO70" s="103"/>
      <c r="HP70" s="103"/>
      <c r="HQ70" s="103"/>
      <c r="HR70" s="103"/>
      <c r="HS70" s="103"/>
      <c r="HT70" s="103"/>
      <c r="HU70" s="103"/>
      <c r="HV70" s="103"/>
      <c r="HW70" s="103"/>
      <c r="HX70" s="103"/>
      <c r="HY70" s="103"/>
      <c r="HZ70" s="103"/>
      <c r="IA70" s="103"/>
      <c r="IB70" s="103"/>
      <c r="IC70" s="103"/>
      <c r="ID70" s="103"/>
      <c r="IE70" s="103"/>
      <c r="IF70" s="103"/>
      <c r="IG70" s="103"/>
      <c r="IH70" s="103"/>
      <c r="II70" s="103"/>
      <c r="IJ70" s="103"/>
      <c r="IK70" s="103"/>
      <c r="IL70" s="103"/>
      <c r="IM70" s="103"/>
      <c r="IN70" s="103"/>
      <c r="IO70" s="103"/>
      <c r="IP70" s="103"/>
      <c r="IQ70" s="103"/>
      <c r="IR70" s="103"/>
      <c r="IS70" s="103"/>
      <c r="IT70" s="103"/>
      <c r="IU70" s="103"/>
      <c r="IV70" s="103"/>
      <c r="IW70" s="103"/>
    </row>
    <row r="71" customFormat="false" ht="12.75" hidden="false" customHeight="false" outlineLevel="0" collapsed="false">
      <c r="A71" s="106" t="s">
        <v>111</v>
      </c>
      <c r="B71" s="77" t="s">
        <v>92</v>
      </c>
      <c r="C71" s="103"/>
      <c r="D71" s="104"/>
      <c r="E71" s="107" t="n">
        <v>-0.13</v>
      </c>
      <c r="F71" s="107" t="n">
        <v>-0.13</v>
      </c>
      <c r="G71" s="107" t="n">
        <v>-0.13</v>
      </c>
      <c r="H71" s="107" t="n">
        <v>-0.13</v>
      </c>
      <c r="I71" s="107" t="n">
        <v>-0.13</v>
      </c>
      <c r="J71" s="107" t="n">
        <v>-0.13</v>
      </c>
      <c r="K71" s="107" t="n">
        <v>-0.13</v>
      </c>
      <c r="L71" s="107" t="n">
        <v>-0.13</v>
      </c>
      <c r="M71" s="107" t="n">
        <v>-0.13</v>
      </c>
      <c r="N71" s="107" t="n">
        <v>-0.13</v>
      </c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03"/>
      <c r="BF71" s="103"/>
      <c r="BG71" s="103"/>
      <c r="BH71" s="103"/>
      <c r="BI71" s="103"/>
      <c r="BJ71" s="103"/>
      <c r="BK71" s="103"/>
      <c r="BL71" s="103"/>
      <c r="BM71" s="103"/>
      <c r="BN71" s="103"/>
      <c r="BO71" s="103"/>
      <c r="BP71" s="103"/>
      <c r="BQ71" s="103"/>
      <c r="BR71" s="103"/>
      <c r="BS71" s="103"/>
      <c r="BT71" s="103"/>
      <c r="BU71" s="103"/>
      <c r="BV71" s="103"/>
      <c r="BW71" s="103"/>
      <c r="BX71" s="103"/>
      <c r="BY71" s="103"/>
      <c r="BZ71" s="103"/>
      <c r="CA71" s="103"/>
      <c r="CB71" s="103"/>
      <c r="CC71" s="103"/>
      <c r="CD71" s="103"/>
      <c r="CE71" s="103"/>
      <c r="CF71" s="103"/>
      <c r="CG71" s="103"/>
      <c r="CH71" s="103"/>
      <c r="CI71" s="103"/>
      <c r="CJ71" s="103"/>
      <c r="CK71" s="103"/>
      <c r="CL71" s="103"/>
      <c r="CM71" s="103"/>
      <c r="CN71" s="103"/>
      <c r="CO71" s="103"/>
      <c r="CP71" s="103"/>
      <c r="CQ71" s="103"/>
      <c r="CR71" s="103"/>
      <c r="CS71" s="103"/>
      <c r="CT71" s="103"/>
      <c r="CU71" s="103"/>
      <c r="CV71" s="103"/>
      <c r="CW71" s="103"/>
      <c r="CX71" s="103"/>
      <c r="CY71" s="103"/>
      <c r="CZ71" s="103"/>
      <c r="DA71" s="103"/>
      <c r="DB71" s="103"/>
      <c r="DC71" s="103"/>
      <c r="DD71" s="103"/>
      <c r="DE71" s="103"/>
      <c r="DF71" s="103"/>
      <c r="DG71" s="103"/>
      <c r="DH71" s="103"/>
      <c r="DI71" s="103"/>
      <c r="DJ71" s="103"/>
      <c r="DK71" s="103"/>
      <c r="DL71" s="103"/>
      <c r="DM71" s="103"/>
      <c r="DN71" s="103"/>
      <c r="DO71" s="103"/>
      <c r="DP71" s="103"/>
      <c r="DQ71" s="103"/>
      <c r="DR71" s="103"/>
      <c r="DS71" s="103"/>
      <c r="DT71" s="103"/>
      <c r="DU71" s="103"/>
      <c r="DV71" s="103"/>
      <c r="DW71" s="103"/>
      <c r="DX71" s="103"/>
      <c r="DY71" s="103"/>
      <c r="DZ71" s="103"/>
      <c r="EA71" s="103"/>
      <c r="EB71" s="103"/>
      <c r="EC71" s="103"/>
      <c r="ED71" s="103"/>
      <c r="EE71" s="103"/>
      <c r="EF71" s="103"/>
      <c r="EG71" s="103"/>
      <c r="EH71" s="103"/>
      <c r="EI71" s="103"/>
      <c r="EJ71" s="103"/>
      <c r="EK71" s="103"/>
      <c r="EL71" s="103"/>
      <c r="EM71" s="103"/>
      <c r="EN71" s="103"/>
      <c r="EO71" s="103"/>
      <c r="EP71" s="103"/>
      <c r="EQ71" s="103"/>
      <c r="ER71" s="103"/>
      <c r="ES71" s="103"/>
      <c r="ET71" s="103"/>
      <c r="EU71" s="103"/>
      <c r="EV71" s="103"/>
      <c r="EW71" s="103"/>
      <c r="EX71" s="103"/>
      <c r="EY71" s="103"/>
      <c r="EZ71" s="103"/>
      <c r="FA71" s="103"/>
      <c r="FB71" s="103"/>
      <c r="FC71" s="103"/>
      <c r="FD71" s="103"/>
      <c r="FE71" s="103"/>
      <c r="FF71" s="103"/>
      <c r="FG71" s="103"/>
      <c r="FH71" s="103"/>
      <c r="FI71" s="103"/>
      <c r="FJ71" s="103"/>
      <c r="FK71" s="103"/>
      <c r="FL71" s="103"/>
      <c r="FM71" s="103"/>
      <c r="FN71" s="103"/>
      <c r="FO71" s="103"/>
      <c r="FP71" s="103"/>
      <c r="FQ71" s="103"/>
      <c r="FR71" s="103"/>
      <c r="FS71" s="103"/>
      <c r="FT71" s="103"/>
      <c r="FU71" s="103"/>
      <c r="FV71" s="103"/>
      <c r="FW71" s="103"/>
      <c r="FX71" s="103"/>
      <c r="FY71" s="103"/>
      <c r="FZ71" s="103"/>
      <c r="GA71" s="103"/>
      <c r="GB71" s="103"/>
      <c r="GC71" s="103"/>
      <c r="GD71" s="103"/>
      <c r="GE71" s="103"/>
      <c r="GF71" s="103"/>
      <c r="GG71" s="103"/>
      <c r="GH71" s="103"/>
      <c r="GI71" s="103"/>
      <c r="GJ71" s="103"/>
      <c r="GK71" s="103"/>
      <c r="GL71" s="103"/>
      <c r="GM71" s="103"/>
      <c r="GN71" s="103"/>
      <c r="GO71" s="103"/>
      <c r="GP71" s="103"/>
      <c r="GQ71" s="103"/>
      <c r="GR71" s="103"/>
      <c r="GS71" s="103"/>
      <c r="GT71" s="103"/>
      <c r="GU71" s="103"/>
      <c r="GV71" s="103"/>
      <c r="GW71" s="103"/>
      <c r="GX71" s="103"/>
      <c r="GY71" s="103"/>
      <c r="GZ71" s="103"/>
      <c r="HA71" s="103"/>
      <c r="HB71" s="103"/>
      <c r="HC71" s="103"/>
      <c r="HD71" s="103"/>
      <c r="HE71" s="103"/>
      <c r="HF71" s="103"/>
      <c r="HG71" s="103"/>
      <c r="HH71" s="103"/>
      <c r="HI71" s="103"/>
      <c r="HJ71" s="103"/>
      <c r="HK71" s="103"/>
      <c r="HL71" s="103"/>
      <c r="HM71" s="103"/>
      <c r="HN71" s="103"/>
      <c r="HO71" s="103"/>
      <c r="HP71" s="103"/>
      <c r="HQ71" s="103"/>
      <c r="HR71" s="103"/>
      <c r="HS71" s="103"/>
      <c r="HT71" s="103"/>
      <c r="HU71" s="103"/>
      <c r="HV71" s="103"/>
      <c r="HW71" s="103"/>
      <c r="HX71" s="103"/>
      <c r="HY71" s="103"/>
      <c r="HZ71" s="103"/>
      <c r="IA71" s="103"/>
      <c r="IB71" s="103"/>
      <c r="IC71" s="103"/>
      <c r="ID71" s="103"/>
      <c r="IE71" s="103"/>
      <c r="IF71" s="103"/>
      <c r="IG71" s="103"/>
      <c r="IH71" s="103"/>
      <c r="II71" s="103"/>
      <c r="IJ71" s="103"/>
      <c r="IK71" s="103"/>
      <c r="IL71" s="103"/>
      <c r="IM71" s="103"/>
      <c r="IN71" s="103"/>
      <c r="IO71" s="103"/>
      <c r="IP71" s="103"/>
      <c r="IQ71" s="103"/>
      <c r="IR71" s="103"/>
      <c r="IS71" s="103"/>
      <c r="IT71" s="103"/>
      <c r="IU71" s="103"/>
      <c r="IV71" s="103"/>
      <c r="IW71" s="103"/>
    </row>
    <row r="72" customFormat="false" ht="12.75" hidden="false" customHeight="false" outlineLevel="0" collapsed="false">
      <c r="A72" s="103"/>
      <c r="B72" s="77" t="s">
        <v>93</v>
      </c>
      <c r="C72" s="103"/>
      <c r="D72" s="104"/>
      <c r="E72" s="107" t="n">
        <v>-0.13</v>
      </c>
      <c r="F72" s="107" t="n">
        <v>-0.13</v>
      </c>
      <c r="G72" s="107" t="n">
        <v>-0.13</v>
      </c>
      <c r="H72" s="107" t="n">
        <v>-0.13</v>
      </c>
      <c r="I72" s="107" t="n">
        <v>-0.13</v>
      </c>
      <c r="J72" s="107" t="n">
        <v>-0.13</v>
      </c>
      <c r="K72" s="107" t="n">
        <v>-0.13</v>
      </c>
      <c r="L72" s="107" t="n">
        <v>-0.13</v>
      </c>
      <c r="M72" s="107" t="n">
        <v>-0.13</v>
      </c>
      <c r="N72" s="107" t="n">
        <v>-0.13</v>
      </c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  <c r="BI72" s="103"/>
      <c r="BJ72" s="103"/>
      <c r="BK72" s="103"/>
      <c r="BL72" s="103"/>
      <c r="BM72" s="103"/>
      <c r="BN72" s="103"/>
      <c r="BO72" s="103"/>
      <c r="BP72" s="103"/>
      <c r="BQ72" s="103"/>
      <c r="BR72" s="103"/>
      <c r="BS72" s="103"/>
      <c r="BT72" s="103"/>
      <c r="BU72" s="103"/>
      <c r="BV72" s="103"/>
      <c r="BW72" s="103"/>
      <c r="BX72" s="103"/>
      <c r="BY72" s="103"/>
      <c r="BZ72" s="103"/>
      <c r="CA72" s="103"/>
      <c r="CB72" s="103"/>
      <c r="CC72" s="103"/>
      <c r="CD72" s="103"/>
      <c r="CE72" s="103"/>
      <c r="CF72" s="103"/>
      <c r="CG72" s="103"/>
      <c r="CH72" s="103"/>
      <c r="CI72" s="103"/>
      <c r="CJ72" s="103"/>
      <c r="CK72" s="103"/>
      <c r="CL72" s="103"/>
      <c r="CM72" s="103"/>
      <c r="CN72" s="103"/>
      <c r="CO72" s="103"/>
      <c r="CP72" s="103"/>
      <c r="CQ72" s="103"/>
      <c r="CR72" s="103"/>
      <c r="CS72" s="103"/>
      <c r="CT72" s="103"/>
      <c r="CU72" s="103"/>
      <c r="CV72" s="103"/>
      <c r="CW72" s="103"/>
      <c r="CX72" s="103"/>
      <c r="CY72" s="103"/>
      <c r="CZ72" s="103"/>
      <c r="DA72" s="103"/>
      <c r="DB72" s="103"/>
      <c r="DC72" s="103"/>
      <c r="DD72" s="103"/>
      <c r="DE72" s="103"/>
      <c r="DF72" s="103"/>
      <c r="DG72" s="103"/>
      <c r="DH72" s="103"/>
      <c r="DI72" s="103"/>
      <c r="DJ72" s="103"/>
      <c r="DK72" s="103"/>
      <c r="DL72" s="103"/>
      <c r="DM72" s="103"/>
      <c r="DN72" s="103"/>
      <c r="DO72" s="103"/>
      <c r="DP72" s="103"/>
      <c r="DQ72" s="103"/>
      <c r="DR72" s="103"/>
      <c r="DS72" s="103"/>
      <c r="DT72" s="103"/>
      <c r="DU72" s="103"/>
      <c r="DV72" s="103"/>
      <c r="DW72" s="103"/>
      <c r="DX72" s="103"/>
      <c r="DY72" s="103"/>
      <c r="DZ72" s="103"/>
      <c r="EA72" s="103"/>
      <c r="EB72" s="103"/>
      <c r="EC72" s="103"/>
      <c r="ED72" s="103"/>
      <c r="EE72" s="103"/>
      <c r="EF72" s="103"/>
      <c r="EG72" s="103"/>
      <c r="EH72" s="103"/>
      <c r="EI72" s="103"/>
      <c r="EJ72" s="103"/>
      <c r="EK72" s="103"/>
      <c r="EL72" s="103"/>
      <c r="EM72" s="103"/>
      <c r="EN72" s="103"/>
      <c r="EO72" s="103"/>
      <c r="EP72" s="103"/>
      <c r="EQ72" s="103"/>
      <c r="ER72" s="103"/>
      <c r="ES72" s="103"/>
      <c r="ET72" s="103"/>
      <c r="EU72" s="103"/>
      <c r="EV72" s="103"/>
      <c r="EW72" s="103"/>
      <c r="EX72" s="103"/>
      <c r="EY72" s="103"/>
      <c r="EZ72" s="103"/>
      <c r="FA72" s="103"/>
      <c r="FB72" s="103"/>
      <c r="FC72" s="103"/>
      <c r="FD72" s="103"/>
      <c r="FE72" s="103"/>
      <c r="FF72" s="103"/>
      <c r="FG72" s="103"/>
      <c r="FH72" s="103"/>
      <c r="FI72" s="103"/>
      <c r="FJ72" s="103"/>
      <c r="FK72" s="103"/>
      <c r="FL72" s="103"/>
      <c r="FM72" s="103"/>
      <c r="FN72" s="103"/>
      <c r="FO72" s="103"/>
      <c r="FP72" s="103"/>
      <c r="FQ72" s="103"/>
      <c r="FR72" s="103"/>
      <c r="FS72" s="103"/>
      <c r="FT72" s="103"/>
      <c r="FU72" s="103"/>
      <c r="FV72" s="103"/>
      <c r="FW72" s="103"/>
      <c r="FX72" s="103"/>
      <c r="FY72" s="103"/>
      <c r="FZ72" s="103"/>
      <c r="GA72" s="103"/>
      <c r="GB72" s="103"/>
      <c r="GC72" s="103"/>
      <c r="GD72" s="103"/>
      <c r="GE72" s="103"/>
      <c r="GF72" s="103"/>
      <c r="GG72" s="103"/>
      <c r="GH72" s="103"/>
      <c r="GI72" s="103"/>
      <c r="GJ72" s="103"/>
      <c r="GK72" s="103"/>
      <c r="GL72" s="103"/>
      <c r="GM72" s="103"/>
      <c r="GN72" s="103"/>
      <c r="GO72" s="103"/>
      <c r="GP72" s="103"/>
      <c r="GQ72" s="103"/>
      <c r="GR72" s="103"/>
      <c r="GS72" s="103"/>
      <c r="GT72" s="103"/>
      <c r="GU72" s="103"/>
      <c r="GV72" s="103"/>
      <c r="GW72" s="103"/>
      <c r="GX72" s="103"/>
      <c r="GY72" s="103"/>
      <c r="GZ72" s="103"/>
      <c r="HA72" s="103"/>
      <c r="HB72" s="103"/>
      <c r="HC72" s="103"/>
      <c r="HD72" s="103"/>
      <c r="HE72" s="103"/>
      <c r="HF72" s="103"/>
      <c r="HG72" s="103"/>
      <c r="HH72" s="103"/>
      <c r="HI72" s="103"/>
      <c r="HJ72" s="103"/>
      <c r="HK72" s="103"/>
      <c r="HL72" s="103"/>
      <c r="HM72" s="103"/>
      <c r="HN72" s="103"/>
      <c r="HO72" s="103"/>
      <c r="HP72" s="103"/>
      <c r="HQ72" s="103"/>
      <c r="HR72" s="103"/>
      <c r="HS72" s="103"/>
      <c r="HT72" s="103"/>
      <c r="HU72" s="103"/>
      <c r="HV72" s="103"/>
      <c r="HW72" s="103"/>
      <c r="HX72" s="103"/>
      <c r="HY72" s="103"/>
      <c r="HZ72" s="103"/>
      <c r="IA72" s="103"/>
      <c r="IB72" s="103"/>
      <c r="IC72" s="103"/>
      <c r="ID72" s="103"/>
      <c r="IE72" s="103"/>
      <c r="IF72" s="103"/>
      <c r="IG72" s="103"/>
      <c r="IH72" s="103"/>
      <c r="II72" s="103"/>
      <c r="IJ72" s="103"/>
      <c r="IK72" s="103"/>
      <c r="IL72" s="103"/>
      <c r="IM72" s="103"/>
      <c r="IN72" s="103"/>
      <c r="IO72" s="103"/>
      <c r="IP72" s="103"/>
      <c r="IQ72" s="103"/>
      <c r="IR72" s="103"/>
      <c r="IS72" s="103"/>
      <c r="IT72" s="103"/>
      <c r="IU72" s="103"/>
      <c r="IV72" s="103"/>
      <c r="IW72" s="103"/>
    </row>
    <row r="73" customFormat="false" ht="12.75" hidden="false" customHeight="false" outlineLevel="0" collapsed="false">
      <c r="A73" s="103"/>
      <c r="B73" s="77" t="s">
        <v>94</v>
      </c>
      <c r="C73" s="103"/>
      <c r="D73" s="104"/>
      <c r="E73" s="107" t="n">
        <v>-0.13</v>
      </c>
      <c r="F73" s="107" t="n">
        <v>-0.13</v>
      </c>
      <c r="G73" s="107" t="n">
        <v>-0.13</v>
      </c>
      <c r="H73" s="107" t="n">
        <v>-0.13</v>
      </c>
      <c r="I73" s="107" t="n">
        <v>-0.13</v>
      </c>
      <c r="J73" s="107" t="n">
        <v>-0.13</v>
      </c>
      <c r="K73" s="107" t="n">
        <v>-0.13</v>
      </c>
      <c r="L73" s="107" t="n">
        <v>-0.13</v>
      </c>
      <c r="M73" s="107" t="n">
        <v>-0.13</v>
      </c>
      <c r="N73" s="107" t="n">
        <v>-0.13</v>
      </c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  <c r="AR73" s="103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103"/>
      <c r="BI73" s="103"/>
      <c r="BJ73" s="103"/>
      <c r="BK73" s="103"/>
      <c r="BL73" s="103"/>
      <c r="BM73" s="103"/>
      <c r="BN73" s="103"/>
      <c r="BO73" s="103"/>
      <c r="BP73" s="103"/>
      <c r="BQ73" s="103"/>
      <c r="BR73" s="103"/>
      <c r="BS73" s="103"/>
      <c r="BT73" s="103"/>
      <c r="BU73" s="103"/>
      <c r="BV73" s="103"/>
      <c r="BW73" s="103"/>
      <c r="BX73" s="103"/>
      <c r="BY73" s="103"/>
      <c r="BZ73" s="103"/>
      <c r="CA73" s="103"/>
      <c r="CB73" s="103"/>
      <c r="CC73" s="103"/>
      <c r="CD73" s="103"/>
      <c r="CE73" s="103"/>
      <c r="CF73" s="103"/>
      <c r="CG73" s="103"/>
      <c r="CH73" s="103"/>
      <c r="CI73" s="103"/>
      <c r="CJ73" s="103"/>
      <c r="CK73" s="103"/>
      <c r="CL73" s="103"/>
      <c r="CM73" s="103"/>
      <c r="CN73" s="103"/>
      <c r="CO73" s="103"/>
      <c r="CP73" s="103"/>
      <c r="CQ73" s="103"/>
      <c r="CR73" s="103"/>
      <c r="CS73" s="103"/>
      <c r="CT73" s="103"/>
      <c r="CU73" s="103"/>
      <c r="CV73" s="103"/>
      <c r="CW73" s="103"/>
      <c r="CX73" s="103"/>
      <c r="CY73" s="103"/>
      <c r="CZ73" s="103"/>
      <c r="DA73" s="103"/>
      <c r="DB73" s="103"/>
      <c r="DC73" s="103"/>
      <c r="DD73" s="103"/>
      <c r="DE73" s="103"/>
      <c r="DF73" s="103"/>
      <c r="DG73" s="103"/>
      <c r="DH73" s="103"/>
      <c r="DI73" s="103"/>
      <c r="DJ73" s="103"/>
      <c r="DK73" s="103"/>
      <c r="DL73" s="103"/>
      <c r="DM73" s="103"/>
      <c r="DN73" s="103"/>
      <c r="DO73" s="103"/>
      <c r="DP73" s="103"/>
      <c r="DQ73" s="103"/>
      <c r="DR73" s="103"/>
      <c r="DS73" s="103"/>
      <c r="DT73" s="103"/>
      <c r="DU73" s="103"/>
      <c r="DV73" s="103"/>
      <c r="DW73" s="103"/>
      <c r="DX73" s="103"/>
      <c r="DY73" s="103"/>
      <c r="DZ73" s="103"/>
      <c r="EA73" s="103"/>
      <c r="EB73" s="103"/>
      <c r="EC73" s="103"/>
      <c r="ED73" s="103"/>
      <c r="EE73" s="103"/>
      <c r="EF73" s="103"/>
      <c r="EG73" s="103"/>
      <c r="EH73" s="103"/>
      <c r="EI73" s="103"/>
      <c r="EJ73" s="103"/>
      <c r="EK73" s="103"/>
      <c r="EL73" s="103"/>
      <c r="EM73" s="103"/>
      <c r="EN73" s="103"/>
      <c r="EO73" s="103"/>
      <c r="EP73" s="103"/>
      <c r="EQ73" s="103"/>
      <c r="ER73" s="103"/>
      <c r="ES73" s="103"/>
      <c r="ET73" s="103"/>
      <c r="EU73" s="103"/>
      <c r="EV73" s="103"/>
      <c r="EW73" s="103"/>
      <c r="EX73" s="103"/>
      <c r="EY73" s="103"/>
      <c r="EZ73" s="103"/>
      <c r="FA73" s="103"/>
      <c r="FB73" s="103"/>
      <c r="FC73" s="103"/>
      <c r="FD73" s="103"/>
      <c r="FE73" s="103"/>
      <c r="FF73" s="103"/>
      <c r="FG73" s="103"/>
      <c r="FH73" s="103"/>
      <c r="FI73" s="103"/>
      <c r="FJ73" s="103"/>
      <c r="FK73" s="103"/>
      <c r="FL73" s="103"/>
      <c r="FM73" s="103"/>
      <c r="FN73" s="103"/>
      <c r="FO73" s="103"/>
      <c r="FP73" s="103"/>
      <c r="FQ73" s="103"/>
      <c r="FR73" s="103"/>
      <c r="FS73" s="103"/>
      <c r="FT73" s="103"/>
      <c r="FU73" s="103"/>
      <c r="FV73" s="103"/>
      <c r="FW73" s="103"/>
      <c r="FX73" s="103"/>
      <c r="FY73" s="103"/>
      <c r="FZ73" s="103"/>
      <c r="GA73" s="103"/>
      <c r="GB73" s="103"/>
      <c r="GC73" s="103"/>
      <c r="GD73" s="103"/>
      <c r="GE73" s="103"/>
      <c r="GF73" s="103"/>
      <c r="GG73" s="103"/>
      <c r="GH73" s="103"/>
      <c r="GI73" s="103"/>
      <c r="GJ73" s="103"/>
      <c r="GK73" s="103"/>
      <c r="GL73" s="103"/>
      <c r="GM73" s="103"/>
      <c r="GN73" s="103"/>
      <c r="GO73" s="103"/>
      <c r="GP73" s="103"/>
      <c r="GQ73" s="103"/>
      <c r="GR73" s="103"/>
      <c r="GS73" s="103"/>
      <c r="GT73" s="103"/>
      <c r="GU73" s="103"/>
      <c r="GV73" s="103"/>
      <c r="GW73" s="103"/>
      <c r="GX73" s="103"/>
      <c r="GY73" s="103"/>
      <c r="GZ73" s="103"/>
      <c r="HA73" s="103"/>
      <c r="HB73" s="103"/>
      <c r="HC73" s="103"/>
      <c r="HD73" s="103"/>
      <c r="HE73" s="103"/>
      <c r="HF73" s="103"/>
      <c r="HG73" s="103"/>
      <c r="HH73" s="103"/>
      <c r="HI73" s="103"/>
      <c r="HJ73" s="103"/>
      <c r="HK73" s="103"/>
      <c r="HL73" s="103"/>
      <c r="HM73" s="103"/>
      <c r="HN73" s="103"/>
      <c r="HO73" s="103"/>
      <c r="HP73" s="103"/>
      <c r="HQ73" s="103"/>
      <c r="HR73" s="103"/>
      <c r="HS73" s="103"/>
      <c r="HT73" s="103"/>
      <c r="HU73" s="103"/>
      <c r="HV73" s="103"/>
      <c r="HW73" s="103"/>
      <c r="HX73" s="103"/>
      <c r="HY73" s="103"/>
      <c r="HZ73" s="103"/>
      <c r="IA73" s="103"/>
      <c r="IB73" s="103"/>
      <c r="IC73" s="103"/>
      <c r="ID73" s="103"/>
      <c r="IE73" s="103"/>
      <c r="IF73" s="103"/>
      <c r="IG73" s="103"/>
      <c r="IH73" s="103"/>
      <c r="II73" s="103"/>
      <c r="IJ73" s="103"/>
      <c r="IK73" s="103"/>
      <c r="IL73" s="103"/>
      <c r="IM73" s="103"/>
      <c r="IN73" s="103"/>
      <c r="IO73" s="103"/>
      <c r="IP73" s="103"/>
      <c r="IQ73" s="103"/>
      <c r="IR73" s="103"/>
      <c r="IS73" s="103"/>
      <c r="IT73" s="103"/>
      <c r="IU73" s="103"/>
      <c r="IV73" s="103"/>
      <c r="IW73" s="103"/>
    </row>
    <row r="74" customFormat="false" ht="12.75" hidden="false" customHeight="false" outlineLevel="0" collapsed="false">
      <c r="A74" s="103"/>
      <c r="B74" s="77" t="s">
        <v>95</v>
      </c>
      <c r="C74" s="103"/>
      <c r="D74" s="104"/>
      <c r="E74" s="107" t="n">
        <v>-0.13</v>
      </c>
      <c r="F74" s="107" t="n">
        <v>-0.13</v>
      </c>
      <c r="G74" s="107" t="n">
        <v>-0.13</v>
      </c>
      <c r="H74" s="107" t="n">
        <v>-0.13</v>
      </c>
      <c r="I74" s="107" t="n">
        <v>-0.13</v>
      </c>
      <c r="J74" s="107" t="n">
        <v>-0.13</v>
      </c>
      <c r="K74" s="107" t="n">
        <v>-0.13</v>
      </c>
      <c r="L74" s="107" t="n">
        <v>-0.13</v>
      </c>
      <c r="M74" s="107" t="n">
        <v>-0.13</v>
      </c>
      <c r="N74" s="107" t="n">
        <v>-0.13</v>
      </c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3"/>
      <c r="BS74" s="103"/>
      <c r="BT74" s="103"/>
      <c r="BU74" s="103"/>
      <c r="BV74" s="103"/>
      <c r="BW74" s="103"/>
      <c r="BX74" s="103"/>
      <c r="BY74" s="103"/>
      <c r="BZ74" s="103"/>
      <c r="CA74" s="103"/>
      <c r="CB74" s="103"/>
      <c r="CC74" s="103"/>
      <c r="CD74" s="103"/>
      <c r="CE74" s="103"/>
      <c r="CF74" s="103"/>
      <c r="CG74" s="103"/>
      <c r="CH74" s="103"/>
      <c r="CI74" s="103"/>
      <c r="CJ74" s="103"/>
      <c r="CK74" s="103"/>
      <c r="CL74" s="103"/>
      <c r="CM74" s="103"/>
      <c r="CN74" s="103"/>
      <c r="CO74" s="103"/>
      <c r="CP74" s="103"/>
      <c r="CQ74" s="103"/>
      <c r="CR74" s="103"/>
      <c r="CS74" s="103"/>
      <c r="CT74" s="103"/>
      <c r="CU74" s="103"/>
      <c r="CV74" s="103"/>
      <c r="CW74" s="103"/>
      <c r="CX74" s="103"/>
      <c r="CY74" s="103"/>
      <c r="CZ74" s="103"/>
      <c r="DA74" s="103"/>
      <c r="DB74" s="103"/>
      <c r="DC74" s="103"/>
      <c r="DD74" s="103"/>
      <c r="DE74" s="103"/>
      <c r="DF74" s="103"/>
      <c r="DG74" s="103"/>
      <c r="DH74" s="103"/>
      <c r="DI74" s="103"/>
      <c r="DJ74" s="103"/>
      <c r="DK74" s="103"/>
      <c r="DL74" s="103"/>
      <c r="DM74" s="103"/>
      <c r="DN74" s="103"/>
      <c r="DO74" s="103"/>
      <c r="DP74" s="103"/>
      <c r="DQ74" s="103"/>
      <c r="DR74" s="103"/>
      <c r="DS74" s="103"/>
      <c r="DT74" s="103"/>
      <c r="DU74" s="103"/>
      <c r="DV74" s="103"/>
      <c r="DW74" s="103"/>
      <c r="DX74" s="103"/>
      <c r="DY74" s="103"/>
      <c r="DZ74" s="103"/>
      <c r="EA74" s="103"/>
      <c r="EB74" s="103"/>
      <c r="EC74" s="103"/>
      <c r="ED74" s="103"/>
      <c r="EE74" s="103"/>
      <c r="EF74" s="103"/>
      <c r="EG74" s="103"/>
      <c r="EH74" s="103"/>
      <c r="EI74" s="103"/>
      <c r="EJ74" s="103"/>
      <c r="EK74" s="103"/>
      <c r="EL74" s="103"/>
      <c r="EM74" s="103"/>
      <c r="EN74" s="103"/>
      <c r="EO74" s="103"/>
      <c r="EP74" s="103"/>
      <c r="EQ74" s="103"/>
      <c r="ER74" s="103"/>
      <c r="ES74" s="103"/>
      <c r="ET74" s="103"/>
      <c r="EU74" s="103"/>
      <c r="EV74" s="103"/>
      <c r="EW74" s="103"/>
      <c r="EX74" s="103"/>
      <c r="EY74" s="103"/>
      <c r="EZ74" s="103"/>
      <c r="FA74" s="103"/>
      <c r="FB74" s="103"/>
      <c r="FC74" s="103"/>
      <c r="FD74" s="103"/>
      <c r="FE74" s="103"/>
      <c r="FF74" s="103"/>
      <c r="FG74" s="103"/>
      <c r="FH74" s="103"/>
      <c r="FI74" s="103"/>
      <c r="FJ74" s="103"/>
      <c r="FK74" s="103"/>
      <c r="FL74" s="103"/>
      <c r="FM74" s="103"/>
      <c r="FN74" s="103"/>
      <c r="FO74" s="103"/>
      <c r="FP74" s="103"/>
      <c r="FQ74" s="103"/>
      <c r="FR74" s="103"/>
      <c r="FS74" s="103"/>
      <c r="FT74" s="103"/>
      <c r="FU74" s="103"/>
      <c r="FV74" s="103"/>
      <c r="FW74" s="103"/>
      <c r="FX74" s="103"/>
      <c r="FY74" s="103"/>
      <c r="FZ74" s="103"/>
      <c r="GA74" s="103"/>
      <c r="GB74" s="103"/>
      <c r="GC74" s="103"/>
      <c r="GD74" s="103"/>
      <c r="GE74" s="103"/>
      <c r="GF74" s="103"/>
      <c r="GG74" s="103"/>
      <c r="GH74" s="103"/>
      <c r="GI74" s="103"/>
      <c r="GJ74" s="103"/>
      <c r="GK74" s="103"/>
      <c r="GL74" s="103"/>
      <c r="GM74" s="103"/>
      <c r="GN74" s="103"/>
      <c r="GO74" s="103"/>
      <c r="GP74" s="103"/>
      <c r="GQ74" s="103"/>
      <c r="GR74" s="103"/>
      <c r="GS74" s="103"/>
      <c r="GT74" s="103"/>
      <c r="GU74" s="103"/>
      <c r="GV74" s="103"/>
      <c r="GW74" s="103"/>
      <c r="GX74" s="103"/>
      <c r="GY74" s="103"/>
      <c r="GZ74" s="103"/>
      <c r="HA74" s="103"/>
      <c r="HB74" s="103"/>
      <c r="HC74" s="103"/>
      <c r="HD74" s="103"/>
      <c r="HE74" s="103"/>
      <c r="HF74" s="103"/>
      <c r="HG74" s="103"/>
      <c r="HH74" s="103"/>
      <c r="HI74" s="103"/>
      <c r="HJ74" s="103"/>
      <c r="HK74" s="103"/>
      <c r="HL74" s="103"/>
      <c r="HM74" s="103"/>
      <c r="HN74" s="103"/>
      <c r="HO74" s="103"/>
      <c r="HP74" s="103"/>
      <c r="HQ74" s="103"/>
      <c r="HR74" s="103"/>
      <c r="HS74" s="103"/>
      <c r="HT74" s="103"/>
      <c r="HU74" s="103"/>
      <c r="HV74" s="103"/>
      <c r="HW74" s="103"/>
      <c r="HX74" s="103"/>
      <c r="HY74" s="103"/>
      <c r="HZ74" s="103"/>
      <c r="IA74" s="103"/>
      <c r="IB74" s="103"/>
      <c r="IC74" s="103"/>
      <c r="ID74" s="103"/>
      <c r="IE74" s="103"/>
      <c r="IF74" s="103"/>
      <c r="IG74" s="103"/>
      <c r="IH74" s="103"/>
      <c r="II74" s="103"/>
      <c r="IJ74" s="103"/>
      <c r="IK74" s="103"/>
      <c r="IL74" s="103"/>
      <c r="IM74" s="103"/>
      <c r="IN74" s="103"/>
      <c r="IO74" s="103"/>
      <c r="IP74" s="103"/>
      <c r="IQ74" s="103"/>
      <c r="IR74" s="103"/>
      <c r="IS74" s="103"/>
      <c r="IT74" s="103"/>
      <c r="IU74" s="103"/>
      <c r="IV74" s="103"/>
      <c r="IW74" s="103"/>
    </row>
    <row r="75" customFormat="false" ht="12.75" hidden="false" customHeight="false" outlineLevel="0" collapsed="false">
      <c r="A75" s="103"/>
      <c r="B75" s="77" t="s">
        <v>96</v>
      </c>
      <c r="C75" s="103"/>
      <c r="D75" s="104"/>
      <c r="E75" s="107" t="n">
        <v>-0.13</v>
      </c>
      <c r="F75" s="107" t="n">
        <v>-0.13</v>
      </c>
      <c r="G75" s="107" t="n">
        <v>-0.13</v>
      </c>
      <c r="H75" s="107" t="n">
        <v>-0.13</v>
      </c>
      <c r="I75" s="107" t="n">
        <v>-0.13</v>
      </c>
      <c r="J75" s="107" t="n">
        <v>-0.13</v>
      </c>
      <c r="K75" s="107" t="n">
        <v>-0.13</v>
      </c>
      <c r="L75" s="107" t="n">
        <v>-0.13</v>
      </c>
      <c r="M75" s="107" t="n">
        <v>-0.13</v>
      </c>
      <c r="N75" s="107" t="n">
        <v>-0.13</v>
      </c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  <c r="BN75" s="103"/>
      <c r="BO75" s="103"/>
      <c r="BP75" s="103"/>
      <c r="BQ75" s="103"/>
      <c r="BR75" s="103"/>
      <c r="BS75" s="103"/>
      <c r="BT75" s="103"/>
      <c r="BU75" s="103"/>
      <c r="BV75" s="103"/>
      <c r="BW75" s="103"/>
      <c r="BX75" s="103"/>
      <c r="BY75" s="103"/>
      <c r="BZ75" s="103"/>
      <c r="CA75" s="103"/>
      <c r="CB75" s="103"/>
      <c r="CC75" s="103"/>
      <c r="CD75" s="103"/>
      <c r="CE75" s="103"/>
      <c r="CF75" s="103"/>
      <c r="CG75" s="103"/>
      <c r="CH75" s="103"/>
      <c r="CI75" s="103"/>
      <c r="CJ75" s="103"/>
      <c r="CK75" s="103"/>
      <c r="CL75" s="103"/>
      <c r="CM75" s="103"/>
      <c r="CN75" s="103"/>
      <c r="CO75" s="103"/>
      <c r="CP75" s="103"/>
      <c r="CQ75" s="103"/>
      <c r="CR75" s="103"/>
      <c r="CS75" s="103"/>
      <c r="CT75" s="103"/>
      <c r="CU75" s="103"/>
      <c r="CV75" s="103"/>
      <c r="CW75" s="103"/>
      <c r="CX75" s="103"/>
      <c r="CY75" s="103"/>
      <c r="CZ75" s="103"/>
      <c r="DA75" s="103"/>
      <c r="DB75" s="103"/>
      <c r="DC75" s="103"/>
      <c r="DD75" s="103"/>
      <c r="DE75" s="103"/>
      <c r="DF75" s="103"/>
      <c r="DG75" s="103"/>
      <c r="DH75" s="103"/>
      <c r="DI75" s="103"/>
      <c r="DJ75" s="103"/>
      <c r="DK75" s="103"/>
      <c r="DL75" s="103"/>
      <c r="DM75" s="103"/>
      <c r="DN75" s="103"/>
      <c r="DO75" s="103"/>
      <c r="DP75" s="103"/>
      <c r="DQ75" s="103"/>
      <c r="DR75" s="103"/>
      <c r="DS75" s="103"/>
      <c r="DT75" s="103"/>
      <c r="DU75" s="103"/>
      <c r="DV75" s="103"/>
      <c r="DW75" s="103"/>
      <c r="DX75" s="103"/>
      <c r="DY75" s="103"/>
      <c r="DZ75" s="103"/>
      <c r="EA75" s="103"/>
      <c r="EB75" s="103"/>
      <c r="EC75" s="103"/>
      <c r="ED75" s="103"/>
      <c r="EE75" s="103"/>
      <c r="EF75" s="103"/>
      <c r="EG75" s="103"/>
      <c r="EH75" s="103"/>
      <c r="EI75" s="103"/>
      <c r="EJ75" s="103"/>
      <c r="EK75" s="103"/>
      <c r="EL75" s="103"/>
      <c r="EM75" s="103"/>
      <c r="EN75" s="103"/>
      <c r="EO75" s="103"/>
      <c r="EP75" s="103"/>
      <c r="EQ75" s="103"/>
      <c r="ER75" s="103"/>
      <c r="ES75" s="103"/>
      <c r="ET75" s="103"/>
      <c r="EU75" s="103"/>
      <c r="EV75" s="103"/>
      <c r="EW75" s="103"/>
      <c r="EX75" s="103"/>
      <c r="EY75" s="103"/>
      <c r="EZ75" s="103"/>
      <c r="FA75" s="103"/>
      <c r="FB75" s="103"/>
      <c r="FC75" s="103"/>
      <c r="FD75" s="103"/>
      <c r="FE75" s="103"/>
      <c r="FF75" s="103"/>
      <c r="FG75" s="103"/>
      <c r="FH75" s="103"/>
      <c r="FI75" s="103"/>
      <c r="FJ75" s="103"/>
      <c r="FK75" s="103"/>
      <c r="FL75" s="103"/>
      <c r="FM75" s="103"/>
      <c r="FN75" s="103"/>
      <c r="FO75" s="103"/>
      <c r="FP75" s="103"/>
      <c r="FQ75" s="103"/>
      <c r="FR75" s="103"/>
      <c r="FS75" s="103"/>
      <c r="FT75" s="103"/>
      <c r="FU75" s="103"/>
      <c r="FV75" s="103"/>
      <c r="FW75" s="103"/>
      <c r="FX75" s="103"/>
      <c r="FY75" s="103"/>
      <c r="FZ75" s="103"/>
      <c r="GA75" s="103"/>
      <c r="GB75" s="103"/>
      <c r="GC75" s="103"/>
      <c r="GD75" s="103"/>
      <c r="GE75" s="103"/>
      <c r="GF75" s="103"/>
      <c r="GG75" s="103"/>
      <c r="GH75" s="103"/>
      <c r="GI75" s="103"/>
      <c r="GJ75" s="103"/>
      <c r="GK75" s="103"/>
      <c r="GL75" s="103"/>
      <c r="GM75" s="103"/>
      <c r="GN75" s="103"/>
      <c r="GO75" s="103"/>
      <c r="GP75" s="103"/>
      <c r="GQ75" s="103"/>
      <c r="GR75" s="103"/>
      <c r="GS75" s="103"/>
      <c r="GT75" s="103"/>
      <c r="GU75" s="103"/>
      <c r="GV75" s="103"/>
      <c r="GW75" s="103"/>
      <c r="GX75" s="103"/>
      <c r="GY75" s="103"/>
      <c r="GZ75" s="103"/>
      <c r="HA75" s="103"/>
      <c r="HB75" s="103"/>
      <c r="HC75" s="103"/>
      <c r="HD75" s="103"/>
      <c r="HE75" s="103"/>
      <c r="HF75" s="103"/>
      <c r="HG75" s="103"/>
      <c r="HH75" s="103"/>
      <c r="HI75" s="103"/>
      <c r="HJ75" s="103"/>
      <c r="HK75" s="103"/>
      <c r="HL75" s="103"/>
      <c r="HM75" s="103"/>
      <c r="HN75" s="103"/>
      <c r="HO75" s="103"/>
      <c r="HP75" s="103"/>
      <c r="HQ75" s="103"/>
      <c r="HR75" s="103"/>
      <c r="HS75" s="103"/>
      <c r="HT75" s="103"/>
      <c r="HU75" s="103"/>
      <c r="HV75" s="103"/>
      <c r="HW75" s="103"/>
      <c r="HX75" s="103"/>
      <c r="HY75" s="103"/>
      <c r="HZ75" s="103"/>
      <c r="IA75" s="103"/>
      <c r="IB75" s="103"/>
      <c r="IC75" s="103"/>
      <c r="ID75" s="103"/>
      <c r="IE75" s="103"/>
      <c r="IF75" s="103"/>
      <c r="IG75" s="103"/>
      <c r="IH75" s="103"/>
      <c r="II75" s="103"/>
      <c r="IJ75" s="103"/>
      <c r="IK75" s="103"/>
      <c r="IL75" s="103"/>
      <c r="IM75" s="103"/>
      <c r="IN75" s="103"/>
      <c r="IO75" s="103"/>
      <c r="IP75" s="103"/>
      <c r="IQ75" s="103"/>
      <c r="IR75" s="103"/>
      <c r="IS75" s="103"/>
      <c r="IT75" s="103"/>
      <c r="IU75" s="103"/>
      <c r="IV75" s="103"/>
      <c r="IW75" s="103"/>
    </row>
    <row r="76" customFormat="false" ht="12.75" hidden="false" customHeight="false" outlineLevel="0" collapsed="false">
      <c r="A76" s="103"/>
      <c r="B76" s="77" t="s">
        <v>97</v>
      </c>
      <c r="C76" s="103"/>
      <c r="D76" s="104"/>
      <c r="E76" s="107" t="n">
        <v>-0.13</v>
      </c>
      <c r="F76" s="107" t="n">
        <v>-0.13</v>
      </c>
      <c r="G76" s="107" t="n">
        <v>-0.13</v>
      </c>
      <c r="H76" s="107" t="n">
        <v>-0.13</v>
      </c>
      <c r="I76" s="107" t="n">
        <v>-0.13</v>
      </c>
      <c r="J76" s="107" t="n">
        <v>-0.13</v>
      </c>
      <c r="K76" s="107" t="n">
        <v>-0.13</v>
      </c>
      <c r="L76" s="107" t="n">
        <v>-0.13</v>
      </c>
      <c r="M76" s="107" t="n">
        <v>-0.13</v>
      </c>
      <c r="N76" s="107" t="n">
        <v>-0.13</v>
      </c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103"/>
      <c r="BT76" s="103"/>
      <c r="BU76" s="103"/>
      <c r="BV76" s="103"/>
      <c r="BW76" s="103"/>
      <c r="BX76" s="103"/>
      <c r="BY76" s="103"/>
      <c r="BZ76" s="103"/>
      <c r="CA76" s="103"/>
      <c r="CB76" s="103"/>
      <c r="CC76" s="103"/>
      <c r="CD76" s="103"/>
      <c r="CE76" s="103"/>
      <c r="CF76" s="103"/>
      <c r="CG76" s="103"/>
      <c r="CH76" s="103"/>
      <c r="CI76" s="103"/>
      <c r="CJ76" s="103"/>
      <c r="CK76" s="103"/>
      <c r="CL76" s="103"/>
      <c r="CM76" s="103"/>
      <c r="CN76" s="103"/>
      <c r="CO76" s="103"/>
      <c r="CP76" s="103"/>
      <c r="CQ76" s="103"/>
      <c r="CR76" s="103"/>
      <c r="CS76" s="103"/>
      <c r="CT76" s="103"/>
      <c r="CU76" s="103"/>
      <c r="CV76" s="103"/>
      <c r="CW76" s="103"/>
      <c r="CX76" s="103"/>
      <c r="CY76" s="103"/>
      <c r="CZ76" s="103"/>
      <c r="DA76" s="103"/>
      <c r="DB76" s="103"/>
      <c r="DC76" s="103"/>
      <c r="DD76" s="103"/>
      <c r="DE76" s="103"/>
      <c r="DF76" s="103"/>
      <c r="DG76" s="103"/>
      <c r="DH76" s="103"/>
      <c r="DI76" s="103"/>
      <c r="DJ76" s="103"/>
      <c r="DK76" s="103"/>
      <c r="DL76" s="103"/>
      <c r="DM76" s="103"/>
      <c r="DN76" s="103"/>
      <c r="DO76" s="103"/>
      <c r="DP76" s="103"/>
      <c r="DQ76" s="103"/>
      <c r="DR76" s="103"/>
      <c r="DS76" s="103"/>
      <c r="DT76" s="103"/>
      <c r="DU76" s="103"/>
      <c r="DV76" s="103"/>
      <c r="DW76" s="103"/>
      <c r="DX76" s="103"/>
      <c r="DY76" s="103"/>
      <c r="DZ76" s="103"/>
      <c r="EA76" s="103"/>
      <c r="EB76" s="103"/>
      <c r="EC76" s="103"/>
      <c r="ED76" s="103"/>
      <c r="EE76" s="103"/>
      <c r="EF76" s="103"/>
      <c r="EG76" s="103"/>
      <c r="EH76" s="103"/>
      <c r="EI76" s="103"/>
      <c r="EJ76" s="103"/>
      <c r="EK76" s="103"/>
      <c r="EL76" s="103"/>
      <c r="EM76" s="103"/>
      <c r="EN76" s="103"/>
      <c r="EO76" s="103"/>
      <c r="EP76" s="103"/>
      <c r="EQ76" s="103"/>
      <c r="ER76" s="103"/>
      <c r="ES76" s="103"/>
      <c r="ET76" s="103"/>
      <c r="EU76" s="103"/>
      <c r="EV76" s="103"/>
      <c r="EW76" s="103"/>
      <c r="EX76" s="103"/>
      <c r="EY76" s="103"/>
      <c r="EZ76" s="103"/>
      <c r="FA76" s="103"/>
      <c r="FB76" s="103"/>
      <c r="FC76" s="103"/>
      <c r="FD76" s="103"/>
      <c r="FE76" s="103"/>
      <c r="FF76" s="103"/>
      <c r="FG76" s="103"/>
      <c r="FH76" s="103"/>
      <c r="FI76" s="103"/>
      <c r="FJ76" s="103"/>
      <c r="FK76" s="103"/>
      <c r="FL76" s="103"/>
      <c r="FM76" s="103"/>
      <c r="FN76" s="103"/>
      <c r="FO76" s="103"/>
      <c r="FP76" s="103"/>
      <c r="FQ76" s="103"/>
      <c r="FR76" s="103"/>
      <c r="FS76" s="103"/>
      <c r="FT76" s="103"/>
      <c r="FU76" s="103"/>
      <c r="FV76" s="103"/>
      <c r="FW76" s="103"/>
      <c r="FX76" s="103"/>
      <c r="FY76" s="103"/>
      <c r="FZ76" s="103"/>
      <c r="GA76" s="103"/>
      <c r="GB76" s="103"/>
      <c r="GC76" s="103"/>
      <c r="GD76" s="103"/>
      <c r="GE76" s="103"/>
      <c r="GF76" s="103"/>
      <c r="GG76" s="103"/>
      <c r="GH76" s="103"/>
      <c r="GI76" s="103"/>
      <c r="GJ76" s="103"/>
      <c r="GK76" s="103"/>
      <c r="GL76" s="103"/>
      <c r="GM76" s="103"/>
      <c r="GN76" s="103"/>
      <c r="GO76" s="103"/>
      <c r="GP76" s="103"/>
      <c r="GQ76" s="103"/>
      <c r="GR76" s="103"/>
      <c r="GS76" s="103"/>
      <c r="GT76" s="103"/>
      <c r="GU76" s="103"/>
      <c r="GV76" s="103"/>
      <c r="GW76" s="103"/>
      <c r="GX76" s="103"/>
      <c r="GY76" s="103"/>
      <c r="GZ76" s="103"/>
      <c r="HA76" s="103"/>
      <c r="HB76" s="103"/>
      <c r="HC76" s="103"/>
      <c r="HD76" s="103"/>
      <c r="HE76" s="103"/>
      <c r="HF76" s="103"/>
      <c r="HG76" s="103"/>
      <c r="HH76" s="103"/>
      <c r="HI76" s="103"/>
      <c r="HJ76" s="103"/>
      <c r="HK76" s="103"/>
      <c r="HL76" s="103"/>
      <c r="HM76" s="103"/>
      <c r="HN76" s="103"/>
      <c r="HO76" s="103"/>
      <c r="HP76" s="103"/>
      <c r="HQ76" s="103"/>
      <c r="HR76" s="103"/>
      <c r="HS76" s="103"/>
      <c r="HT76" s="103"/>
      <c r="HU76" s="103"/>
      <c r="HV76" s="103"/>
      <c r="HW76" s="103"/>
      <c r="HX76" s="103"/>
      <c r="HY76" s="103"/>
      <c r="HZ76" s="103"/>
      <c r="IA76" s="103"/>
      <c r="IB76" s="103"/>
      <c r="IC76" s="103"/>
      <c r="ID76" s="103"/>
      <c r="IE76" s="103"/>
      <c r="IF76" s="103"/>
      <c r="IG76" s="103"/>
      <c r="IH76" s="103"/>
      <c r="II76" s="103"/>
      <c r="IJ76" s="103"/>
      <c r="IK76" s="103"/>
      <c r="IL76" s="103"/>
      <c r="IM76" s="103"/>
      <c r="IN76" s="103"/>
      <c r="IO76" s="103"/>
      <c r="IP76" s="103"/>
      <c r="IQ76" s="103"/>
      <c r="IR76" s="103"/>
      <c r="IS76" s="103"/>
      <c r="IT76" s="103"/>
      <c r="IU76" s="103"/>
      <c r="IV76" s="103"/>
      <c r="IW76" s="103"/>
    </row>
    <row r="77" customFormat="false" ht="12.75" hidden="false" customHeight="false" outlineLevel="0" collapsed="false">
      <c r="A77" s="103"/>
      <c r="B77" s="77" t="s">
        <v>98</v>
      </c>
      <c r="C77" s="103"/>
      <c r="D77" s="104"/>
      <c r="E77" s="107" t="n">
        <v>-0.13</v>
      </c>
      <c r="F77" s="107" t="n">
        <v>-0.13</v>
      </c>
      <c r="G77" s="107" t="n">
        <v>-0.13</v>
      </c>
      <c r="H77" s="107" t="n">
        <v>-0.13</v>
      </c>
      <c r="I77" s="107" t="n">
        <v>-0.13</v>
      </c>
      <c r="J77" s="107" t="n">
        <v>-0.13</v>
      </c>
      <c r="K77" s="107" t="n">
        <v>-0.13</v>
      </c>
      <c r="L77" s="107" t="n">
        <v>-0.13</v>
      </c>
      <c r="M77" s="107" t="n">
        <v>-0.13</v>
      </c>
      <c r="N77" s="107" t="n">
        <v>-0.13</v>
      </c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  <c r="BY77" s="103"/>
      <c r="BZ77" s="103"/>
      <c r="CA77" s="103"/>
      <c r="CB77" s="103"/>
      <c r="CC77" s="103"/>
      <c r="CD77" s="103"/>
      <c r="CE77" s="103"/>
      <c r="CF77" s="103"/>
      <c r="CG77" s="103"/>
      <c r="CH77" s="103"/>
      <c r="CI77" s="103"/>
      <c r="CJ77" s="103"/>
      <c r="CK77" s="103"/>
      <c r="CL77" s="103"/>
      <c r="CM77" s="103"/>
      <c r="CN77" s="103"/>
      <c r="CO77" s="103"/>
      <c r="CP77" s="103"/>
      <c r="CQ77" s="103"/>
      <c r="CR77" s="103"/>
      <c r="CS77" s="103"/>
      <c r="CT77" s="103"/>
      <c r="CU77" s="103"/>
      <c r="CV77" s="103"/>
      <c r="CW77" s="103"/>
      <c r="CX77" s="103"/>
      <c r="CY77" s="103"/>
      <c r="CZ77" s="103"/>
      <c r="DA77" s="103"/>
      <c r="DB77" s="103"/>
      <c r="DC77" s="103"/>
      <c r="DD77" s="103"/>
      <c r="DE77" s="103"/>
      <c r="DF77" s="103"/>
      <c r="DG77" s="103"/>
      <c r="DH77" s="103"/>
      <c r="DI77" s="103"/>
      <c r="DJ77" s="103"/>
      <c r="DK77" s="103"/>
      <c r="DL77" s="103"/>
      <c r="DM77" s="103"/>
      <c r="DN77" s="103"/>
      <c r="DO77" s="103"/>
      <c r="DP77" s="103"/>
      <c r="DQ77" s="103"/>
      <c r="DR77" s="103"/>
      <c r="DS77" s="103"/>
      <c r="DT77" s="103"/>
      <c r="DU77" s="103"/>
      <c r="DV77" s="103"/>
      <c r="DW77" s="103"/>
      <c r="DX77" s="103"/>
      <c r="DY77" s="103"/>
      <c r="DZ77" s="103"/>
      <c r="EA77" s="103"/>
      <c r="EB77" s="103"/>
      <c r="EC77" s="103"/>
      <c r="ED77" s="103"/>
      <c r="EE77" s="103"/>
      <c r="EF77" s="103"/>
      <c r="EG77" s="103"/>
      <c r="EH77" s="103"/>
      <c r="EI77" s="103"/>
      <c r="EJ77" s="103"/>
      <c r="EK77" s="103"/>
      <c r="EL77" s="103"/>
      <c r="EM77" s="103"/>
      <c r="EN77" s="103"/>
      <c r="EO77" s="103"/>
      <c r="EP77" s="103"/>
      <c r="EQ77" s="103"/>
      <c r="ER77" s="103"/>
      <c r="ES77" s="103"/>
      <c r="ET77" s="103"/>
      <c r="EU77" s="103"/>
      <c r="EV77" s="103"/>
      <c r="EW77" s="103"/>
      <c r="EX77" s="103"/>
      <c r="EY77" s="103"/>
      <c r="EZ77" s="103"/>
      <c r="FA77" s="103"/>
      <c r="FB77" s="103"/>
      <c r="FC77" s="103"/>
      <c r="FD77" s="103"/>
      <c r="FE77" s="103"/>
      <c r="FF77" s="103"/>
      <c r="FG77" s="103"/>
      <c r="FH77" s="103"/>
      <c r="FI77" s="103"/>
      <c r="FJ77" s="103"/>
      <c r="FK77" s="103"/>
      <c r="FL77" s="103"/>
      <c r="FM77" s="103"/>
      <c r="FN77" s="103"/>
      <c r="FO77" s="103"/>
      <c r="FP77" s="103"/>
      <c r="FQ77" s="103"/>
      <c r="FR77" s="103"/>
      <c r="FS77" s="103"/>
      <c r="FT77" s="103"/>
      <c r="FU77" s="103"/>
      <c r="FV77" s="103"/>
      <c r="FW77" s="103"/>
      <c r="FX77" s="103"/>
      <c r="FY77" s="103"/>
      <c r="FZ77" s="103"/>
      <c r="GA77" s="103"/>
      <c r="GB77" s="103"/>
      <c r="GC77" s="103"/>
      <c r="GD77" s="103"/>
      <c r="GE77" s="103"/>
      <c r="GF77" s="103"/>
      <c r="GG77" s="103"/>
      <c r="GH77" s="103"/>
      <c r="GI77" s="103"/>
      <c r="GJ77" s="103"/>
      <c r="GK77" s="103"/>
      <c r="GL77" s="103"/>
      <c r="GM77" s="103"/>
      <c r="GN77" s="103"/>
      <c r="GO77" s="103"/>
      <c r="GP77" s="103"/>
      <c r="GQ77" s="103"/>
      <c r="GR77" s="103"/>
      <c r="GS77" s="103"/>
      <c r="GT77" s="103"/>
      <c r="GU77" s="103"/>
      <c r="GV77" s="103"/>
      <c r="GW77" s="103"/>
      <c r="GX77" s="103"/>
      <c r="GY77" s="103"/>
      <c r="GZ77" s="103"/>
      <c r="HA77" s="103"/>
      <c r="HB77" s="103"/>
      <c r="HC77" s="103"/>
      <c r="HD77" s="103"/>
      <c r="HE77" s="103"/>
      <c r="HF77" s="103"/>
      <c r="HG77" s="103"/>
      <c r="HH77" s="103"/>
      <c r="HI77" s="103"/>
      <c r="HJ77" s="103"/>
      <c r="HK77" s="103"/>
      <c r="HL77" s="103"/>
      <c r="HM77" s="103"/>
      <c r="HN77" s="103"/>
      <c r="HO77" s="103"/>
      <c r="HP77" s="103"/>
      <c r="HQ77" s="103"/>
      <c r="HR77" s="103"/>
      <c r="HS77" s="103"/>
      <c r="HT77" s="103"/>
      <c r="HU77" s="103"/>
      <c r="HV77" s="103"/>
      <c r="HW77" s="103"/>
      <c r="HX77" s="103"/>
      <c r="HY77" s="103"/>
      <c r="HZ77" s="103"/>
      <c r="IA77" s="103"/>
      <c r="IB77" s="103"/>
      <c r="IC77" s="103"/>
      <c r="ID77" s="103"/>
      <c r="IE77" s="103"/>
      <c r="IF77" s="103"/>
      <c r="IG77" s="103"/>
      <c r="IH77" s="103"/>
      <c r="II77" s="103"/>
      <c r="IJ77" s="103"/>
      <c r="IK77" s="103"/>
      <c r="IL77" s="103"/>
      <c r="IM77" s="103"/>
      <c r="IN77" s="103"/>
      <c r="IO77" s="103"/>
      <c r="IP77" s="103"/>
      <c r="IQ77" s="103"/>
      <c r="IR77" s="103"/>
      <c r="IS77" s="103"/>
      <c r="IT77" s="103"/>
      <c r="IU77" s="103"/>
      <c r="IV77" s="103"/>
      <c r="IW77" s="103"/>
    </row>
    <row r="78" customFormat="false" ht="12.75" hidden="false" customHeight="false" outlineLevel="0" collapsed="false">
      <c r="A78" s="103"/>
      <c r="C78" s="103"/>
      <c r="D78" s="104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3"/>
      <c r="BZ78" s="103"/>
      <c r="CA78" s="103"/>
      <c r="CB78" s="103"/>
      <c r="CC78" s="103"/>
      <c r="CD78" s="103"/>
      <c r="CE78" s="103"/>
      <c r="CF78" s="103"/>
      <c r="CG78" s="103"/>
      <c r="CH78" s="103"/>
      <c r="CI78" s="103"/>
      <c r="CJ78" s="103"/>
      <c r="CK78" s="103"/>
      <c r="CL78" s="103"/>
      <c r="CM78" s="103"/>
      <c r="CN78" s="103"/>
      <c r="CO78" s="103"/>
      <c r="CP78" s="103"/>
      <c r="CQ78" s="103"/>
      <c r="CR78" s="103"/>
      <c r="CS78" s="103"/>
      <c r="CT78" s="103"/>
      <c r="CU78" s="103"/>
      <c r="CV78" s="103"/>
      <c r="CW78" s="103"/>
      <c r="CX78" s="103"/>
      <c r="CY78" s="103"/>
      <c r="CZ78" s="103"/>
      <c r="DA78" s="103"/>
      <c r="DB78" s="103"/>
      <c r="DC78" s="103"/>
      <c r="DD78" s="103"/>
      <c r="DE78" s="103"/>
      <c r="DF78" s="103"/>
      <c r="DG78" s="103"/>
      <c r="DH78" s="103"/>
      <c r="DI78" s="103"/>
      <c r="DJ78" s="103"/>
      <c r="DK78" s="103"/>
      <c r="DL78" s="103"/>
      <c r="DM78" s="103"/>
      <c r="DN78" s="103"/>
      <c r="DO78" s="103"/>
      <c r="DP78" s="103"/>
      <c r="DQ78" s="103"/>
      <c r="DR78" s="103"/>
      <c r="DS78" s="103"/>
      <c r="DT78" s="103"/>
      <c r="DU78" s="103"/>
      <c r="DV78" s="103"/>
      <c r="DW78" s="103"/>
      <c r="DX78" s="103"/>
      <c r="DY78" s="103"/>
      <c r="DZ78" s="103"/>
      <c r="EA78" s="103"/>
      <c r="EB78" s="103"/>
      <c r="EC78" s="103"/>
      <c r="ED78" s="103"/>
      <c r="EE78" s="103"/>
      <c r="EF78" s="103"/>
      <c r="EG78" s="103"/>
      <c r="EH78" s="103"/>
      <c r="EI78" s="103"/>
      <c r="EJ78" s="103"/>
      <c r="EK78" s="103"/>
      <c r="EL78" s="103"/>
      <c r="EM78" s="103"/>
      <c r="EN78" s="103"/>
      <c r="EO78" s="103"/>
      <c r="EP78" s="103"/>
      <c r="EQ78" s="103"/>
      <c r="ER78" s="103"/>
      <c r="ES78" s="103"/>
      <c r="ET78" s="103"/>
      <c r="EU78" s="103"/>
      <c r="EV78" s="103"/>
      <c r="EW78" s="103"/>
      <c r="EX78" s="103"/>
      <c r="EY78" s="103"/>
      <c r="EZ78" s="103"/>
      <c r="FA78" s="103"/>
      <c r="FB78" s="103"/>
      <c r="FC78" s="103"/>
      <c r="FD78" s="103"/>
      <c r="FE78" s="103"/>
      <c r="FF78" s="103"/>
      <c r="FG78" s="103"/>
      <c r="FH78" s="103"/>
      <c r="FI78" s="103"/>
      <c r="FJ78" s="103"/>
      <c r="FK78" s="103"/>
      <c r="FL78" s="103"/>
      <c r="FM78" s="103"/>
      <c r="FN78" s="103"/>
      <c r="FO78" s="103"/>
      <c r="FP78" s="103"/>
      <c r="FQ78" s="103"/>
      <c r="FR78" s="103"/>
      <c r="FS78" s="103"/>
      <c r="FT78" s="103"/>
      <c r="FU78" s="103"/>
      <c r="FV78" s="103"/>
      <c r="FW78" s="103"/>
      <c r="FX78" s="103"/>
      <c r="FY78" s="103"/>
      <c r="FZ78" s="103"/>
      <c r="GA78" s="103"/>
      <c r="GB78" s="103"/>
      <c r="GC78" s="103"/>
      <c r="GD78" s="103"/>
      <c r="GE78" s="103"/>
      <c r="GF78" s="103"/>
      <c r="GG78" s="103"/>
      <c r="GH78" s="103"/>
      <c r="GI78" s="103"/>
      <c r="GJ78" s="103"/>
      <c r="GK78" s="103"/>
      <c r="GL78" s="103"/>
      <c r="GM78" s="103"/>
      <c r="GN78" s="103"/>
      <c r="GO78" s="103"/>
      <c r="GP78" s="103"/>
      <c r="GQ78" s="103"/>
      <c r="GR78" s="103"/>
      <c r="GS78" s="103"/>
      <c r="GT78" s="103"/>
      <c r="GU78" s="103"/>
      <c r="GV78" s="103"/>
      <c r="GW78" s="103"/>
      <c r="GX78" s="103"/>
      <c r="GY78" s="103"/>
      <c r="GZ78" s="103"/>
      <c r="HA78" s="103"/>
      <c r="HB78" s="103"/>
      <c r="HC78" s="103"/>
      <c r="HD78" s="103"/>
      <c r="HE78" s="103"/>
      <c r="HF78" s="103"/>
      <c r="HG78" s="103"/>
      <c r="HH78" s="103"/>
      <c r="HI78" s="103"/>
      <c r="HJ78" s="103"/>
      <c r="HK78" s="103"/>
      <c r="HL78" s="103"/>
      <c r="HM78" s="103"/>
      <c r="HN78" s="103"/>
      <c r="HO78" s="103"/>
      <c r="HP78" s="103"/>
      <c r="HQ78" s="103"/>
      <c r="HR78" s="103"/>
      <c r="HS78" s="103"/>
      <c r="HT78" s="103"/>
      <c r="HU78" s="103"/>
      <c r="HV78" s="103"/>
      <c r="HW78" s="103"/>
      <c r="HX78" s="103"/>
      <c r="HY78" s="103"/>
      <c r="HZ78" s="103"/>
      <c r="IA78" s="103"/>
      <c r="IB78" s="103"/>
      <c r="IC78" s="103"/>
      <c r="ID78" s="103"/>
      <c r="IE78" s="103"/>
      <c r="IF78" s="103"/>
      <c r="IG78" s="103"/>
      <c r="IH78" s="103"/>
      <c r="II78" s="103"/>
      <c r="IJ78" s="103"/>
      <c r="IK78" s="103"/>
      <c r="IL78" s="103"/>
      <c r="IM78" s="103"/>
      <c r="IN78" s="103"/>
      <c r="IO78" s="103"/>
      <c r="IP78" s="103"/>
      <c r="IQ78" s="103"/>
      <c r="IR78" s="103"/>
      <c r="IS78" s="103"/>
      <c r="IT78" s="103"/>
      <c r="IU78" s="103"/>
      <c r="IV78" s="103"/>
      <c r="IW78" s="103"/>
    </row>
    <row r="79" customFormat="false" ht="12.75" hidden="false" customHeight="false" outlineLevel="0" collapsed="false">
      <c r="A79" s="103"/>
      <c r="C79" s="103"/>
      <c r="D79" s="104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3"/>
      <c r="BT79" s="103"/>
      <c r="BU79" s="103"/>
      <c r="BV79" s="103"/>
      <c r="BW79" s="103"/>
      <c r="BX79" s="103"/>
      <c r="BY79" s="103"/>
      <c r="BZ79" s="103"/>
      <c r="CA79" s="103"/>
      <c r="CB79" s="103"/>
      <c r="CC79" s="103"/>
      <c r="CD79" s="103"/>
      <c r="CE79" s="103"/>
      <c r="CF79" s="103"/>
      <c r="CG79" s="103"/>
      <c r="CH79" s="103"/>
      <c r="CI79" s="103"/>
      <c r="CJ79" s="103"/>
      <c r="CK79" s="103"/>
      <c r="CL79" s="103"/>
      <c r="CM79" s="103"/>
      <c r="CN79" s="103"/>
      <c r="CO79" s="103"/>
      <c r="CP79" s="103"/>
      <c r="CQ79" s="103"/>
      <c r="CR79" s="103"/>
      <c r="CS79" s="103"/>
      <c r="CT79" s="103"/>
      <c r="CU79" s="103"/>
      <c r="CV79" s="103"/>
      <c r="CW79" s="103"/>
      <c r="CX79" s="103"/>
      <c r="CY79" s="103"/>
      <c r="CZ79" s="103"/>
      <c r="DA79" s="103"/>
      <c r="DB79" s="103"/>
      <c r="DC79" s="103"/>
      <c r="DD79" s="103"/>
      <c r="DE79" s="103"/>
      <c r="DF79" s="103"/>
      <c r="DG79" s="103"/>
      <c r="DH79" s="103"/>
      <c r="DI79" s="103"/>
      <c r="DJ79" s="103"/>
      <c r="DK79" s="103"/>
      <c r="DL79" s="103"/>
      <c r="DM79" s="103"/>
      <c r="DN79" s="103"/>
      <c r="DO79" s="103"/>
      <c r="DP79" s="103"/>
      <c r="DQ79" s="103"/>
      <c r="DR79" s="103"/>
      <c r="DS79" s="103"/>
      <c r="DT79" s="103"/>
      <c r="DU79" s="103"/>
      <c r="DV79" s="103"/>
      <c r="DW79" s="103"/>
      <c r="DX79" s="103"/>
      <c r="DY79" s="103"/>
      <c r="DZ79" s="103"/>
      <c r="EA79" s="103"/>
      <c r="EB79" s="103"/>
      <c r="EC79" s="103"/>
      <c r="ED79" s="103"/>
      <c r="EE79" s="103"/>
      <c r="EF79" s="103"/>
      <c r="EG79" s="103"/>
      <c r="EH79" s="103"/>
      <c r="EI79" s="103"/>
      <c r="EJ79" s="103"/>
      <c r="EK79" s="103"/>
      <c r="EL79" s="103"/>
      <c r="EM79" s="103"/>
      <c r="EN79" s="103"/>
      <c r="EO79" s="103"/>
      <c r="EP79" s="103"/>
      <c r="EQ79" s="103"/>
      <c r="ER79" s="103"/>
      <c r="ES79" s="103"/>
      <c r="ET79" s="103"/>
      <c r="EU79" s="103"/>
      <c r="EV79" s="103"/>
      <c r="EW79" s="103"/>
      <c r="EX79" s="103"/>
      <c r="EY79" s="103"/>
      <c r="EZ79" s="103"/>
      <c r="FA79" s="103"/>
      <c r="FB79" s="103"/>
      <c r="FC79" s="103"/>
      <c r="FD79" s="103"/>
      <c r="FE79" s="103"/>
      <c r="FF79" s="103"/>
      <c r="FG79" s="103"/>
      <c r="FH79" s="103"/>
      <c r="FI79" s="103"/>
      <c r="FJ79" s="103"/>
      <c r="FK79" s="103"/>
      <c r="FL79" s="103"/>
      <c r="FM79" s="103"/>
      <c r="FN79" s="103"/>
      <c r="FO79" s="103"/>
      <c r="FP79" s="103"/>
      <c r="FQ79" s="103"/>
      <c r="FR79" s="103"/>
      <c r="FS79" s="103"/>
      <c r="FT79" s="103"/>
      <c r="FU79" s="103"/>
      <c r="FV79" s="103"/>
      <c r="FW79" s="103"/>
      <c r="FX79" s="103"/>
      <c r="FY79" s="103"/>
      <c r="FZ79" s="103"/>
      <c r="GA79" s="103"/>
      <c r="GB79" s="103"/>
      <c r="GC79" s="103"/>
      <c r="GD79" s="103"/>
      <c r="GE79" s="103"/>
      <c r="GF79" s="103"/>
      <c r="GG79" s="103"/>
      <c r="GH79" s="103"/>
      <c r="GI79" s="103"/>
      <c r="GJ79" s="103"/>
      <c r="GK79" s="103"/>
      <c r="GL79" s="103"/>
      <c r="GM79" s="103"/>
      <c r="GN79" s="103"/>
      <c r="GO79" s="103"/>
      <c r="GP79" s="103"/>
      <c r="GQ79" s="103"/>
      <c r="GR79" s="103"/>
      <c r="GS79" s="103"/>
      <c r="GT79" s="103"/>
      <c r="GU79" s="103"/>
      <c r="GV79" s="103"/>
      <c r="GW79" s="103"/>
      <c r="GX79" s="103"/>
      <c r="GY79" s="103"/>
      <c r="GZ79" s="103"/>
      <c r="HA79" s="103"/>
      <c r="HB79" s="103"/>
      <c r="HC79" s="103"/>
      <c r="HD79" s="103"/>
      <c r="HE79" s="103"/>
      <c r="HF79" s="103"/>
      <c r="HG79" s="103"/>
      <c r="HH79" s="103"/>
      <c r="HI79" s="103"/>
      <c r="HJ79" s="103"/>
      <c r="HK79" s="103"/>
      <c r="HL79" s="103"/>
      <c r="HM79" s="103"/>
      <c r="HN79" s="103"/>
      <c r="HO79" s="103"/>
      <c r="HP79" s="103"/>
      <c r="HQ79" s="103"/>
      <c r="HR79" s="103"/>
      <c r="HS79" s="103"/>
      <c r="HT79" s="103"/>
      <c r="HU79" s="103"/>
      <c r="HV79" s="103"/>
      <c r="HW79" s="103"/>
      <c r="HX79" s="103"/>
      <c r="HY79" s="103"/>
      <c r="HZ79" s="103"/>
      <c r="IA79" s="103"/>
      <c r="IB79" s="103"/>
      <c r="IC79" s="103"/>
      <c r="ID79" s="103"/>
      <c r="IE79" s="103"/>
      <c r="IF79" s="103"/>
      <c r="IG79" s="103"/>
      <c r="IH79" s="103"/>
      <c r="II79" s="103"/>
      <c r="IJ79" s="103"/>
      <c r="IK79" s="103"/>
      <c r="IL79" s="103"/>
      <c r="IM79" s="103"/>
      <c r="IN79" s="103"/>
      <c r="IO79" s="103"/>
      <c r="IP79" s="103"/>
      <c r="IQ79" s="103"/>
      <c r="IR79" s="103"/>
      <c r="IS79" s="103"/>
      <c r="IT79" s="103"/>
      <c r="IU79" s="103"/>
      <c r="IV79" s="103"/>
      <c r="IW79" s="103"/>
    </row>
    <row r="80" customFormat="false" ht="12.75" hidden="false" customHeight="false" outlineLevel="0" collapsed="false">
      <c r="A80" s="106" t="s">
        <v>112</v>
      </c>
      <c r="C80" s="103"/>
      <c r="D80" s="104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103"/>
      <c r="BO80" s="103"/>
      <c r="BP80" s="103"/>
      <c r="BQ80" s="103"/>
      <c r="BR80" s="103"/>
      <c r="BS80" s="103"/>
      <c r="BT80" s="103"/>
      <c r="BU80" s="103"/>
      <c r="BV80" s="103"/>
      <c r="BW80" s="103"/>
      <c r="BX80" s="103"/>
      <c r="BY80" s="103"/>
      <c r="BZ80" s="103"/>
      <c r="CA80" s="103"/>
      <c r="CB80" s="103"/>
      <c r="CC80" s="103"/>
      <c r="CD80" s="103"/>
      <c r="CE80" s="103"/>
      <c r="CF80" s="103"/>
      <c r="CG80" s="103"/>
      <c r="CH80" s="103"/>
      <c r="CI80" s="103"/>
      <c r="CJ80" s="103"/>
      <c r="CK80" s="103"/>
      <c r="CL80" s="103"/>
      <c r="CM80" s="103"/>
      <c r="CN80" s="103"/>
      <c r="CO80" s="103"/>
      <c r="CP80" s="103"/>
      <c r="CQ80" s="103"/>
      <c r="CR80" s="103"/>
      <c r="CS80" s="103"/>
      <c r="CT80" s="103"/>
      <c r="CU80" s="103"/>
      <c r="CV80" s="103"/>
      <c r="CW80" s="103"/>
      <c r="CX80" s="103"/>
      <c r="CY80" s="103"/>
      <c r="CZ80" s="103"/>
      <c r="DA80" s="103"/>
      <c r="DB80" s="103"/>
      <c r="DC80" s="103"/>
      <c r="DD80" s="103"/>
      <c r="DE80" s="103"/>
      <c r="DF80" s="103"/>
      <c r="DG80" s="103"/>
      <c r="DH80" s="103"/>
      <c r="DI80" s="103"/>
      <c r="DJ80" s="103"/>
      <c r="DK80" s="103"/>
      <c r="DL80" s="103"/>
      <c r="DM80" s="103"/>
      <c r="DN80" s="103"/>
      <c r="DO80" s="103"/>
      <c r="DP80" s="103"/>
      <c r="DQ80" s="103"/>
      <c r="DR80" s="103"/>
      <c r="DS80" s="103"/>
      <c r="DT80" s="103"/>
      <c r="DU80" s="103"/>
      <c r="DV80" s="103"/>
      <c r="DW80" s="103"/>
      <c r="DX80" s="103"/>
      <c r="DY80" s="103"/>
      <c r="DZ80" s="103"/>
      <c r="EA80" s="103"/>
      <c r="EB80" s="103"/>
      <c r="EC80" s="103"/>
      <c r="ED80" s="103"/>
      <c r="EE80" s="103"/>
      <c r="EF80" s="103"/>
      <c r="EG80" s="103"/>
      <c r="EH80" s="103"/>
      <c r="EI80" s="103"/>
      <c r="EJ80" s="103"/>
      <c r="EK80" s="103"/>
      <c r="EL80" s="103"/>
      <c r="EM80" s="103"/>
      <c r="EN80" s="103"/>
      <c r="EO80" s="103"/>
      <c r="EP80" s="103"/>
      <c r="EQ80" s="103"/>
      <c r="ER80" s="103"/>
      <c r="ES80" s="103"/>
      <c r="ET80" s="103"/>
      <c r="EU80" s="103"/>
      <c r="EV80" s="103"/>
      <c r="EW80" s="103"/>
      <c r="EX80" s="103"/>
      <c r="EY80" s="103"/>
      <c r="EZ80" s="103"/>
      <c r="FA80" s="103"/>
      <c r="FB80" s="103"/>
      <c r="FC80" s="103"/>
      <c r="FD80" s="103"/>
      <c r="FE80" s="103"/>
      <c r="FF80" s="103"/>
      <c r="FG80" s="103"/>
      <c r="FH80" s="103"/>
      <c r="FI80" s="103"/>
      <c r="FJ80" s="103"/>
      <c r="FK80" s="103"/>
      <c r="FL80" s="103"/>
      <c r="FM80" s="103"/>
      <c r="FN80" s="103"/>
      <c r="FO80" s="103"/>
      <c r="FP80" s="103"/>
      <c r="FQ80" s="103"/>
      <c r="FR80" s="103"/>
      <c r="FS80" s="103"/>
      <c r="FT80" s="103"/>
      <c r="FU80" s="103"/>
      <c r="FV80" s="103"/>
      <c r="FW80" s="103"/>
      <c r="FX80" s="103"/>
      <c r="FY80" s="103"/>
      <c r="FZ80" s="103"/>
      <c r="GA80" s="103"/>
      <c r="GB80" s="103"/>
      <c r="GC80" s="103"/>
      <c r="GD80" s="103"/>
      <c r="GE80" s="103"/>
      <c r="GF80" s="103"/>
      <c r="GG80" s="103"/>
      <c r="GH80" s="103"/>
      <c r="GI80" s="103"/>
      <c r="GJ80" s="103"/>
      <c r="GK80" s="103"/>
      <c r="GL80" s="103"/>
      <c r="GM80" s="103"/>
      <c r="GN80" s="103"/>
      <c r="GO80" s="103"/>
      <c r="GP80" s="103"/>
      <c r="GQ80" s="103"/>
      <c r="GR80" s="103"/>
      <c r="GS80" s="103"/>
      <c r="GT80" s="103"/>
      <c r="GU80" s="103"/>
      <c r="GV80" s="103"/>
      <c r="GW80" s="103"/>
      <c r="GX80" s="103"/>
      <c r="GY80" s="103"/>
      <c r="GZ80" s="103"/>
      <c r="HA80" s="103"/>
      <c r="HB80" s="103"/>
      <c r="HC80" s="103"/>
      <c r="HD80" s="103"/>
      <c r="HE80" s="103"/>
      <c r="HF80" s="103"/>
      <c r="HG80" s="103"/>
      <c r="HH80" s="103"/>
      <c r="HI80" s="103"/>
      <c r="HJ80" s="103"/>
      <c r="HK80" s="103"/>
      <c r="HL80" s="103"/>
      <c r="HM80" s="103"/>
      <c r="HN80" s="103"/>
      <c r="HO80" s="103"/>
      <c r="HP80" s="103"/>
      <c r="HQ80" s="103"/>
      <c r="HR80" s="103"/>
      <c r="HS80" s="103"/>
      <c r="HT80" s="103"/>
      <c r="HU80" s="103"/>
      <c r="HV80" s="103"/>
      <c r="HW80" s="103"/>
      <c r="HX80" s="103"/>
      <c r="HY80" s="103"/>
      <c r="HZ80" s="103"/>
      <c r="IA80" s="103"/>
      <c r="IB80" s="103"/>
      <c r="IC80" s="103"/>
      <c r="ID80" s="103"/>
      <c r="IE80" s="103"/>
      <c r="IF80" s="103"/>
      <c r="IG80" s="103"/>
      <c r="IH80" s="103"/>
      <c r="II80" s="103"/>
      <c r="IJ80" s="103"/>
      <c r="IK80" s="103"/>
      <c r="IL80" s="103"/>
      <c r="IM80" s="103"/>
      <c r="IN80" s="103"/>
      <c r="IO80" s="103"/>
      <c r="IP80" s="103"/>
      <c r="IQ80" s="103"/>
      <c r="IR80" s="103"/>
      <c r="IS80" s="103"/>
      <c r="IT80" s="103"/>
      <c r="IU80" s="103"/>
      <c r="IV80" s="103"/>
      <c r="IW80" s="103"/>
    </row>
    <row r="81" customFormat="false" ht="12.75" hidden="false" customHeight="false" outlineLevel="0" collapsed="false">
      <c r="A81" s="103"/>
      <c r="B81" s="77" t="s">
        <v>92</v>
      </c>
      <c r="C81" s="103"/>
      <c r="D81" s="104"/>
      <c r="E81" s="105" t="n">
        <f aca="false">(E62+E71)*E33</f>
        <v>0.0215360698968426</v>
      </c>
      <c r="F81" s="105" t="n">
        <f aca="false">(F62+F71)*F33</f>
        <v>0.0127545748717713</v>
      </c>
      <c r="G81" s="105" t="n">
        <f aca="false">(G62+G71)*G33</f>
        <v>0.0083780682317632</v>
      </c>
      <c r="H81" s="105" t="n">
        <f aca="false">(H62+H71)*H33</f>
        <v>0.007603929909413</v>
      </c>
      <c r="I81" s="105" t="n">
        <f aca="false">(I62+I71)*I33</f>
        <v>0.00710953285419174</v>
      </c>
      <c r="J81" s="105" t="n">
        <f aca="false">(J62+J71)*J33</f>
        <v>0.00664786875341086</v>
      </c>
      <c r="K81" s="105" t="n">
        <f aca="false">(K62+K71)*K33</f>
        <v>0.00628950192279961</v>
      </c>
      <c r="L81" s="105" t="n">
        <f aca="false">(L62+L71)*L33</f>
        <v>0.00603090330290055</v>
      </c>
      <c r="M81" s="105" t="n">
        <f aca="false">(M62+M71)*M33</f>
        <v>0.00579879299379812</v>
      </c>
      <c r="N81" s="105" t="n">
        <f aca="false">(N62+N71)*N33</f>
        <v>0.00556739486419386</v>
      </c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  <c r="BH81" s="103"/>
      <c r="BI81" s="103"/>
      <c r="BJ81" s="103"/>
      <c r="BK81" s="103"/>
      <c r="BL81" s="103"/>
      <c r="BM81" s="103"/>
      <c r="BN81" s="103"/>
      <c r="BO81" s="103"/>
      <c r="BP81" s="103"/>
      <c r="BQ81" s="103"/>
      <c r="BR81" s="103"/>
      <c r="BS81" s="103"/>
      <c r="BT81" s="103"/>
      <c r="BU81" s="103"/>
      <c r="BV81" s="103"/>
      <c r="BW81" s="103"/>
      <c r="BX81" s="103"/>
      <c r="BY81" s="103"/>
      <c r="BZ81" s="103"/>
      <c r="CA81" s="103"/>
      <c r="CB81" s="103"/>
      <c r="CC81" s="103"/>
      <c r="CD81" s="103"/>
      <c r="CE81" s="103"/>
      <c r="CF81" s="103"/>
      <c r="CG81" s="103"/>
      <c r="CH81" s="103"/>
      <c r="CI81" s="103"/>
      <c r="CJ81" s="103"/>
      <c r="CK81" s="103"/>
      <c r="CL81" s="103"/>
      <c r="CM81" s="103"/>
      <c r="CN81" s="103"/>
      <c r="CO81" s="103"/>
      <c r="CP81" s="103"/>
      <c r="CQ81" s="103"/>
      <c r="CR81" s="103"/>
      <c r="CS81" s="103"/>
      <c r="CT81" s="103"/>
      <c r="CU81" s="103"/>
      <c r="CV81" s="103"/>
      <c r="CW81" s="103"/>
      <c r="CX81" s="103"/>
      <c r="CY81" s="103"/>
      <c r="CZ81" s="103"/>
      <c r="DA81" s="103"/>
      <c r="DB81" s="103"/>
      <c r="DC81" s="103"/>
      <c r="DD81" s="103"/>
      <c r="DE81" s="103"/>
      <c r="DF81" s="103"/>
      <c r="DG81" s="103"/>
      <c r="DH81" s="103"/>
      <c r="DI81" s="103"/>
      <c r="DJ81" s="103"/>
      <c r="DK81" s="103"/>
      <c r="DL81" s="103"/>
      <c r="DM81" s="103"/>
      <c r="DN81" s="103"/>
      <c r="DO81" s="103"/>
      <c r="DP81" s="103"/>
      <c r="DQ81" s="103"/>
      <c r="DR81" s="103"/>
      <c r="DS81" s="103"/>
      <c r="DT81" s="103"/>
      <c r="DU81" s="103"/>
      <c r="DV81" s="103"/>
      <c r="DW81" s="103"/>
      <c r="DX81" s="103"/>
      <c r="DY81" s="103"/>
      <c r="DZ81" s="103"/>
      <c r="EA81" s="103"/>
      <c r="EB81" s="103"/>
      <c r="EC81" s="103"/>
      <c r="ED81" s="103"/>
      <c r="EE81" s="103"/>
      <c r="EF81" s="103"/>
      <c r="EG81" s="103"/>
      <c r="EH81" s="103"/>
      <c r="EI81" s="103"/>
      <c r="EJ81" s="103"/>
      <c r="EK81" s="103"/>
      <c r="EL81" s="103"/>
      <c r="EM81" s="103"/>
      <c r="EN81" s="103"/>
      <c r="EO81" s="103"/>
      <c r="EP81" s="103"/>
      <c r="EQ81" s="103"/>
      <c r="ER81" s="103"/>
      <c r="ES81" s="103"/>
      <c r="ET81" s="103"/>
      <c r="EU81" s="103"/>
      <c r="EV81" s="103"/>
      <c r="EW81" s="103"/>
      <c r="EX81" s="103"/>
      <c r="EY81" s="103"/>
      <c r="EZ81" s="103"/>
      <c r="FA81" s="103"/>
      <c r="FB81" s="103"/>
      <c r="FC81" s="103"/>
      <c r="FD81" s="103"/>
      <c r="FE81" s="103"/>
      <c r="FF81" s="103"/>
      <c r="FG81" s="103"/>
      <c r="FH81" s="103"/>
      <c r="FI81" s="103"/>
      <c r="FJ81" s="103"/>
      <c r="FK81" s="103"/>
      <c r="FL81" s="103"/>
      <c r="FM81" s="103"/>
      <c r="FN81" s="103"/>
      <c r="FO81" s="103"/>
      <c r="FP81" s="103"/>
      <c r="FQ81" s="103"/>
      <c r="FR81" s="103"/>
      <c r="FS81" s="103"/>
      <c r="FT81" s="103"/>
      <c r="FU81" s="103"/>
      <c r="FV81" s="103"/>
      <c r="FW81" s="103"/>
      <c r="FX81" s="103"/>
      <c r="FY81" s="103"/>
      <c r="FZ81" s="103"/>
      <c r="GA81" s="103"/>
      <c r="GB81" s="103"/>
      <c r="GC81" s="103"/>
      <c r="GD81" s="103"/>
      <c r="GE81" s="103"/>
      <c r="GF81" s="103"/>
      <c r="GG81" s="103"/>
      <c r="GH81" s="103"/>
      <c r="GI81" s="103"/>
      <c r="GJ81" s="103"/>
      <c r="GK81" s="103"/>
      <c r="GL81" s="103"/>
      <c r="GM81" s="103"/>
      <c r="GN81" s="103"/>
      <c r="GO81" s="103"/>
      <c r="GP81" s="103"/>
      <c r="GQ81" s="103"/>
      <c r="GR81" s="103"/>
      <c r="GS81" s="103"/>
      <c r="GT81" s="103"/>
      <c r="GU81" s="103"/>
      <c r="GV81" s="103"/>
      <c r="GW81" s="103"/>
      <c r="GX81" s="103"/>
      <c r="GY81" s="103"/>
      <c r="GZ81" s="103"/>
      <c r="HA81" s="103"/>
      <c r="HB81" s="103"/>
      <c r="HC81" s="103"/>
      <c r="HD81" s="103"/>
      <c r="HE81" s="103"/>
      <c r="HF81" s="103"/>
      <c r="HG81" s="103"/>
      <c r="HH81" s="103"/>
      <c r="HI81" s="103"/>
      <c r="HJ81" s="103"/>
      <c r="HK81" s="103"/>
      <c r="HL81" s="103"/>
      <c r="HM81" s="103"/>
      <c r="HN81" s="103"/>
      <c r="HO81" s="103"/>
      <c r="HP81" s="103"/>
      <c r="HQ81" s="103"/>
      <c r="HR81" s="103"/>
      <c r="HS81" s="103"/>
      <c r="HT81" s="103"/>
      <c r="HU81" s="103"/>
      <c r="HV81" s="103"/>
      <c r="HW81" s="103"/>
      <c r="HX81" s="103"/>
      <c r="HY81" s="103"/>
      <c r="HZ81" s="103"/>
      <c r="IA81" s="103"/>
      <c r="IB81" s="103"/>
      <c r="IC81" s="103"/>
      <c r="ID81" s="103"/>
      <c r="IE81" s="103"/>
      <c r="IF81" s="103"/>
      <c r="IG81" s="103"/>
      <c r="IH81" s="103"/>
      <c r="II81" s="103"/>
      <c r="IJ81" s="103"/>
      <c r="IK81" s="103"/>
      <c r="IL81" s="103"/>
      <c r="IM81" s="103"/>
      <c r="IN81" s="103"/>
      <c r="IO81" s="103"/>
      <c r="IP81" s="103"/>
      <c r="IQ81" s="103"/>
      <c r="IR81" s="103"/>
      <c r="IS81" s="103"/>
      <c r="IT81" s="103"/>
      <c r="IU81" s="103"/>
      <c r="IV81" s="103"/>
      <c r="IW81" s="103"/>
    </row>
    <row r="82" customFormat="false" ht="12.75" hidden="false" customHeight="false" outlineLevel="0" collapsed="false">
      <c r="A82" s="103"/>
      <c r="B82" s="77" t="s">
        <v>93</v>
      </c>
      <c r="C82" s="103"/>
      <c r="D82" s="104"/>
      <c r="E82" s="105" t="n">
        <f aca="false">(E63+E72)*E34</f>
        <v>0.0291831546052162</v>
      </c>
      <c r="F82" s="105" t="n">
        <f aca="false">(F63+F72)*F34</f>
        <v>0.0202754217031143</v>
      </c>
      <c r="G82" s="105" t="n">
        <f aca="false">(G63+G72)*G34</f>
        <v>0.017866404449081</v>
      </c>
      <c r="H82" s="105" t="n">
        <f aca="false">(H63+H72)*H34</f>
        <v>0.0164462599373844</v>
      </c>
      <c r="I82" s="105" t="n">
        <f aca="false">(I63+I72)*I34</f>
        <v>0.0152373145177336</v>
      </c>
      <c r="J82" s="105" t="n">
        <f aca="false">(J63+J72)*J34</f>
        <v>0.0141192461861434</v>
      </c>
      <c r="K82" s="105" t="n">
        <f aca="false">(K63+K72)*K34</f>
        <v>0.011748615721446</v>
      </c>
      <c r="L82" s="105" t="n">
        <f aca="false">(L63+L72)*L34</f>
        <v>0.0109503316959419</v>
      </c>
      <c r="M82" s="105" t="n">
        <f aca="false">(M63+M72)*M34</f>
        <v>0.0102798819305575</v>
      </c>
      <c r="N82" s="105" t="n">
        <f aca="false">(N63+N72)*N34</f>
        <v>0.00972965013042203</v>
      </c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  <c r="BH82" s="103"/>
      <c r="BI82" s="103"/>
      <c r="BJ82" s="103"/>
      <c r="BK82" s="103"/>
      <c r="BL82" s="103"/>
      <c r="BM82" s="103"/>
      <c r="BN82" s="103"/>
      <c r="BO82" s="103"/>
      <c r="BP82" s="103"/>
      <c r="BQ82" s="103"/>
      <c r="BR82" s="103"/>
      <c r="BS82" s="103"/>
      <c r="BT82" s="103"/>
      <c r="BU82" s="103"/>
      <c r="BV82" s="103"/>
      <c r="BW82" s="103"/>
      <c r="BX82" s="103"/>
      <c r="BY82" s="103"/>
      <c r="BZ82" s="103"/>
      <c r="CA82" s="103"/>
      <c r="CB82" s="103"/>
      <c r="CC82" s="103"/>
      <c r="CD82" s="103"/>
      <c r="CE82" s="103"/>
      <c r="CF82" s="103"/>
      <c r="CG82" s="103"/>
      <c r="CH82" s="103"/>
      <c r="CI82" s="103"/>
      <c r="CJ82" s="103"/>
      <c r="CK82" s="103"/>
      <c r="CL82" s="103"/>
      <c r="CM82" s="103"/>
      <c r="CN82" s="103"/>
      <c r="CO82" s="103"/>
      <c r="CP82" s="103"/>
      <c r="CQ82" s="103"/>
      <c r="CR82" s="103"/>
      <c r="CS82" s="103"/>
      <c r="CT82" s="103"/>
      <c r="CU82" s="103"/>
      <c r="CV82" s="103"/>
      <c r="CW82" s="103"/>
      <c r="CX82" s="103"/>
      <c r="CY82" s="103"/>
      <c r="CZ82" s="103"/>
      <c r="DA82" s="103"/>
      <c r="DB82" s="103"/>
      <c r="DC82" s="103"/>
      <c r="DD82" s="103"/>
      <c r="DE82" s="103"/>
      <c r="DF82" s="103"/>
      <c r="DG82" s="103"/>
      <c r="DH82" s="103"/>
      <c r="DI82" s="103"/>
      <c r="DJ82" s="103"/>
      <c r="DK82" s="103"/>
      <c r="DL82" s="103"/>
      <c r="DM82" s="103"/>
      <c r="DN82" s="103"/>
      <c r="DO82" s="103"/>
      <c r="DP82" s="103"/>
      <c r="DQ82" s="103"/>
      <c r="DR82" s="103"/>
      <c r="DS82" s="103"/>
      <c r="DT82" s="103"/>
      <c r="DU82" s="103"/>
      <c r="DV82" s="103"/>
      <c r="DW82" s="103"/>
      <c r="DX82" s="103"/>
      <c r="DY82" s="103"/>
      <c r="DZ82" s="103"/>
      <c r="EA82" s="103"/>
      <c r="EB82" s="103"/>
      <c r="EC82" s="103"/>
      <c r="ED82" s="103"/>
      <c r="EE82" s="103"/>
      <c r="EF82" s="103"/>
      <c r="EG82" s="103"/>
      <c r="EH82" s="103"/>
      <c r="EI82" s="103"/>
      <c r="EJ82" s="103"/>
      <c r="EK82" s="103"/>
      <c r="EL82" s="103"/>
      <c r="EM82" s="103"/>
      <c r="EN82" s="103"/>
      <c r="EO82" s="103"/>
      <c r="EP82" s="103"/>
      <c r="EQ82" s="103"/>
      <c r="ER82" s="103"/>
      <c r="ES82" s="103"/>
      <c r="ET82" s="103"/>
      <c r="EU82" s="103"/>
      <c r="EV82" s="103"/>
      <c r="EW82" s="103"/>
      <c r="EX82" s="103"/>
      <c r="EY82" s="103"/>
      <c r="EZ82" s="103"/>
      <c r="FA82" s="103"/>
      <c r="FB82" s="103"/>
      <c r="FC82" s="103"/>
      <c r="FD82" s="103"/>
      <c r="FE82" s="103"/>
      <c r="FF82" s="103"/>
      <c r="FG82" s="103"/>
      <c r="FH82" s="103"/>
      <c r="FI82" s="103"/>
      <c r="FJ82" s="103"/>
      <c r="FK82" s="103"/>
      <c r="FL82" s="103"/>
      <c r="FM82" s="103"/>
      <c r="FN82" s="103"/>
      <c r="FO82" s="103"/>
      <c r="FP82" s="103"/>
      <c r="FQ82" s="103"/>
      <c r="FR82" s="103"/>
      <c r="FS82" s="103"/>
      <c r="FT82" s="103"/>
      <c r="FU82" s="103"/>
      <c r="FV82" s="103"/>
      <c r="FW82" s="103"/>
      <c r="FX82" s="103"/>
      <c r="FY82" s="103"/>
      <c r="FZ82" s="103"/>
      <c r="GA82" s="103"/>
      <c r="GB82" s="103"/>
      <c r="GC82" s="103"/>
      <c r="GD82" s="103"/>
      <c r="GE82" s="103"/>
      <c r="GF82" s="103"/>
      <c r="GG82" s="103"/>
      <c r="GH82" s="103"/>
      <c r="GI82" s="103"/>
      <c r="GJ82" s="103"/>
      <c r="GK82" s="103"/>
      <c r="GL82" s="103"/>
      <c r="GM82" s="103"/>
      <c r="GN82" s="103"/>
      <c r="GO82" s="103"/>
      <c r="GP82" s="103"/>
      <c r="GQ82" s="103"/>
      <c r="GR82" s="103"/>
      <c r="GS82" s="103"/>
      <c r="GT82" s="103"/>
      <c r="GU82" s="103"/>
      <c r="GV82" s="103"/>
      <c r="GW82" s="103"/>
      <c r="GX82" s="103"/>
      <c r="GY82" s="103"/>
      <c r="GZ82" s="103"/>
      <c r="HA82" s="103"/>
      <c r="HB82" s="103"/>
      <c r="HC82" s="103"/>
      <c r="HD82" s="103"/>
      <c r="HE82" s="103"/>
      <c r="HF82" s="103"/>
      <c r="HG82" s="103"/>
      <c r="HH82" s="103"/>
      <c r="HI82" s="103"/>
      <c r="HJ82" s="103"/>
      <c r="HK82" s="103"/>
      <c r="HL82" s="103"/>
      <c r="HM82" s="103"/>
      <c r="HN82" s="103"/>
      <c r="HO82" s="103"/>
      <c r="HP82" s="103"/>
      <c r="HQ82" s="103"/>
      <c r="HR82" s="103"/>
      <c r="HS82" s="103"/>
      <c r="HT82" s="103"/>
      <c r="HU82" s="103"/>
      <c r="HV82" s="103"/>
      <c r="HW82" s="103"/>
      <c r="HX82" s="103"/>
      <c r="HY82" s="103"/>
      <c r="HZ82" s="103"/>
      <c r="IA82" s="103"/>
      <c r="IB82" s="103"/>
      <c r="IC82" s="103"/>
      <c r="ID82" s="103"/>
      <c r="IE82" s="103"/>
      <c r="IF82" s="103"/>
      <c r="IG82" s="103"/>
      <c r="IH82" s="103"/>
      <c r="II82" s="103"/>
      <c r="IJ82" s="103"/>
      <c r="IK82" s="103"/>
      <c r="IL82" s="103"/>
      <c r="IM82" s="103"/>
      <c r="IN82" s="103"/>
      <c r="IO82" s="103"/>
      <c r="IP82" s="103"/>
      <c r="IQ82" s="103"/>
      <c r="IR82" s="103"/>
      <c r="IS82" s="103"/>
      <c r="IT82" s="103"/>
      <c r="IU82" s="103"/>
      <c r="IV82" s="103"/>
      <c r="IW82" s="103"/>
    </row>
    <row r="83" customFormat="false" ht="12.75" hidden="false" customHeight="false" outlineLevel="0" collapsed="false">
      <c r="A83" s="103"/>
      <c r="B83" s="77" t="s">
        <v>94</v>
      </c>
      <c r="C83" s="103"/>
      <c r="D83" s="104"/>
      <c r="E83" s="105" t="n">
        <f aca="false">(E64+E73)*E35</f>
        <v>0.0105596374320127</v>
      </c>
      <c r="F83" s="105" t="n">
        <f aca="false">(F64+F73)*F35</f>
        <v>0.00773242320321057</v>
      </c>
      <c r="G83" s="105" t="n">
        <f aca="false">(G64+G73)*G35</f>
        <v>0.00650618913439559</v>
      </c>
      <c r="H83" s="105" t="n">
        <f aca="false">(H64+H73)*H35</f>
        <v>0.00590695961744273</v>
      </c>
      <c r="I83" s="105" t="n">
        <f aca="false">(I64+I73)*I35</f>
        <v>0.00540755753440192</v>
      </c>
      <c r="J83" s="105" t="n">
        <f aca="false">(J64+J73)*J35</f>
        <v>0.00495098363875262</v>
      </c>
      <c r="K83" s="105" t="n">
        <f aca="false">(K64+K73)*K35</f>
        <v>0.00458040179667522</v>
      </c>
      <c r="L83" s="105" t="n">
        <f aca="false">(L64+L73)*L35</f>
        <v>0.00429149326082657</v>
      </c>
      <c r="M83" s="105" t="n">
        <f aca="false">(M64+M73)*M35</f>
        <v>0.004035232165469</v>
      </c>
      <c r="N83" s="105" t="n">
        <f aca="false">(N64+N73)*N35</f>
        <v>0.00379335633260448</v>
      </c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/>
      <c r="BG83" s="103"/>
      <c r="BH83" s="103"/>
      <c r="BI83" s="103"/>
      <c r="BJ83" s="103"/>
      <c r="BK83" s="103"/>
      <c r="BL83" s="103"/>
      <c r="BM83" s="103"/>
      <c r="BN83" s="103"/>
      <c r="BO83" s="103"/>
      <c r="BP83" s="103"/>
      <c r="BQ83" s="103"/>
      <c r="BR83" s="103"/>
      <c r="BS83" s="103"/>
      <c r="BT83" s="103"/>
      <c r="BU83" s="103"/>
      <c r="BV83" s="103"/>
      <c r="BW83" s="103"/>
      <c r="BX83" s="103"/>
      <c r="BY83" s="103"/>
      <c r="BZ83" s="103"/>
      <c r="CA83" s="103"/>
      <c r="CB83" s="103"/>
      <c r="CC83" s="103"/>
      <c r="CD83" s="103"/>
      <c r="CE83" s="103"/>
      <c r="CF83" s="103"/>
      <c r="CG83" s="103"/>
      <c r="CH83" s="103"/>
      <c r="CI83" s="103"/>
      <c r="CJ83" s="103"/>
      <c r="CK83" s="103"/>
      <c r="CL83" s="103"/>
      <c r="CM83" s="103"/>
      <c r="CN83" s="103"/>
      <c r="CO83" s="103"/>
      <c r="CP83" s="103"/>
      <c r="CQ83" s="103"/>
      <c r="CR83" s="103"/>
      <c r="CS83" s="103"/>
      <c r="CT83" s="103"/>
      <c r="CU83" s="103"/>
      <c r="CV83" s="103"/>
      <c r="CW83" s="103"/>
      <c r="CX83" s="103"/>
      <c r="CY83" s="103"/>
      <c r="CZ83" s="103"/>
      <c r="DA83" s="103"/>
      <c r="DB83" s="103"/>
      <c r="DC83" s="103"/>
      <c r="DD83" s="103"/>
      <c r="DE83" s="103"/>
      <c r="DF83" s="103"/>
      <c r="DG83" s="103"/>
      <c r="DH83" s="103"/>
      <c r="DI83" s="103"/>
      <c r="DJ83" s="103"/>
      <c r="DK83" s="103"/>
      <c r="DL83" s="103"/>
      <c r="DM83" s="103"/>
      <c r="DN83" s="103"/>
      <c r="DO83" s="103"/>
      <c r="DP83" s="103"/>
      <c r="DQ83" s="103"/>
      <c r="DR83" s="103"/>
      <c r="DS83" s="103"/>
      <c r="DT83" s="103"/>
      <c r="DU83" s="103"/>
      <c r="DV83" s="103"/>
      <c r="DW83" s="103"/>
      <c r="DX83" s="103"/>
      <c r="DY83" s="103"/>
      <c r="DZ83" s="103"/>
      <c r="EA83" s="103"/>
      <c r="EB83" s="103"/>
      <c r="EC83" s="103"/>
      <c r="ED83" s="103"/>
      <c r="EE83" s="103"/>
      <c r="EF83" s="103"/>
      <c r="EG83" s="103"/>
      <c r="EH83" s="103"/>
      <c r="EI83" s="103"/>
      <c r="EJ83" s="103"/>
      <c r="EK83" s="103"/>
      <c r="EL83" s="103"/>
      <c r="EM83" s="103"/>
      <c r="EN83" s="103"/>
      <c r="EO83" s="103"/>
      <c r="EP83" s="103"/>
      <c r="EQ83" s="103"/>
      <c r="ER83" s="103"/>
      <c r="ES83" s="103"/>
      <c r="ET83" s="103"/>
      <c r="EU83" s="103"/>
      <c r="EV83" s="103"/>
      <c r="EW83" s="103"/>
      <c r="EX83" s="103"/>
      <c r="EY83" s="103"/>
      <c r="EZ83" s="103"/>
      <c r="FA83" s="103"/>
      <c r="FB83" s="103"/>
      <c r="FC83" s="103"/>
      <c r="FD83" s="103"/>
      <c r="FE83" s="103"/>
      <c r="FF83" s="103"/>
      <c r="FG83" s="103"/>
      <c r="FH83" s="103"/>
      <c r="FI83" s="103"/>
      <c r="FJ83" s="103"/>
      <c r="FK83" s="103"/>
      <c r="FL83" s="103"/>
      <c r="FM83" s="103"/>
      <c r="FN83" s="103"/>
      <c r="FO83" s="103"/>
      <c r="FP83" s="103"/>
      <c r="FQ83" s="103"/>
      <c r="FR83" s="103"/>
      <c r="FS83" s="103"/>
      <c r="FT83" s="103"/>
      <c r="FU83" s="103"/>
      <c r="FV83" s="103"/>
      <c r="FW83" s="103"/>
      <c r="FX83" s="103"/>
      <c r="FY83" s="103"/>
      <c r="FZ83" s="103"/>
      <c r="GA83" s="103"/>
      <c r="GB83" s="103"/>
      <c r="GC83" s="103"/>
      <c r="GD83" s="103"/>
      <c r="GE83" s="103"/>
      <c r="GF83" s="103"/>
      <c r="GG83" s="103"/>
      <c r="GH83" s="103"/>
      <c r="GI83" s="103"/>
      <c r="GJ83" s="103"/>
      <c r="GK83" s="103"/>
      <c r="GL83" s="103"/>
      <c r="GM83" s="103"/>
      <c r="GN83" s="103"/>
      <c r="GO83" s="103"/>
      <c r="GP83" s="103"/>
      <c r="GQ83" s="103"/>
      <c r="GR83" s="103"/>
      <c r="GS83" s="103"/>
      <c r="GT83" s="103"/>
      <c r="GU83" s="103"/>
      <c r="GV83" s="103"/>
      <c r="GW83" s="103"/>
      <c r="GX83" s="103"/>
      <c r="GY83" s="103"/>
      <c r="GZ83" s="103"/>
      <c r="HA83" s="103"/>
      <c r="HB83" s="103"/>
      <c r="HC83" s="103"/>
      <c r="HD83" s="103"/>
      <c r="HE83" s="103"/>
      <c r="HF83" s="103"/>
      <c r="HG83" s="103"/>
      <c r="HH83" s="103"/>
      <c r="HI83" s="103"/>
      <c r="HJ83" s="103"/>
      <c r="HK83" s="103"/>
      <c r="HL83" s="103"/>
      <c r="HM83" s="103"/>
      <c r="HN83" s="103"/>
      <c r="HO83" s="103"/>
      <c r="HP83" s="103"/>
      <c r="HQ83" s="103"/>
      <c r="HR83" s="103"/>
      <c r="HS83" s="103"/>
      <c r="HT83" s="103"/>
      <c r="HU83" s="103"/>
      <c r="HV83" s="103"/>
      <c r="HW83" s="103"/>
      <c r="HX83" s="103"/>
      <c r="HY83" s="103"/>
      <c r="HZ83" s="103"/>
      <c r="IA83" s="103"/>
      <c r="IB83" s="103"/>
      <c r="IC83" s="103"/>
      <c r="ID83" s="103"/>
      <c r="IE83" s="103"/>
      <c r="IF83" s="103"/>
      <c r="IG83" s="103"/>
      <c r="IH83" s="103"/>
      <c r="II83" s="103"/>
      <c r="IJ83" s="103"/>
      <c r="IK83" s="103"/>
      <c r="IL83" s="103"/>
      <c r="IM83" s="103"/>
      <c r="IN83" s="103"/>
      <c r="IO83" s="103"/>
      <c r="IP83" s="103"/>
      <c r="IQ83" s="103"/>
      <c r="IR83" s="103"/>
      <c r="IS83" s="103"/>
      <c r="IT83" s="103"/>
      <c r="IU83" s="103"/>
      <c r="IV83" s="103"/>
      <c r="IW83" s="103"/>
    </row>
    <row r="84" customFormat="false" ht="12.75" hidden="false" customHeight="false" outlineLevel="0" collapsed="false">
      <c r="A84" s="103"/>
      <c r="B84" s="77" t="s">
        <v>95</v>
      </c>
      <c r="C84" s="103"/>
      <c r="D84" s="104"/>
      <c r="E84" s="105" t="n">
        <f aca="false">(E65+E74)*E36</f>
        <v>0.0159614037455548</v>
      </c>
      <c r="F84" s="105" t="n">
        <f aca="false">(F65+F74)*F36</f>
        <v>0.0116465515508578</v>
      </c>
      <c r="G84" s="105" t="n">
        <f aca="false">(G65+G74)*G36</f>
        <v>0.0097996016464679</v>
      </c>
      <c r="H84" s="105" t="n">
        <f aca="false">(H65+H74)*H36</f>
        <v>0.0088970440294599</v>
      </c>
      <c r="I84" s="105" t="n">
        <f aca="false">(I65+I74)*I36</f>
        <v>0.0081448461799778</v>
      </c>
      <c r="J84" s="105" t="n">
        <f aca="false">(J65+J74)*J36</f>
        <v>0.00745715601187531</v>
      </c>
      <c r="K84" s="105" t="n">
        <f aca="false">(K65+K74)*K36</f>
        <v>0.00689898680486988</v>
      </c>
      <c r="L84" s="105" t="n">
        <f aca="false">(L65+L74)*L36</f>
        <v>0.00646383367527306</v>
      </c>
      <c r="M84" s="105" t="n">
        <f aca="false">(M65+M74)*M36</f>
        <v>0.00607785401803936</v>
      </c>
      <c r="N84" s="105" t="n">
        <f aca="false">(N65+N74)*N36</f>
        <v>0.00571354139800666</v>
      </c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3"/>
      <c r="BG84" s="103"/>
      <c r="BH84" s="103"/>
      <c r="BI84" s="103"/>
      <c r="BJ84" s="103"/>
      <c r="BK84" s="103"/>
      <c r="BL84" s="103"/>
      <c r="BM84" s="103"/>
      <c r="BN84" s="103"/>
      <c r="BO84" s="103"/>
      <c r="BP84" s="103"/>
      <c r="BQ84" s="103"/>
      <c r="BR84" s="103"/>
      <c r="BS84" s="103"/>
      <c r="BT84" s="103"/>
      <c r="BU84" s="103"/>
      <c r="BV84" s="103"/>
      <c r="BW84" s="103"/>
      <c r="BX84" s="103"/>
      <c r="BY84" s="103"/>
      <c r="BZ84" s="103"/>
      <c r="CA84" s="103"/>
      <c r="CB84" s="103"/>
      <c r="CC84" s="103"/>
      <c r="CD84" s="103"/>
      <c r="CE84" s="103"/>
      <c r="CF84" s="103"/>
      <c r="CG84" s="103"/>
      <c r="CH84" s="103"/>
      <c r="CI84" s="103"/>
      <c r="CJ84" s="103"/>
      <c r="CK84" s="103"/>
      <c r="CL84" s="103"/>
      <c r="CM84" s="103"/>
      <c r="CN84" s="103"/>
      <c r="CO84" s="103"/>
      <c r="CP84" s="103"/>
      <c r="CQ84" s="103"/>
      <c r="CR84" s="103"/>
      <c r="CS84" s="103"/>
      <c r="CT84" s="103"/>
      <c r="CU84" s="103"/>
      <c r="CV84" s="103"/>
      <c r="CW84" s="103"/>
      <c r="CX84" s="103"/>
      <c r="CY84" s="103"/>
      <c r="CZ84" s="103"/>
      <c r="DA84" s="103"/>
      <c r="DB84" s="103"/>
      <c r="DC84" s="103"/>
      <c r="DD84" s="103"/>
      <c r="DE84" s="103"/>
      <c r="DF84" s="103"/>
      <c r="DG84" s="103"/>
      <c r="DH84" s="103"/>
      <c r="DI84" s="103"/>
      <c r="DJ84" s="103"/>
      <c r="DK84" s="103"/>
      <c r="DL84" s="103"/>
      <c r="DM84" s="103"/>
      <c r="DN84" s="103"/>
      <c r="DO84" s="103"/>
      <c r="DP84" s="103"/>
      <c r="DQ84" s="103"/>
      <c r="DR84" s="103"/>
      <c r="DS84" s="103"/>
      <c r="DT84" s="103"/>
      <c r="DU84" s="103"/>
      <c r="DV84" s="103"/>
      <c r="DW84" s="103"/>
      <c r="DX84" s="103"/>
      <c r="DY84" s="103"/>
      <c r="DZ84" s="103"/>
      <c r="EA84" s="103"/>
      <c r="EB84" s="103"/>
      <c r="EC84" s="103"/>
      <c r="ED84" s="103"/>
      <c r="EE84" s="103"/>
      <c r="EF84" s="103"/>
      <c r="EG84" s="103"/>
      <c r="EH84" s="103"/>
      <c r="EI84" s="103"/>
      <c r="EJ84" s="103"/>
      <c r="EK84" s="103"/>
      <c r="EL84" s="103"/>
      <c r="EM84" s="103"/>
      <c r="EN84" s="103"/>
      <c r="EO84" s="103"/>
      <c r="EP84" s="103"/>
      <c r="EQ84" s="103"/>
      <c r="ER84" s="103"/>
      <c r="ES84" s="103"/>
      <c r="ET84" s="103"/>
      <c r="EU84" s="103"/>
      <c r="EV84" s="103"/>
      <c r="EW84" s="103"/>
      <c r="EX84" s="103"/>
      <c r="EY84" s="103"/>
      <c r="EZ84" s="103"/>
      <c r="FA84" s="103"/>
      <c r="FB84" s="103"/>
      <c r="FC84" s="103"/>
      <c r="FD84" s="103"/>
      <c r="FE84" s="103"/>
      <c r="FF84" s="103"/>
      <c r="FG84" s="103"/>
      <c r="FH84" s="103"/>
      <c r="FI84" s="103"/>
      <c r="FJ84" s="103"/>
      <c r="FK84" s="103"/>
      <c r="FL84" s="103"/>
      <c r="FM84" s="103"/>
      <c r="FN84" s="103"/>
      <c r="FO84" s="103"/>
      <c r="FP84" s="103"/>
      <c r="FQ84" s="103"/>
      <c r="FR84" s="103"/>
      <c r="FS84" s="103"/>
      <c r="FT84" s="103"/>
      <c r="FU84" s="103"/>
      <c r="FV84" s="103"/>
      <c r="FW84" s="103"/>
      <c r="FX84" s="103"/>
      <c r="FY84" s="103"/>
      <c r="FZ84" s="103"/>
      <c r="GA84" s="103"/>
      <c r="GB84" s="103"/>
      <c r="GC84" s="103"/>
      <c r="GD84" s="103"/>
      <c r="GE84" s="103"/>
      <c r="GF84" s="103"/>
      <c r="GG84" s="103"/>
      <c r="GH84" s="103"/>
      <c r="GI84" s="103"/>
      <c r="GJ84" s="103"/>
      <c r="GK84" s="103"/>
      <c r="GL84" s="103"/>
      <c r="GM84" s="103"/>
      <c r="GN84" s="103"/>
      <c r="GO84" s="103"/>
      <c r="GP84" s="103"/>
      <c r="GQ84" s="103"/>
      <c r="GR84" s="103"/>
      <c r="GS84" s="103"/>
      <c r="GT84" s="103"/>
      <c r="GU84" s="103"/>
      <c r="GV84" s="103"/>
      <c r="GW84" s="103"/>
      <c r="GX84" s="103"/>
      <c r="GY84" s="103"/>
      <c r="GZ84" s="103"/>
      <c r="HA84" s="103"/>
      <c r="HB84" s="103"/>
      <c r="HC84" s="103"/>
      <c r="HD84" s="103"/>
      <c r="HE84" s="103"/>
      <c r="HF84" s="103"/>
      <c r="HG84" s="103"/>
      <c r="HH84" s="103"/>
      <c r="HI84" s="103"/>
      <c r="HJ84" s="103"/>
      <c r="HK84" s="103"/>
      <c r="HL84" s="103"/>
      <c r="HM84" s="103"/>
      <c r="HN84" s="103"/>
      <c r="HO84" s="103"/>
      <c r="HP84" s="103"/>
      <c r="HQ84" s="103"/>
      <c r="HR84" s="103"/>
      <c r="HS84" s="103"/>
      <c r="HT84" s="103"/>
      <c r="HU84" s="103"/>
      <c r="HV84" s="103"/>
      <c r="HW84" s="103"/>
      <c r="HX84" s="103"/>
      <c r="HY84" s="103"/>
      <c r="HZ84" s="103"/>
      <c r="IA84" s="103"/>
      <c r="IB84" s="103"/>
      <c r="IC84" s="103"/>
      <c r="ID84" s="103"/>
      <c r="IE84" s="103"/>
      <c r="IF84" s="103"/>
      <c r="IG84" s="103"/>
      <c r="IH84" s="103"/>
      <c r="II84" s="103"/>
      <c r="IJ84" s="103"/>
      <c r="IK84" s="103"/>
      <c r="IL84" s="103"/>
      <c r="IM84" s="103"/>
      <c r="IN84" s="103"/>
      <c r="IO84" s="103"/>
      <c r="IP84" s="103"/>
      <c r="IQ84" s="103"/>
      <c r="IR84" s="103"/>
      <c r="IS84" s="103"/>
      <c r="IT84" s="103"/>
      <c r="IU84" s="103"/>
      <c r="IV84" s="103"/>
      <c r="IW84" s="103"/>
    </row>
    <row r="85" customFormat="false" ht="12.75" hidden="false" customHeight="false" outlineLevel="0" collapsed="false">
      <c r="A85" s="103"/>
      <c r="B85" s="77" t="s">
        <v>96</v>
      </c>
      <c r="C85" s="103"/>
      <c r="D85" s="104"/>
      <c r="E85" s="105" t="n">
        <f aca="false">(E66+E75)*E37</f>
        <v>0.00846900738072589</v>
      </c>
      <c r="F85" s="105" t="n">
        <f aca="false">(F66+F75)*F37</f>
        <v>0.00616638092111471</v>
      </c>
      <c r="G85" s="105" t="n">
        <f aca="false">(G66+G75)*G37</f>
        <v>0.00531026741247671</v>
      </c>
      <c r="H85" s="105" t="n">
        <f aca="false">(H66+H75)*H37</f>
        <v>0.00476040801650801</v>
      </c>
      <c r="I85" s="105" t="n">
        <f aca="false">(I66+I75)*I37</f>
        <v>0.00430611212841856</v>
      </c>
      <c r="J85" s="105" t="n">
        <f aca="false">(J66+J75)*J37</f>
        <v>0.00389435840907061</v>
      </c>
      <c r="K85" s="105" t="n">
        <f aca="false">(K66+K75)*K37</f>
        <v>0.00356435382394663</v>
      </c>
      <c r="L85" s="105" t="n">
        <f aca="false">(L66+L75)*L37</f>
        <v>0.00331167505716289</v>
      </c>
      <c r="M85" s="105" t="n">
        <f aca="false">(M66+M75)*M37</f>
        <v>0.00309081619287417</v>
      </c>
      <c r="N85" s="105" t="n">
        <f aca="false">(N66+N75)*N37</f>
        <v>0.00288462541553851</v>
      </c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3"/>
      <c r="BW85" s="103"/>
      <c r="BX85" s="103"/>
      <c r="BY85" s="103"/>
      <c r="BZ85" s="103"/>
      <c r="CA85" s="103"/>
      <c r="CB85" s="103"/>
      <c r="CC85" s="103"/>
      <c r="CD85" s="103"/>
      <c r="CE85" s="103"/>
      <c r="CF85" s="103"/>
      <c r="CG85" s="103"/>
      <c r="CH85" s="103"/>
      <c r="CI85" s="103"/>
      <c r="CJ85" s="103"/>
      <c r="CK85" s="103"/>
      <c r="CL85" s="103"/>
      <c r="CM85" s="103"/>
      <c r="CN85" s="103"/>
      <c r="CO85" s="103"/>
      <c r="CP85" s="103"/>
      <c r="CQ85" s="103"/>
      <c r="CR85" s="103"/>
      <c r="CS85" s="103"/>
      <c r="CT85" s="103"/>
      <c r="CU85" s="103"/>
      <c r="CV85" s="103"/>
      <c r="CW85" s="103"/>
      <c r="CX85" s="103"/>
      <c r="CY85" s="103"/>
      <c r="CZ85" s="103"/>
      <c r="DA85" s="103"/>
      <c r="DB85" s="103"/>
      <c r="DC85" s="103"/>
      <c r="DD85" s="103"/>
      <c r="DE85" s="103"/>
      <c r="DF85" s="103"/>
      <c r="DG85" s="103"/>
      <c r="DH85" s="103"/>
      <c r="DI85" s="103"/>
      <c r="DJ85" s="103"/>
      <c r="DK85" s="103"/>
      <c r="DL85" s="103"/>
      <c r="DM85" s="103"/>
      <c r="DN85" s="103"/>
      <c r="DO85" s="103"/>
      <c r="DP85" s="103"/>
      <c r="DQ85" s="103"/>
      <c r="DR85" s="103"/>
      <c r="DS85" s="103"/>
      <c r="DT85" s="103"/>
      <c r="DU85" s="103"/>
      <c r="DV85" s="103"/>
      <c r="DW85" s="103"/>
      <c r="DX85" s="103"/>
      <c r="DY85" s="103"/>
      <c r="DZ85" s="103"/>
      <c r="EA85" s="103"/>
      <c r="EB85" s="103"/>
      <c r="EC85" s="103"/>
      <c r="ED85" s="103"/>
      <c r="EE85" s="103"/>
      <c r="EF85" s="103"/>
      <c r="EG85" s="103"/>
      <c r="EH85" s="103"/>
      <c r="EI85" s="103"/>
      <c r="EJ85" s="103"/>
      <c r="EK85" s="103"/>
      <c r="EL85" s="103"/>
      <c r="EM85" s="103"/>
      <c r="EN85" s="103"/>
      <c r="EO85" s="103"/>
      <c r="EP85" s="103"/>
      <c r="EQ85" s="103"/>
      <c r="ER85" s="103"/>
      <c r="ES85" s="103"/>
      <c r="ET85" s="103"/>
      <c r="EU85" s="103"/>
      <c r="EV85" s="103"/>
      <c r="EW85" s="103"/>
      <c r="EX85" s="103"/>
      <c r="EY85" s="103"/>
      <c r="EZ85" s="103"/>
      <c r="FA85" s="103"/>
      <c r="FB85" s="103"/>
      <c r="FC85" s="103"/>
      <c r="FD85" s="103"/>
      <c r="FE85" s="103"/>
      <c r="FF85" s="103"/>
      <c r="FG85" s="103"/>
      <c r="FH85" s="103"/>
      <c r="FI85" s="103"/>
      <c r="FJ85" s="103"/>
      <c r="FK85" s="103"/>
      <c r="FL85" s="103"/>
      <c r="FM85" s="103"/>
      <c r="FN85" s="103"/>
      <c r="FO85" s="103"/>
      <c r="FP85" s="103"/>
      <c r="FQ85" s="103"/>
      <c r="FR85" s="103"/>
      <c r="FS85" s="103"/>
      <c r="FT85" s="103"/>
      <c r="FU85" s="103"/>
      <c r="FV85" s="103"/>
      <c r="FW85" s="103"/>
      <c r="FX85" s="103"/>
      <c r="FY85" s="103"/>
      <c r="FZ85" s="103"/>
      <c r="GA85" s="103"/>
      <c r="GB85" s="103"/>
      <c r="GC85" s="103"/>
      <c r="GD85" s="103"/>
      <c r="GE85" s="103"/>
      <c r="GF85" s="103"/>
      <c r="GG85" s="103"/>
      <c r="GH85" s="103"/>
      <c r="GI85" s="103"/>
      <c r="GJ85" s="103"/>
      <c r="GK85" s="103"/>
      <c r="GL85" s="103"/>
      <c r="GM85" s="103"/>
      <c r="GN85" s="103"/>
      <c r="GO85" s="103"/>
      <c r="GP85" s="103"/>
      <c r="GQ85" s="103"/>
      <c r="GR85" s="103"/>
      <c r="GS85" s="103"/>
      <c r="GT85" s="103"/>
      <c r="GU85" s="103"/>
      <c r="GV85" s="103"/>
      <c r="GW85" s="103"/>
      <c r="GX85" s="103"/>
      <c r="GY85" s="103"/>
      <c r="GZ85" s="103"/>
      <c r="HA85" s="103"/>
      <c r="HB85" s="103"/>
      <c r="HC85" s="103"/>
      <c r="HD85" s="103"/>
      <c r="HE85" s="103"/>
      <c r="HF85" s="103"/>
      <c r="HG85" s="103"/>
      <c r="HH85" s="103"/>
      <c r="HI85" s="103"/>
      <c r="HJ85" s="103"/>
      <c r="HK85" s="103"/>
      <c r="HL85" s="103"/>
      <c r="HM85" s="103"/>
      <c r="HN85" s="103"/>
      <c r="HO85" s="103"/>
      <c r="HP85" s="103"/>
      <c r="HQ85" s="103"/>
      <c r="HR85" s="103"/>
      <c r="HS85" s="103"/>
      <c r="HT85" s="103"/>
      <c r="HU85" s="103"/>
      <c r="HV85" s="103"/>
      <c r="HW85" s="103"/>
      <c r="HX85" s="103"/>
      <c r="HY85" s="103"/>
      <c r="HZ85" s="103"/>
      <c r="IA85" s="103"/>
      <c r="IB85" s="103"/>
      <c r="IC85" s="103"/>
      <c r="ID85" s="103"/>
      <c r="IE85" s="103"/>
      <c r="IF85" s="103"/>
      <c r="IG85" s="103"/>
      <c r="IH85" s="103"/>
      <c r="II85" s="103"/>
      <c r="IJ85" s="103"/>
      <c r="IK85" s="103"/>
      <c r="IL85" s="103"/>
      <c r="IM85" s="103"/>
      <c r="IN85" s="103"/>
      <c r="IO85" s="103"/>
      <c r="IP85" s="103"/>
      <c r="IQ85" s="103"/>
      <c r="IR85" s="103"/>
      <c r="IS85" s="103"/>
      <c r="IT85" s="103"/>
      <c r="IU85" s="103"/>
      <c r="IV85" s="103"/>
      <c r="IW85" s="103"/>
    </row>
    <row r="86" customFormat="false" ht="12.75" hidden="false" customHeight="false" outlineLevel="0" collapsed="false">
      <c r="A86" s="103"/>
      <c r="B86" s="77" t="s">
        <v>97</v>
      </c>
      <c r="C86" s="103"/>
      <c r="D86" s="104"/>
      <c r="E86" s="105" t="n">
        <f aca="false">(E67+E76)*E38</f>
        <v>0.00732897658756772</v>
      </c>
      <c r="F86" s="105" t="n">
        <f aca="false">(F67+F76)*F38</f>
        <v>0.00533631149073345</v>
      </c>
      <c r="G86" s="105" t="n">
        <f aca="false">(G67+G76)*G38</f>
        <v>0.00459544121172201</v>
      </c>
      <c r="H86" s="105" t="n">
        <f aca="false">(H67+H76)*H38</f>
        <v>0.00411959953886196</v>
      </c>
      <c r="I86" s="105" t="n">
        <f aca="false">(I67+I76)*I38</f>
        <v>0.00372645737025158</v>
      </c>
      <c r="J86" s="105" t="n">
        <f aca="false">(J67+J76)*J38</f>
        <v>0.00337013068008799</v>
      </c>
      <c r="K86" s="105" t="n">
        <f aca="false">(K67+K76)*K38</f>
        <v>0.00308454870224393</v>
      </c>
      <c r="L86" s="105" t="n">
        <f aca="false">(L67+L76)*L38</f>
        <v>0.00286588355263642</v>
      </c>
      <c r="M86" s="105" t="n">
        <f aca="false">(M67+M76)*M38</f>
        <v>0.00267475496191012</v>
      </c>
      <c r="N86" s="105" t="n">
        <f aca="false">(N67+N76)*N38</f>
        <v>0.00249631995627952</v>
      </c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3"/>
      <c r="BW86" s="103"/>
      <c r="BX86" s="103"/>
      <c r="BY86" s="103"/>
      <c r="BZ86" s="103"/>
      <c r="CA86" s="103"/>
      <c r="CB86" s="103"/>
      <c r="CC86" s="103"/>
      <c r="CD86" s="103"/>
      <c r="CE86" s="103"/>
      <c r="CF86" s="103"/>
      <c r="CG86" s="103"/>
      <c r="CH86" s="103"/>
      <c r="CI86" s="103"/>
      <c r="CJ86" s="103"/>
      <c r="CK86" s="103"/>
      <c r="CL86" s="103"/>
      <c r="CM86" s="103"/>
      <c r="CN86" s="103"/>
      <c r="CO86" s="103"/>
      <c r="CP86" s="103"/>
      <c r="CQ86" s="103"/>
      <c r="CR86" s="103"/>
      <c r="CS86" s="103"/>
      <c r="CT86" s="103"/>
      <c r="CU86" s="103"/>
      <c r="CV86" s="103"/>
      <c r="CW86" s="103"/>
      <c r="CX86" s="103"/>
      <c r="CY86" s="103"/>
      <c r="CZ86" s="103"/>
      <c r="DA86" s="103"/>
      <c r="DB86" s="103"/>
      <c r="DC86" s="103"/>
      <c r="DD86" s="103"/>
      <c r="DE86" s="103"/>
      <c r="DF86" s="103"/>
      <c r="DG86" s="103"/>
      <c r="DH86" s="103"/>
      <c r="DI86" s="103"/>
      <c r="DJ86" s="103"/>
      <c r="DK86" s="103"/>
      <c r="DL86" s="103"/>
      <c r="DM86" s="103"/>
      <c r="DN86" s="103"/>
      <c r="DO86" s="103"/>
      <c r="DP86" s="103"/>
      <c r="DQ86" s="103"/>
      <c r="DR86" s="103"/>
      <c r="DS86" s="103"/>
      <c r="DT86" s="103"/>
      <c r="DU86" s="103"/>
      <c r="DV86" s="103"/>
      <c r="DW86" s="103"/>
      <c r="DX86" s="103"/>
      <c r="DY86" s="103"/>
      <c r="DZ86" s="103"/>
      <c r="EA86" s="103"/>
      <c r="EB86" s="103"/>
      <c r="EC86" s="103"/>
      <c r="ED86" s="103"/>
      <c r="EE86" s="103"/>
      <c r="EF86" s="103"/>
      <c r="EG86" s="103"/>
      <c r="EH86" s="103"/>
      <c r="EI86" s="103"/>
      <c r="EJ86" s="103"/>
      <c r="EK86" s="103"/>
      <c r="EL86" s="103"/>
      <c r="EM86" s="103"/>
      <c r="EN86" s="103"/>
      <c r="EO86" s="103"/>
      <c r="EP86" s="103"/>
      <c r="EQ86" s="103"/>
      <c r="ER86" s="103"/>
      <c r="ES86" s="103"/>
      <c r="ET86" s="103"/>
      <c r="EU86" s="103"/>
      <c r="EV86" s="103"/>
      <c r="EW86" s="103"/>
      <c r="EX86" s="103"/>
      <c r="EY86" s="103"/>
      <c r="EZ86" s="103"/>
      <c r="FA86" s="103"/>
      <c r="FB86" s="103"/>
      <c r="FC86" s="103"/>
      <c r="FD86" s="103"/>
      <c r="FE86" s="103"/>
      <c r="FF86" s="103"/>
      <c r="FG86" s="103"/>
      <c r="FH86" s="103"/>
      <c r="FI86" s="103"/>
      <c r="FJ86" s="103"/>
      <c r="FK86" s="103"/>
      <c r="FL86" s="103"/>
      <c r="FM86" s="103"/>
      <c r="FN86" s="103"/>
      <c r="FO86" s="103"/>
      <c r="FP86" s="103"/>
      <c r="FQ86" s="103"/>
      <c r="FR86" s="103"/>
      <c r="FS86" s="103"/>
      <c r="FT86" s="103"/>
      <c r="FU86" s="103"/>
      <c r="FV86" s="103"/>
      <c r="FW86" s="103"/>
      <c r="FX86" s="103"/>
      <c r="FY86" s="103"/>
      <c r="FZ86" s="103"/>
      <c r="GA86" s="103"/>
      <c r="GB86" s="103"/>
      <c r="GC86" s="103"/>
      <c r="GD86" s="103"/>
      <c r="GE86" s="103"/>
      <c r="GF86" s="103"/>
      <c r="GG86" s="103"/>
      <c r="GH86" s="103"/>
      <c r="GI86" s="103"/>
      <c r="GJ86" s="103"/>
      <c r="GK86" s="103"/>
      <c r="GL86" s="103"/>
      <c r="GM86" s="103"/>
      <c r="GN86" s="103"/>
      <c r="GO86" s="103"/>
      <c r="GP86" s="103"/>
      <c r="GQ86" s="103"/>
      <c r="GR86" s="103"/>
      <c r="GS86" s="103"/>
      <c r="GT86" s="103"/>
      <c r="GU86" s="103"/>
      <c r="GV86" s="103"/>
      <c r="GW86" s="103"/>
      <c r="GX86" s="103"/>
      <c r="GY86" s="103"/>
      <c r="GZ86" s="103"/>
      <c r="HA86" s="103"/>
      <c r="HB86" s="103"/>
      <c r="HC86" s="103"/>
      <c r="HD86" s="103"/>
      <c r="HE86" s="103"/>
      <c r="HF86" s="103"/>
      <c r="HG86" s="103"/>
      <c r="HH86" s="103"/>
      <c r="HI86" s="103"/>
      <c r="HJ86" s="103"/>
      <c r="HK86" s="103"/>
      <c r="HL86" s="103"/>
      <c r="HM86" s="103"/>
      <c r="HN86" s="103"/>
      <c r="HO86" s="103"/>
      <c r="HP86" s="103"/>
      <c r="HQ86" s="103"/>
      <c r="HR86" s="103"/>
      <c r="HS86" s="103"/>
      <c r="HT86" s="103"/>
      <c r="HU86" s="103"/>
      <c r="HV86" s="103"/>
      <c r="HW86" s="103"/>
      <c r="HX86" s="103"/>
      <c r="HY86" s="103"/>
      <c r="HZ86" s="103"/>
      <c r="IA86" s="103"/>
      <c r="IB86" s="103"/>
      <c r="IC86" s="103"/>
      <c r="ID86" s="103"/>
      <c r="IE86" s="103"/>
      <c r="IF86" s="103"/>
      <c r="IG86" s="103"/>
      <c r="IH86" s="103"/>
      <c r="II86" s="103"/>
      <c r="IJ86" s="103"/>
      <c r="IK86" s="103"/>
      <c r="IL86" s="103"/>
      <c r="IM86" s="103"/>
      <c r="IN86" s="103"/>
      <c r="IO86" s="103"/>
      <c r="IP86" s="103"/>
      <c r="IQ86" s="103"/>
      <c r="IR86" s="103"/>
      <c r="IS86" s="103"/>
      <c r="IT86" s="103"/>
      <c r="IU86" s="103"/>
      <c r="IV86" s="103"/>
      <c r="IW86" s="103"/>
    </row>
    <row r="87" customFormat="false" ht="12.75" hidden="false" customHeight="false" outlineLevel="0" collapsed="false">
      <c r="A87" s="103"/>
      <c r="B87" s="77" t="s">
        <v>98</v>
      </c>
      <c r="C87" s="103"/>
      <c r="D87" s="104"/>
      <c r="E87" s="105" t="n">
        <f aca="false">(E68+E77)*E39</f>
        <v>0.024313840223606</v>
      </c>
      <c r="F87" s="105" t="n">
        <f aca="false">(F68+F77)*F39</f>
        <v>0.0177031845331825</v>
      </c>
      <c r="G87" s="105" t="n">
        <f aca="false">(G68+G77)*G39</f>
        <v>0.015245351386211</v>
      </c>
      <c r="H87" s="105" t="n">
        <f aca="false">(H68+H77)*H39</f>
        <v>0.0136667492079371</v>
      </c>
      <c r="I87" s="105" t="n">
        <f aca="false">(I68+I77)*I39</f>
        <v>0.0123625021881049</v>
      </c>
      <c r="J87" s="105" t="n">
        <f aca="false">(J68+J77)*J39</f>
        <v>0.0111803903190699</v>
      </c>
      <c r="K87" s="105" t="n">
        <f aca="false">(K68+K77)*K39</f>
        <v>0.0102329736508518</v>
      </c>
      <c r="L87" s="105" t="n">
        <f aca="false">(L68+L77)*L39</f>
        <v>0.00950755319869118</v>
      </c>
      <c r="M87" s="105" t="n">
        <f aca="false">(M68+M77)*M39</f>
        <v>0.00887348513181194</v>
      </c>
      <c r="N87" s="105" t="n">
        <f aca="false">(N68+N77)*N39</f>
        <v>0.00828152796489179</v>
      </c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03"/>
      <c r="BM87" s="103"/>
      <c r="BN87" s="103"/>
      <c r="BO87" s="103"/>
      <c r="BP87" s="103"/>
      <c r="BQ87" s="103"/>
      <c r="BR87" s="103"/>
      <c r="BS87" s="103"/>
      <c r="BT87" s="103"/>
      <c r="BU87" s="103"/>
      <c r="BV87" s="103"/>
      <c r="BW87" s="103"/>
      <c r="BX87" s="103"/>
      <c r="BY87" s="103"/>
      <c r="BZ87" s="103"/>
      <c r="CA87" s="103"/>
      <c r="CB87" s="103"/>
      <c r="CC87" s="103"/>
      <c r="CD87" s="103"/>
      <c r="CE87" s="103"/>
      <c r="CF87" s="103"/>
      <c r="CG87" s="103"/>
      <c r="CH87" s="103"/>
      <c r="CI87" s="103"/>
      <c r="CJ87" s="103"/>
      <c r="CK87" s="103"/>
      <c r="CL87" s="103"/>
      <c r="CM87" s="103"/>
      <c r="CN87" s="103"/>
      <c r="CO87" s="103"/>
      <c r="CP87" s="103"/>
      <c r="CQ87" s="103"/>
      <c r="CR87" s="103"/>
      <c r="CS87" s="103"/>
      <c r="CT87" s="103"/>
      <c r="CU87" s="103"/>
      <c r="CV87" s="103"/>
      <c r="CW87" s="103"/>
      <c r="CX87" s="103"/>
      <c r="CY87" s="103"/>
      <c r="CZ87" s="103"/>
      <c r="DA87" s="103"/>
      <c r="DB87" s="103"/>
      <c r="DC87" s="103"/>
      <c r="DD87" s="103"/>
      <c r="DE87" s="103"/>
      <c r="DF87" s="103"/>
      <c r="DG87" s="103"/>
      <c r="DH87" s="103"/>
      <c r="DI87" s="103"/>
      <c r="DJ87" s="103"/>
      <c r="DK87" s="103"/>
      <c r="DL87" s="103"/>
      <c r="DM87" s="103"/>
      <c r="DN87" s="103"/>
      <c r="DO87" s="103"/>
      <c r="DP87" s="103"/>
      <c r="DQ87" s="103"/>
      <c r="DR87" s="103"/>
      <c r="DS87" s="103"/>
      <c r="DT87" s="103"/>
      <c r="DU87" s="103"/>
      <c r="DV87" s="103"/>
      <c r="DW87" s="103"/>
      <c r="DX87" s="103"/>
      <c r="DY87" s="103"/>
      <c r="DZ87" s="103"/>
      <c r="EA87" s="103"/>
      <c r="EB87" s="103"/>
      <c r="EC87" s="103"/>
      <c r="ED87" s="103"/>
      <c r="EE87" s="103"/>
      <c r="EF87" s="103"/>
      <c r="EG87" s="103"/>
      <c r="EH87" s="103"/>
      <c r="EI87" s="103"/>
      <c r="EJ87" s="103"/>
      <c r="EK87" s="103"/>
      <c r="EL87" s="103"/>
      <c r="EM87" s="103"/>
      <c r="EN87" s="103"/>
      <c r="EO87" s="103"/>
      <c r="EP87" s="103"/>
      <c r="EQ87" s="103"/>
      <c r="ER87" s="103"/>
      <c r="ES87" s="103"/>
      <c r="ET87" s="103"/>
      <c r="EU87" s="103"/>
      <c r="EV87" s="103"/>
      <c r="EW87" s="103"/>
      <c r="EX87" s="103"/>
      <c r="EY87" s="103"/>
      <c r="EZ87" s="103"/>
      <c r="FA87" s="103"/>
      <c r="FB87" s="103"/>
      <c r="FC87" s="103"/>
      <c r="FD87" s="103"/>
      <c r="FE87" s="103"/>
      <c r="FF87" s="103"/>
      <c r="FG87" s="103"/>
      <c r="FH87" s="103"/>
      <c r="FI87" s="103"/>
      <c r="FJ87" s="103"/>
      <c r="FK87" s="103"/>
      <c r="FL87" s="103"/>
      <c r="FM87" s="103"/>
      <c r="FN87" s="103"/>
      <c r="FO87" s="103"/>
      <c r="FP87" s="103"/>
      <c r="FQ87" s="103"/>
      <c r="FR87" s="103"/>
      <c r="FS87" s="103"/>
      <c r="FT87" s="103"/>
      <c r="FU87" s="103"/>
      <c r="FV87" s="103"/>
      <c r="FW87" s="103"/>
      <c r="FX87" s="103"/>
      <c r="FY87" s="103"/>
      <c r="FZ87" s="103"/>
      <c r="GA87" s="103"/>
      <c r="GB87" s="103"/>
      <c r="GC87" s="103"/>
      <c r="GD87" s="103"/>
      <c r="GE87" s="103"/>
      <c r="GF87" s="103"/>
      <c r="GG87" s="103"/>
      <c r="GH87" s="103"/>
      <c r="GI87" s="103"/>
      <c r="GJ87" s="103"/>
      <c r="GK87" s="103"/>
      <c r="GL87" s="103"/>
      <c r="GM87" s="103"/>
      <c r="GN87" s="103"/>
      <c r="GO87" s="103"/>
      <c r="GP87" s="103"/>
      <c r="GQ87" s="103"/>
      <c r="GR87" s="103"/>
      <c r="GS87" s="103"/>
      <c r="GT87" s="103"/>
      <c r="GU87" s="103"/>
      <c r="GV87" s="103"/>
      <c r="GW87" s="103"/>
      <c r="GX87" s="103"/>
      <c r="GY87" s="103"/>
      <c r="GZ87" s="103"/>
      <c r="HA87" s="103"/>
      <c r="HB87" s="103"/>
      <c r="HC87" s="103"/>
      <c r="HD87" s="103"/>
      <c r="HE87" s="103"/>
      <c r="HF87" s="103"/>
      <c r="HG87" s="103"/>
      <c r="HH87" s="103"/>
      <c r="HI87" s="103"/>
      <c r="HJ87" s="103"/>
      <c r="HK87" s="103"/>
      <c r="HL87" s="103"/>
      <c r="HM87" s="103"/>
      <c r="HN87" s="103"/>
      <c r="HO87" s="103"/>
      <c r="HP87" s="103"/>
      <c r="HQ87" s="103"/>
      <c r="HR87" s="103"/>
      <c r="HS87" s="103"/>
      <c r="HT87" s="103"/>
      <c r="HU87" s="103"/>
      <c r="HV87" s="103"/>
      <c r="HW87" s="103"/>
      <c r="HX87" s="103"/>
      <c r="HY87" s="103"/>
      <c r="HZ87" s="103"/>
      <c r="IA87" s="103"/>
      <c r="IB87" s="103"/>
      <c r="IC87" s="103"/>
      <c r="ID87" s="103"/>
      <c r="IE87" s="103"/>
      <c r="IF87" s="103"/>
      <c r="IG87" s="103"/>
      <c r="IH87" s="103"/>
      <c r="II87" s="103"/>
      <c r="IJ87" s="103"/>
      <c r="IK87" s="103"/>
      <c r="IL87" s="103"/>
      <c r="IM87" s="103"/>
      <c r="IN87" s="103"/>
      <c r="IO87" s="103"/>
      <c r="IP87" s="103"/>
      <c r="IQ87" s="103"/>
      <c r="IR87" s="103"/>
      <c r="IS87" s="103"/>
      <c r="IT87" s="103"/>
      <c r="IU87" s="103"/>
      <c r="IV87" s="103"/>
      <c r="IW87" s="103"/>
    </row>
    <row r="88" customFormat="false" ht="12.75" hidden="false" customHeight="false" outlineLevel="0" collapsed="false">
      <c r="A88" s="103"/>
      <c r="B88" s="91" t="s">
        <v>102</v>
      </c>
      <c r="C88" s="103"/>
      <c r="D88" s="104"/>
      <c r="E88" s="105" t="n">
        <f aca="false">SUM(E81:E87)</f>
        <v>0.117352089871526</v>
      </c>
      <c r="F88" s="105" t="n">
        <f aca="false">SUM(F81:F87)</f>
        <v>0.0816148482739846</v>
      </c>
      <c r="G88" s="105" t="n">
        <f aca="false">SUM(G81:G87)</f>
        <v>0.0677013234721173</v>
      </c>
      <c r="H88" s="105" t="n">
        <f aca="false">SUM(H81:H87)</f>
        <v>0.0614009502570071</v>
      </c>
      <c r="I88" s="105" t="n">
        <f aca="false">SUM(I81:I87)</f>
        <v>0.0562943227730802</v>
      </c>
      <c r="J88" s="105" t="n">
        <f aca="false">SUM(J81:J87)</f>
        <v>0.0516201339984107</v>
      </c>
      <c r="K88" s="105" t="n">
        <f aca="false">SUM(K81:K87)</f>
        <v>0.046399382422833</v>
      </c>
      <c r="L88" s="105" t="n">
        <f aca="false">SUM(L81:L87)</f>
        <v>0.0434216737434325</v>
      </c>
      <c r="M88" s="105" t="n">
        <f aca="false">SUM(M81:M87)</f>
        <v>0.0408308173944602</v>
      </c>
      <c r="N88" s="105" t="n">
        <f aca="false">SUM(N81:N87)</f>
        <v>0.0384664160619369</v>
      </c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03"/>
      <c r="BO88" s="103"/>
      <c r="BP88" s="103"/>
      <c r="BQ88" s="103"/>
      <c r="BR88" s="103"/>
      <c r="BS88" s="103"/>
      <c r="BT88" s="103"/>
      <c r="BU88" s="103"/>
      <c r="BV88" s="103"/>
      <c r="BW88" s="103"/>
      <c r="BX88" s="103"/>
      <c r="BY88" s="103"/>
      <c r="BZ88" s="103"/>
      <c r="CA88" s="103"/>
      <c r="CB88" s="103"/>
      <c r="CC88" s="103"/>
      <c r="CD88" s="103"/>
      <c r="CE88" s="103"/>
      <c r="CF88" s="103"/>
      <c r="CG88" s="103"/>
      <c r="CH88" s="103"/>
      <c r="CI88" s="103"/>
      <c r="CJ88" s="103"/>
      <c r="CK88" s="103"/>
      <c r="CL88" s="103"/>
      <c r="CM88" s="103"/>
      <c r="CN88" s="103"/>
      <c r="CO88" s="103"/>
      <c r="CP88" s="103"/>
      <c r="CQ88" s="103"/>
      <c r="CR88" s="103"/>
      <c r="CS88" s="103"/>
      <c r="CT88" s="103"/>
      <c r="CU88" s="103"/>
      <c r="CV88" s="103"/>
      <c r="CW88" s="103"/>
      <c r="CX88" s="103"/>
      <c r="CY88" s="103"/>
      <c r="CZ88" s="103"/>
      <c r="DA88" s="103"/>
      <c r="DB88" s="103"/>
      <c r="DC88" s="103"/>
      <c r="DD88" s="103"/>
      <c r="DE88" s="103"/>
      <c r="DF88" s="103"/>
      <c r="DG88" s="103"/>
      <c r="DH88" s="103"/>
      <c r="DI88" s="103"/>
      <c r="DJ88" s="103"/>
      <c r="DK88" s="103"/>
      <c r="DL88" s="103"/>
      <c r="DM88" s="103"/>
      <c r="DN88" s="103"/>
      <c r="DO88" s="103"/>
      <c r="DP88" s="103"/>
      <c r="DQ88" s="103"/>
      <c r="DR88" s="103"/>
      <c r="DS88" s="103"/>
      <c r="DT88" s="103"/>
      <c r="DU88" s="103"/>
      <c r="DV88" s="103"/>
      <c r="DW88" s="103"/>
      <c r="DX88" s="103"/>
      <c r="DY88" s="103"/>
      <c r="DZ88" s="103"/>
      <c r="EA88" s="103"/>
      <c r="EB88" s="103"/>
      <c r="EC88" s="103"/>
      <c r="ED88" s="103"/>
      <c r="EE88" s="103"/>
      <c r="EF88" s="103"/>
      <c r="EG88" s="103"/>
      <c r="EH88" s="103"/>
      <c r="EI88" s="103"/>
      <c r="EJ88" s="103"/>
      <c r="EK88" s="103"/>
      <c r="EL88" s="103"/>
      <c r="EM88" s="103"/>
      <c r="EN88" s="103"/>
      <c r="EO88" s="103"/>
      <c r="EP88" s="103"/>
      <c r="EQ88" s="103"/>
      <c r="ER88" s="103"/>
      <c r="ES88" s="103"/>
      <c r="ET88" s="103"/>
      <c r="EU88" s="103"/>
      <c r="EV88" s="103"/>
      <c r="EW88" s="103"/>
      <c r="EX88" s="103"/>
      <c r="EY88" s="103"/>
      <c r="EZ88" s="103"/>
      <c r="FA88" s="103"/>
      <c r="FB88" s="103"/>
      <c r="FC88" s="103"/>
      <c r="FD88" s="103"/>
      <c r="FE88" s="103"/>
      <c r="FF88" s="103"/>
      <c r="FG88" s="103"/>
      <c r="FH88" s="103"/>
      <c r="FI88" s="103"/>
      <c r="FJ88" s="103"/>
      <c r="FK88" s="103"/>
      <c r="FL88" s="103"/>
      <c r="FM88" s="103"/>
      <c r="FN88" s="103"/>
      <c r="FO88" s="103"/>
      <c r="FP88" s="103"/>
      <c r="FQ88" s="103"/>
      <c r="FR88" s="103"/>
      <c r="FS88" s="103"/>
      <c r="FT88" s="103"/>
      <c r="FU88" s="103"/>
      <c r="FV88" s="103"/>
      <c r="FW88" s="103"/>
      <c r="FX88" s="103"/>
      <c r="FY88" s="103"/>
      <c r="FZ88" s="103"/>
      <c r="GA88" s="103"/>
      <c r="GB88" s="103"/>
      <c r="GC88" s="103"/>
      <c r="GD88" s="103"/>
      <c r="GE88" s="103"/>
      <c r="GF88" s="103"/>
      <c r="GG88" s="103"/>
      <c r="GH88" s="103"/>
      <c r="GI88" s="103"/>
      <c r="GJ88" s="103"/>
      <c r="GK88" s="103"/>
      <c r="GL88" s="103"/>
      <c r="GM88" s="103"/>
      <c r="GN88" s="103"/>
      <c r="GO88" s="103"/>
      <c r="GP88" s="103"/>
      <c r="GQ88" s="103"/>
      <c r="GR88" s="103"/>
      <c r="GS88" s="103"/>
      <c r="GT88" s="103"/>
      <c r="GU88" s="103"/>
      <c r="GV88" s="103"/>
      <c r="GW88" s="103"/>
      <c r="GX88" s="103"/>
      <c r="GY88" s="103"/>
      <c r="GZ88" s="103"/>
      <c r="HA88" s="103"/>
      <c r="HB88" s="103"/>
      <c r="HC88" s="103"/>
      <c r="HD88" s="103"/>
      <c r="HE88" s="103"/>
      <c r="HF88" s="103"/>
      <c r="HG88" s="103"/>
      <c r="HH88" s="103"/>
      <c r="HI88" s="103"/>
      <c r="HJ88" s="103"/>
      <c r="HK88" s="103"/>
      <c r="HL88" s="103"/>
      <c r="HM88" s="103"/>
      <c r="HN88" s="103"/>
      <c r="HO88" s="103"/>
      <c r="HP88" s="103"/>
      <c r="HQ88" s="103"/>
      <c r="HR88" s="103"/>
      <c r="HS88" s="103"/>
      <c r="HT88" s="103"/>
      <c r="HU88" s="103"/>
      <c r="HV88" s="103"/>
      <c r="HW88" s="103"/>
      <c r="HX88" s="103"/>
      <c r="HY88" s="103"/>
      <c r="HZ88" s="103"/>
      <c r="IA88" s="103"/>
      <c r="IB88" s="103"/>
      <c r="IC88" s="103"/>
      <c r="ID88" s="103"/>
      <c r="IE88" s="103"/>
      <c r="IF88" s="103"/>
      <c r="IG88" s="103"/>
      <c r="IH88" s="103"/>
      <c r="II88" s="103"/>
      <c r="IJ88" s="103"/>
      <c r="IK88" s="103"/>
      <c r="IL88" s="103"/>
      <c r="IM88" s="103"/>
      <c r="IN88" s="103"/>
      <c r="IO88" s="103"/>
      <c r="IP88" s="103"/>
      <c r="IQ88" s="103"/>
      <c r="IR88" s="103"/>
      <c r="IS88" s="103"/>
      <c r="IT88" s="103"/>
      <c r="IU88" s="103"/>
      <c r="IV88" s="103"/>
      <c r="IW88" s="103"/>
    </row>
    <row r="89" customFormat="false" ht="12.75" hidden="false" customHeight="false" outlineLevel="0" collapsed="false">
      <c r="A89" s="103"/>
      <c r="C89" s="103"/>
      <c r="D89" s="104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  <c r="IR89" s="103"/>
      <c r="IS89" s="103"/>
      <c r="IT89" s="103"/>
      <c r="IU89" s="103"/>
      <c r="IV89" s="103"/>
      <c r="IW89" s="103"/>
    </row>
    <row r="90" customFormat="false" ht="12.75" hidden="false" customHeight="false" outlineLevel="0" collapsed="false">
      <c r="D90" s="83"/>
      <c r="E90" s="92"/>
      <c r="F90" s="92"/>
      <c r="G90" s="92"/>
      <c r="H90" s="92"/>
      <c r="I90" s="92"/>
      <c r="J90" s="92"/>
      <c r="K90" s="92"/>
      <c r="L90" s="92"/>
      <c r="M90" s="92"/>
      <c r="N90" s="92"/>
    </row>
    <row r="91" customFormat="false" ht="12.75" hidden="false" customHeight="false" outlineLevel="0" collapsed="false">
      <c r="A91" s="108"/>
      <c r="B91" s="109"/>
      <c r="C91" s="109"/>
      <c r="D91" s="109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09"/>
      <c r="BR91" s="109"/>
      <c r="BS91" s="109"/>
      <c r="BT91" s="109"/>
      <c r="BU91" s="109"/>
      <c r="BV91" s="109"/>
      <c r="BW91" s="109"/>
      <c r="BX91" s="109"/>
      <c r="BY91" s="109"/>
      <c r="BZ91" s="109"/>
      <c r="CA91" s="109"/>
      <c r="CB91" s="109"/>
      <c r="CC91" s="109"/>
      <c r="CD91" s="109"/>
      <c r="CE91" s="109"/>
      <c r="CF91" s="109"/>
      <c r="CG91" s="109"/>
      <c r="CH91" s="109"/>
      <c r="CI91" s="109"/>
      <c r="CJ91" s="109"/>
      <c r="CK91" s="109"/>
      <c r="CL91" s="109"/>
      <c r="CM91" s="109"/>
      <c r="CN91" s="109"/>
      <c r="CO91" s="109"/>
      <c r="CP91" s="109"/>
      <c r="CQ91" s="109"/>
      <c r="CR91" s="109"/>
      <c r="CS91" s="109"/>
      <c r="CT91" s="109"/>
      <c r="CU91" s="109"/>
      <c r="CV91" s="109"/>
      <c r="CW91" s="109"/>
      <c r="CX91" s="109"/>
      <c r="CY91" s="109"/>
      <c r="CZ91" s="109"/>
      <c r="DA91" s="109"/>
      <c r="DB91" s="109"/>
      <c r="DC91" s="109"/>
      <c r="DD91" s="109"/>
      <c r="DE91" s="109"/>
      <c r="DF91" s="109"/>
      <c r="DG91" s="109"/>
      <c r="DH91" s="109"/>
      <c r="DI91" s="109"/>
      <c r="DJ91" s="109"/>
      <c r="DK91" s="109"/>
      <c r="DL91" s="109"/>
      <c r="DM91" s="109"/>
      <c r="DN91" s="109"/>
      <c r="DO91" s="109"/>
      <c r="DP91" s="109"/>
      <c r="DQ91" s="109"/>
      <c r="DR91" s="109"/>
      <c r="DS91" s="109"/>
      <c r="DT91" s="109"/>
      <c r="DU91" s="109"/>
      <c r="DV91" s="109"/>
      <c r="DW91" s="109"/>
      <c r="DX91" s="109"/>
      <c r="DY91" s="109"/>
      <c r="DZ91" s="109"/>
      <c r="EA91" s="109"/>
      <c r="EB91" s="109"/>
      <c r="EC91" s="109"/>
      <c r="ED91" s="109"/>
      <c r="EE91" s="109"/>
      <c r="EF91" s="109"/>
      <c r="EG91" s="109"/>
      <c r="EH91" s="109"/>
      <c r="EI91" s="109"/>
      <c r="EJ91" s="109"/>
      <c r="EK91" s="109"/>
      <c r="EL91" s="109"/>
      <c r="EM91" s="109"/>
      <c r="EN91" s="109"/>
      <c r="EO91" s="109"/>
      <c r="EP91" s="109"/>
      <c r="EQ91" s="109"/>
      <c r="ER91" s="109"/>
      <c r="ES91" s="109"/>
      <c r="ET91" s="109"/>
      <c r="EU91" s="109"/>
      <c r="EV91" s="109"/>
      <c r="EW91" s="109"/>
      <c r="EX91" s="109"/>
      <c r="EY91" s="109"/>
      <c r="EZ91" s="109"/>
      <c r="FA91" s="109"/>
      <c r="FB91" s="109"/>
      <c r="FC91" s="109"/>
      <c r="FD91" s="109"/>
      <c r="FE91" s="109"/>
      <c r="FF91" s="109"/>
      <c r="FG91" s="109"/>
      <c r="FH91" s="109"/>
      <c r="FI91" s="109"/>
      <c r="FJ91" s="109"/>
      <c r="FK91" s="109"/>
      <c r="FL91" s="109"/>
      <c r="FM91" s="109"/>
      <c r="FN91" s="109"/>
      <c r="FO91" s="109"/>
      <c r="FP91" s="109"/>
      <c r="FQ91" s="109"/>
      <c r="FR91" s="109"/>
      <c r="FS91" s="109"/>
      <c r="FT91" s="109"/>
      <c r="FU91" s="109"/>
      <c r="FV91" s="109"/>
      <c r="FW91" s="109"/>
      <c r="FX91" s="109"/>
      <c r="FY91" s="109"/>
      <c r="FZ91" s="109"/>
      <c r="GA91" s="109"/>
      <c r="GB91" s="109"/>
      <c r="GC91" s="109"/>
      <c r="GD91" s="109"/>
      <c r="GE91" s="109"/>
      <c r="GF91" s="109"/>
      <c r="GG91" s="109"/>
      <c r="GH91" s="109"/>
      <c r="GI91" s="109"/>
      <c r="GJ91" s="109"/>
      <c r="GK91" s="109"/>
      <c r="GL91" s="109"/>
      <c r="GM91" s="109"/>
      <c r="GN91" s="109"/>
      <c r="GO91" s="109"/>
      <c r="GP91" s="109"/>
      <c r="GQ91" s="109"/>
      <c r="GR91" s="109"/>
      <c r="GS91" s="109"/>
      <c r="GT91" s="109"/>
      <c r="GU91" s="109"/>
      <c r="GV91" s="109"/>
      <c r="GW91" s="109"/>
      <c r="GX91" s="109"/>
      <c r="GY91" s="109"/>
      <c r="GZ91" s="109"/>
      <c r="HA91" s="109"/>
      <c r="HB91" s="109"/>
      <c r="HC91" s="109"/>
      <c r="HD91" s="109"/>
      <c r="HE91" s="109"/>
      <c r="HF91" s="109"/>
      <c r="HG91" s="109"/>
      <c r="HH91" s="109"/>
      <c r="HI91" s="109"/>
      <c r="HJ91" s="109"/>
      <c r="HK91" s="109"/>
      <c r="HL91" s="109"/>
      <c r="HM91" s="109"/>
      <c r="HN91" s="109"/>
      <c r="HO91" s="109"/>
      <c r="HP91" s="109"/>
      <c r="HQ91" s="109"/>
      <c r="HR91" s="109"/>
      <c r="HS91" s="109"/>
      <c r="HT91" s="109"/>
      <c r="HU91" s="109"/>
      <c r="HV91" s="109"/>
      <c r="HW91" s="109"/>
      <c r="HX91" s="109"/>
      <c r="HY91" s="109"/>
      <c r="HZ91" s="109"/>
      <c r="IA91" s="109"/>
      <c r="IB91" s="109"/>
      <c r="IC91" s="109"/>
      <c r="ID91" s="109"/>
      <c r="IE91" s="109"/>
      <c r="IF91" s="109"/>
      <c r="IG91" s="109"/>
      <c r="IH91" s="109"/>
      <c r="II91" s="109"/>
      <c r="IJ91" s="109"/>
      <c r="IK91" s="109"/>
      <c r="IL91" s="109"/>
      <c r="IM91" s="109"/>
      <c r="IN91" s="109"/>
      <c r="IO91" s="109"/>
      <c r="IP91" s="109"/>
      <c r="IQ91" s="109"/>
      <c r="IR91" s="109"/>
      <c r="IS91" s="109"/>
      <c r="IT91" s="109"/>
      <c r="IU91" s="109"/>
      <c r="IV91" s="109"/>
      <c r="IW91" s="109"/>
    </row>
    <row r="92" customFormat="false" ht="12.75" hidden="false" customHeight="false" outlineLevel="0" collapsed="false">
      <c r="A92" s="109"/>
      <c r="B92" s="109"/>
      <c r="C92" s="108"/>
      <c r="D92" s="111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  <c r="BA92" s="109"/>
      <c r="BB92" s="109"/>
      <c r="BC92" s="109"/>
      <c r="BD92" s="109"/>
      <c r="BE92" s="109"/>
      <c r="BF92" s="109"/>
      <c r="BG92" s="109"/>
      <c r="BH92" s="109"/>
      <c r="BI92" s="109"/>
      <c r="BJ92" s="109"/>
      <c r="BK92" s="109"/>
      <c r="BL92" s="109"/>
      <c r="BM92" s="109"/>
      <c r="BN92" s="109"/>
      <c r="BO92" s="109"/>
      <c r="BP92" s="109"/>
      <c r="BQ92" s="109"/>
      <c r="BR92" s="109"/>
      <c r="BS92" s="109"/>
      <c r="BT92" s="109"/>
      <c r="BU92" s="109"/>
      <c r="BV92" s="109"/>
      <c r="BW92" s="109"/>
      <c r="BX92" s="109"/>
      <c r="BY92" s="109"/>
      <c r="BZ92" s="109"/>
      <c r="CA92" s="109"/>
      <c r="CB92" s="109"/>
      <c r="CC92" s="109"/>
      <c r="CD92" s="109"/>
      <c r="CE92" s="109"/>
      <c r="CF92" s="109"/>
      <c r="CG92" s="109"/>
      <c r="CH92" s="109"/>
      <c r="CI92" s="109"/>
      <c r="CJ92" s="109"/>
      <c r="CK92" s="109"/>
      <c r="CL92" s="109"/>
      <c r="CM92" s="109"/>
      <c r="CN92" s="109"/>
      <c r="CO92" s="109"/>
      <c r="CP92" s="109"/>
      <c r="CQ92" s="109"/>
      <c r="CR92" s="109"/>
      <c r="CS92" s="109"/>
      <c r="CT92" s="109"/>
      <c r="CU92" s="109"/>
      <c r="CV92" s="109"/>
      <c r="CW92" s="109"/>
      <c r="CX92" s="109"/>
      <c r="CY92" s="109"/>
      <c r="CZ92" s="109"/>
      <c r="DA92" s="109"/>
      <c r="DB92" s="109"/>
      <c r="DC92" s="109"/>
      <c r="DD92" s="109"/>
      <c r="DE92" s="109"/>
      <c r="DF92" s="109"/>
      <c r="DG92" s="109"/>
      <c r="DH92" s="109"/>
      <c r="DI92" s="109"/>
      <c r="DJ92" s="109"/>
      <c r="DK92" s="109"/>
      <c r="DL92" s="109"/>
      <c r="DM92" s="109"/>
      <c r="DN92" s="109"/>
      <c r="DO92" s="109"/>
      <c r="DP92" s="109"/>
      <c r="DQ92" s="109"/>
      <c r="DR92" s="109"/>
      <c r="DS92" s="109"/>
      <c r="DT92" s="109"/>
      <c r="DU92" s="109"/>
      <c r="DV92" s="109"/>
      <c r="DW92" s="109"/>
      <c r="DX92" s="109"/>
      <c r="DY92" s="109"/>
      <c r="DZ92" s="109"/>
      <c r="EA92" s="109"/>
      <c r="EB92" s="109"/>
      <c r="EC92" s="109"/>
      <c r="ED92" s="109"/>
      <c r="EE92" s="109"/>
      <c r="EF92" s="109"/>
      <c r="EG92" s="109"/>
      <c r="EH92" s="109"/>
      <c r="EI92" s="109"/>
      <c r="EJ92" s="109"/>
      <c r="EK92" s="109"/>
      <c r="EL92" s="109"/>
      <c r="EM92" s="109"/>
      <c r="EN92" s="109"/>
      <c r="EO92" s="109"/>
      <c r="EP92" s="109"/>
      <c r="EQ92" s="109"/>
      <c r="ER92" s="109"/>
      <c r="ES92" s="109"/>
      <c r="ET92" s="109"/>
      <c r="EU92" s="109"/>
      <c r="EV92" s="109"/>
      <c r="EW92" s="109"/>
      <c r="EX92" s="109"/>
      <c r="EY92" s="109"/>
      <c r="EZ92" s="109"/>
      <c r="FA92" s="109"/>
      <c r="FB92" s="109"/>
      <c r="FC92" s="109"/>
      <c r="FD92" s="109"/>
      <c r="FE92" s="109"/>
      <c r="FF92" s="109"/>
      <c r="FG92" s="109"/>
      <c r="FH92" s="109"/>
      <c r="FI92" s="109"/>
      <c r="FJ92" s="109"/>
      <c r="FK92" s="109"/>
      <c r="FL92" s="109"/>
      <c r="FM92" s="109"/>
      <c r="FN92" s="109"/>
      <c r="FO92" s="109"/>
      <c r="FP92" s="109"/>
      <c r="FQ92" s="109"/>
      <c r="FR92" s="109"/>
      <c r="FS92" s="109"/>
      <c r="FT92" s="109"/>
      <c r="FU92" s="109"/>
      <c r="FV92" s="109"/>
      <c r="FW92" s="109"/>
      <c r="FX92" s="109"/>
      <c r="FY92" s="109"/>
      <c r="FZ92" s="109"/>
      <c r="GA92" s="109"/>
      <c r="GB92" s="109"/>
      <c r="GC92" s="109"/>
      <c r="GD92" s="109"/>
      <c r="GE92" s="109"/>
      <c r="GF92" s="109"/>
      <c r="GG92" s="109"/>
      <c r="GH92" s="109"/>
      <c r="GI92" s="109"/>
      <c r="GJ92" s="109"/>
      <c r="GK92" s="109"/>
      <c r="GL92" s="109"/>
      <c r="GM92" s="109"/>
      <c r="GN92" s="109"/>
      <c r="GO92" s="109"/>
      <c r="GP92" s="109"/>
      <c r="GQ92" s="109"/>
      <c r="GR92" s="109"/>
      <c r="GS92" s="109"/>
      <c r="GT92" s="109"/>
      <c r="GU92" s="109"/>
      <c r="GV92" s="109"/>
      <c r="GW92" s="109"/>
      <c r="GX92" s="109"/>
      <c r="GY92" s="109"/>
      <c r="GZ92" s="109"/>
      <c r="HA92" s="109"/>
      <c r="HB92" s="109"/>
      <c r="HC92" s="109"/>
      <c r="HD92" s="109"/>
      <c r="HE92" s="109"/>
      <c r="HF92" s="109"/>
      <c r="HG92" s="109"/>
      <c r="HH92" s="109"/>
      <c r="HI92" s="109"/>
      <c r="HJ92" s="109"/>
      <c r="HK92" s="109"/>
      <c r="HL92" s="109"/>
      <c r="HM92" s="109"/>
      <c r="HN92" s="109"/>
      <c r="HO92" s="109"/>
      <c r="HP92" s="109"/>
      <c r="HQ92" s="109"/>
      <c r="HR92" s="109"/>
      <c r="HS92" s="109"/>
      <c r="HT92" s="109"/>
      <c r="HU92" s="109"/>
      <c r="HV92" s="109"/>
      <c r="HW92" s="109"/>
      <c r="HX92" s="109"/>
      <c r="HY92" s="109"/>
      <c r="HZ92" s="109"/>
      <c r="IA92" s="109"/>
      <c r="IB92" s="109"/>
      <c r="IC92" s="109"/>
      <c r="ID92" s="109"/>
      <c r="IE92" s="109"/>
      <c r="IF92" s="109"/>
      <c r="IG92" s="109"/>
      <c r="IH92" s="109"/>
      <c r="II92" s="109"/>
      <c r="IJ92" s="109"/>
      <c r="IK92" s="109"/>
      <c r="IL92" s="109"/>
      <c r="IM92" s="109"/>
      <c r="IN92" s="109"/>
      <c r="IO92" s="109"/>
      <c r="IP92" s="109"/>
      <c r="IQ92" s="109"/>
      <c r="IR92" s="109"/>
      <c r="IS92" s="109"/>
      <c r="IT92" s="109"/>
      <c r="IU92" s="109"/>
      <c r="IV92" s="109"/>
      <c r="IW92" s="109"/>
    </row>
    <row r="93" customFormat="false" ht="17.25" hidden="false" customHeight="true" outlineLevel="0" collapsed="false">
      <c r="E93" s="92"/>
      <c r="F93" s="92"/>
      <c r="G93" s="92"/>
      <c r="H93" s="92"/>
      <c r="I93" s="92"/>
      <c r="J93" s="92"/>
      <c r="K93" s="92"/>
      <c r="L93" s="92"/>
      <c r="M93" s="92"/>
      <c r="N93" s="92"/>
    </row>
    <row r="94" customFormat="false" ht="13.5" hidden="false" customHeight="false" outlineLevel="0" collapsed="false">
      <c r="A94" s="112" t="s">
        <v>113</v>
      </c>
      <c r="B94" s="112" t="s">
        <v>114</v>
      </c>
      <c r="C94" s="112"/>
      <c r="D94" s="112" t="s">
        <v>104</v>
      </c>
      <c r="E94" s="113" t="n">
        <f aca="false">E88</f>
        <v>0.117352089871526</v>
      </c>
      <c r="F94" s="113" t="n">
        <f aca="false">F88</f>
        <v>0.0816148482739846</v>
      </c>
      <c r="G94" s="113" t="n">
        <f aca="false">G88</f>
        <v>0.0677013234721173</v>
      </c>
      <c r="H94" s="113" t="n">
        <f aca="false">H88</f>
        <v>0.0614009502570071</v>
      </c>
      <c r="I94" s="113" t="n">
        <f aca="false">I88</f>
        <v>0.0562943227730802</v>
      </c>
      <c r="J94" s="113" t="n">
        <f aca="false">J88</f>
        <v>0.0516201339984107</v>
      </c>
      <c r="K94" s="113" t="n">
        <f aca="false">K88</f>
        <v>0.046399382422833</v>
      </c>
      <c r="L94" s="113" t="n">
        <f aca="false">L88</f>
        <v>0.0434216737434325</v>
      </c>
      <c r="M94" s="113" t="n">
        <f aca="false">M88</f>
        <v>0.0408308173944602</v>
      </c>
      <c r="N94" s="113" t="n">
        <f aca="false">N88</f>
        <v>0.0384664160619369</v>
      </c>
    </row>
    <row r="95" customFormat="false" ht="12.75" hidden="false" customHeight="false" outlineLevel="0" collapsed="false">
      <c r="B95" s="77" t="s">
        <v>115</v>
      </c>
      <c r="D95" s="91" t="s">
        <v>104</v>
      </c>
      <c r="E95" s="92" t="n">
        <f aca="false">-E51</f>
        <v>-0.10905341478943</v>
      </c>
      <c r="F95" s="92" t="n">
        <f aca="false">-F51</f>
        <v>-0.0660430838699702</v>
      </c>
      <c r="G95" s="92" t="n">
        <f aca="false">-G51</f>
        <v>-0.055332352381733</v>
      </c>
      <c r="H95" s="92" t="n">
        <f aca="false">-H51</f>
        <v>-0.0493396706857841</v>
      </c>
      <c r="I95" s="92" t="n">
        <f aca="false">-I51</f>
        <v>-0.0454079994345094</v>
      </c>
      <c r="J95" s="92" t="n">
        <f aca="false">-J51</f>
        <v>-0.0420603614642896</v>
      </c>
      <c r="K95" s="92" t="n">
        <f aca="false">-K51</f>
        <v>-0.0391665146970289</v>
      </c>
      <c r="L95" s="92" t="n">
        <f aca="false">-L51</f>
        <v>-0.0365724901238818</v>
      </c>
      <c r="M95" s="92" t="n">
        <f aca="false">-M51</f>
        <v>-0.0344339167304792</v>
      </c>
      <c r="N95" s="92" t="n">
        <f aca="false">-N51</f>
        <v>-0.0325810732638811</v>
      </c>
    </row>
    <row r="96" customFormat="false" ht="12.75" hidden="false" customHeight="false" outlineLevel="0" collapsed="false">
      <c r="B96" s="77" t="s">
        <v>116</v>
      </c>
      <c r="D96" s="91" t="s">
        <v>104</v>
      </c>
      <c r="E96" s="92" t="n">
        <f aca="false">SUM(E94:E95)</f>
        <v>0.0082986750820964</v>
      </c>
      <c r="F96" s="92" t="n">
        <f aca="false">SUM(F94:F95)</f>
        <v>0.0155717644040144</v>
      </c>
      <c r="G96" s="92" t="n">
        <f aca="false">SUM(G94:G95)</f>
        <v>0.0123689710903843</v>
      </c>
      <c r="H96" s="92" t="n">
        <f aca="false">SUM(H94:H95)</f>
        <v>0.012061279571223</v>
      </c>
      <c r="I96" s="92" t="n">
        <f aca="false">SUM(I94:I95)</f>
        <v>0.0108863233385708</v>
      </c>
      <c r="J96" s="92" t="n">
        <f aca="false">SUM(J94:J95)</f>
        <v>0.00955977253412105</v>
      </c>
      <c r="K96" s="92" t="n">
        <f aca="false">SUM(K94:K95)</f>
        <v>0.00723286772580414</v>
      </c>
      <c r="L96" s="92" t="n">
        <f aca="false">SUM(L94:L95)</f>
        <v>0.00684918361955077</v>
      </c>
      <c r="M96" s="92" t="n">
        <f aca="false">SUM(M94:M95)</f>
        <v>0.00639690066398097</v>
      </c>
      <c r="N96" s="92" t="n">
        <f aca="false">SUM(N94:N95)</f>
        <v>0.00588534279805576</v>
      </c>
    </row>
    <row r="97" customFormat="false" ht="12.75" hidden="false" customHeight="false" outlineLevel="0" collapsed="false">
      <c r="E97" s="92"/>
      <c r="F97" s="92"/>
      <c r="G97" s="92"/>
      <c r="H97" s="92"/>
      <c r="I97" s="92"/>
      <c r="J97" s="92"/>
      <c r="K97" s="92"/>
      <c r="L97" s="92"/>
      <c r="M97" s="92"/>
      <c r="N97" s="92"/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52" fitToWidth="1" fitToHeight="1" pageOrder="downThenOver" orientation="portrait" blackAndWhite="false" draft="false" cellComments="none" horizontalDpi="300" verticalDpi="300" copies="1"/>
  <headerFooter differentFirst="false" differentOddEven="false">
    <oddHeader>&amp;CSan Arroyo Plant Analysis</oddHeader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0.66015625" defaultRowHeight="12.75" customHeight="true" zeroHeight="false" outlineLevelRow="0" outlineLevelCol="0"/>
  <cols>
    <col collapsed="false" customWidth="true" hidden="false" outlineLevel="0" max="1" min="1" style="77" width="15.32"/>
    <col collapsed="false" customWidth="true" hidden="false" outlineLevel="0" max="2" min="2" style="77" width="19.82"/>
    <col collapsed="false" customWidth="true" hidden="false" outlineLevel="0" max="3" min="3" style="77" width="15.66"/>
    <col collapsed="false" customWidth="true" hidden="false" outlineLevel="0" max="4" min="4" style="77" width="25.5"/>
    <col collapsed="false" customWidth="true" hidden="false" outlineLevel="0" max="5" min="5" style="77" width="15.5"/>
    <col collapsed="false" customWidth="true" hidden="false" outlineLevel="0" max="6" min="6" style="77" width="14.33"/>
    <col collapsed="false" customWidth="true" hidden="false" outlineLevel="0" max="7" min="7" style="77" width="15.82"/>
    <col collapsed="false" customWidth="true" hidden="false" outlineLevel="0" max="8" min="8" style="77" width="13.82"/>
    <col collapsed="false" customWidth="true" hidden="false" outlineLevel="0" max="10" min="9" style="77" width="14.99"/>
    <col collapsed="false" customWidth="true" hidden="false" outlineLevel="0" max="11" min="11" style="77" width="14.15"/>
    <col collapsed="false" customWidth="true" hidden="false" outlineLevel="0" max="12" min="12" style="77" width="13.82"/>
    <col collapsed="false" customWidth="true" hidden="false" outlineLevel="0" max="13" min="13" style="77" width="14.99"/>
    <col collapsed="false" customWidth="true" hidden="false" outlineLevel="0" max="14" min="14" style="77" width="14.66"/>
    <col collapsed="false" customWidth="false" hidden="false" outlineLevel="0" max="257" min="15" style="77" width="10.66"/>
  </cols>
  <sheetData>
    <row r="1" customFormat="false" ht="15.75" hidden="false" customHeight="false" outlineLevel="0" collapsed="false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.75" hidden="false" customHeight="false" outlineLevel="0" collapsed="false">
      <c r="E2" s="78" t="n">
        <f aca="false">YEAR(Inputs!E39)</f>
        <v>2001</v>
      </c>
      <c r="F2" s="78" t="n">
        <f aca="false">YEAR(Inputs!F39)</f>
        <v>2002</v>
      </c>
      <c r="G2" s="78" t="n">
        <f aca="false">YEAR(Inputs!G39)</f>
        <v>2003</v>
      </c>
      <c r="H2" s="78" t="n">
        <f aca="false">YEAR(Inputs!H39)</f>
        <v>2004</v>
      </c>
      <c r="I2" s="78" t="n">
        <f aca="false">YEAR(Inputs!I39)</f>
        <v>2005</v>
      </c>
      <c r="J2" s="78" t="n">
        <f aca="false">YEAR(Inputs!J39)</f>
        <v>2006</v>
      </c>
      <c r="K2" s="78" t="n">
        <f aca="false">YEAR(Inputs!K39)</f>
        <v>2007</v>
      </c>
      <c r="L2" s="78" t="n">
        <f aca="false">YEAR(Inputs!L39)</f>
        <v>2008</v>
      </c>
      <c r="M2" s="78" t="n">
        <f aca="false">YEAR(Inputs!M39)</f>
        <v>2009</v>
      </c>
      <c r="N2" s="78" t="n">
        <f aca="false">YEAR(Inputs!N39)</f>
        <v>2010</v>
      </c>
      <c r="O2" s="79"/>
    </row>
    <row r="3" customFormat="false" ht="12.75" hidden="false" customHeight="false" outlineLevel="0" collapsed="false">
      <c r="A3" s="77" t="s">
        <v>76</v>
      </c>
    </row>
    <row r="4" customFormat="false" ht="12.75" hidden="false" customHeight="false" outlineLevel="0" collapsed="false">
      <c r="B4" s="77" t="s">
        <v>77</v>
      </c>
      <c r="C4" s="77" t="s">
        <v>78</v>
      </c>
      <c r="D4" s="80" t="s">
        <v>79</v>
      </c>
      <c r="E4" s="81" t="n">
        <f aca="false">Curves!J6</f>
        <v>5.549375</v>
      </c>
      <c r="F4" s="81" t="n">
        <f aca="false">Curves!K6</f>
        <v>4.06079166666667</v>
      </c>
      <c r="G4" s="81" t="n">
        <f aca="false">Curves!L6</f>
        <v>3.683375</v>
      </c>
      <c r="H4" s="81" t="n">
        <f aca="false">Curves!M6</f>
        <v>3.555875</v>
      </c>
      <c r="I4" s="81" t="n">
        <f aca="false">Curves!N6</f>
        <v>3.54295833333333</v>
      </c>
      <c r="J4" s="81" t="n">
        <f aca="false">Curves!O6</f>
        <v>3.55295833333333</v>
      </c>
      <c r="K4" s="81" t="n">
        <f aca="false">Curves!P6</f>
        <v>3.58191666666667</v>
      </c>
      <c r="L4" s="81" t="n">
        <f aca="false">Curves!Q6</f>
        <v>3.62108333333333</v>
      </c>
      <c r="M4" s="81" t="n">
        <f aca="false">Curves!R6</f>
        <v>3.69108333333333</v>
      </c>
      <c r="N4" s="81" t="n">
        <f aca="false">Curves!S6</f>
        <v>3.78108333333333</v>
      </c>
    </row>
    <row r="5" customFormat="false" ht="12.75" hidden="false" customHeight="false" outlineLevel="0" collapsed="false">
      <c r="B5" s="77" t="s">
        <v>80</v>
      </c>
      <c r="C5" s="77" t="s">
        <v>78</v>
      </c>
      <c r="D5" s="82" t="n">
        <v>0.75</v>
      </c>
      <c r="E5" s="81" t="n">
        <f aca="false">E4*$D$5</f>
        <v>4.16203125</v>
      </c>
      <c r="F5" s="81" t="n">
        <f aca="false">F4*$D$5</f>
        <v>3.04559375</v>
      </c>
      <c r="G5" s="81" t="n">
        <f aca="false">G4*$D$5</f>
        <v>2.76253125</v>
      </c>
      <c r="H5" s="81" t="n">
        <f aca="false">H4*$D$5</f>
        <v>2.66690625</v>
      </c>
      <c r="I5" s="81" t="n">
        <f aca="false">I4*$D$5</f>
        <v>2.65721875</v>
      </c>
      <c r="J5" s="81" t="n">
        <f aca="false">J4*$D$5</f>
        <v>2.66471875</v>
      </c>
      <c r="K5" s="81" t="n">
        <f aca="false">K4*$D$5</f>
        <v>2.6864375</v>
      </c>
      <c r="L5" s="81" t="n">
        <f aca="false">L4*$D$5</f>
        <v>2.7158125</v>
      </c>
      <c r="M5" s="81" t="n">
        <f aca="false">M4*$D$5</f>
        <v>2.7683125</v>
      </c>
      <c r="N5" s="81" t="n">
        <f aca="false">N4*$D$5</f>
        <v>2.8358125</v>
      </c>
    </row>
    <row r="6" customFormat="false" ht="12.75" hidden="false" customHeight="false" outlineLevel="0" collapsed="false">
      <c r="B6" s="77" t="s">
        <v>81</v>
      </c>
      <c r="C6" s="77" t="s">
        <v>78</v>
      </c>
      <c r="D6" s="83"/>
      <c r="E6" s="81" t="n">
        <f aca="false">E4</f>
        <v>5.549375</v>
      </c>
      <c r="F6" s="81" t="n">
        <f aca="false">F4</f>
        <v>4.06079166666667</v>
      </c>
      <c r="G6" s="81" t="n">
        <f aca="false">G4</f>
        <v>3.683375</v>
      </c>
      <c r="H6" s="81" t="n">
        <f aca="false">H4</f>
        <v>3.555875</v>
      </c>
      <c r="I6" s="81" t="n">
        <f aca="false">I4</f>
        <v>3.54295833333333</v>
      </c>
      <c r="J6" s="81" t="n">
        <f aca="false">J4</f>
        <v>3.55295833333333</v>
      </c>
      <c r="K6" s="81" t="n">
        <f aca="false">K4</f>
        <v>3.58191666666667</v>
      </c>
      <c r="L6" s="81" t="n">
        <f aca="false">L4</f>
        <v>3.62108333333333</v>
      </c>
      <c r="M6" s="81" t="n">
        <f aca="false">M4</f>
        <v>3.69108333333333</v>
      </c>
      <c r="N6" s="81" t="n">
        <f aca="false">N4</f>
        <v>3.78108333333333</v>
      </c>
    </row>
    <row r="7" customFormat="false" ht="12.75" hidden="false" customHeight="false" outlineLevel="0" collapsed="false">
      <c r="D7" s="83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customFormat="false" ht="12.75" hidden="false" customHeight="false" outlineLevel="0" collapsed="false">
      <c r="A8" s="2" t="s">
        <v>41</v>
      </c>
      <c r="B8" s="2"/>
      <c r="C8" s="84" t="s">
        <v>82</v>
      </c>
      <c r="D8" s="83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customFormat="false" ht="12.75" hidden="false" customHeight="false" outlineLevel="0" collapsed="false">
      <c r="A9" s="34" t="str">
        <f aca="false">Inputs!A14</f>
        <v>Beartooth</v>
      </c>
      <c r="B9" s="0"/>
      <c r="C9" s="85" t="n">
        <v>0</v>
      </c>
      <c r="D9" s="83"/>
      <c r="E9" s="86" t="n">
        <f aca="false">$C9*Inputs!E43</f>
        <v>0</v>
      </c>
      <c r="F9" s="86" t="n">
        <f aca="false">$C9*Inputs!F43</f>
        <v>0</v>
      </c>
      <c r="G9" s="86" t="n">
        <f aca="false">$C9*Inputs!G43</f>
        <v>0</v>
      </c>
      <c r="H9" s="86" t="n">
        <f aca="false">$C9*Inputs!H43</f>
        <v>0</v>
      </c>
      <c r="I9" s="86" t="n">
        <f aca="false">$C9*Inputs!I43</f>
        <v>0</v>
      </c>
      <c r="J9" s="86" t="n">
        <f aca="false">$C9*Inputs!J43</f>
        <v>0</v>
      </c>
      <c r="K9" s="86" t="n">
        <f aca="false">$C9*Inputs!K43</f>
        <v>0</v>
      </c>
      <c r="L9" s="86" t="n">
        <f aca="false">$C9*Inputs!L43</f>
        <v>0</v>
      </c>
      <c r="M9" s="86" t="n">
        <f aca="false">$C9*Inputs!M43</f>
        <v>0</v>
      </c>
      <c r="N9" s="86" t="n">
        <f aca="false">$C9*Inputs!N43</f>
        <v>0</v>
      </c>
    </row>
    <row r="10" customFormat="false" ht="12.75" hidden="false" customHeight="false" outlineLevel="0" collapsed="false">
      <c r="A10" s="34" t="str">
        <f aca="false">Inputs!A15</f>
        <v>Crescendo</v>
      </c>
      <c r="B10" s="0"/>
      <c r="C10" s="85" t="n">
        <v>0</v>
      </c>
      <c r="D10" s="83"/>
      <c r="E10" s="86" t="n">
        <f aca="false">$C10*Inputs!E44</f>
        <v>0</v>
      </c>
      <c r="F10" s="86" t="n">
        <f aca="false">$C10*Inputs!F44</f>
        <v>0</v>
      </c>
      <c r="G10" s="86" t="n">
        <f aca="false">$C10*Inputs!G44</f>
        <v>0</v>
      </c>
      <c r="H10" s="86" t="n">
        <f aca="false">$C10*Inputs!H44</f>
        <v>0</v>
      </c>
      <c r="I10" s="86" t="n">
        <f aca="false">$C10*Inputs!I44</f>
        <v>0</v>
      </c>
      <c r="J10" s="86" t="n">
        <f aca="false">$C10*Inputs!J44</f>
        <v>0</v>
      </c>
      <c r="K10" s="86" t="n">
        <f aca="false">$C10*Inputs!K44</f>
        <v>0</v>
      </c>
      <c r="L10" s="86" t="n">
        <f aca="false">$C10*Inputs!L44</f>
        <v>0</v>
      </c>
      <c r="M10" s="86" t="n">
        <f aca="false">$C10*Inputs!M44</f>
        <v>0</v>
      </c>
      <c r="N10" s="86" t="n">
        <f aca="false">$C10*Inputs!N44</f>
        <v>0</v>
      </c>
    </row>
    <row r="11" customFormat="false" ht="12.75" hidden="false" customHeight="false" outlineLevel="0" collapsed="false">
      <c r="A11" s="34" t="str">
        <f aca="false">Inputs!A16</f>
        <v>D&amp;G Roustabout</v>
      </c>
      <c r="B11" s="0"/>
      <c r="C11" s="85" t="n">
        <v>0</v>
      </c>
      <c r="D11" s="83"/>
      <c r="E11" s="86" t="n">
        <f aca="false">$C11*Inputs!E45</f>
        <v>0</v>
      </c>
      <c r="F11" s="86" t="n">
        <f aca="false">$C11*Inputs!F45</f>
        <v>0</v>
      </c>
      <c r="G11" s="86" t="n">
        <f aca="false">$C11*Inputs!G45</f>
        <v>0</v>
      </c>
      <c r="H11" s="86" t="n">
        <f aca="false">$C11*Inputs!H45</f>
        <v>0</v>
      </c>
      <c r="I11" s="86" t="n">
        <f aca="false">$C11*Inputs!I45</f>
        <v>0</v>
      </c>
      <c r="J11" s="86" t="n">
        <f aca="false">$C11*Inputs!J45</f>
        <v>0</v>
      </c>
      <c r="K11" s="86" t="n">
        <f aca="false">$C11*Inputs!K45</f>
        <v>0</v>
      </c>
      <c r="L11" s="86" t="n">
        <f aca="false">$C11*Inputs!L45</f>
        <v>0</v>
      </c>
      <c r="M11" s="86" t="n">
        <f aca="false">$C11*Inputs!M45</f>
        <v>0</v>
      </c>
      <c r="N11" s="86" t="n">
        <f aca="false">$C11*Inputs!N45</f>
        <v>0</v>
      </c>
    </row>
    <row r="12" customFormat="false" ht="12.75" hidden="false" customHeight="false" outlineLevel="0" collapsed="false">
      <c r="A12" s="34" t="str">
        <f aca="false">Inputs!A17</f>
        <v>Hallwood</v>
      </c>
      <c r="B12" s="0"/>
      <c r="C12" s="85" t="n">
        <v>1</v>
      </c>
      <c r="D12" s="83"/>
      <c r="E12" s="86" t="n">
        <f aca="false">$C12*Inputs!E46</f>
        <v>0.15</v>
      </c>
      <c r="F12" s="86" t="n">
        <f aca="false">$C12*Inputs!F46</f>
        <v>0.140184596528691</v>
      </c>
      <c r="G12" s="86" t="n">
        <f aca="false">$C12*Inputs!G46</f>
        <v>0.13101147402608</v>
      </c>
      <c r="H12" s="86" t="n">
        <f aca="false">$C12*Inputs!H46</f>
        <v>0.122438604179834</v>
      </c>
      <c r="I12" s="86" t="n">
        <f aca="false">$C12*Inputs!I46</f>
        <v>0.114426708843241</v>
      </c>
      <c r="J12" s="86" t="n">
        <f aca="false">$C12*Inputs!J46</f>
        <v>0.106939080075305</v>
      </c>
      <c r="K12" s="86" t="n">
        <f aca="false">$C12*Inputs!K46</f>
        <v>0.0999414119567068</v>
      </c>
      <c r="L12" s="86" t="n">
        <f aca="false">$C12*Inputs!L46</f>
        <v>0.0934016434110578</v>
      </c>
      <c r="M12" s="86" t="n">
        <f aca="false">$C12*Inputs!M46</f>
        <v>0.0872898113113055</v>
      </c>
      <c r="N12" s="86" t="n">
        <f aca="false">$C12*Inputs!N46</f>
        <v>0.0815779131982729</v>
      </c>
    </row>
    <row r="13" customFormat="false" ht="12.75" hidden="false" customHeight="false" outlineLevel="0" collapsed="false">
      <c r="A13" s="34" t="str">
        <f aca="false">Inputs!A18</f>
        <v>Lone Mountain/Premier</v>
      </c>
      <c r="B13" s="0"/>
      <c r="C13" s="85" t="n">
        <v>0</v>
      </c>
      <c r="D13" s="83"/>
      <c r="E13" s="86" t="n">
        <f aca="false">$C13*Inputs!E47</f>
        <v>0</v>
      </c>
      <c r="F13" s="86" t="n">
        <f aca="false">$C13*Inputs!F47</f>
        <v>0</v>
      </c>
      <c r="G13" s="86" t="n">
        <f aca="false">$C13*Inputs!G47</f>
        <v>0</v>
      </c>
      <c r="H13" s="86" t="n">
        <f aca="false">$C13*Inputs!H47</f>
        <v>0</v>
      </c>
      <c r="I13" s="86" t="n">
        <f aca="false">$C13*Inputs!I47</f>
        <v>0</v>
      </c>
      <c r="J13" s="86" t="n">
        <f aca="false">$C13*Inputs!J47</f>
        <v>0</v>
      </c>
      <c r="K13" s="86" t="n">
        <f aca="false">$C13*Inputs!K47</f>
        <v>0</v>
      </c>
      <c r="L13" s="86" t="n">
        <f aca="false">$C13*Inputs!L47</f>
        <v>0</v>
      </c>
      <c r="M13" s="86" t="n">
        <f aca="false">$C13*Inputs!M47</f>
        <v>0</v>
      </c>
      <c r="N13" s="86" t="n">
        <f aca="false">$C13*Inputs!N47</f>
        <v>0</v>
      </c>
    </row>
    <row r="14" customFormat="false" ht="12.75" hidden="false" customHeight="false" outlineLevel="0" collapsed="false">
      <c r="A14" s="34" t="str">
        <f aca="false">Inputs!A19</f>
        <v>National Fuels</v>
      </c>
      <c r="B14" s="0"/>
      <c r="C14" s="85" t="n">
        <v>0</v>
      </c>
      <c r="D14" s="83"/>
      <c r="E14" s="86" t="n">
        <f aca="false">$C14*Inputs!E48</f>
        <v>0</v>
      </c>
      <c r="F14" s="86" t="n">
        <f aca="false">$C14*Inputs!F48</f>
        <v>0</v>
      </c>
      <c r="G14" s="86" t="n">
        <f aca="false">$C14*Inputs!G48</f>
        <v>0</v>
      </c>
      <c r="H14" s="86" t="n">
        <f aca="false">$C14*Inputs!H48</f>
        <v>0</v>
      </c>
      <c r="I14" s="86" t="n">
        <f aca="false">$C14*Inputs!I48</f>
        <v>0</v>
      </c>
      <c r="J14" s="86" t="n">
        <f aca="false">$C14*Inputs!J48</f>
        <v>0</v>
      </c>
      <c r="K14" s="86" t="n">
        <f aca="false">$C14*Inputs!K48</f>
        <v>0</v>
      </c>
      <c r="L14" s="86" t="n">
        <f aca="false">$C14*Inputs!L48</f>
        <v>0</v>
      </c>
      <c r="M14" s="86" t="n">
        <f aca="false">$C14*Inputs!M48</f>
        <v>0</v>
      </c>
      <c r="N14" s="86" t="n">
        <f aca="false">$C14*Inputs!N48</f>
        <v>0</v>
      </c>
    </row>
    <row r="15" customFormat="false" ht="12.75" hidden="false" customHeight="false" outlineLevel="0" collapsed="false">
      <c r="A15" s="34" t="str">
        <f aca="false">Inputs!A20</f>
        <v>Northstar</v>
      </c>
      <c r="B15" s="0"/>
      <c r="C15" s="85" t="n">
        <v>0</v>
      </c>
      <c r="D15" s="83"/>
      <c r="E15" s="86" t="n">
        <f aca="false">$C15*Inputs!E49</f>
        <v>0</v>
      </c>
      <c r="F15" s="86" t="n">
        <f aca="false">$C15*Inputs!F49</f>
        <v>0</v>
      </c>
      <c r="G15" s="86" t="n">
        <f aca="false">$C15*Inputs!G49</f>
        <v>0</v>
      </c>
      <c r="H15" s="86" t="n">
        <f aca="false">$C15*Inputs!H49</f>
        <v>0</v>
      </c>
      <c r="I15" s="86" t="n">
        <f aca="false">$C15*Inputs!I49</f>
        <v>0</v>
      </c>
      <c r="J15" s="86" t="n">
        <f aca="false">$C15*Inputs!J49</f>
        <v>0</v>
      </c>
      <c r="K15" s="86" t="n">
        <f aca="false">$C15*Inputs!K49</f>
        <v>0</v>
      </c>
      <c r="L15" s="86" t="n">
        <f aca="false">$C15*Inputs!L49</f>
        <v>0</v>
      </c>
      <c r="M15" s="86" t="n">
        <f aca="false">$C15*Inputs!M49</f>
        <v>0</v>
      </c>
      <c r="N15" s="86" t="n">
        <f aca="false">$C15*Inputs!N49</f>
        <v>0</v>
      </c>
    </row>
    <row r="16" customFormat="false" ht="12.75" hidden="false" customHeight="false" outlineLevel="0" collapsed="false">
      <c r="A16" s="34" t="str">
        <f aca="false">Inputs!A21</f>
        <v>Tom Brown</v>
      </c>
      <c r="B16" s="0"/>
      <c r="C16" s="85" t="n">
        <v>0</v>
      </c>
      <c r="D16" s="83"/>
      <c r="E16" s="86" t="n">
        <f aca="false">$C16*Inputs!E50</f>
        <v>0</v>
      </c>
      <c r="F16" s="86" t="n">
        <f aca="false">$C16*Inputs!F50</f>
        <v>0</v>
      </c>
      <c r="G16" s="86" t="n">
        <f aca="false">$C16*Inputs!G50</f>
        <v>0</v>
      </c>
      <c r="H16" s="86" t="n">
        <f aca="false">$C16*Inputs!H50</f>
        <v>0</v>
      </c>
      <c r="I16" s="86" t="n">
        <f aca="false">$C16*Inputs!I50</f>
        <v>0</v>
      </c>
      <c r="J16" s="86" t="n">
        <f aca="false">$C16*Inputs!J50</f>
        <v>0</v>
      </c>
      <c r="K16" s="86" t="n">
        <f aca="false">$C16*Inputs!K50</f>
        <v>0</v>
      </c>
      <c r="L16" s="86" t="n">
        <f aca="false">$C16*Inputs!L50</f>
        <v>0</v>
      </c>
      <c r="M16" s="86" t="n">
        <f aca="false">$C16*Inputs!M50</f>
        <v>0</v>
      </c>
      <c r="N16" s="86" t="n">
        <f aca="false">$C16*Inputs!N50</f>
        <v>0</v>
      </c>
    </row>
    <row r="17" customFormat="false" ht="12.75" hidden="false" customHeight="false" outlineLevel="0" collapsed="false">
      <c r="A17" s="34" t="str">
        <f aca="false">Inputs!A22</f>
        <v>Trend Oil</v>
      </c>
      <c r="B17" s="0"/>
      <c r="C17" s="85" t="n">
        <v>0</v>
      </c>
      <c r="D17" s="83"/>
      <c r="E17" s="86" t="n">
        <f aca="false">$C17*Inputs!E51</f>
        <v>0</v>
      </c>
      <c r="F17" s="86" t="n">
        <f aca="false">$C17*Inputs!F51</f>
        <v>0</v>
      </c>
      <c r="G17" s="86" t="n">
        <f aca="false">$C17*Inputs!G51</f>
        <v>0</v>
      </c>
      <c r="H17" s="86" t="n">
        <f aca="false">$C17*Inputs!H51</f>
        <v>0</v>
      </c>
      <c r="I17" s="86" t="n">
        <f aca="false">$C17*Inputs!I51</f>
        <v>0</v>
      </c>
      <c r="J17" s="86" t="n">
        <f aca="false">$C17*Inputs!J51</f>
        <v>0</v>
      </c>
      <c r="K17" s="86" t="n">
        <f aca="false">$C17*Inputs!K51</f>
        <v>0</v>
      </c>
      <c r="L17" s="86" t="n">
        <f aca="false">$C17*Inputs!L51</f>
        <v>0</v>
      </c>
      <c r="M17" s="86" t="n">
        <f aca="false">$C17*Inputs!M51</f>
        <v>0</v>
      </c>
      <c r="N17" s="86" t="n">
        <f aca="false">$C17*Inputs!N51</f>
        <v>0</v>
      </c>
    </row>
    <row r="18" customFormat="false" ht="12.75" hidden="false" customHeight="false" outlineLevel="0" collapsed="false">
      <c r="A18" s="41" t="s">
        <v>29</v>
      </c>
      <c r="B18" s="20"/>
      <c r="C18" s="87" t="n">
        <v>0</v>
      </c>
      <c r="D18" s="88"/>
      <c r="E18" s="89" t="n">
        <f aca="false">$C18*Inputs!E52</f>
        <v>0</v>
      </c>
      <c r="F18" s="89" t="n">
        <f aca="false">$C18*Inputs!F52</f>
        <v>0</v>
      </c>
      <c r="G18" s="89" t="n">
        <f aca="false">$C18*Inputs!G52</f>
        <v>0</v>
      </c>
      <c r="H18" s="89" t="n">
        <f aca="false">$C18*Inputs!H52</f>
        <v>0</v>
      </c>
      <c r="I18" s="89" t="n">
        <f aca="false">$C18*Inputs!I52</f>
        <v>0</v>
      </c>
      <c r="J18" s="89" t="n">
        <f aca="false">$C18*Inputs!J52</f>
        <v>0</v>
      </c>
      <c r="K18" s="89" t="n">
        <f aca="false">$C18*Inputs!K52</f>
        <v>0</v>
      </c>
      <c r="L18" s="89" t="n">
        <f aca="false">$C18*Inputs!L52</f>
        <v>0</v>
      </c>
      <c r="M18" s="89" t="n">
        <f aca="false">$C18*Inputs!M52</f>
        <v>0</v>
      </c>
      <c r="N18" s="89" t="n">
        <f aca="false">$C18*Inputs!N52</f>
        <v>0</v>
      </c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</row>
    <row r="19" customFormat="false" ht="12.75" hidden="false" customHeight="false" outlineLevel="0" collapsed="false">
      <c r="D19" s="83"/>
      <c r="E19" s="81" t="n">
        <f aca="false">SUM(E9:E18)</f>
        <v>0.15</v>
      </c>
      <c r="F19" s="81" t="n">
        <f aca="false">SUM(F9:F18)</f>
        <v>0.140184596528691</v>
      </c>
      <c r="G19" s="81" t="n">
        <f aca="false">SUM(G9:G18)</f>
        <v>0.13101147402608</v>
      </c>
      <c r="H19" s="81" t="n">
        <f aca="false">SUM(H9:H18)</f>
        <v>0.122438604179834</v>
      </c>
      <c r="I19" s="81" t="n">
        <f aca="false">SUM(I9:I18)</f>
        <v>0.114426708843241</v>
      </c>
      <c r="J19" s="81" t="n">
        <f aca="false">SUM(J9:J18)</f>
        <v>0.106939080075305</v>
      </c>
      <c r="K19" s="81" t="n">
        <f aca="false">SUM(K9:K18)</f>
        <v>0.0999414119567068</v>
      </c>
      <c r="L19" s="81" t="n">
        <f aca="false">SUM(L9:L18)</f>
        <v>0.0934016434110578</v>
      </c>
      <c r="M19" s="81" t="n">
        <f aca="false">SUM(M9:M18)</f>
        <v>0.0872898113113055</v>
      </c>
      <c r="N19" s="81" t="n">
        <f aca="false">SUM(N9:N18)</f>
        <v>0.0815779131982729</v>
      </c>
    </row>
    <row r="20" customFormat="false" ht="12.75" hidden="false" customHeight="false" outlineLevel="0" collapsed="false">
      <c r="D20" s="83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customFormat="false" ht="12.75" hidden="false" customHeight="false" outlineLevel="0" collapsed="false">
      <c r="A21" s="77" t="s">
        <v>83</v>
      </c>
    </row>
    <row r="22" customFormat="false" ht="12.75" hidden="false" customHeight="false" outlineLevel="0" collapsed="false">
      <c r="B22" s="77" t="s">
        <v>84</v>
      </c>
      <c r="C22" s="91" t="s">
        <v>85</v>
      </c>
      <c r="E22" s="92" t="n">
        <f aca="false">E19</f>
        <v>0.15</v>
      </c>
      <c r="F22" s="92" t="n">
        <f aca="false">F19</f>
        <v>0.140184596528691</v>
      </c>
      <c r="G22" s="92" t="n">
        <f aca="false">G19</f>
        <v>0.13101147402608</v>
      </c>
      <c r="H22" s="92" t="n">
        <f aca="false">H19</f>
        <v>0.122438604179834</v>
      </c>
      <c r="I22" s="92" t="n">
        <f aca="false">I19</f>
        <v>0.114426708843241</v>
      </c>
      <c r="J22" s="92" t="n">
        <f aca="false">J19</f>
        <v>0.106939080075305</v>
      </c>
      <c r="K22" s="92" t="n">
        <f aca="false">K19</f>
        <v>0.0999414119567068</v>
      </c>
      <c r="L22" s="92" t="n">
        <f aca="false">L19</f>
        <v>0.0934016434110578</v>
      </c>
      <c r="M22" s="92" t="n">
        <f aca="false">M19</f>
        <v>0.0872898113113055</v>
      </c>
      <c r="N22" s="92" t="n">
        <f aca="false">N19</f>
        <v>0.0815779131982729</v>
      </c>
    </row>
    <row r="23" customFormat="false" ht="12.75" hidden="false" customHeight="false" outlineLevel="0" collapsed="false">
      <c r="B23" s="77" t="s">
        <v>84</v>
      </c>
      <c r="C23" s="91" t="s">
        <v>86</v>
      </c>
      <c r="D23" s="0"/>
      <c r="E23" s="92" t="n">
        <f aca="false">SUMPRODUCT(E9:E18,Inputs!$C$43:$C$52)</f>
        <v>0.14115</v>
      </c>
      <c r="F23" s="92" t="n">
        <f aca="false">SUMPRODUCT(F9:F18,Inputs!$C$43:$C$52)</f>
        <v>0.131913705333498</v>
      </c>
      <c r="G23" s="92" t="n">
        <f aca="false">SUMPRODUCT(G9:G18,Inputs!$C$43:$C$52)</f>
        <v>0.123281797058541</v>
      </c>
      <c r="H23" s="92" t="n">
        <f aca="false">SUMPRODUCT(H9:H18,Inputs!$C$43:$C$52)</f>
        <v>0.115214726533224</v>
      </c>
      <c r="I23" s="92" t="n">
        <f aca="false">SUMPRODUCT(I9:I18,Inputs!$C$43:$C$52)</f>
        <v>0.10767553302149</v>
      </c>
      <c r="J23" s="92" t="n">
        <f aca="false">SUMPRODUCT(J9:J18,Inputs!$C$43:$C$52)</f>
        <v>0.100629674350862</v>
      </c>
      <c r="K23" s="92" t="n">
        <f aca="false">SUMPRODUCT(K9:K18,Inputs!$C$43:$C$52)</f>
        <v>0.0940448686512611</v>
      </c>
      <c r="L23" s="92" t="n">
        <f aca="false">SUMPRODUCT(L9:L18,Inputs!$C$43:$C$52)</f>
        <v>0.0878909464498053</v>
      </c>
      <c r="M23" s="92" t="n">
        <f aca="false">SUMPRODUCT(M9:M18,Inputs!$C$43:$C$52)</f>
        <v>0.0821397124439384</v>
      </c>
      <c r="N23" s="92" t="n">
        <f aca="false">SUMPRODUCT(N9:N18,Inputs!$C$43:$C$52)</f>
        <v>0.0767648163195748</v>
      </c>
    </row>
    <row r="24" customFormat="false" ht="12.75" hidden="false" customHeight="false" outlineLevel="0" collapsed="false">
      <c r="A24" s="93" t="s">
        <v>87</v>
      </c>
      <c r="B24" s="77" t="str">
        <f aca="false">B33</f>
        <v>C2</v>
      </c>
      <c r="C24" s="91" t="s">
        <v>88</v>
      </c>
      <c r="D24" s="94" t="n">
        <v>0.9744</v>
      </c>
      <c r="E24" s="92" t="n">
        <f aca="false">+$D24*E$22</f>
        <v>0.14616</v>
      </c>
      <c r="F24" s="92" t="n">
        <f aca="false">+$D24*F$22</f>
        <v>0.136595870857557</v>
      </c>
      <c r="G24" s="92" t="n">
        <f aca="false">+$D24*G$22</f>
        <v>0.127657580291012</v>
      </c>
      <c r="H24" s="92" t="n">
        <f aca="false">+$D24*H$22</f>
        <v>0.11930417591283</v>
      </c>
      <c r="I24" s="92" t="n">
        <f aca="false">+$D24*I$22</f>
        <v>0.111497385096854</v>
      </c>
      <c r="J24" s="92" t="n">
        <f aca="false">+$D24*J$22</f>
        <v>0.104201439625377</v>
      </c>
      <c r="K24" s="92" t="n">
        <f aca="false">+$D24*K$22</f>
        <v>0.0973829118106152</v>
      </c>
      <c r="L24" s="92" t="n">
        <f aca="false">+$D24*L$22</f>
        <v>0.0910105613397347</v>
      </c>
      <c r="M24" s="92" t="n">
        <f aca="false">+$D24*M$22</f>
        <v>0.085055192141736</v>
      </c>
      <c r="N24" s="92" t="n">
        <f aca="false">+$D24*N$22</f>
        <v>0.0794895186203972</v>
      </c>
    </row>
    <row r="25" customFormat="false" ht="12.75" hidden="false" customHeight="false" outlineLevel="0" collapsed="false">
      <c r="A25" s="93" t="s">
        <v>89</v>
      </c>
      <c r="B25" s="77" t="str">
        <f aca="false">B34</f>
        <v>C3</v>
      </c>
      <c r="C25" s="91" t="s">
        <v>88</v>
      </c>
      <c r="D25" s="94" t="n">
        <v>0.3547</v>
      </c>
      <c r="E25" s="92" t="n">
        <f aca="false">+$D25*E$22</f>
        <v>0.053205</v>
      </c>
      <c r="F25" s="92" t="n">
        <f aca="false">+$D25*F$22</f>
        <v>0.0497234763887268</v>
      </c>
      <c r="G25" s="92" t="n">
        <f aca="false">+$D25*G$22</f>
        <v>0.0464697698370504</v>
      </c>
      <c r="H25" s="92" t="n">
        <f aca="false">+$D25*H$22</f>
        <v>0.0434289729025871</v>
      </c>
      <c r="I25" s="92" t="n">
        <f aca="false">+$D25*I$22</f>
        <v>0.0405871536266975</v>
      </c>
      <c r="J25" s="92" t="n">
        <f aca="false">+$D25*J$22</f>
        <v>0.0379312917027107</v>
      </c>
      <c r="K25" s="92" t="n">
        <f aca="false">+$D25*K$22</f>
        <v>0.0354492188210439</v>
      </c>
      <c r="L25" s="92" t="n">
        <f aca="false">+$D25*L$22</f>
        <v>0.0331295629179022</v>
      </c>
      <c r="M25" s="92" t="n">
        <f aca="false">+$D25*M$22</f>
        <v>0.0309616960721201</v>
      </c>
      <c r="N25" s="92" t="n">
        <f aca="false">+$D25*N$22</f>
        <v>0.0289356858114274</v>
      </c>
    </row>
    <row r="26" customFormat="false" ht="12.75" hidden="false" customHeight="false" outlineLevel="0" collapsed="false">
      <c r="A26" s="93" t="s">
        <v>90</v>
      </c>
      <c r="B26" s="77" t="str">
        <f aca="false">B35</f>
        <v>IC4</v>
      </c>
      <c r="C26" s="91" t="s">
        <v>88</v>
      </c>
      <c r="D26" s="94" t="n">
        <v>0.08828</v>
      </c>
      <c r="E26" s="92" t="n">
        <f aca="false">+$D26*E$22</f>
        <v>0.013242</v>
      </c>
      <c r="F26" s="92" t="n">
        <f aca="false">+$D26*F$22</f>
        <v>0.0123754961815529</v>
      </c>
      <c r="G26" s="92" t="n">
        <f aca="false">+$D26*G$22</f>
        <v>0.0115656929270223</v>
      </c>
      <c r="H26" s="92" t="n">
        <f aca="false">+$D26*H$22</f>
        <v>0.0108088799769957</v>
      </c>
      <c r="I26" s="92" t="n">
        <f aca="false">+$D26*I$22</f>
        <v>0.0101015898566813</v>
      </c>
      <c r="J26" s="92" t="n">
        <f aca="false">+$D26*J$22</f>
        <v>0.00944058198904792</v>
      </c>
      <c r="K26" s="92" t="n">
        <f aca="false">+$D26*K$22</f>
        <v>0.00882282784753808</v>
      </c>
      <c r="L26" s="92" t="n">
        <f aca="false">+$D26*L$22</f>
        <v>0.00824549708032818</v>
      </c>
      <c r="M26" s="92" t="n">
        <f aca="false">+$D26*M$22</f>
        <v>0.00770594454256205</v>
      </c>
      <c r="N26" s="92" t="n">
        <f aca="false">+$D26*N$22</f>
        <v>0.00720169817714354</v>
      </c>
    </row>
    <row r="27" customFormat="false" ht="12.75" hidden="false" customHeight="false" outlineLevel="0" collapsed="false">
      <c r="B27" s="77" t="str">
        <f aca="false">B36</f>
        <v>NC4</v>
      </c>
      <c r="C27" s="91" t="s">
        <v>88</v>
      </c>
      <c r="D27" s="94" t="n">
        <v>0.12558</v>
      </c>
      <c r="E27" s="92" t="n">
        <f aca="false">+$D27*E$22</f>
        <v>0.018837</v>
      </c>
      <c r="F27" s="92" t="n">
        <f aca="false">+$D27*F$22</f>
        <v>0.017604381632073</v>
      </c>
      <c r="G27" s="92" t="n">
        <f aca="false">+$D27*G$22</f>
        <v>0.0164524209081951</v>
      </c>
      <c r="H27" s="92" t="n">
        <f aca="false">+$D27*H$22</f>
        <v>0.0153758399129035</v>
      </c>
      <c r="I27" s="92" t="n">
        <f aca="false">+$D27*I$22</f>
        <v>0.0143697060965342</v>
      </c>
      <c r="J27" s="92" t="n">
        <f aca="false">+$D27*J$22</f>
        <v>0.0134294096758568</v>
      </c>
      <c r="K27" s="92" t="n">
        <f aca="false">+$D27*K$22</f>
        <v>0.0125506425135232</v>
      </c>
      <c r="L27" s="92" t="n">
        <f aca="false">+$D27*L$22</f>
        <v>0.0117293783795606</v>
      </c>
      <c r="M27" s="92" t="n">
        <f aca="false">+$D27*M$22</f>
        <v>0.0109618545044737</v>
      </c>
      <c r="N27" s="92" t="n">
        <f aca="false">+$D27*N$22</f>
        <v>0.0102445543394391</v>
      </c>
    </row>
    <row r="28" customFormat="false" ht="12.75" hidden="false" customHeight="false" outlineLevel="0" collapsed="false">
      <c r="B28" s="77" t="str">
        <f aca="false">B37</f>
        <v>IC5</v>
      </c>
      <c r="C28" s="91" t="s">
        <v>88</v>
      </c>
      <c r="D28" s="94" t="n">
        <v>0.05839</v>
      </c>
      <c r="E28" s="92" t="n">
        <f aca="false">+$D28*E$22</f>
        <v>0.0087585</v>
      </c>
      <c r="F28" s="92" t="n">
        <f aca="false">+$D28*F$22</f>
        <v>0.00818537859131028</v>
      </c>
      <c r="G28" s="92" t="n">
        <f aca="false">+$D28*G$22</f>
        <v>0.00764975996838279</v>
      </c>
      <c r="H28" s="92" t="n">
        <f aca="false">+$D28*H$22</f>
        <v>0.0071491900980605</v>
      </c>
      <c r="I28" s="92" t="n">
        <f aca="false">+$D28*I$22</f>
        <v>0.00668137552935683</v>
      </c>
      <c r="J28" s="92" t="n">
        <f aca="false">+$D28*J$22</f>
        <v>0.00624417288559706</v>
      </c>
      <c r="K28" s="92" t="n">
        <f aca="false">+$D28*K$22</f>
        <v>0.00583557904415211</v>
      </c>
      <c r="L28" s="92" t="n">
        <f aca="false">+$D28*L$22</f>
        <v>0.00545372195877166</v>
      </c>
      <c r="M28" s="92" t="n">
        <f aca="false">+$D28*M$22</f>
        <v>0.00509685208246713</v>
      </c>
      <c r="N28" s="92" t="n">
        <f aca="false">+$D28*N$22</f>
        <v>0.00476333435164716</v>
      </c>
    </row>
    <row r="29" customFormat="false" ht="12.75" hidden="false" customHeight="false" outlineLevel="0" collapsed="false">
      <c r="B29" s="77" t="str">
        <f aca="false">B38</f>
        <v>NC5</v>
      </c>
      <c r="C29" s="91" t="s">
        <v>88</v>
      </c>
      <c r="D29" s="94" t="n">
        <v>0.05053</v>
      </c>
      <c r="E29" s="92" t="n">
        <f aca="false">+$D29*E$22</f>
        <v>0.0075795</v>
      </c>
      <c r="F29" s="92" t="n">
        <f aca="false">+$D29*F$22</f>
        <v>0.00708352766259477</v>
      </c>
      <c r="G29" s="92" t="n">
        <f aca="false">+$D29*G$22</f>
        <v>0.0066200097825378</v>
      </c>
      <c r="H29" s="92" t="n">
        <f aca="false">+$D29*H$22</f>
        <v>0.006186822669207</v>
      </c>
      <c r="I29" s="92" t="n">
        <f aca="false">+$D29*I$22</f>
        <v>0.00578198159784896</v>
      </c>
      <c r="J29" s="92" t="n">
        <f aca="false">+$D29*J$22</f>
        <v>0.00540363171620516</v>
      </c>
      <c r="K29" s="92" t="n">
        <f aca="false">+$D29*K$22</f>
        <v>0.0050500395461724</v>
      </c>
      <c r="L29" s="92" t="n">
        <f aca="false">+$D29*L$22</f>
        <v>0.00471958504156075</v>
      </c>
      <c r="M29" s="92" t="n">
        <f aca="false">+$D29*M$22</f>
        <v>0.00441075416556026</v>
      </c>
      <c r="N29" s="92" t="n">
        <f aca="false">+$D29*N$22</f>
        <v>0.00412213195390873</v>
      </c>
    </row>
    <row r="30" customFormat="false" ht="12.75" hidden="false" customHeight="false" outlineLevel="0" collapsed="false">
      <c r="B30" s="77" t="str">
        <f aca="false">B39</f>
        <v>C6+</v>
      </c>
      <c r="C30" s="91" t="s">
        <v>88</v>
      </c>
      <c r="D30" s="94" t="n">
        <v>0.15988</v>
      </c>
      <c r="E30" s="92" t="n">
        <f aca="false">+$D30*E$22</f>
        <v>0.023982</v>
      </c>
      <c r="F30" s="92" t="n">
        <f aca="false">+$D30*F$22</f>
        <v>0.0224127132930071</v>
      </c>
      <c r="G30" s="92" t="n">
        <f aca="false">+$D30*G$22</f>
        <v>0.0209461144672896</v>
      </c>
      <c r="H30" s="92" t="n">
        <f aca="false">+$D30*H$22</f>
        <v>0.0195754840362718</v>
      </c>
      <c r="I30" s="92" t="n">
        <f aca="false">+$D30*I$22</f>
        <v>0.0182945422098574</v>
      </c>
      <c r="J30" s="92" t="n">
        <f aca="false">+$D30*J$22</f>
        <v>0.0170974201224398</v>
      </c>
      <c r="K30" s="92" t="n">
        <f aca="false">+$D30*K$22</f>
        <v>0.0159786329436383</v>
      </c>
      <c r="L30" s="92" t="n">
        <f aca="false">+$D30*L$22</f>
        <v>0.0149330547485599</v>
      </c>
      <c r="M30" s="92" t="n">
        <f aca="false">+$D30*M$22</f>
        <v>0.0139558950324515</v>
      </c>
      <c r="N30" s="92" t="n">
        <f aca="false">+$D30*N$22</f>
        <v>0.0130426767621399</v>
      </c>
    </row>
    <row r="31" customFormat="false" ht="12.75" hidden="false" customHeight="false" outlineLevel="0" collapsed="false">
      <c r="D31" s="92" t="n">
        <f aca="false">SUM(D24:D30)</f>
        <v>1.81176</v>
      </c>
      <c r="E31" s="92"/>
      <c r="F31" s="92"/>
      <c r="G31" s="92"/>
      <c r="H31" s="92"/>
      <c r="I31" s="92"/>
      <c r="J31" s="92"/>
      <c r="K31" s="92"/>
      <c r="L31" s="92"/>
      <c r="M31" s="92"/>
      <c r="N31" s="92"/>
    </row>
    <row r="32" customFormat="false" ht="12.75" hidden="false" customHeight="false" outlineLevel="0" collapsed="false">
      <c r="A32" s="77" t="s">
        <v>91</v>
      </c>
      <c r="E32" s="92"/>
      <c r="F32" s="92"/>
      <c r="G32" s="92"/>
      <c r="H32" s="92"/>
      <c r="I32" s="92"/>
      <c r="J32" s="92"/>
      <c r="K32" s="92"/>
      <c r="L32" s="92"/>
      <c r="M32" s="92"/>
      <c r="N32" s="92"/>
    </row>
    <row r="33" customFormat="false" ht="12.75" hidden="false" customHeight="false" outlineLevel="0" collapsed="false">
      <c r="B33" s="77" t="s">
        <v>92</v>
      </c>
      <c r="C33" s="91" t="s">
        <v>88</v>
      </c>
      <c r="D33" s="95" t="n">
        <v>0.25</v>
      </c>
      <c r="E33" s="92" t="n">
        <f aca="false">+$D33*E24</f>
        <v>0.03654</v>
      </c>
      <c r="F33" s="92" t="n">
        <f aca="false">+$D33*F24</f>
        <v>0.0341489677143892</v>
      </c>
      <c r="G33" s="92" t="n">
        <f aca="false">+$D33*G24</f>
        <v>0.031914395072753</v>
      </c>
      <c r="H33" s="92" t="n">
        <f aca="false">+$D33*H24</f>
        <v>0.0298260439782075</v>
      </c>
      <c r="I33" s="92" t="n">
        <f aca="false">+$D33*I24</f>
        <v>0.0278743462742135</v>
      </c>
      <c r="J33" s="92" t="n">
        <f aca="false">+$D33*J24</f>
        <v>0.0260503599063443</v>
      </c>
      <c r="K33" s="92" t="n">
        <f aca="false">+$D33*K24</f>
        <v>0.0243457279526538</v>
      </c>
      <c r="L33" s="92" t="n">
        <f aca="false">+$D33*L24</f>
        <v>0.0227526403349337</v>
      </c>
      <c r="M33" s="92" t="n">
        <f aca="false">+$D33*M24</f>
        <v>0.021263798035434</v>
      </c>
      <c r="N33" s="92" t="n">
        <f aca="false">+$D33*N24</f>
        <v>0.0198723796550993</v>
      </c>
    </row>
    <row r="34" customFormat="false" ht="12.75" hidden="false" customHeight="false" outlineLevel="0" collapsed="false">
      <c r="B34" s="77" t="s">
        <v>93</v>
      </c>
      <c r="C34" s="91" t="s">
        <v>88</v>
      </c>
      <c r="D34" s="95" t="n">
        <v>0.65</v>
      </c>
      <c r="E34" s="92" t="n">
        <f aca="false">+$D34*E25</f>
        <v>0.03458325</v>
      </c>
      <c r="F34" s="92" t="n">
        <f aca="false">+$D34*F25</f>
        <v>0.0323202596526724</v>
      </c>
      <c r="G34" s="92" t="n">
        <f aca="false">+$D34*G25</f>
        <v>0.0302053503940828</v>
      </c>
      <c r="H34" s="92" t="n">
        <f aca="false">+$D34*H25</f>
        <v>0.0282288323866816</v>
      </c>
      <c r="I34" s="92" t="n">
        <f aca="false">+$D34*I25</f>
        <v>0.0263816498573534</v>
      </c>
      <c r="J34" s="92" t="n">
        <f aca="false">+$D34*J25</f>
        <v>0.0246553396067619</v>
      </c>
      <c r="K34" s="92" t="n">
        <f aca="false">+$D34*K25</f>
        <v>0.0230419922336785</v>
      </c>
      <c r="L34" s="92" t="n">
        <f aca="false">+$D34*L25</f>
        <v>0.0215342158966364</v>
      </c>
      <c r="M34" s="92" t="n">
        <f aca="false">+$D34*M25</f>
        <v>0.020125102446878</v>
      </c>
      <c r="N34" s="92" t="n">
        <f aca="false">+$D34*N25</f>
        <v>0.0188081957774278</v>
      </c>
    </row>
    <row r="35" customFormat="false" ht="12.75" hidden="false" customHeight="false" outlineLevel="0" collapsed="false">
      <c r="B35" s="77" t="s">
        <v>94</v>
      </c>
      <c r="C35" s="91" t="s">
        <v>88</v>
      </c>
      <c r="D35" s="95" t="n">
        <v>0.85</v>
      </c>
      <c r="E35" s="92" t="n">
        <f aca="false">+$D35*E26</f>
        <v>0.0112557</v>
      </c>
      <c r="F35" s="92" t="n">
        <f aca="false">+$D35*F26</f>
        <v>0.0105191717543199</v>
      </c>
      <c r="G35" s="92" t="n">
        <f aca="false">+$D35*G26</f>
        <v>0.00983083898796896</v>
      </c>
      <c r="H35" s="92" t="n">
        <f aca="false">+$D35*H26</f>
        <v>0.00918754798044637</v>
      </c>
      <c r="I35" s="92" t="n">
        <f aca="false">+$D35*I26</f>
        <v>0.00858635137817911</v>
      </c>
      <c r="J35" s="92" t="n">
        <f aca="false">+$D35*J26</f>
        <v>0.00802449469069073</v>
      </c>
      <c r="K35" s="92" t="n">
        <f aca="false">+$D35*K26</f>
        <v>0.00749940367040737</v>
      </c>
      <c r="L35" s="92" t="n">
        <f aca="false">+$D35*L26</f>
        <v>0.00700867251827895</v>
      </c>
      <c r="M35" s="92" t="n">
        <f aca="false">+$D35*M26</f>
        <v>0.00655005286117774</v>
      </c>
      <c r="N35" s="92" t="n">
        <f aca="false">+$D35*N26</f>
        <v>0.00612144345057201</v>
      </c>
    </row>
    <row r="36" customFormat="false" ht="12.75" hidden="false" customHeight="false" outlineLevel="0" collapsed="false">
      <c r="B36" s="77" t="s">
        <v>95</v>
      </c>
      <c r="C36" s="91" t="s">
        <v>88</v>
      </c>
      <c r="D36" s="95" t="n">
        <v>0.9</v>
      </c>
      <c r="E36" s="92" t="n">
        <f aca="false">+$D36*E27</f>
        <v>0.0169533</v>
      </c>
      <c r="F36" s="92" t="n">
        <f aca="false">+$D36*F27</f>
        <v>0.0158439434688657</v>
      </c>
      <c r="G36" s="92" t="n">
        <f aca="false">+$D36*G27</f>
        <v>0.0148071788173756</v>
      </c>
      <c r="H36" s="92" t="n">
        <f aca="false">+$D36*H27</f>
        <v>0.0138382559216132</v>
      </c>
      <c r="I36" s="92" t="n">
        <f aca="false">+$D36*I27</f>
        <v>0.0129327354868808</v>
      </c>
      <c r="J36" s="92" t="n">
        <f aca="false">+$D36*J27</f>
        <v>0.0120864687082711</v>
      </c>
      <c r="K36" s="92" t="n">
        <f aca="false">+$D36*K27</f>
        <v>0.0112955782621709</v>
      </c>
      <c r="L36" s="92" t="n">
        <f aca="false">+$D36*L27</f>
        <v>0.0105564405416046</v>
      </c>
      <c r="M36" s="92" t="n">
        <f aca="false">+$D36*M27</f>
        <v>0.00986566905402637</v>
      </c>
      <c r="N36" s="92" t="n">
        <f aca="false">+$D36*N27</f>
        <v>0.0092200989054952</v>
      </c>
    </row>
    <row r="37" customFormat="false" ht="12.75" hidden="false" customHeight="false" outlineLevel="0" collapsed="false">
      <c r="B37" s="77" t="s">
        <v>96</v>
      </c>
      <c r="C37" s="91" t="s">
        <v>88</v>
      </c>
      <c r="D37" s="95" t="n">
        <v>0.95</v>
      </c>
      <c r="E37" s="92" t="n">
        <f aca="false">+$D37*E28</f>
        <v>0.008320575</v>
      </c>
      <c r="F37" s="92" t="n">
        <f aca="false">+$D37*F28</f>
        <v>0.00777610966174477</v>
      </c>
      <c r="G37" s="92" t="n">
        <f aca="false">+$D37*G28</f>
        <v>0.00726727196996365</v>
      </c>
      <c r="H37" s="92" t="n">
        <f aca="false">+$D37*H28</f>
        <v>0.00679173059315747</v>
      </c>
      <c r="I37" s="92" t="n">
        <f aca="false">+$D37*I28</f>
        <v>0.00634730675288899</v>
      </c>
      <c r="J37" s="92" t="n">
        <f aca="false">+$D37*J28</f>
        <v>0.0059319642413172</v>
      </c>
      <c r="K37" s="92" t="n">
        <f aca="false">+$D37*K28</f>
        <v>0.00554380009194451</v>
      </c>
      <c r="L37" s="92" t="n">
        <f aca="false">+$D37*L28</f>
        <v>0.00518103586083308</v>
      </c>
      <c r="M37" s="92" t="n">
        <f aca="false">+$D37*M28</f>
        <v>0.00484200947834377</v>
      </c>
      <c r="N37" s="92" t="n">
        <f aca="false">+$D37*N28</f>
        <v>0.0045251676340648</v>
      </c>
    </row>
    <row r="38" customFormat="false" ht="12.75" hidden="false" customHeight="false" outlineLevel="0" collapsed="false">
      <c r="B38" s="77" t="s">
        <v>97</v>
      </c>
      <c r="C38" s="91" t="s">
        <v>88</v>
      </c>
      <c r="D38" s="95" t="n">
        <v>0.95</v>
      </c>
      <c r="E38" s="92" t="n">
        <f aca="false">+$D38*E29</f>
        <v>0.007200525</v>
      </c>
      <c r="F38" s="92" t="n">
        <f aca="false">+$D38*F29</f>
        <v>0.00672935127946503</v>
      </c>
      <c r="G38" s="92" t="n">
        <f aca="false">+$D38*G29</f>
        <v>0.00628900929341091</v>
      </c>
      <c r="H38" s="92" t="n">
        <f aca="false">+$D38*H29</f>
        <v>0.00587748153574665</v>
      </c>
      <c r="I38" s="92" t="n">
        <f aca="false">+$D38*I29</f>
        <v>0.00549288251795651</v>
      </c>
      <c r="J38" s="92" t="n">
        <f aca="false">+$D38*J29</f>
        <v>0.0051334501303949</v>
      </c>
      <c r="K38" s="92" t="n">
        <f aca="false">+$D38*K29</f>
        <v>0.00479753756886378</v>
      </c>
      <c r="L38" s="92" t="n">
        <f aca="false">+$D38*L29</f>
        <v>0.00448360578948271</v>
      </c>
      <c r="M38" s="92" t="n">
        <f aca="false">+$D38*M29</f>
        <v>0.00419021645728225</v>
      </c>
      <c r="N38" s="92" t="n">
        <f aca="false">+$D38*N29</f>
        <v>0.0039160253562133</v>
      </c>
    </row>
    <row r="39" customFormat="false" ht="12.75" hidden="false" customHeight="false" outlineLevel="0" collapsed="false">
      <c r="B39" s="77" t="s">
        <v>98</v>
      </c>
      <c r="C39" s="91" t="s">
        <v>88</v>
      </c>
      <c r="D39" s="95" t="n">
        <v>0.996068</v>
      </c>
      <c r="E39" s="92" t="n">
        <f aca="false">+$D39*E30</f>
        <v>0.023887702776</v>
      </c>
      <c r="F39" s="92" t="n">
        <f aca="false">+$D39*F30</f>
        <v>0.022324586504339</v>
      </c>
      <c r="G39" s="92" t="n">
        <f aca="false">+$D39*G30</f>
        <v>0.0208637543452042</v>
      </c>
      <c r="H39" s="92" t="n">
        <f aca="false">+$D39*H30</f>
        <v>0.0194985132330412</v>
      </c>
      <c r="I39" s="92" t="n">
        <f aca="false">+$D39*I30</f>
        <v>0.0182226080698882</v>
      </c>
      <c r="J39" s="92" t="n">
        <f aca="false">+$D39*J30</f>
        <v>0.0170301930665183</v>
      </c>
      <c r="K39" s="92" t="n">
        <f aca="false">+$D39*K30</f>
        <v>0.0159158049589039</v>
      </c>
      <c r="L39" s="92" t="n">
        <f aca="false">+$D39*L30</f>
        <v>0.0148743379772886</v>
      </c>
      <c r="M39" s="92" t="n">
        <f aca="false">+$D39*M30</f>
        <v>0.0139010204531839</v>
      </c>
      <c r="N39" s="92" t="n">
        <f aca="false">+$D39*N30</f>
        <v>0.0129913929571111</v>
      </c>
    </row>
    <row r="40" customFormat="false" ht="12.75" hidden="false" customHeight="false" outlineLevel="0" collapsed="false">
      <c r="B40" s="77" t="s">
        <v>99</v>
      </c>
      <c r="C40" s="91" t="s">
        <v>88</v>
      </c>
      <c r="D40" s="96"/>
      <c r="E40" s="92" t="n">
        <f aca="false">SUM(E33:E39)</f>
        <v>0.138741052776</v>
      </c>
      <c r="F40" s="92" t="n">
        <f aca="false">SUM(F33:F39)</f>
        <v>0.129662390035796</v>
      </c>
      <c r="G40" s="92" t="n">
        <f aca="false">SUM(G33:G39)</f>
        <v>0.121177798880759</v>
      </c>
      <c r="H40" s="92" t="n">
        <f aca="false">SUM(H33:H39)</f>
        <v>0.113248405628894</v>
      </c>
      <c r="I40" s="92" t="n">
        <f aca="false">SUM(I33:I39)</f>
        <v>0.10583788033736</v>
      </c>
      <c r="J40" s="92" t="n">
        <f aca="false">SUM(J33:J39)</f>
        <v>0.0989122703502985</v>
      </c>
      <c r="K40" s="92" t="n">
        <f aca="false">SUM(K33:K39)</f>
        <v>0.0924398447386228</v>
      </c>
      <c r="L40" s="92" t="n">
        <f aca="false">SUM(L33:L39)</f>
        <v>0.086390948919058</v>
      </c>
      <c r="M40" s="92" t="n">
        <f aca="false">SUM(M33:M39)</f>
        <v>0.0807378687863261</v>
      </c>
      <c r="N40" s="92" t="n">
        <f aca="false">SUM(N33:N39)</f>
        <v>0.0754547037359836</v>
      </c>
    </row>
    <row r="41" customFormat="false" ht="12.75" hidden="false" customHeight="false" outlineLevel="0" collapsed="false">
      <c r="C41" s="91" t="s">
        <v>100</v>
      </c>
      <c r="D41" s="96"/>
      <c r="E41" s="92" t="n">
        <f aca="false">E40/42</f>
        <v>0.00330335839942857</v>
      </c>
      <c r="F41" s="92" t="n">
        <f aca="false">F40/42</f>
        <v>0.00308719976275705</v>
      </c>
      <c r="G41" s="92" t="n">
        <f aca="false">G40/42</f>
        <v>0.00288518568763712</v>
      </c>
      <c r="H41" s="92" t="n">
        <f aca="false">H40/42</f>
        <v>0.00269639061021176</v>
      </c>
      <c r="I41" s="92" t="n">
        <f aca="false">I40/42</f>
        <v>0.00251994953184192</v>
      </c>
      <c r="J41" s="92" t="n">
        <f aca="false">J40/42</f>
        <v>0.00235505405595949</v>
      </c>
      <c r="K41" s="92" t="n">
        <f aca="false">K40/42</f>
        <v>0.00220094868425292</v>
      </c>
      <c r="L41" s="92" t="n">
        <f aca="false">L40/42</f>
        <v>0.00205692735521567</v>
      </c>
      <c r="M41" s="92" t="n">
        <f aca="false">M40/42</f>
        <v>0.00192233020919824</v>
      </c>
      <c r="N41" s="92" t="n">
        <f aca="false">N40/42</f>
        <v>0.00179654056514247</v>
      </c>
    </row>
    <row r="42" customFormat="false" ht="12.75" hidden="false" customHeight="false" outlineLevel="0" collapsed="false">
      <c r="E42" s="92"/>
      <c r="F42" s="92"/>
      <c r="G42" s="92"/>
      <c r="H42" s="92"/>
      <c r="I42" s="92"/>
      <c r="J42" s="92"/>
      <c r="K42" s="92"/>
      <c r="L42" s="92"/>
      <c r="M42" s="92"/>
      <c r="N42" s="92"/>
    </row>
    <row r="43" customFormat="false" ht="12.75" hidden="false" customHeight="false" outlineLevel="0" collapsed="false">
      <c r="A43" s="77" t="s">
        <v>101</v>
      </c>
      <c r="B43" s="77" t="s">
        <v>92</v>
      </c>
      <c r="C43" s="91" t="s">
        <v>86</v>
      </c>
      <c r="D43" s="94" t="n">
        <v>0.06632</v>
      </c>
      <c r="E43" s="92" t="n">
        <f aca="false">$D$43*E33</f>
        <v>0.0024233328</v>
      </c>
      <c r="F43" s="92" t="n">
        <f aca="false">$D$43*F33</f>
        <v>0.00226475953881829</v>
      </c>
      <c r="G43" s="92" t="n">
        <f aca="false">$D$43*G33</f>
        <v>0.00211656268122498</v>
      </c>
      <c r="H43" s="92" t="n">
        <f aca="false">$D$43*H33</f>
        <v>0.00197806323663472</v>
      </c>
      <c r="I43" s="92" t="n">
        <f aca="false">$D$43*I33</f>
        <v>0.00184862664490584</v>
      </c>
      <c r="J43" s="92" t="n">
        <f aca="false">$D$43*J33</f>
        <v>0.00172765986898875</v>
      </c>
      <c r="K43" s="92" t="n">
        <f aca="false">$D$43*K33</f>
        <v>0.00161460867782</v>
      </c>
      <c r="L43" s="92" t="n">
        <f aca="false">$D$43*L33</f>
        <v>0.0015089551070128</v>
      </c>
      <c r="M43" s="92" t="n">
        <f aca="false">$D$43*M33</f>
        <v>0.00141021508570998</v>
      </c>
      <c r="N43" s="92" t="n">
        <f aca="false">$D$43*N33</f>
        <v>0.00131793621872619</v>
      </c>
    </row>
    <row r="44" customFormat="false" ht="12.75" hidden="false" customHeight="false" outlineLevel="0" collapsed="false">
      <c r="B44" s="77" t="s">
        <v>93</v>
      </c>
      <c r="C44" s="91" t="s">
        <v>86</v>
      </c>
      <c r="D44" s="94" t="n">
        <v>0.091523</v>
      </c>
      <c r="E44" s="92" t="n">
        <f aca="false">$D$44*E34</f>
        <v>0.00316516278975</v>
      </c>
      <c r="F44" s="92" t="n">
        <f aca="false">+$D43*F34</f>
        <v>0.00214347962016523</v>
      </c>
      <c r="G44" s="92" t="n">
        <f aca="false">+$D43*G34</f>
        <v>0.00200321883813557</v>
      </c>
      <c r="H44" s="92" t="n">
        <f aca="false">+$D43*H34</f>
        <v>0.00187213616388472</v>
      </c>
      <c r="I44" s="92" t="n">
        <f aca="false">+$D43*I34</f>
        <v>0.00174963101853968</v>
      </c>
      <c r="J44" s="92" t="n">
        <f aca="false">+$D43*J34</f>
        <v>0.00163514212272045</v>
      </c>
      <c r="K44" s="92" t="n">
        <f aca="false">+$D43*K34</f>
        <v>0.00152814492493756</v>
      </c>
      <c r="L44" s="92" t="n">
        <f aca="false">+$D43*L34</f>
        <v>0.00142814919826493</v>
      </c>
      <c r="M44" s="92" t="n">
        <f aca="false">+$D43*M34</f>
        <v>0.00133469679427695</v>
      </c>
      <c r="N44" s="92" t="n">
        <f aca="false">+$D43*N34</f>
        <v>0.00124735954395901</v>
      </c>
    </row>
    <row r="45" customFormat="false" ht="12.75" hidden="false" customHeight="false" outlineLevel="0" collapsed="false">
      <c r="B45" s="77" t="s">
        <v>94</v>
      </c>
      <c r="C45" s="91" t="s">
        <v>86</v>
      </c>
      <c r="D45" s="94" t="n">
        <v>0.099635</v>
      </c>
      <c r="E45" s="92" t="n">
        <f aca="false">$D$45*E35</f>
        <v>0.0011214616695</v>
      </c>
      <c r="F45" s="92" t="n">
        <f aca="false">+$D44*F35</f>
        <v>0.000962746156470623</v>
      </c>
      <c r="G45" s="92" t="n">
        <f aca="false">+$D44*G35</f>
        <v>0.000899747876695883</v>
      </c>
      <c r="H45" s="92" t="n">
        <f aca="false">+$D44*H35</f>
        <v>0.000840871953814393</v>
      </c>
      <c r="I45" s="92" t="n">
        <f aca="false">+$D44*I35</f>
        <v>0.000785848637185086</v>
      </c>
      <c r="J45" s="92" t="n">
        <f aca="false">+$D44*J35</f>
        <v>0.000734425827576088</v>
      </c>
      <c r="K45" s="92" t="n">
        <f aca="false">+$D44*K35</f>
        <v>0.000686367922126694</v>
      </c>
      <c r="L45" s="92" t="n">
        <f aca="false">+$D44*L35</f>
        <v>0.000641454734890444</v>
      </c>
      <c r="M45" s="92" t="n">
        <f aca="false">+$D44*M35</f>
        <v>0.00059948048801357</v>
      </c>
      <c r="N45" s="92" t="n">
        <f aca="false">+$D44*N35</f>
        <v>0.000560252868926702</v>
      </c>
    </row>
    <row r="46" customFormat="false" ht="12.75" hidden="false" customHeight="false" outlineLevel="0" collapsed="false">
      <c r="B46" s="77" t="s">
        <v>95</v>
      </c>
      <c r="C46" s="91" t="s">
        <v>86</v>
      </c>
      <c r="D46" s="94" t="n">
        <v>0.10371</v>
      </c>
      <c r="E46" s="92" t="n">
        <f aca="false">$D$46*E36</f>
        <v>0.001758226743</v>
      </c>
      <c r="F46" s="92" t="n">
        <f aca="false">+$D45*F36</f>
        <v>0.00157861130752044</v>
      </c>
      <c r="G46" s="92" t="n">
        <f aca="false">+$D45*G36</f>
        <v>0.00147531326146921</v>
      </c>
      <c r="H46" s="92" t="n">
        <f aca="false">+$D45*H36</f>
        <v>0.00137877462874993</v>
      </c>
      <c r="I46" s="92" t="n">
        <f aca="false">+$D45*I36</f>
        <v>0.00128855310023537</v>
      </c>
      <c r="J46" s="92" t="n">
        <f aca="false">+$D45*J36</f>
        <v>0.00120423530974859</v>
      </c>
      <c r="K46" s="92" t="n">
        <f aca="false">+$D45*K36</f>
        <v>0.0011254349401514</v>
      </c>
      <c r="L46" s="92" t="n">
        <f aca="false">+$D45*L36</f>
        <v>0.00105179095336277</v>
      </c>
      <c r="M46" s="92" t="n">
        <f aca="false">+$D45*M36</f>
        <v>0.000982965936197917</v>
      </c>
      <c r="N46" s="92" t="n">
        <f aca="false">+$D45*N36</f>
        <v>0.000918644554449015</v>
      </c>
    </row>
    <row r="47" customFormat="false" ht="12.75" hidden="false" customHeight="false" outlineLevel="0" collapsed="false">
      <c r="B47" s="77" t="s">
        <v>96</v>
      </c>
      <c r="C47" s="91" t="s">
        <v>86</v>
      </c>
      <c r="D47" s="94" t="n">
        <v>0.1096</v>
      </c>
      <c r="E47" s="92" t="n">
        <f aca="false">$D$47*E37</f>
        <v>0.00091193502</v>
      </c>
      <c r="F47" s="92" t="n">
        <f aca="false">+$D46*F37</f>
        <v>0.00080646033301955</v>
      </c>
      <c r="G47" s="92" t="n">
        <f aca="false">+$D46*G37</f>
        <v>0.00075368877600493</v>
      </c>
      <c r="H47" s="92" t="n">
        <f aca="false">+$D46*H37</f>
        <v>0.000704370379816361</v>
      </c>
      <c r="I47" s="92" t="n">
        <f aca="false">+$D46*I37</f>
        <v>0.000658279183342117</v>
      </c>
      <c r="J47" s="92" t="n">
        <f aca="false">+$D46*J37</f>
        <v>0.000615204011467007</v>
      </c>
      <c r="K47" s="92" t="n">
        <f aca="false">+$D46*K37</f>
        <v>0.000574947507535565</v>
      </c>
      <c r="L47" s="92" t="n">
        <f aca="false">+$D46*L37</f>
        <v>0.000537325229126999</v>
      </c>
      <c r="M47" s="92" t="n">
        <f aca="false">+$D46*M37</f>
        <v>0.000502164802999032</v>
      </c>
      <c r="N47" s="92" t="n">
        <f aca="false">+$D46*N37</f>
        <v>0.00046930513532886</v>
      </c>
    </row>
    <row r="48" customFormat="false" ht="12.75" hidden="false" customHeight="false" outlineLevel="0" collapsed="false">
      <c r="B48" s="77" t="s">
        <v>97</v>
      </c>
      <c r="C48" s="91" t="s">
        <v>86</v>
      </c>
      <c r="D48" s="94" t="n">
        <v>0.11094</v>
      </c>
      <c r="E48" s="92" t="n">
        <f aca="false">$D$48*E38</f>
        <v>0.0007988262435</v>
      </c>
      <c r="F48" s="92" t="n">
        <f aca="false">+$D47*F38</f>
        <v>0.000737536900229367</v>
      </c>
      <c r="G48" s="92" t="n">
        <f aca="false">+$D47*G38</f>
        <v>0.000689275418557836</v>
      </c>
      <c r="H48" s="92" t="n">
        <f aca="false">+$D47*H38</f>
        <v>0.000644171976317833</v>
      </c>
      <c r="I48" s="92" t="n">
        <f aca="false">+$D47*I38</f>
        <v>0.000602019923968034</v>
      </c>
      <c r="J48" s="92" t="n">
        <f aca="false">+$D47*J38</f>
        <v>0.000562626134291281</v>
      </c>
      <c r="K48" s="92" t="n">
        <f aca="false">+$D47*K38</f>
        <v>0.00052581011754747</v>
      </c>
      <c r="L48" s="92" t="n">
        <f aca="false">+$D47*L38</f>
        <v>0.000491403194527305</v>
      </c>
      <c r="M48" s="92" t="n">
        <f aca="false">+$D47*M38</f>
        <v>0.000459247723718135</v>
      </c>
      <c r="N48" s="92" t="n">
        <f aca="false">+$D47*N38</f>
        <v>0.000429196379040977</v>
      </c>
    </row>
    <row r="49" customFormat="false" ht="12.75" hidden="false" customHeight="false" outlineLevel="0" collapsed="false">
      <c r="B49" s="77" t="s">
        <v>98</v>
      </c>
      <c r="C49" s="91" t="s">
        <v>86</v>
      </c>
      <c r="D49" s="94" t="n">
        <v>0.122324</v>
      </c>
      <c r="E49" s="92" t="n">
        <f aca="false">$D$49*E39</f>
        <v>0.00292203935437142</v>
      </c>
      <c r="F49" s="92" t="n">
        <f aca="false">+$D48*F39</f>
        <v>0.00247668962679137</v>
      </c>
      <c r="G49" s="92" t="n">
        <f aca="false">+$D48*G39</f>
        <v>0.00231462490705696</v>
      </c>
      <c r="H49" s="92" t="n">
        <f aca="false">+$D48*H39</f>
        <v>0.00216316505807359</v>
      </c>
      <c r="I49" s="92" t="n">
        <f aca="false">+$D48*I39</f>
        <v>0.0020216161392734</v>
      </c>
      <c r="J49" s="92" t="n">
        <f aca="false">+$D48*J39</f>
        <v>0.00188932961879954</v>
      </c>
      <c r="K49" s="92" t="n">
        <f aca="false">+$D48*K39</f>
        <v>0.0017656994021408</v>
      </c>
      <c r="L49" s="92" t="n">
        <f aca="false">+$D48*L39</f>
        <v>0.00165015905520039</v>
      </c>
      <c r="M49" s="92" t="n">
        <f aca="false">+$D48*M39</f>
        <v>0.00154217920907622</v>
      </c>
      <c r="N49" s="92" t="n">
        <f aca="false">+$D48*N39</f>
        <v>0.00144126513466191</v>
      </c>
    </row>
    <row r="50" customFormat="false" ht="12.75" hidden="false" customHeight="false" outlineLevel="0" collapsed="false">
      <c r="B50" s="77" t="s">
        <v>102</v>
      </c>
      <c r="C50" s="91" t="s">
        <v>86</v>
      </c>
      <c r="D50" s="81"/>
      <c r="E50" s="92" t="n">
        <f aca="false">SUM(E43:E49)</f>
        <v>0.0131009846201214</v>
      </c>
      <c r="F50" s="92" t="n">
        <f aca="false">SUM(F43:F49)</f>
        <v>0.0109702834830149</v>
      </c>
      <c r="G50" s="92" t="n">
        <f aca="false">SUM(G43:G49)</f>
        <v>0.0102524317591454</v>
      </c>
      <c r="H50" s="92" t="n">
        <f aca="false">SUM(H43:H49)</f>
        <v>0.00958155339729156</v>
      </c>
      <c r="I50" s="92" t="n">
        <f aca="false">SUM(I43:I49)</f>
        <v>0.00895457464744951</v>
      </c>
      <c r="J50" s="92" t="n">
        <f aca="false">SUM(J43:J49)</f>
        <v>0.00836862289359172</v>
      </c>
      <c r="K50" s="92" t="n">
        <f aca="false">SUM(K43:K49)</f>
        <v>0.00782101349225949</v>
      </c>
      <c r="L50" s="92" t="n">
        <f aca="false">SUM(L43:L49)</f>
        <v>0.00730923747238564</v>
      </c>
      <c r="M50" s="92" t="n">
        <f aca="false">SUM(M43:M49)</f>
        <v>0.00683095003999181</v>
      </c>
      <c r="N50" s="92" t="n">
        <f aca="false">SUM(N43:N49)</f>
        <v>0.00638395983509266</v>
      </c>
    </row>
    <row r="51" customFormat="false" ht="12.75" hidden="false" customHeight="false" outlineLevel="0" collapsed="false">
      <c r="B51" s="77" t="s">
        <v>103</v>
      </c>
      <c r="C51" s="91" t="s">
        <v>104</v>
      </c>
      <c r="D51" s="81"/>
      <c r="E51" s="92" t="n">
        <f aca="false">+E50*E5</f>
        <v>0.0545267073947148</v>
      </c>
      <c r="F51" s="92" t="n">
        <f aca="false">+F50*F5</f>
        <v>0.0334110268115983</v>
      </c>
      <c r="G51" s="92" t="n">
        <f aca="false">+G50*G5</f>
        <v>0.0283226631231316</v>
      </c>
      <c r="H51" s="92" t="n">
        <f aca="false">+H50*H5</f>
        <v>0.0255531046399456</v>
      </c>
      <c r="I51" s="92" t="n">
        <f aca="false">+I50*I5</f>
        <v>0.0237942636514775</v>
      </c>
      <c r="J51" s="92" t="n">
        <f aca="false">+J50*J5</f>
        <v>0.0223000263362331</v>
      </c>
      <c r="K51" s="92" t="n">
        <f aca="false">+K50*K5</f>
        <v>0.0210106639336118</v>
      </c>
      <c r="L51" s="92" t="n">
        <f aca="false">+L50*L5</f>
        <v>0.0198505184929733</v>
      </c>
      <c r="M51" s="92" t="n">
        <f aca="false">+M50*M5</f>
        <v>0.0189102043825848</v>
      </c>
      <c r="N51" s="92" t="n">
        <f aca="false">+N50*N5</f>
        <v>0.0181037130998537</v>
      </c>
    </row>
    <row r="52" customFormat="false" ht="12.75" hidden="false" customHeight="false" outlineLevel="0" collapsed="false">
      <c r="D52" s="81"/>
      <c r="E52" s="92"/>
      <c r="F52" s="92"/>
      <c r="G52" s="92"/>
      <c r="H52" s="92"/>
      <c r="I52" s="92"/>
      <c r="J52" s="92"/>
      <c r="K52" s="92"/>
      <c r="L52" s="92"/>
      <c r="M52" s="92"/>
      <c r="N52" s="92"/>
    </row>
    <row r="53" customFormat="false" ht="12.75" hidden="false" customHeight="false" outlineLevel="0" collapsed="false">
      <c r="D53" s="81"/>
      <c r="E53" s="92"/>
      <c r="F53" s="92"/>
      <c r="G53" s="92"/>
      <c r="H53" s="92"/>
      <c r="I53" s="92"/>
      <c r="J53" s="92"/>
      <c r="K53" s="92"/>
      <c r="L53" s="92"/>
      <c r="M53" s="92"/>
      <c r="N53" s="92"/>
    </row>
    <row r="54" customFormat="false" ht="12.75" hidden="false" customHeight="false" outlineLevel="0" collapsed="false">
      <c r="A54" s="97" t="s">
        <v>13</v>
      </c>
      <c r="B54" s="97" t="s">
        <v>84</v>
      </c>
      <c r="C54" s="97" t="s">
        <v>86</v>
      </c>
      <c r="D54" s="98" t="n">
        <v>0.02</v>
      </c>
      <c r="E54" s="99" t="n">
        <f aca="false">+$D54*E$23</f>
        <v>0.002823</v>
      </c>
      <c r="F54" s="99" t="n">
        <f aca="false">+$D54*F$23</f>
        <v>0.00263827410666997</v>
      </c>
      <c r="G54" s="99" t="n">
        <f aca="false">+$D54*G$23</f>
        <v>0.00246563594117082</v>
      </c>
      <c r="H54" s="99" t="n">
        <f aca="false">+$D54*H$23</f>
        <v>0.00230429453066447</v>
      </c>
      <c r="I54" s="99" t="n">
        <f aca="false">+$D54*I$23</f>
        <v>0.00215351066042979</v>
      </c>
      <c r="J54" s="99" t="n">
        <f aca="false">+$D54*J$23</f>
        <v>0.00201259348701724</v>
      </c>
      <c r="K54" s="99" t="n">
        <f aca="false">+$D54*K$23</f>
        <v>0.00188089737302522</v>
      </c>
      <c r="L54" s="99" t="n">
        <f aca="false">+$D54*L$23</f>
        <v>0.00175781892899611</v>
      </c>
      <c r="M54" s="99" t="n">
        <f aca="false">+$D54*M$23</f>
        <v>0.00164279424887877</v>
      </c>
      <c r="N54" s="99" t="n">
        <f aca="false">+$D54*N$23</f>
        <v>0.0015352963263915</v>
      </c>
    </row>
    <row r="55" customFormat="false" ht="12.75" hidden="false" customHeight="false" outlineLevel="0" collapsed="false">
      <c r="A55" s="97"/>
      <c r="B55" s="97" t="s">
        <v>103</v>
      </c>
      <c r="C55" s="97" t="s">
        <v>105</v>
      </c>
      <c r="D55" s="100"/>
      <c r="E55" s="99" t="n">
        <f aca="false">+E54*E5</f>
        <v>0.01174941421875</v>
      </c>
      <c r="F55" s="99" t="n">
        <f aca="false">+F54*F5</f>
        <v>0.00803511113006089</v>
      </c>
      <c r="G55" s="99" t="n">
        <f aca="false">+G54*G5</f>
        <v>0.00681139633860755</v>
      </c>
      <c r="H55" s="99" t="n">
        <f aca="false">+H54*H5</f>
        <v>0.0061453374856699</v>
      </c>
      <c r="I55" s="99" t="n">
        <f aca="false">+I54*I5</f>
        <v>0.00572234890521893</v>
      </c>
      <c r="J55" s="99" t="n">
        <f aca="false">+J54*J5</f>
        <v>0.00536299560098272</v>
      </c>
      <c r="K55" s="99" t="n">
        <f aca="false">+K54*K5</f>
        <v>0.00505291323654645</v>
      </c>
      <c r="L55" s="99" t="n">
        <f aca="false">+L54*L5</f>
        <v>0.00477390662010424</v>
      </c>
      <c r="M55" s="99" t="n">
        <f aca="false">+M54*M5</f>
        <v>0.00454776785409921</v>
      </c>
      <c r="N55" s="99" t="n">
        <f aca="false">+N54*N5</f>
        <v>0.00435381251358509</v>
      </c>
    </row>
    <row r="56" customFormat="false" ht="12.75" hidden="false" customHeight="false" outlineLevel="0" collapsed="false">
      <c r="E56" s="92"/>
      <c r="F56" s="92"/>
      <c r="G56" s="92"/>
      <c r="H56" s="92"/>
      <c r="I56" s="92"/>
      <c r="J56" s="92"/>
      <c r="K56" s="92"/>
      <c r="L56" s="92"/>
      <c r="M56" s="92"/>
      <c r="N56" s="92"/>
    </row>
    <row r="57" customFormat="false" ht="12.75" hidden="false" customHeight="false" outlineLevel="0" collapsed="false">
      <c r="E57" s="92"/>
      <c r="F57" s="92"/>
      <c r="G57" s="92"/>
      <c r="H57" s="92"/>
      <c r="I57" s="92"/>
      <c r="J57" s="92"/>
      <c r="K57" s="92"/>
      <c r="L57" s="92"/>
      <c r="M57" s="92"/>
      <c r="N57" s="92"/>
    </row>
    <row r="58" customFormat="false" ht="12.75" hidden="false" customHeight="false" outlineLevel="0" collapsed="false">
      <c r="A58" s="97" t="s">
        <v>106</v>
      </c>
      <c r="B58" s="97" t="s">
        <v>107</v>
      </c>
      <c r="C58" s="97" t="s">
        <v>86</v>
      </c>
      <c r="D58" s="100"/>
      <c r="E58" s="100" t="n">
        <f aca="false">+E23-E50-E54</f>
        <v>0.125226015379879</v>
      </c>
      <c r="F58" s="100" t="n">
        <f aca="false">+F23-F50-F54</f>
        <v>0.118305147743814</v>
      </c>
      <c r="G58" s="100" t="n">
        <f aca="false">+G23-G50-G54</f>
        <v>0.110563729358225</v>
      </c>
      <c r="H58" s="100" t="n">
        <f aca="false">+H23-H50-H54</f>
        <v>0.103328878605268</v>
      </c>
      <c r="I58" s="100" t="n">
        <f aca="false">+I23-I50-I54</f>
        <v>0.0965674477136103</v>
      </c>
      <c r="J58" s="100" t="n">
        <f aca="false">+J23-J50-J54</f>
        <v>0.090248457970253</v>
      </c>
      <c r="K58" s="100" t="n">
        <f aca="false">+K23-K50-K54</f>
        <v>0.0843429577859764</v>
      </c>
      <c r="L58" s="100" t="n">
        <f aca="false">+L23-L50-L54</f>
        <v>0.0788238900484236</v>
      </c>
      <c r="M58" s="100" t="n">
        <f aca="false">+M23-M50-M54</f>
        <v>0.0736659681550679</v>
      </c>
      <c r="N58" s="100" t="n">
        <f aca="false">+N23-N50-N54</f>
        <v>0.0688455601580907</v>
      </c>
    </row>
    <row r="59" customFormat="false" ht="12.75" hidden="false" customHeight="false" outlineLevel="0" collapsed="false">
      <c r="A59" s="101"/>
      <c r="B59" s="101" t="s">
        <v>103</v>
      </c>
      <c r="C59" s="101" t="s">
        <v>105</v>
      </c>
      <c r="D59" s="102"/>
      <c r="E59" s="102" t="n">
        <f aca="false">+E58*E5</f>
        <v>0.521194589324035</v>
      </c>
      <c r="F59" s="102" t="n">
        <f aca="false">+F58*F5</f>
        <v>0.360309418561385</v>
      </c>
      <c r="G59" s="102" t="n">
        <f aca="false">+G58*G5</f>
        <v>0.305435757468638</v>
      </c>
      <c r="H59" s="102" t="n">
        <f aca="false">+H58*H5</f>
        <v>0.275568432157879</v>
      </c>
      <c r="I59" s="102" t="n">
        <f aca="false">+I58*I5</f>
        <v>0.25660083270425</v>
      </c>
      <c r="J59" s="102" t="n">
        <f aca="false">+J58*J5</f>
        <v>0.24048675811192</v>
      </c>
      <c r="K59" s="102" t="n">
        <f aca="false">+K58*K5</f>
        <v>0.226582084657164</v>
      </c>
      <c r="L59" s="102" t="n">
        <f aca="false">+L58*L5</f>
        <v>0.214070905892134</v>
      </c>
      <c r="M59" s="102" t="n">
        <f aca="false">+M58*M5</f>
        <v>0.203930420468276</v>
      </c>
      <c r="N59" s="102" t="n">
        <f aca="false">+N58*N5</f>
        <v>0.195233100065816</v>
      </c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03"/>
      <c r="CK59" s="103"/>
      <c r="CL59" s="103"/>
      <c r="CM59" s="103"/>
      <c r="CN59" s="103"/>
      <c r="CO59" s="103"/>
      <c r="CP59" s="103"/>
      <c r="CQ59" s="103"/>
      <c r="CR59" s="103"/>
      <c r="CS59" s="103"/>
      <c r="CT59" s="103"/>
      <c r="CU59" s="103"/>
      <c r="CV59" s="103"/>
      <c r="CW59" s="103"/>
      <c r="CX59" s="103"/>
      <c r="CY59" s="103"/>
      <c r="CZ59" s="103"/>
      <c r="DA59" s="103"/>
      <c r="DB59" s="103"/>
      <c r="DC59" s="103"/>
      <c r="DD59" s="103"/>
      <c r="DE59" s="103"/>
      <c r="DF59" s="103"/>
      <c r="DG59" s="103"/>
      <c r="DH59" s="103"/>
      <c r="DI59" s="103"/>
      <c r="DJ59" s="103"/>
      <c r="DK59" s="103"/>
      <c r="DL59" s="103"/>
      <c r="DM59" s="103"/>
      <c r="DN59" s="103"/>
      <c r="DO59" s="103"/>
      <c r="DP59" s="103"/>
      <c r="DQ59" s="103"/>
      <c r="DR59" s="103"/>
      <c r="DS59" s="103"/>
      <c r="DT59" s="103"/>
      <c r="DU59" s="103"/>
      <c r="DV59" s="103"/>
      <c r="DW59" s="103"/>
      <c r="DX59" s="103"/>
      <c r="DY59" s="103"/>
      <c r="DZ59" s="103"/>
      <c r="EA59" s="103"/>
      <c r="EB59" s="103"/>
      <c r="EC59" s="103"/>
      <c r="ED59" s="103"/>
      <c r="EE59" s="103"/>
      <c r="EF59" s="103"/>
      <c r="EG59" s="103"/>
      <c r="EH59" s="103"/>
      <c r="EI59" s="103"/>
      <c r="EJ59" s="103"/>
      <c r="EK59" s="103"/>
      <c r="EL59" s="103"/>
      <c r="EM59" s="103"/>
      <c r="EN59" s="103"/>
      <c r="EO59" s="103"/>
      <c r="EP59" s="103"/>
      <c r="EQ59" s="103"/>
      <c r="ER59" s="103"/>
      <c r="ES59" s="103"/>
      <c r="ET59" s="103"/>
      <c r="EU59" s="103"/>
      <c r="EV59" s="103"/>
      <c r="EW59" s="103"/>
      <c r="EX59" s="103"/>
      <c r="EY59" s="103"/>
      <c r="EZ59" s="103"/>
      <c r="FA59" s="103"/>
      <c r="FB59" s="103"/>
      <c r="FC59" s="103"/>
      <c r="FD59" s="103"/>
      <c r="FE59" s="103"/>
      <c r="FF59" s="103"/>
      <c r="FG59" s="103"/>
      <c r="FH59" s="103"/>
      <c r="FI59" s="103"/>
      <c r="FJ59" s="103"/>
      <c r="FK59" s="103"/>
      <c r="FL59" s="103"/>
      <c r="FM59" s="103"/>
      <c r="FN59" s="103"/>
      <c r="FO59" s="103"/>
      <c r="FP59" s="103"/>
      <c r="FQ59" s="103"/>
      <c r="FR59" s="103"/>
      <c r="FS59" s="103"/>
      <c r="FT59" s="103"/>
      <c r="FU59" s="103"/>
      <c r="FV59" s="103"/>
      <c r="FW59" s="103"/>
      <c r="FX59" s="103"/>
      <c r="FY59" s="103"/>
      <c r="FZ59" s="103"/>
      <c r="GA59" s="103"/>
      <c r="GB59" s="103"/>
      <c r="GC59" s="103"/>
      <c r="GD59" s="103"/>
      <c r="GE59" s="103"/>
      <c r="GF59" s="103"/>
      <c r="GG59" s="103"/>
      <c r="GH59" s="103"/>
      <c r="GI59" s="103"/>
      <c r="GJ59" s="103"/>
      <c r="GK59" s="103"/>
      <c r="GL59" s="103"/>
      <c r="GM59" s="103"/>
      <c r="GN59" s="103"/>
      <c r="GO59" s="103"/>
      <c r="GP59" s="103"/>
      <c r="GQ59" s="103"/>
      <c r="GR59" s="103"/>
      <c r="GS59" s="103"/>
      <c r="GT59" s="103"/>
      <c r="GU59" s="103"/>
      <c r="GV59" s="103"/>
      <c r="GW59" s="103"/>
      <c r="GX59" s="103"/>
      <c r="GY59" s="103"/>
      <c r="GZ59" s="103"/>
      <c r="HA59" s="103"/>
      <c r="HB59" s="103"/>
      <c r="HC59" s="103"/>
      <c r="HD59" s="103"/>
      <c r="HE59" s="103"/>
      <c r="HF59" s="103"/>
      <c r="HG59" s="103"/>
      <c r="HH59" s="103"/>
      <c r="HI59" s="103"/>
      <c r="HJ59" s="103"/>
      <c r="HK59" s="103"/>
      <c r="HL59" s="103"/>
      <c r="HM59" s="103"/>
      <c r="HN59" s="103"/>
      <c r="HO59" s="103"/>
      <c r="HP59" s="103"/>
      <c r="HQ59" s="103"/>
      <c r="HR59" s="103"/>
      <c r="HS59" s="103"/>
      <c r="HT59" s="103"/>
      <c r="HU59" s="103"/>
      <c r="HV59" s="103"/>
      <c r="HW59" s="103"/>
      <c r="HX59" s="103"/>
      <c r="HY59" s="103"/>
      <c r="HZ59" s="103"/>
      <c r="IA59" s="103"/>
      <c r="IB59" s="103"/>
      <c r="IC59" s="103"/>
      <c r="ID59" s="103"/>
      <c r="IE59" s="103"/>
      <c r="IF59" s="103"/>
      <c r="IG59" s="103"/>
      <c r="IH59" s="103"/>
      <c r="II59" s="103"/>
      <c r="IJ59" s="103"/>
      <c r="IK59" s="103"/>
      <c r="IL59" s="103"/>
      <c r="IM59" s="103"/>
      <c r="IN59" s="103"/>
      <c r="IO59" s="103"/>
      <c r="IP59" s="103"/>
      <c r="IQ59" s="103"/>
      <c r="IR59" s="103"/>
      <c r="IS59" s="103"/>
      <c r="IT59" s="103"/>
      <c r="IU59" s="103"/>
      <c r="IV59" s="103"/>
      <c r="IW59" s="103"/>
    </row>
    <row r="60" customFormat="false" ht="12.75" hidden="false" customHeight="false" outlineLevel="0" collapsed="false">
      <c r="A60" s="101"/>
      <c r="B60" s="97" t="s">
        <v>107</v>
      </c>
      <c r="C60" s="97" t="s">
        <v>108</v>
      </c>
      <c r="D60" s="102"/>
      <c r="E60" s="102" t="n">
        <f aca="false">E58*Inputs!E40</f>
        <v>34.4371542294666</v>
      </c>
      <c r="F60" s="102" t="n">
        <f aca="false">F58*Inputs!F40</f>
        <v>43.181378926492</v>
      </c>
      <c r="G60" s="102" t="n">
        <f aca="false">G58*Inputs!G40</f>
        <v>40.355761215752</v>
      </c>
      <c r="H60" s="102" t="n">
        <f aca="false">H58*Inputs!H40</f>
        <v>37.8183695695279</v>
      </c>
      <c r="I60" s="102" t="n">
        <f aca="false">I58*Inputs!I40</f>
        <v>35.2471184154678</v>
      </c>
      <c r="J60" s="102" t="n">
        <f aca="false">J58*Inputs!J40</f>
        <v>32.9406871591423</v>
      </c>
      <c r="K60" s="102" t="n">
        <f aca="false">K58*Inputs!K40</f>
        <v>30.7851795918814</v>
      </c>
      <c r="L60" s="102" t="n">
        <f aca="false">L58*Inputs!L40</f>
        <v>28.849543757723</v>
      </c>
      <c r="M60" s="102" t="n">
        <f aca="false">M58*Inputs!M40</f>
        <v>26.8880783765998</v>
      </c>
      <c r="N60" s="102" t="n">
        <f aca="false">N58*Inputs!N40</f>
        <v>25.1286294577031</v>
      </c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3"/>
      <c r="DS60" s="103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  <c r="ED60" s="103"/>
      <c r="EE60" s="103"/>
      <c r="EF60" s="103"/>
      <c r="EG60" s="103"/>
      <c r="EH60" s="103"/>
      <c r="EI60" s="103"/>
      <c r="EJ60" s="103"/>
      <c r="EK60" s="103"/>
      <c r="EL60" s="103"/>
      <c r="EM60" s="103"/>
      <c r="EN60" s="103"/>
      <c r="EO60" s="103"/>
      <c r="EP60" s="103"/>
      <c r="EQ60" s="103"/>
      <c r="ER60" s="103"/>
      <c r="ES60" s="103"/>
      <c r="ET60" s="103"/>
      <c r="EU60" s="103"/>
      <c r="EV60" s="103"/>
      <c r="EW60" s="103"/>
      <c r="EX60" s="103"/>
      <c r="EY60" s="103"/>
      <c r="EZ60" s="103"/>
      <c r="FA60" s="103"/>
      <c r="FB60" s="103"/>
      <c r="FC60" s="103"/>
      <c r="FD60" s="103"/>
      <c r="FE60" s="103"/>
      <c r="FF60" s="103"/>
      <c r="FG60" s="103"/>
      <c r="FH60" s="103"/>
      <c r="FI60" s="103"/>
      <c r="FJ60" s="103"/>
      <c r="FK60" s="103"/>
      <c r="FL60" s="103"/>
      <c r="FM60" s="103"/>
      <c r="FN60" s="103"/>
      <c r="FO60" s="103"/>
      <c r="FP60" s="103"/>
      <c r="FQ60" s="103"/>
      <c r="FR60" s="103"/>
      <c r="FS60" s="103"/>
      <c r="FT60" s="103"/>
      <c r="FU60" s="103"/>
      <c r="FV60" s="103"/>
      <c r="FW60" s="103"/>
      <c r="FX60" s="103"/>
      <c r="FY60" s="103"/>
      <c r="FZ60" s="103"/>
      <c r="GA60" s="103"/>
      <c r="GB60" s="103"/>
      <c r="GC60" s="103"/>
      <c r="GD60" s="103"/>
      <c r="GE60" s="103"/>
      <c r="GF60" s="103"/>
      <c r="GG60" s="103"/>
      <c r="GH60" s="103"/>
      <c r="GI60" s="103"/>
      <c r="GJ60" s="103"/>
      <c r="GK60" s="103"/>
      <c r="GL60" s="103"/>
      <c r="GM60" s="103"/>
      <c r="GN60" s="103"/>
      <c r="GO60" s="103"/>
      <c r="GP60" s="103"/>
      <c r="GQ60" s="103"/>
      <c r="GR60" s="103"/>
      <c r="GS60" s="103"/>
      <c r="GT60" s="103"/>
      <c r="GU60" s="103"/>
      <c r="GV60" s="103"/>
      <c r="GW60" s="103"/>
      <c r="GX60" s="103"/>
      <c r="GY60" s="103"/>
      <c r="GZ60" s="103"/>
      <c r="HA60" s="103"/>
      <c r="HB60" s="103"/>
      <c r="HC60" s="103"/>
      <c r="HD60" s="103"/>
      <c r="HE60" s="103"/>
      <c r="HF60" s="103"/>
      <c r="HG60" s="103"/>
      <c r="HH60" s="103"/>
      <c r="HI60" s="103"/>
      <c r="HJ60" s="103"/>
      <c r="HK60" s="103"/>
      <c r="HL60" s="103"/>
      <c r="HM60" s="103"/>
      <c r="HN60" s="103"/>
      <c r="HO60" s="103"/>
      <c r="HP60" s="103"/>
      <c r="HQ60" s="103"/>
      <c r="HR60" s="103"/>
      <c r="HS60" s="103"/>
      <c r="HT60" s="103"/>
      <c r="HU60" s="103"/>
      <c r="HV60" s="103"/>
      <c r="HW60" s="103"/>
      <c r="HX60" s="103"/>
      <c r="HY60" s="103"/>
      <c r="HZ60" s="103"/>
      <c r="IA60" s="103"/>
      <c r="IB60" s="103"/>
      <c r="IC60" s="103"/>
      <c r="ID60" s="103"/>
      <c r="IE60" s="103"/>
      <c r="IF60" s="103"/>
      <c r="IG60" s="103"/>
      <c r="IH60" s="103"/>
      <c r="II60" s="103"/>
      <c r="IJ60" s="103"/>
      <c r="IK60" s="103"/>
      <c r="IL60" s="103"/>
      <c r="IM60" s="103"/>
      <c r="IN60" s="103"/>
      <c r="IO60" s="103"/>
      <c r="IP60" s="103"/>
      <c r="IQ60" s="103"/>
      <c r="IR60" s="103"/>
      <c r="IS60" s="103"/>
      <c r="IT60" s="103"/>
      <c r="IU60" s="103"/>
      <c r="IV60" s="103"/>
      <c r="IW60" s="103"/>
    </row>
    <row r="61" customFormat="false" ht="12.75" hidden="false" customHeight="false" outlineLevel="0" collapsed="false">
      <c r="A61" s="103"/>
      <c r="B61" s="103"/>
      <c r="C61" s="103"/>
      <c r="D61" s="104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03"/>
      <c r="CK61" s="103"/>
      <c r="CL61" s="103"/>
      <c r="CM61" s="103"/>
      <c r="CN61" s="103"/>
      <c r="CO61" s="103"/>
      <c r="CP61" s="103"/>
      <c r="CQ61" s="103"/>
      <c r="CR61" s="103"/>
      <c r="CS61" s="103"/>
      <c r="CT61" s="103"/>
      <c r="CU61" s="103"/>
      <c r="CV61" s="103"/>
      <c r="CW61" s="103"/>
      <c r="CX61" s="103"/>
      <c r="CY61" s="103"/>
      <c r="CZ61" s="103"/>
      <c r="DA61" s="103"/>
      <c r="DB61" s="103"/>
      <c r="DC61" s="103"/>
      <c r="DD61" s="103"/>
      <c r="DE61" s="103"/>
      <c r="DF61" s="103"/>
      <c r="DG61" s="103"/>
      <c r="DH61" s="103"/>
      <c r="DI61" s="103"/>
      <c r="DJ61" s="103"/>
      <c r="DK61" s="103"/>
      <c r="DL61" s="103"/>
      <c r="DM61" s="103"/>
      <c r="DN61" s="103"/>
      <c r="DO61" s="103"/>
      <c r="DP61" s="103"/>
      <c r="DQ61" s="103"/>
      <c r="DR61" s="103"/>
      <c r="DS61" s="103"/>
      <c r="DT61" s="103"/>
      <c r="DU61" s="103"/>
      <c r="DV61" s="103"/>
      <c r="DW61" s="103"/>
      <c r="DX61" s="103"/>
      <c r="DY61" s="103"/>
      <c r="DZ61" s="103"/>
      <c r="EA61" s="103"/>
      <c r="EB61" s="103"/>
      <c r="EC61" s="103"/>
      <c r="ED61" s="103"/>
      <c r="EE61" s="103"/>
      <c r="EF61" s="103"/>
      <c r="EG61" s="103"/>
      <c r="EH61" s="103"/>
      <c r="EI61" s="103"/>
      <c r="EJ61" s="103"/>
      <c r="EK61" s="103"/>
      <c r="EL61" s="103"/>
      <c r="EM61" s="103"/>
      <c r="EN61" s="103"/>
      <c r="EO61" s="103"/>
      <c r="EP61" s="103"/>
      <c r="EQ61" s="103"/>
      <c r="ER61" s="103"/>
      <c r="ES61" s="103"/>
      <c r="ET61" s="103"/>
      <c r="EU61" s="103"/>
      <c r="EV61" s="103"/>
      <c r="EW61" s="103"/>
      <c r="EX61" s="103"/>
      <c r="EY61" s="103"/>
      <c r="EZ61" s="103"/>
      <c r="FA61" s="103"/>
      <c r="FB61" s="103"/>
      <c r="FC61" s="103"/>
      <c r="FD61" s="103"/>
      <c r="FE61" s="103"/>
      <c r="FF61" s="103"/>
      <c r="FG61" s="103"/>
      <c r="FH61" s="103"/>
      <c r="FI61" s="103"/>
      <c r="FJ61" s="103"/>
      <c r="FK61" s="103"/>
      <c r="FL61" s="103"/>
      <c r="FM61" s="103"/>
      <c r="FN61" s="103"/>
      <c r="FO61" s="103"/>
      <c r="FP61" s="103"/>
      <c r="FQ61" s="103"/>
      <c r="FR61" s="103"/>
      <c r="FS61" s="103"/>
      <c r="FT61" s="103"/>
      <c r="FU61" s="103"/>
      <c r="FV61" s="103"/>
      <c r="FW61" s="103"/>
      <c r="FX61" s="103"/>
      <c r="FY61" s="103"/>
      <c r="FZ61" s="103"/>
      <c r="GA61" s="103"/>
      <c r="GB61" s="103"/>
      <c r="GC61" s="103"/>
      <c r="GD61" s="103"/>
      <c r="GE61" s="103"/>
      <c r="GF61" s="103"/>
      <c r="GG61" s="103"/>
      <c r="GH61" s="103"/>
      <c r="GI61" s="103"/>
      <c r="GJ61" s="103"/>
      <c r="GK61" s="103"/>
      <c r="GL61" s="103"/>
      <c r="GM61" s="103"/>
      <c r="GN61" s="103"/>
      <c r="GO61" s="103"/>
      <c r="GP61" s="103"/>
      <c r="GQ61" s="103"/>
      <c r="GR61" s="103"/>
      <c r="GS61" s="103"/>
      <c r="GT61" s="103"/>
      <c r="GU61" s="103"/>
      <c r="GV61" s="103"/>
      <c r="GW61" s="103"/>
      <c r="GX61" s="103"/>
      <c r="GY61" s="103"/>
      <c r="GZ61" s="103"/>
      <c r="HA61" s="103"/>
      <c r="HB61" s="103"/>
      <c r="HC61" s="103"/>
      <c r="HD61" s="103"/>
      <c r="HE61" s="103"/>
      <c r="HF61" s="103"/>
      <c r="HG61" s="103"/>
      <c r="HH61" s="103"/>
      <c r="HI61" s="103"/>
      <c r="HJ61" s="103"/>
      <c r="HK61" s="103"/>
      <c r="HL61" s="103"/>
      <c r="HM61" s="103"/>
      <c r="HN61" s="103"/>
      <c r="HO61" s="103"/>
      <c r="HP61" s="103"/>
      <c r="HQ61" s="103"/>
      <c r="HR61" s="103"/>
      <c r="HS61" s="103"/>
      <c r="HT61" s="103"/>
      <c r="HU61" s="103"/>
      <c r="HV61" s="103"/>
      <c r="HW61" s="103"/>
      <c r="HX61" s="103"/>
      <c r="HY61" s="103"/>
      <c r="HZ61" s="103"/>
      <c r="IA61" s="103"/>
      <c r="IB61" s="103"/>
      <c r="IC61" s="103"/>
      <c r="ID61" s="103"/>
      <c r="IE61" s="103"/>
      <c r="IF61" s="103"/>
      <c r="IG61" s="103"/>
      <c r="IH61" s="103"/>
      <c r="II61" s="103"/>
      <c r="IJ61" s="103"/>
      <c r="IK61" s="103"/>
      <c r="IL61" s="103"/>
      <c r="IM61" s="103"/>
      <c r="IN61" s="103"/>
      <c r="IO61" s="103"/>
      <c r="IP61" s="103"/>
      <c r="IQ61" s="103"/>
      <c r="IR61" s="103"/>
      <c r="IS61" s="103"/>
      <c r="IT61" s="103"/>
      <c r="IU61" s="103"/>
      <c r="IV61" s="103"/>
      <c r="IW61" s="103"/>
    </row>
    <row r="62" customFormat="false" ht="12.75" hidden="false" customHeight="false" outlineLevel="0" collapsed="false">
      <c r="A62" s="106" t="s">
        <v>109</v>
      </c>
      <c r="B62" s="77" t="s">
        <v>92</v>
      </c>
      <c r="C62" s="103"/>
      <c r="D62" s="104"/>
      <c r="E62" s="107" t="n">
        <v>0.424691706306001</v>
      </c>
      <c r="F62" s="107" t="n">
        <v>0.318951735876867</v>
      </c>
      <c r="G62" s="107" t="n">
        <v>0.26437306666592</v>
      </c>
      <c r="H62" s="107" t="n">
        <v>0.262035245728754</v>
      </c>
      <c r="I62" s="107" t="n">
        <v>0.263652250418294</v>
      </c>
      <c r="J62" s="107" t="n">
        <v>0.265301024227556</v>
      </c>
      <c r="K62" s="107" t="n">
        <v>0.268585674197331</v>
      </c>
      <c r="L62" s="107" t="n">
        <v>0.273869219378625</v>
      </c>
      <c r="M62" s="107" t="n">
        <v>0.279763701264304</v>
      </c>
      <c r="N62" s="107" t="n">
        <v>0.28566981915665</v>
      </c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03"/>
      <c r="CP62" s="103"/>
      <c r="CQ62" s="103"/>
      <c r="CR62" s="103"/>
      <c r="CS62" s="103"/>
      <c r="CT62" s="103"/>
      <c r="CU62" s="103"/>
      <c r="CV62" s="103"/>
      <c r="CW62" s="103"/>
      <c r="CX62" s="103"/>
      <c r="CY62" s="103"/>
      <c r="CZ62" s="103"/>
      <c r="DA62" s="103"/>
      <c r="DB62" s="103"/>
      <c r="DC62" s="103"/>
      <c r="DD62" s="103"/>
      <c r="DE62" s="103"/>
      <c r="DF62" s="103"/>
      <c r="DG62" s="103"/>
      <c r="DH62" s="103"/>
      <c r="DI62" s="103"/>
      <c r="DJ62" s="103"/>
      <c r="DK62" s="103"/>
      <c r="DL62" s="103"/>
      <c r="DM62" s="103"/>
      <c r="DN62" s="103"/>
      <c r="DO62" s="103"/>
      <c r="DP62" s="103"/>
      <c r="DQ62" s="103"/>
      <c r="DR62" s="103"/>
      <c r="DS62" s="103"/>
      <c r="DT62" s="103"/>
      <c r="DU62" s="103"/>
      <c r="DV62" s="103"/>
      <c r="DW62" s="103"/>
      <c r="DX62" s="103"/>
      <c r="DY62" s="103"/>
      <c r="DZ62" s="103"/>
      <c r="EA62" s="103"/>
      <c r="EB62" s="103"/>
      <c r="EC62" s="103"/>
      <c r="ED62" s="103"/>
      <c r="EE62" s="103"/>
      <c r="EF62" s="103"/>
      <c r="EG62" s="103"/>
      <c r="EH62" s="103"/>
      <c r="EI62" s="103"/>
      <c r="EJ62" s="103"/>
      <c r="EK62" s="103"/>
      <c r="EL62" s="103"/>
      <c r="EM62" s="103"/>
      <c r="EN62" s="103"/>
      <c r="EO62" s="103"/>
      <c r="EP62" s="103"/>
      <c r="EQ62" s="103"/>
      <c r="ER62" s="103"/>
      <c r="ES62" s="103"/>
      <c r="ET62" s="103"/>
      <c r="EU62" s="103"/>
      <c r="EV62" s="103"/>
      <c r="EW62" s="103"/>
      <c r="EX62" s="103"/>
      <c r="EY62" s="103"/>
      <c r="EZ62" s="103"/>
      <c r="FA62" s="103"/>
      <c r="FB62" s="103"/>
      <c r="FC62" s="103"/>
      <c r="FD62" s="103"/>
      <c r="FE62" s="103"/>
      <c r="FF62" s="103"/>
      <c r="FG62" s="103"/>
      <c r="FH62" s="103"/>
      <c r="FI62" s="103"/>
      <c r="FJ62" s="103"/>
      <c r="FK62" s="103"/>
      <c r="FL62" s="103"/>
      <c r="FM62" s="103"/>
      <c r="FN62" s="103"/>
      <c r="FO62" s="103"/>
      <c r="FP62" s="103"/>
      <c r="FQ62" s="103"/>
      <c r="FR62" s="103"/>
      <c r="FS62" s="103"/>
      <c r="FT62" s="103"/>
      <c r="FU62" s="103"/>
      <c r="FV62" s="103"/>
      <c r="FW62" s="103"/>
      <c r="FX62" s="103"/>
      <c r="FY62" s="103"/>
      <c r="FZ62" s="103"/>
      <c r="GA62" s="103"/>
      <c r="GB62" s="103"/>
      <c r="GC62" s="103"/>
      <c r="GD62" s="103"/>
      <c r="GE62" s="103"/>
      <c r="GF62" s="103"/>
      <c r="GG62" s="103"/>
      <c r="GH62" s="103"/>
      <c r="GI62" s="103"/>
      <c r="GJ62" s="103"/>
      <c r="GK62" s="103"/>
      <c r="GL62" s="103"/>
      <c r="GM62" s="103"/>
      <c r="GN62" s="103"/>
      <c r="GO62" s="103"/>
      <c r="GP62" s="103"/>
      <c r="GQ62" s="103"/>
      <c r="GR62" s="103"/>
      <c r="GS62" s="103"/>
      <c r="GT62" s="103"/>
      <c r="GU62" s="103"/>
      <c r="GV62" s="103"/>
      <c r="GW62" s="103"/>
      <c r="GX62" s="103"/>
      <c r="GY62" s="103"/>
      <c r="GZ62" s="103"/>
      <c r="HA62" s="103"/>
      <c r="HB62" s="103"/>
      <c r="HC62" s="103"/>
      <c r="HD62" s="103"/>
      <c r="HE62" s="103"/>
      <c r="HF62" s="103"/>
      <c r="HG62" s="103"/>
      <c r="HH62" s="103"/>
      <c r="HI62" s="103"/>
      <c r="HJ62" s="103"/>
      <c r="HK62" s="103"/>
      <c r="HL62" s="103"/>
      <c r="HM62" s="103"/>
      <c r="HN62" s="103"/>
      <c r="HO62" s="103"/>
      <c r="HP62" s="103"/>
      <c r="HQ62" s="103"/>
      <c r="HR62" s="103"/>
      <c r="HS62" s="103"/>
      <c r="HT62" s="103"/>
      <c r="HU62" s="103"/>
      <c r="HV62" s="103"/>
      <c r="HW62" s="103"/>
      <c r="HX62" s="103"/>
      <c r="HY62" s="103"/>
      <c r="HZ62" s="103"/>
      <c r="IA62" s="103"/>
      <c r="IB62" s="103"/>
      <c r="IC62" s="103"/>
      <c r="ID62" s="103"/>
      <c r="IE62" s="103"/>
      <c r="IF62" s="103"/>
      <c r="IG62" s="103"/>
      <c r="IH62" s="103"/>
      <c r="II62" s="103"/>
      <c r="IJ62" s="103"/>
      <c r="IK62" s="103"/>
      <c r="IL62" s="103"/>
      <c r="IM62" s="103"/>
      <c r="IN62" s="103"/>
      <c r="IO62" s="103"/>
      <c r="IP62" s="103"/>
      <c r="IQ62" s="103"/>
      <c r="IR62" s="103"/>
      <c r="IS62" s="103"/>
      <c r="IT62" s="103"/>
      <c r="IU62" s="103"/>
      <c r="IV62" s="103"/>
      <c r="IW62" s="103"/>
    </row>
    <row r="63" customFormat="false" ht="12.75" hidden="false" customHeight="false" outlineLevel="0" collapsed="false">
      <c r="A63" s="106" t="s">
        <v>110</v>
      </c>
      <c r="B63" s="77" t="s">
        <v>93</v>
      </c>
      <c r="C63" s="103"/>
      <c r="D63" s="104"/>
      <c r="E63" s="107" t="n">
        <v>0.551926143511905</v>
      </c>
      <c r="F63" s="107" t="n">
        <v>0.447363906374564</v>
      </c>
      <c r="G63" s="107" t="n">
        <v>0.432766789522592</v>
      </c>
      <c r="H63" s="107" t="n">
        <v>0.431732201847847</v>
      </c>
      <c r="I63" s="107" t="n">
        <v>0.432653974236272</v>
      </c>
      <c r="J63" s="107" t="n">
        <v>0.433621762561292</v>
      </c>
      <c r="K63" s="107" t="n">
        <v>0.403521533400703</v>
      </c>
      <c r="L63" s="107" t="n">
        <v>0.406004101186257</v>
      </c>
      <c r="M63" s="107" t="n">
        <v>0.410517412711801</v>
      </c>
      <c r="N63" s="107" t="n">
        <v>0.417443411728103</v>
      </c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  <c r="IV63" s="103"/>
      <c r="IW63" s="103"/>
    </row>
    <row r="64" customFormat="false" ht="12.75" hidden="false" customHeight="false" outlineLevel="0" collapsed="false">
      <c r="A64" s="103"/>
      <c r="B64" s="77" t="s">
        <v>94</v>
      </c>
      <c r="C64" s="103"/>
      <c r="D64" s="104"/>
      <c r="E64" s="107" t="n">
        <v>0.599079552227438</v>
      </c>
      <c r="F64" s="107" t="n">
        <v>0.50187462718887</v>
      </c>
      <c r="G64" s="107" t="n">
        <v>0.468759164893388</v>
      </c>
      <c r="H64" s="107" t="n">
        <v>0.462975138791097</v>
      </c>
      <c r="I64" s="107" t="n">
        <v>0.460014021863531</v>
      </c>
      <c r="J64" s="107" t="n">
        <v>0.457119303147645</v>
      </c>
      <c r="K64" s="107" t="n">
        <v>0.457643604301948</v>
      </c>
      <c r="L64" s="107" t="n">
        <v>0.462345643729834</v>
      </c>
      <c r="M64" s="107" t="n">
        <v>0.468324555320872</v>
      </c>
      <c r="N64" s="107" t="n">
        <v>0.47432778644108</v>
      </c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  <c r="IA64" s="103"/>
      <c r="IB64" s="103"/>
      <c r="IC64" s="103"/>
      <c r="ID64" s="103"/>
      <c r="IE64" s="103"/>
      <c r="IF64" s="103"/>
      <c r="IG64" s="103"/>
      <c r="IH64" s="103"/>
      <c r="II64" s="103"/>
      <c r="IJ64" s="103"/>
      <c r="IK64" s="103"/>
      <c r="IL64" s="103"/>
      <c r="IM64" s="103"/>
      <c r="IN64" s="103"/>
      <c r="IO64" s="103"/>
      <c r="IP64" s="103"/>
      <c r="IQ64" s="103"/>
      <c r="IR64" s="103"/>
      <c r="IS64" s="103"/>
      <c r="IT64" s="103"/>
      <c r="IU64" s="103"/>
      <c r="IV64" s="103"/>
      <c r="IW64" s="103"/>
    </row>
    <row r="65" customFormat="false" ht="12.75" hidden="false" customHeight="false" outlineLevel="0" collapsed="false">
      <c r="A65" s="103"/>
      <c r="B65" s="77" t="s">
        <v>95</v>
      </c>
      <c r="C65" s="103"/>
      <c r="D65" s="104"/>
      <c r="E65" s="107" t="n">
        <v>0.600746218894104</v>
      </c>
      <c r="F65" s="107" t="n">
        <v>0.50187462718887</v>
      </c>
      <c r="G65" s="107" t="n">
        <v>0.468759164893388</v>
      </c>
      <c r="H65" s="107" t="n">
        <v>0.462975138791097</v>
      </c>
      <c r="I65" s="107" t="n">
        <v>0.460014021863531</v>
      </c>
      <c r="J65" s="107" t="n">
        <v>0.457119303147645</v>
      </c>
      <c r="K65" s="107" t="n">
        <v>0.457643604301948</v>
      </c>
      <c r="L65" s="107" t="n">
        <v>0.462345643729834</v>
      </c>
      <c r="M65" s="107" t="n">
        <v>0.468324555320872</v>
      </c>
      <c r="N65" s="107" t="n">
        <v>0.47432778644108</v>
      </c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103"/>
      <c r="BO65" s="103"/>
      <c r="BP65" s="103"/>
      <c r="BQ65" s="103"/>
      <c r="BR65" s="103"/>
      <c r="BS65" s="103"/>
      <c r="BT65" s="103"/>
      <c r="BU65" s="103"/>
      <c r="BV65" s="103"/>
      <c r="BW65" s="103"/>
      <c r="BX65" s="103"/>
      <c r="BY65" s="103"/>
      <c r="BZ65" s="103"/>
      <c r="CA65" s="103"/>
      <c r="CB65" s="103"/>
      <c r="CC65" s="103"/>
      <c r="CD65" s="103"/>
      <c r="CE65" s="103"/>
      <c r="CF65" s="103"/>
      <c r="CG65" s="103"/>
      <c r="CH65" s="103"/>
      <c r="CI65" s="103"/>
      <c r="CJ65" s="103"/>
      <c r="CK65" s="103"/>
      <c r="CL65" s="103"/>
      <c r="CM65" s="103"/>
      <c r="CN65" s="103"/>
      <c r="CO65" s="103"/>
      <c r="CP65" s="103"/>
      <c r="CQ65" s="103"/>
      <c r="CR65" s="103"/>
      <c r="CS65" s="103"/>
      <c r="CT65" s="103"/>
      <c r="CU65" s="103"/>
      <c r="CV65" s="103"/>
      <c r="CW65" s="103"/>
      <c r="CX65" s="103"/>
      <c r="CY65" s="103"/>
      <c r="CZ65" s="103"/>
      <c r="DA65" s="103"/>
      <c r="DB65" s="103"/>
      <c r="DC65" s="103"/>
      <c r="DD65" s="103"/>
      <c r="DE65" s="103"/>
      <c r="DF65" s="103"/>
      <c r="DG65" s="103"/>
      <c r="DH65" s="103"/>
      <c r="DI65" s="103"/>
      <c r="DJ65" s="103"/>
      <c r="DK65" s="103"/>
      <c r="DL65" s="103"/>
      <c r="DM65" s="103"/>
      <c r="DN65" s="103"/>
      <c r="DO65" s="103"/>
      <c r="DP65" s="103"/>
      <c r="DQ65" s="103"/>
      <c r="DR65" s="103"/>
      <c r="DS65" s="103"/>
      <c r="DT65" s="103"/>
      <c r="DU65" s="103"/>
      <c r="DV65" s="103"/>
      <c r="DW65" s="103"/>
      <c r="DX65" s="103"/>
      <c r="DY65" s="103"/>
      <c r="DZ65" s="103"/>
      <c r="EA65" s="103"/>
      <c r="EB65" s="103"/>
      <c r="EC65" s="103"/>
      <c r="ED65" s="103"/>
      <c r="EE65" s="103"/>
      <c r="EF65" s="103"/>
      <c r="EG65" s="103"/>
      <c r="EH65" s="103"/>
      <c r="EI65" s="103"/>
      <c r="EJ65" s="103"/>
      <c r="EK65" s="103"/>
      <c r="EL65" s="103"/>
      <c r="EM65" s="103"/>
      <c r="EN65" s="103"/>
      <c r="EO65" s="103"/>
      <c r="EP65" s="103"/>
      <c r="EQ65" s="103"/>
      <c r="ER65" s="103"/>
      <c r="ES65" s="103"/>
      <c r="ET65" s="103"/>
      <c r="EU65" s="103"/>
      <c r="EV65" s="103"/>
      <c r="EW65" s="103"/>
      <c r="EX65" s="103"/>
      <c r="EY65" s="103"/>
      <c r="EZ65" s="103"/>
      <c r="FA65" s="103"/>
      <c r="FB65" s="103"/>
      <c r="FC65" s="103"/>
      <c r="FD65" s="103"/>
      <c r="FE65" s="103"/>
      <c r="FF65" s="103"/>
      <c r="FG65" s="103"/>
      <c r="FH65" s="103"/>
      <c r="FI65" s="103"/>
      <c r="FJ65" s="103"/>
      <c r="FK65" s="103"/>
      <c r="FL65" s="103"/>
      <c r="FM65" s="103"/>
      <c r="FN65" s="103"/>
      <c r="FO65" s="103"/>
      <c r="FP65" s="103"/>
      <c r="FQ65" s="103"/>
      <c r="FR65" s="103"/>
      <c r="FS65" s="103"/>
      <c r="FT65" s="103"/>
      <c r="FU65" s="103"/>
      <c r="FV65" s="103"/>
      <c r="FW65" s="103"/>
      <c r="FX65" s="103"/>
      <c r="FY65" s="103"/>
      <c r="FZ65" s="103"/>
      <c r="GA65" s="103"/>
      <c r="GB65" s="103"/>
      <c r="GC65" s="103"/>
      <c r="GD65" s="103"/>
      <c r="GE65" s="103"/>
      <c r="GF65" s="103"/>
      <c r="GG65" s="103"/>
      <c r="GH65" s="103"/>
      <c r="GI65" s="103"/>
      <c r="GJ65" s="103"/>
      <c r="GK65" s="103"/>
      <c r="GL65" s="103"/>
      <c r="GM65" s="103"/>
      <c r="GN65" s="103"/>
      <c r="GO65" s="103"/>
      <c r="GP65" s="103"/>
      <c r="GQ65" s="103"/>
      <c r="GR65" s="103"/>
      <c r="GS65" s="103"/>
      <c r="GT65" s="103"/>
      <c r="GU65" s="103"/>
      <c r="GV65" s="103"/>
      <c r="GW65" s="103"/>
      <c r="GX65" s="103"/>
      <c r="GY65" s="103"/>
      <c r="GZ65" s="103"/>
      <c r="HA65" s="103"/>
      <c r="HB65" s="103"/>
      <c r="HC65" s="103"/>
      <c r="HD65" s="103"/>
      <c r="HE65" s="103"/>
      <c r="HF65" s="103"/>
      <c r="HG65" s="103"/>
      <c r="HH65" s="103"/>
      <c r="HI65" s="103"/>
      <c r="HJ65" s="103"/>
      <c r="HK65" s="103"/>
      <c r="HL65" s="103"/>
      <c r="HM65" s="103"/>
      <c r="HN65" s="103"/>
      <c r="HO65" s="103"/>
      <c r="HP65" s="103"/>
      <c r="HQ65" s="103"/>
      <c r="HR65" s="103"/>
      <c r="HS65" s="103"/>
      <c r="HT65" s="103"/>
      <c r="HU65" s="103"/>
      <c r="HV65" s="103"/>
      <c r="HW65" s="103"/>
      <c r="HX65" s="103"/>
      <c r="HY65" s="103"/>
      <c r="HZ65" s="103"/>
      <c r="IA65" s="103"/>
      <c r="IB65" s="103"/>
      <c r="IC65" s="103"/>
      <c r="ID65" s="103"/>
      <c r="IE65" s="103"/>
      <c r="IF65" s="103"/>
      <c r="IG65" s="103"/>
      <c r="IH65" s="103"/>
      <c r="II65" s="103"/>
      <c r="IJ65" s="103"/>
      <c r="IK65" s="103"/>
      <c r="IL65" s="103"/>
      <c r="IM65" s="103"/>
      <c r="IN65" s="103"/>
      <c r="IO65" s="103"/>
      <c r="IP65" s="103"/>
      <c r="IQ65" s="103"/>
      <c r="IR65" s="103"/>
      <c r="IS65" s="103"/>
      <c r="IT65" s="103"/>
      <c r="IU65" s="103"/>
      <c r="IV65" s="103"/>
      <c r="IW65" s="103"/>
    </row>
    <row r="66" customFormat="false" ht="12.75" hidden="false" customHeight="false" outlineLevel="0" collapsed="false">
      <c r="A66" s="103"/>
      <c r="B66" s="77" t="s">
        <v>96</v>
      </c>
      <c r="C66" s="103"/>
      <c r="D66" s="104"/>
      <c r="E66" s="107" t="n">
        <v>0.638919598749239</v>
      </c>
      <c r="F66" s="107" t="n">
        <v>0.531171850013276</v>
      </c>
      <c r="G66" s="107" t="n">
        <v>0.504024396512597</v>
      </c>
      <c r="H66" s="107" t="n">
        <v>0.49300378576071</v>
      </c>
      <c r="I66" s="107" t="n">
        <v>0.485496842785679</v>
      </c>
      <c r="J66" s="107" t="n">
        <v>0.478072545493659</v>
      </c>
      <c r="K66" s="107" t="n">
        <v>0.474903893425325</v>
      </c>
      <c r="L66" s="107" t="n">
        <v>0.476935261422623</v>
      </c>
      <c r="M66" s="107" t="n">
        <v>0.480555948911671</v>
      </c>
      <c r="N66" s="107" t="n">
        <v>0.484206906856021</v>
      </c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103"/>
      <c r="BI66" s="103"/>
      <c r="BJ66" s="103"/>
      <c r="BK66" s="103"/>
      <c r="BL66" s="103"/>
      <c r="BM66" s="103"/>
      <c r="BN66" s="103"/>
      <c r="BO66" s="103"/>
      <c r="BP66" s="103"/>
      <c r="BQ66" s="103"/>
      <c r="BR66" s="103"/>
      <c r="BS66" s="103"/>
      <c r="BT66" s="103"/>
      <c r="BU66" s="103"/>
      <c r="BV66" s="103"/>
      <c r="BW66" s="103"/>
      <c r="BX66" s="103"/>
      <c r="BY66" s="103"/>
      <c r="BZ66" s="103"/>
      <c r="CA66" s="103"/>
      <c r="CB66" s="103"/>
      <c r="CC66" s="103"/>
      <c r="CD66" s="103"/>
      <c r="CE66" s="103"/>
      <c r="CF66" s="103"/>
      <c r="CG66" s="103"/>
      <c r="CH66" s="103"/>
      <c r="CI66" s="103"/>
      <c r="CJ66" s="103"/>
      <c r="CK66" s="103"/>
      <c r="CL66" s="103"/>
      <c r="CM66" s="103"/>
      <c r="CN66" s="103"/>
      <c r="CO66" s="103"/>
      <c r="CP66" s="103"/>
      <c r="CQ66" s="103"/>
      <c r="CR66" s="103"/>
      <c r="CS66" s="103"/>
      <c r="CT66" s="103"/>
      <c r="CU66" s="103"/>
      <c r="CV66" s="103"/>
      <c r="CW66" s="103"/>
      <c r="CX66" s="103"/>
      <c r="CY66" s="103"/>
      <c r="CZ66" s="103"/>
      <c r="DA66" s="103"/>
      <c r="DB66" s="103"/>
      <c r="DC66" s="103"/>
      <c r="DD66" s="103"/>
      <c r="DE66" s="103"/>
      <c r="DF66" s="103"/>
      <c r="DG66" s="103"/>
      <c r="DH66" s="103"/>
      <c r="DI66" s="103"/>
      <c r="DJ66" s="103"/>
      <c r="DK66" s="103"/>
      <c r="DL66" s="103"/>
      <c r="DM66" s="103"/>
      <c r="DN66" s="103"/>
      <c r="DO66" s="103"/>
      <c r="DP66" s="103"/>
      <c r="DQ66" s="103"/>
      <c r="DR66" s="103"/>
      <c r="DS66" s="103"/>
      <c r="DT66" s="103"/>
      <c r="DU66" s="103"/>
      <c r="DV66" s="103"/>
      <c r="DW66" s="103"/>
      <c r="DX66" s="103"/>
      <c r="DY66" s="103"/>
      <c r="DZ66" s="103"/>
      <c r="EA66" s="103"/>
      <c r="EB66" s="103"/>
      <c r="EC66" s="103"/>
      <c r="ED66" s="103"/>
      <c r="EE66" s="103"/>
      <c r="EF66" s="103"/>
      <c r="EG66" s="103"/>
      <c r="EH66" s="103"/>
      <c r="EI66" s="103"/>
      <c r="EJ66" s="103"/>
      <c r="EK66" s="103"/>
      <c r="EL66" s="103"/>
      <c r="EM66" s="103"/>
      <c r="EN66" s="103"/>
      <c r="EO66" s="103"/>
      <c r="EP66" s="103"/>
      <c r="EQ66" s="103"/>
      <c r="ER66" s="103"/>
      <c r="ES66" s="103"/>
      <c r="ET66" s="103"/>
      <c r="EU66" s="103"/>
      <c r="EV66" s="103"/>
      <c r="EW66" s="103"/>
      <c r="EX66" s="103"/>
      <c r="EY66" s="103"/>
      <c r="EZ66" s="103"/>
      <c r="FA66" s="103"/>
      <c r="FB66" s="103"/>
      <c r="FC66" s="103"/>
      <c r="FD66" s="103"/>
      <c r="FE66" s="103"/>
      <c r="FF66" s="103"/>
      <c r="FG66" s="103"/>
      <c r="FH66" s="103"/>
      <c r="FI66" s="103"/>
      <c r="FJ66" s="103"/>
      <c r="FK66" s="103"/>
      <c r="FL66" s="103"/>
      <c r="FM66" s="103"/>
      <c r="FN66" s="103"/>
      <c r="FO66" s="103"/>
      <c r="FP66" s="103"/>
      <c r="FQ66" s="103"/>
      <c r="FR66" s="103"/>
      <c r="FS66" s="103"/>
      <c r="FT66" s="103"/>
      <c r="FU66" s="103"/>
      <c r="FV66" s="103"/>
      <c r="FW66" s="103"/>
      <c r="FX66" s="103"/>
      <c r="FY66" s="103"/>
      <c r="FZ66" s="103"/>
      <c r="GA66" s="103"/>
      <c r="GB66" s="103"/>
      <c r="GC66" s="103"/>
      <c r="GD66" s="103"/>
      <c r="GE66" s="103"/>
      <c r="GF66" s="103"/>
      <c r="GG66" s="103"/>
      <c r="GH66" s="103"/>
      <c r="GI66" s="103"/>
      <c r="GJ66" s="103"/>
      <c r="GK66" s="103"/>
      <c r="GL66" s="103"/>
      <c r="GM66" s="103"/>
      <c r="GN66" s="103"/>
      <c r="GO66" s="103"/>
      <c r="GP66" s="103"/>
      <c r="GQ66" s="103"/>
      <c r="GR66" s="103"/>
      <c r="GS66" s="103"/>
      <c r="GT66" s="103"/>
      <c r="GU66" s="103"/>
      <c r="GV66" s="103"/>
      <c r="GW66" s="103"/>
      <c r="GX66" s="103"/>
      <c r="GY66" s="103"/>
      <c r="GZ66" s="103"/>
      <c r="HA66" s="103"/>
      <c r="HB66" s="103"/>
      <c r="HC66" s="103"/>
      <c r="HD66" s="103"/>
      <c r="HE66" s="103"/>
      <c r="HF66" s="103"/>
      <c r="HG66" s="103"/>
      <c r="HH66" s="103"/>
      <c r="HI66" s="103"/>
      <c r="HJ66" s="103"/>
      <c r="HK66" s="103"/>
      <c r="HL66" s="103"/>
      <c r="HM66" s="103"/>
      <c r="HN66" s="103"/>
      <c r="HO66" s="103"/>
      <c r="HP66" s="103"/>
      <c r="HQ66" s="103"/>
      <c r="HR66" s="103"/>
      <c r="HS66" s="103"/>
      <c r="HT66" s="103"/>
      <c r="HU66" s="103"/>
      <c r="HV66" s="103"/>
      <c r="HW66" s="103"/>
      <c r="HX66" s="103"/>
      <c r="HY66" s="103"/>
      <c r="HZ66" s="103"/>
      <c r="IA66" s="103"/>
      <c r="IB66" s="103"/>
      <c r="IC66" s="103"/>
      <c r="ID66" s="103"/>
      <c r="IE66" s="103"/>
      <c r="IF66" s="103"/>
      <c r="IG66" s="103"/>
      <c r="IH66" s="103"/>
      <c r="II66" s="103"/>
      <c r="IJ66" s="103"/>
      <c r="IK66" s="103"/>
      <c r="IL66" s="103"/>
      <c r="IM66" s="103"/>
      <c r="IN66" s="103"/>
      <c r="IO66" s="103"/>
      <c r="IP66" s="103"/>
      <c r="IQ66" s="103"/>
      <c r="IR66" s="103"/>
      <c r="IS66" s="103"/>
      <c r="IT66" s="103"/>
      <c r="IU66" s="103"/>
      <c r="IV66" s="103"/>
      <c r="IW66" s="103"/>
    </row>
    <row r="67" customFormat="false" ht="12.75" hidden="false" customHeight="false" outlineLevel="0" collapsed="false">
      <c r="A67" s="103"/>
      <c r="B67" s="77" t="s">
        <v>97</v>
      </c>
      <c r="C67" s="103"/>
      <c r="D67" s="104"/>
      <c r="E67" s="107" t="n">
        <v>0.638919598749239</v>
      </c>
      <c r="F67" s="107" t="n">
        <v>0.531171850013276</v>
      </c>
      <c r="G67" s="107" t="n">
        <v>0.504024396512597</v>
      </c>
      <c r="H67" s="107" t="n">
        <v>0.49300378576071</v>
      </c>
      <c r="I67" s="107" t="n">
        <v>0.485496842785679</v>
      </c>
      <c r="J67" s="107" t="n">
        <v>0.478072545493659</v>
      </c>
      <c r="K67" s="107" t="n">
        <v>0.474903893425325</v>
      </c>
      <c r="L67" s="107" t="n">
        <v>0.476935261422623</v>
      </c>
      <c r="M67" s="107" t="n">
        <v>0.480555948911671</v>
      </c>
      <c r="N67" s="107" t="n">
        <v>0.484206906856021</v>
      </c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103"/>
      <c r="BI67" s="103"/>
      <c r="BJ67" s="103"/>
      <c r="BK67" s="103"/>
      <c r="BL67" s="103"/>
      <c r="BM67" s="103"/>
      <c r="BN67" s="103"/>
      <c r="BO67" s="103"/>
      <c r="BP67" s="103"/>
      <c r="BQ67" s="103"/>
      <c r="BR67" s="103"/>
      <c r="BS67" s="103"/>
      <c r="BT67" s="103"/>
      <c r="BU67" s="103"/>
      <c r="BV67" s="103"/>
      <c r="BW67" s="103"/>
      <c r="BX67" s="103"/>
      <c r="BY67" s="103"/>
      <c r="BZ67" s="103"/>
      <c r="CA67" s="103"/>
      <c r="CB67" s="103"/>
      <c r="CC67" s="103"/>
      <c r="CD67" s="103"/>
      <c r="CE67" s="103"/>
      <c r="CF67" s="103"/>
      <c r="CG67" s="103"/>
      <c r="CH67" s="103"/>
      <c r="CI67" s="103"/>
      <c r="CJ67" s="103"/>
      <c r="CK67" s="103"/>
      <c r="CL67" s="103"/>
      <c r="CM67" s="103"/>
      <c r="CN67" s="103"/>
      <c r="CO67" s="103"/>
      <c r="CP67" s="103"/>
      <c r="CQ67" s="103"/>
      <c r="CR67" s="103"/>
      <c r="CS67" s="103"/>
      <c r="CT67" s="103"/>
      <c r="CU67" s="103"/>
      <c r="CV67" s="103"/>
      <c r="CW67" s="103"/>
      <c r="CX67" s="103"/>
      <c r="CY67" s="103"/>
      <c r="CZ67" s="103"/>
      <c r="DA67" s="103"/>
      <c r="DB67" s="103"/>
      <c r="DC67" s="103"/>
      <c r="DD67" s="103"/>
      <c r="DE67" s="103"/>
      <c r="DF67" s="103"/>
      <c r="DG67" s="103"/>
      <c r="DH67" s="103"/>
      <c r="DI67" s="103"/>
      <c r="DJ67" s="103"/>
      <c r="DK67" s="103"/>
      <c r="DL67" s="103"/>
      <c r="DM67" s="103"/>
      <c r="DN67" s="103"/>
      <c r="DO67" s="103"/>
      <c r="DP67" s="103"/>
      <c r="DQ67" s="103"/>
      <c r="DR67" s="103"/>
      <c r="DS67" s="103"/>
      <c r="DT67" s="103"/>
      <c r="DU67" s="103"/>
      <c r="DV67" s="103"/>
      <c r="DW67" s="103"/>
      <c r="DX67" s="103"/>
      <c r="DY67" s="103"/>
      <c r="DZ67" s="103"/>
      <c r="EA67" s="103"/>
      <c r="EB67" s="103"/>
      <c r="EC67" s="103"/>
      <c r="ED67" s="103"/>
      <c r="EE67" s="103"/>
      <c r="EF67" s="103"/>
      <c r="EG67" s="103"/>
      <c r="EH67" s="103"/>
      <c r="EI67" s="103"/>
      <c r="EJ67" s="103"/>
      <c r="EK67" s="103"/>
      <c r="EL67" s="103"/>
      <c r="EM67" s="103"/>
      <c r="EN67" s="103"/>
      <c r="EO67" s="103"/>
      <c r="EP67" s="103"/>
      <c r="EQ67" s="103"/>
      <c r="ER67" s="103"/>
      <c r="ES67" s="103"/>
      <c r="ET67" s="103"/>
      <c r="EU67" s="103"/>
      <c r="EV67" s="103"/>
      <c r="EW67" s="103"/>
      <c r="EX67" s="103"/>
      <c r="EY67" s="103"/>
      <c r="EZ67" s="103"/>
      <c r="FA67" s="103"/>
      <c r="FB67" s="103"/>
      <c r="FC67" s="103"/>
      <c r="FD67" s="103"/>
      <c r="FE67" s="103"/>
      <c r="FF67" s="103"/>
      <c r="FG67" s="103"/>
      <c r="FH67" s="103"/>
      <c r="FI67" s="103"/>
      <c r="FJ67" s="103"/>
      <c r="FK67" s="103"/>
      <c r="FL67" s="103"/>
      <c r="FM67" s="103"/>
      <c r="FN67" s="103"/>
      <c r="FO67" s="103"/>
      <c r="FP67" s="103"/>
      <c r="FQ67" s="103"/>
      <c r="FR67" s="103"/>
      <c r="FS67" s="103"/>
      <c r="FT67" s="103"/>
      <c r="FU67" s="103"/>
      <c r="FV67" s="103"/>
      <c r="FW67" s="103"/>
      <c r="FX67" s="103"/>
      <c r="FY67" s="103"/>
      <c r="FZ67" s="103"/>
      <c r="GA67" s="103"/>
      <c r="GB67" s="103"/>
      <c r="GC67" s="103"/>
      <c r="GD67" s="103"/>
      <c r="GE67" s="103"/>
      <c r="GF67" s="103"/>
      <c r="GG67" s="103"/>
      <c r="GH67" s="103"/>
      <c r="GI67" s="103"/>
      <c r="GJ67" s="103"/>
      <c r="GK67" s="103"/>
      <c r="GL67" s="103"/>
      <c r="GM67" s="103"/>
      <c r="GN67" s="103"/>
      <c r="GO67" s="103"/>
      <c r="GP67" s="103"/>
      <c r="GQ67" s="103"/>
      <c r="GR67" s="103"/>
      <c r="GS67" s="103"/>
      <c r="GT67" s="103"/>
      <c r="GU67" s="103"/>
      <c r="GV67" s="103"/>
      <c r="GW67" s="103"/>
      <c r="GX67" s="103"/>
      <c r="GY67" s="103"/>
      <c r="GZ67" s="103"/>
      <c r="HA67" s="103"/>
      <c r="HB67" s="103"/>
      <c r="HC67" s="103"/>
      <c r="HD67" s="103"/>
      <c r="HE67" s="103"/>
      <c r="HF67" s="103"/>
      <c r="HG67" s="103"/>
      <c r="HH67" s="103"/>
      <c r="HI67" s="103"/>
      <c r="HJ67" s="103"/>
      <c r="HK67" s="103"/>
      <c r="HL67" s="103"/>
      <c r="HM67" s="103"/>
      <c r="HN67" s="103"/>
      <c r="HO67" s="103"/>
      <c r="HP67" s="103"/>
      <c r="HQ67" s="103"/>
      <c r="HR67" s="103"/>
      <c r="HS67" s="103"/>
      <c r="HT67" s="103"/>
      <c r="HU67" s="103"/>
      <c r="HV67" s="103"/>
      <c r="HW67" s="103"/>
      <c r="HX67" s="103"/>
      <c r="HY67" s="103"/>
      <c r="HZ67" s="103"/>
      <c r="IA67" s="103"/>
      <c r="IB67" s="103"/>
      <c r="IC67" s="103"/>
      <c r="ID67" s="103"/>
      <c r="IE67" s="103"/>
      <c r="IF67" s="103"/>
      <c r="IG67" s="103"/>
      <c r="IH67" s="103"/>
      <c r="II67" s="103"/>
      <c r="IJ67" s="103"/>
      <c r="IK67" s="103"/>
      <c r="IL67" s="103"/>
      <c r="IM67" s="103"/>
      <c r="IN67" s="103"/>
      <c r="IO67" s="103"/>
      <c r="IP67" s="103"/>
      <c r="IQ67" s="103"/>
      <c r="IR67" s="103"/>
      <c r="IS67" s="103"/>
      <c r="IT67" s="103"/>
      <c r="IU67" s="103"/>
      <c r="IV67" s="103"/>
      <c r="IW67" s="103"/>
    </row>
    <row r="68" customFormat="false" ht="12.75" hidden="false" customHeight="false" outlineLevel="0" collapsed="false">
      <c r="A68" s="103"/>
      <c r="B68" s="77" t="s">
        <v>98</v>
      </c>
      <c r="C68" s="103"/>
      <c r="D68" s="104"/>
      <c r="E68" s="107" t="n">
        <v>0.638919598749239</v>
      </c>
      <c r="F68" s="107" t="n">
        <v>0.531171850013276</v>
      </c>
      <c r="G68" s="107" t="n">
        <v>0.504024396512597</v>
      </c>
      <c r="H68" s="107" t="n">
        <v>0.49300378576071</v>
      </c>
      <c r="I68" s="107" t="n">
        <v>0.485496842785679</v>
      </c>
      <c r="J68" s="107" t="n">
        <v>0.478072545493659</v>
      </c>
      <c r="K68" s="107" t="n">
        <v>0.474903893425325</v>
      </c>
      <c r="L68" s="107" t="n">
        <v>0.476935261422623</v>
      </c>
      <c r="M68" s="107" t="n">
        <v>0.480555948911671</v>
      </c>
      <c r="N68" s="107" t="n">
        <v>0.484206906856021</v>
      </c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103"/>
      <c r="BO68" s="103"/>
      <c r="BP68" s="103"/>
      <c r="BQ68" s="103"/>
      <c r="BR68" s="103"/>
      <c r="BS68" s="103"/>
      <c r="BT68" s="103"/>
      <c r="BU68" s="103"/>
      <c r="BV68" s="103"/>
      <c r="BW68" s="103"/>
      <c r="BX68" s="103"/>
      <c r="BY68" s="103"/>
      <c r="BZ68" s="103"/>
      <c r="CA68" s="103"/>
      <c r="CB68" s="103"/>
      <c r="CC68" s="103"/>
      <c r="CD68" s="103"/>
      <c r="CE68" s="103"/>
      <c r="CF68" s="103"/>
      <c r="CG68" s="103"/>
      <c r="CH68" s="103"/>
      <c r="CI68" s="103"/>
      <c r="CJ68" s="103"/>
      <c r="CK68" s="103"/>
      <c r="CL68" s="103"/>
      <c r="CM68" s="103"/>
      <c r="CN68" s="103"/>
      <c r="CO68" s="103"/>
      <c r="CP68" s="103"/>
      <c r="CQ68" s="103"/>
      <c r="CR68" s="103"/>
      <c r="CS68" s="103"/>
      <c r="CT68" s="103"/>
      <c r="CU68" s="103"/>
      <c r="CV68" s="103"/>
      <c r="CW68" s="103"/>
      <c r="CX68" s="103"/>
      <c r="CY68" s="103"/>
      <c r="CZ68" s="103"/>
      <c r="DA68" s="103"/>
      <c r="DB68" s="103"/>
      <c r="DC68" s="103"/>
      <c r="DD68" s="103"/>
      <c r="DE68" s="103"/>
      <c r="DF68" s="103"/>
      <c r="DG68" s="103"/>
      <c r="DH68" s="103"/>
      <c r="DI68" s="103"/>
      <c r="DJ68" s="103"/>
      <c r="DK68" s="103"/>
      <c r="DL68" s="103"/>
      <c r="DM68" s="103"/>
      <c r="DN68" s="103"/>
      <c r="DO68" s="103"/>
      <c r="DP68" s="103"/>
      <c r="DQ68" s="103"/>
      <c r="DR68" s="103"/>
      <c r="DS68" s="103"/>
      <c r="DT68" s="103"/>
      <c r="DU68" s="103"/>
      <c r="DV68" s="103"/>
      <c r="DW68" s="103"/>
      <c r="DX68" s="103"/>
      <c r="DY68" s="103"/>
      <c r="DZ68" s="103"/>
      <c r="EA68" s="103"/>
      <c r="EB68" s="103"/>
      <c r="EC68" s="103"/>
      <c r="ED68" s="103"/>
      <c r="EE68" s="103"/>
      <c r="EF68" s="103"/>
      <c r="EG68" s="103"/>
      <c r="EH68" s="103"/>
      <c r="EI68" s="103"/>
      <c r="EJ68" s="103"/>
      <c r="EK68" s="103"/>
      <c r="EL68" s="103"/>
      <c r="EM68" s="103"/>
      <c r="EN68" s="103"/>
      <c r="EO68" s="103"/>
      <c r="EP68" s="103"/>
      <c r="EQ68" s="103"/>
      <c r="ER68" s="103"/>
      <c r="ES68" s="103"/>
      <c r="ET68" s="103"/>
      <c r="EU68" s="103"/>
      <c r="EV68" s="103"/>
      <c r="EW68" s="103"/>
      <c r="EX68" s="103"/>
      <c r="EY68" s="103"/>
      <c r="EZ68" s="103"/>
      <c r="FA68" s="103"/>
      <c r="FB68" s="103"/>
      <c r="FC68" s="103"/>
      <c r="FD68" s="103"/>
      <c r="FE68" s="103"/>
      <c r="FF68" s="103"/>
      <c r="FG68" s="103"/>
      <c r="FH68" s="103"/>
      <c r="FI68" s="103"/>
      <c r="FJ68" s="103"/>
      <c r="FK68" s="103"/>
      <c r="FL68" s="103"/>
      <c r="FM68" s="103"/>
      <c r="FN68" s="103"/>
      <c r="FO68" s="103"/>
      <c r="FP68" s="103"/>
      <c r="FQ68" s="103"/>
      <c r="FR68" s="103"/>
      <c r="FS68" s="103"/>
      <c r="FT68" s="103"/>
      <c r="FU68" s="103"/>
      <c r="FV68" s="103"/>
      <c r="FW68" s="103"/>
      <c r="FX68" s="103"/>
      <c r="FY68" s="103"/>
      <c r="FZ68" s="103"/>
      <c r="GA68" s="103"/>
      <c r="GB68" s="103"/>
      <c r="GC68" s="103"/>
      <c r="GD68" s="103"/>
      <c r="GE68" s="103"/>
      <c r="GF68" s="103"/>
      <c r="GG68" s="103"/>
      <c r="GH68" s="103"/>
      <c r="GI68" s="103"/>
      <c r="GJ68" s="103"/>
      <c r="GK68" s="103"/>
      <c r="GL68" s="103"/>
      <c r="GM68" s="103"/>
      <c r="GN68" s="103"/>
      <c r="GO68" s="103"/>
      <c r="GP68" s="103"/>
      <c r="GQ68" s="103"/>
      <c r="GR68" s="103"/>
      <c r="GS68" s="103"/>
      <c r="GT68" s="103"/>
      <c r="GU68" s="103"/>
      <c r="GV68" s="103"/>
      <c r="GW68" s="103"/>
      <c r="GX68" s="103"/>
      <c r="GY68" s="103"/>
      <c r="GZ68" s="103"/>
      <c r="HA68" s="103"/>
      <c r="HB68" s="103"/>
      <c r="HC68" s="103"/>
      <c r="HD68" s="103"/>
      <c r="HE68" s="103"/>
      <c r="HF68" s="103"/>
      <c r="HG68" s="103"/>
      <c r="HH68" s="103"/>
      <c r="HI68" s="103"/>
      <c r="HJ68" s="103"/>
      <c r="HK68" s="103"/>
      <c r="HL68" s="103"/>
      <c r="HM68" s="103"/>
      <c r="HN68" s="103"/>
      <c r="HO68" s="103"/>
      <c r="HP68" s="103"/>
      <c r="HQ68" s="103"/>
      <c r="HR68" s="103"/>
      <c r="HS68" s="103"/>
      <c r="HT68" s="103"/>
      <c r="HU68" s="103"/>
      <c r="HV68" s="103"/>
      <c r="HW68" s="103"/>
      <c r="HX68" s="103"/>
      <c r="HY68" s="103"/>
      <c r="HZ68" s="103"/>
      <c r="IA68" s="103"/>
      <c r="IB68" s="103"/>
      <c r="IC68" s="103"/>
      <c r="ID68" s="103"/>
      <c r="IE68" s="103"/>
      <c r="IF68" s="103"/>
      <c r="IG68" s="103"/>
      <c r="IH68" s="103"/>
      <c r="II68" s="103"/>
      <c r="IJ68" s="103"/>
      <c r="IK68" s="103"/>
      <c r="IL68" s="103"/>
      <c r="IM68" s="103"/>
      <c r="IN68" s="103"/>
      <c r="IO68" s="103"/>
      <c r="IP68" s="103"/>
      <c r="IQ68" s="103"/>
      <c r="IR68" s="103"/>
      <c r="IS68" s="103"/>
      <c r="IT68" s="103"/>
      <c r="IU68" s="103"/>
      <c r="IV68" s="103"/>
      <c r="IW68" s="103"/>
    </row>
    <row r="69" customFormat="false" ht="12.75" hidden="false" customHeight="false" outlineLevel="0" collapsed="false">
      <c r="A69" s="103"/>
      <c r="C69" s="103"/>
      <c r="D69" s="104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/>
      <c r="BG69" s="103"/>
      <c r="BH69" s="103"/>
      <c r="BI69" s="103"/>
      <c r="BJ69" s="103"/>
      <c r="BK69" s="103"/>
      <c r="BL69" s="103"/>
      <c r="BM69" s="103"/>
      <c r="BN69" s="103"/>
      <c r="BO69" s="103"/>
      <c r="BP69" s="103"/>
      <c r="BQ69" s="103"/>
      <c r="BR69" s="103"/>
      <c r="BS69" s="103"/>
      <c r="BT69" s="103"/>
      <c r="BU69" s="103"/>
      <c r="BV69" s="103"/>
      <c r="BW69" s="103"/>
      <c r="BX69" s="103"/>
      <c r="BY69" s="103"/>
      <c r="BZ69" s="103"/>
      <c r="CA69" s="103"/>
      <c r="CB69" s="103"/>
      <c r="CC69" s="103"/>
      <c r="CD69" s="103"/>
      <c r="CE69" s="103"/>
      <c r="CF69" s="103"/>
      <c r="CG69" s="103"/>
      <c r="CH69" s="103"/>
      <c r="CI69" s="103"/>
      <c r="CJ69" s="103"/>
      <c r="CK69" s="103"/>
      <c r="CL69" s="103"/>
      <c r="CM69" s="103"/>
      <c r="CN69" s="103"/>
      <c r="CO69" s="103"/>
      <c r="CP69" s="103"/>
      <c r="CQ69" s="103"/>
      <c r="CR69" s="103"/>
      <c r="CS69" s="103"/>
      <c r="CT69" s="103"/>
      <c r="CU69" s="103"/>
      <c r="CV69" s="103"/>
      <c r="CW69" s="103"/>
      <c r="CX69" s="103"/>
      <c r="CY69" s="103"/>
      <c r="CZ69" s="103"/>
      <c r="DA69" s="103"/>
      <c r="DB69" s="103"/>
      <c r="DC69" s="103"/>
      <c r="DD69" s="103"/>
      <c r="DE69" s="103"/>
      <c r="DF69" s="103"/>
      <c r="DG69" s="103"/>
      <c r="DH69" s="103"/>
      <c r="DI69" s="103"/>
      <c r="DJ69" s="103"/>
      <c r="DK69" s="103"/>
      <c r="DL69" s="103"/>
      <c r="DM69" s="103"/>
      <c r="DN69" s="103"/>
      <c r="DO69" s="103"/>
      <c r="DP69" s="103"/>
      <c r="DQ69" s="103"/>
      <c r="DR69" s="103"/>
      <c r="DS69" s="103"/>
      <c r="DT69" s="103"/>
      <c r="DU69" s="103"/>
      <c r="DV69" s="103"/>
      <c r="DW69" s="103"/>
      <c r="DX69" s="103"/>
      <c r="DY69" s="103"/>
      <c r="DZ69" s="103"/>
      <c r="EA69" s="103"/>
      <c r="EB69" s="103"/>
      <c r="EC69" s="103"/>
      <c r="ED69" s="103"/>
      <c r="EE69" s="103"/>
      <c r="EF69" s="103"/>
      <c r="EG69" s="103"/>
      <c r="EH69" s="103"/>
      <c r="EI69" s="103"/>
      <c r="EJ69" s="103"/>
      <c r="EK69" s="103"/>
      <c r="EL69" s="103"/>
      <c r="EM69" s="103"/>
      <c r="EN69" s="103"/>
      <c r="EO69" s="103"/>
      <c r="EP69" s="103"/>
      <c r="EQ69" s="103"/>
      <c r="ER69" s="103"/>
      <c r="ES69" s="103"/>
      <c r="ET69" s="103"/>
      <c r="EU69" s="103"/>
      <c r="EV69" s="103"/>
      <c r="EW69" s="103"/>
      <c r="EX69" s="103"/>
      <c r="EY69" s="103"/>
      <c r="EZ69" s="103"/>
      <c r="FA69" s="103"/>
      <c r="FB69" s="103"/>
      <c r="FC69" s="103"/>
      <c r="FD69" s="103"/>
      <c r="FE69" s="103"/>
      <c r="FF69" s="103"/>
      <c r="FG69" s="103"/>
      <c r="FH69" s="103"/>
      <c r="FI69" s="103"/>
      <c r="FJ69" s="103"/>
      <c r="FK69" s="103"/>
      <c r="FL69" s="103"/>
      <c r="FM69" s="103"/>
      <c r="FN69" s="103"/>
      <c r="FO69" s="103"/>
      <c r="FP69" s="103"/>
      <c r="FQ69" s="103"/>
      <c r="FR69" s="103"/>
      <c r="FS69" s="103"/>
      <c r="FT69" s="103"/>
      <c r="FU69" s="103"/>
      <c r="FV69" s="103"/>
      <c r="FW69" s="103"/>
      <c r="FX69" s="103"/>
      <c r="FY69" s="103"/>
      <c r="FZ69" s="103"/>
      <c r="GA69" s="103"/>
      <c r="GB69" s="103"/>
      <c r="GC69" s="103"/>
      <c r="GD69" s="103"/>
      <c r="GE69" s="103"/>
      <c r="GF69" s="103"/>
      <c r="GG69" s="103"/>
      <c r="GH69" s="103"/>
      <c r="GI69" s="103"/>
      <c r="GJ69" s="103"/>
      <c r="GK69" s="103"/>
      <c r="GL69" s="103"/>
      <c r="GM69" s="103"/>
      <c r="GN69" s="103"/>
      <c r="GO69" s="103"/>
      <c r="GP69" s="103"/>
      <c r="GQ69" s="103"/>
      <c r="GR69" s="103"/>
      <c r="GS69" s="103"/>
      <c r="GT69" s="103"/>
      <c r="GU69" s="103"/>
      <c r="GV69" s="103"/>
      <c r="GW69" s="103"/>
      <c r="GX69" s="103"/>
      <c r="GY69" s="103"/>
      <c r="GZ69" s="103"/>
      <c r="HA69" s="103"/>
      <c r="HB69" s="103"/>
      <c r="HC69" s="103"/>
      <c r="HD69" s="103"/>
      <c r="HE69" s="103"/>
      <c r="HF69" s="103"/>
      <c r="HG69" s="103"/>
      <c r="HH69" s="103"/>
      <c r="HI69" s="103"/>
      <c r="HJ69" s="103"/>
      <c r="HK69" s="103"/>
      <c r="HL69" s="103"/>
      <c r="HM69" s="103"/>
      <c r="HN69" s="103"/>
      <c r="HO69" s="103"/>
      <c r="HP69" s="103"/>
      <c r="HQ69" s="103"/>
      <c r="HR69" s="103"/>
      <c r="HS69" s="103"/>
      <c r="HT69" s="103"/>
      <c r="HU69" s="103"/>
      <c r="HV69" s="103"/>
      <c r="HW69" s="103"/>
      <c r="HX69" s="103"/>
      <c r="HY69" s="103"/>
      <c r="HZ69" s="103"/>
      <c r="IA69" s="103"/>
      <c r="IB69" s="103"/>
      <c r="IC69" s="103"/>
      <c r="ID69" s="103"/>
      <c r="IE69" s="103"/>
      <c r="IF69" s="103"/>
      <c r="IG69" s="103"/>
      <c r="IH69" s="103"/>
      <c r="II69" s="103"/>
      <c r="IJ69" s="103"/>
      <c r="IK69" s="103"/>
      <c r="IL69" s="103"/>
      <c r="IM69" s="103"/>
      <c r="IN69" s="103"/>
      <c r="IO69" s="103"/>
      <c r="IP69" s="103"/>
      <c r="IQ69" s="103"/>
      <c r="IR69" s="103"/>
      <c r="IS69" s="103"/>
      <c r="IT69" s="103"/>
      <c r="IU69" s="103"/>
      <c r="IV69" s="103"/>
      <c r="IW69" s="103"/>
    </row>
    <row r="70" customFormat="false" ht="12.75" hidden="false" customHeight="false" outlineLevel="0" collapsed="false">
      <c r="A70" s="103"/>
      <c r="C70" s="103"/>
      <c r="D70" s="104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03"/>
      <c r="BL70" s="103"/>
      <c r="BM70" s="103"/>
      <c r="BN70" s="103"/>
      <c r="BO70" s="103"/>
      <c r="BP70" s="103"/>
      <c r="BQ70" s="103"/>
      <c r="BR70" s="103"/>
      <c r="BS70" s="103"/>
      <c r="BT70" s="103"/>
      <c r="BU70" s="103"/>
      <c r="BV70" s="103"/>
      <c r="BW70" s="103"/>
      <c r="BX70" s="103"/>
      <c r="BY70" s="103"/>
      <c r="BZ70" s="103"/>
      <c r="CA70" s="103"/>
      <c r="CB70" s="103"/>
      <c r="CC70" s="103"/>
      <c r="CD70" s="103"/>
      <c r="CE70" s="103"/>
      <c r="CF70" s="103"/>
      <c r="CG70" s="103"/>
      <c r="CH70" s="103"/>
      <c r="CI70" s="103"/>
      <c r="CJ70" s="103"/>
      <c r="CK70" s="103"/>
      <c r="CL70" s="103"/>
      <c r="CM70" s="103"/>
      <c r="CN70" s="103"/>
      <c r="CO70" s="103"/>
      <c r="CP70" s="103"/>
      <c r="CQ70" s="103"/>
      <c r="CR70" s="103"/>
      <c r="CS70" s="103"/>
      <c r="CT70" s="103"/>
      <c r="CU70" s="103"/>
      <c r="CV70" s="103"/>
      <c r="CW70" s="103"/>
      <c r="CX70" s="103"/>
      <c r="CY70" s="103"/>
      <c r="CZ70" s="103"/>
      <c r="DA70" s="103"/>
      <c r="DB70" s="103"/>
      <c r="DC70" s="103"/>
      <c r="DD70" s="103"/>
      <c r="DE70" s="103"/>
      <c r="DF70" s="103"/>
      <c r="DG70" s="103"/>
      <c r="DH70" s="103"/>
      <c r="DI70" s="103"/>
      <c r="DJ70" s="103"/>
      <c r="DK70" s="103"/>
      <c r="DL70" s="103"/>
      <c r="DM70" s="103"/>
      <c r="DN70" s="103"/>
      <c r="DO70" s="103"/>
      <c r="DP70" s="103"/>
      <c r="DQ70" s="103"/>
      <c r="DR70" s="103"/>
      <c r="DS70" s="103"/>
      <c r="DT70" s="103"/>
      <c r="DU70" s="103"/>
      <c r="DV70" s="103"/>
      <c r="DW70" s="103"/>
      <c r="DX70" s="103"/>
      <c r="DY70" s="103"/>
      <c r="DZ70" s="103"/>
      <c r="EA70" s="103"/>
      <c r="EB70" s="103"/>
      <c r="EC70" s="103"/>
      <c r="ED70" s="103"/>
      <c r="EE70" s="103"/>
      <c r="EF70" s="103"/>
      <c r="EG70" s="103"/>
      <c r="EH70" s="103"/>
      <c r="EI70" s="103"/>
      <c r="EJ70" s="103"/>
      <c r="EK70" s="103"/>
      <c r="EL70" s="103"/>
      <c r="EM70" s="103"/>
      <c r="EN70" s="103"/>
      <c r="EO70" s="103"/>
      <c r="EP70" s="103"/>
      <c r="EQ70" s="103"/>
      <c r="ER70" s="103"/>
      <c r="ES70" s="103"/>
      <c r="ET70" s="103"/>
      <c r="EU70" s="103"/>
      <c r="EV70" s="103"/>
      <c r="EW70" s="103"/>
      <c r="EX70" s="103"/>
      <c r="EY70" s="103"/>
      <c r="EZ70" s="103"/>
      <c r="FA70" s="103"/>
      <c r="FB70" s="103"/>
      <c r="FC70" s="103"/>
      <c r="FD70" s="103"/>
      <c r="FE70" s="103"/>
      <c r="FF70" s="103"/>
      <c r="FG70" s="103"/>
      <c r="FH70" s="103"/>
      <c r="FI70" s="103"/>
      <c r="FJ70" s="103"/>
      <c r="FK70" s="103"/>
      <c r="FL70" s="103"/>
      <c r="FM70" s="103"/>
      <c r="FN70" s="103"/>
      <c r="FO70" s="103"/>
      <c r="FP70" s="103"/>
      <c r="FQ70" s="103"/>
      <c r="FR70" s="103"/>
      <c r="FS70" s="103"/>
      <c r="FT70" s="103"/>
      <c r="FU70" s="103"/>
      <c r="FV70" s="103"/>
      <c r="FW70" s="103"/>
      <c r="FX70" s="103"/>
      <c r="FY70" s="103"/>
      <c r="FZ70" s="103"/>
      <c r="GA70" s="103"/>
      <c r="GB70" s="103"/>
      <c r="GC70" s="103"/>
      <c r="GD70" s="103"/>
      <c r="GE70" s="103"/>
      <c r="GF70" s="103"/>
      <c r="GG70" s="103"/>
      <c r="GH70" s="103"/>
      <c r="GI70" s="103"/>
      <c r="GJ70" s="103"/>
      <c r="GK70" s="103"/>
      <c r="GL70" s="103"/>
      <c r="GM70" s="103"/>
      <c r="GN70" s="103"/>
      <c r="GO70" s="103"/>
      <c r="GP70" s="103"/>
      <c r="GQ70" s="103"/>
      <c r="GR70" s="103"/>
      <c r="GS70" s="103"/>
      <c r="GT70" s="103"/>
      <c r="GU70" s="103"/>
      <c r="GV70" s="103"/>
      <c r="GW70" s="103"/>
      <c r="GX70" s="103"/>
      <c r="GY70" s="103"/>
      <c r="GZ70" s="103"/>
      <c r="HA70" s="103"/>
      <c r="HB70" s="103"/>
      <c r="HC70" s="103"/>
      <c r="HD70" s="103"/>
      <c r="HE70" s="103"/>
      <c r="HF70" s="103"/>
      <c r="HG70" s="103"/>
      <c r="HH70" s="103"/>
      <c r="HI70" s="103"/>
      <c r="HJ70" s="103"/>
      <c r="HK70" s="103"/>
      <c r="HL70" s="103"/>
      <c r="HM70" s="103"/>
      <c r="HN70" s="103"/>
      <c r="HO70" s="103"/>
      <c r="HP70" s="103"/>
      <c r="HQ70" s="103"/>
      <c r="HR70" s="103"/>
      <c r="HS70" s="103"/>
      <c r="HT70" s="103"/>
      <c r="HU70" s="103"/>
      <c r="HV70" s="103"/>
      <c r="HW70" s="103"/>
      <c r="HX70" s="103"/>
      <c r="HY70" s="103"/>
      <c r="HZ70" s="103"/>
      <c r="IA70" s="103"/>
      <c r="IB70" s="103"/>
      <c r="IC70" s="103"/>
      <c r="ID70" s="103"/>
      <c r="IE70" s="103"/>
      <c r="IF70" s="103"/>
      <c r="IG70" s="103"/>
      <c r="IH70" s="103"/>
      <c r="II70" s="103"/>
      <c r="IJ70" s="103"/>
      <c r="IK70" s="103"/>
      <c r="IL70" s="103"/>
      <c r="IM70" s="103"/>
      <c r="IN70" s="103"/>
      <c r="IO70" s="103"/>
      <c r="IP70" s="103"/>
      <c r="IQ70" s="103"/>
      <c r="IR70" s="103"/>
      <c r="IS70" s="103"/>
      <c r="IT70" s="103"/>
      <c r="IU70" s="103"/>
      <c r="IV70" s="103"/>
      <c r="IW70" s="103"/>
    </row>
    <row r="71" customFormat="false" ht="12.75" hidden="false" customHeight="false" outlineLevel="0" collapsed="false">
      <c r="A71" s="106" t="s">
        <v>111</v>
      </c>
      <c r="B71" s="77" t="s">
        <v>92</v>
      </c>
      <c r="C71" s="103"/>
      <c r="D71" s="104"/>
      <c r="E71" s="107" t="n">
        <v>-0.13</v>
      </c>
      <c r="F71" s="107" t="n">
        <v>-0.13</v>
      </c>
      <c r="G71" s="107" t="n">
        <v>-0.13</v>
      </c>
      <c r="H71" s="107" t="n">
        <v>-0.13</v>
      </c>
      <c r="I71" s="107" t="n">
        <v>-0.13</v>
      </c>
      <c r="J71" s="107" t="n">
        <v>-0.13</v>
      </c>
      <c r="K71" s="107" t="n">
        <v>-0.13</v>
      </c>
      <c r="L71" s="107" t="n">
        <v>-0.13</v>
      </c>
      <c r="M71" s="107" t="n">
        <v>-0.13</v>
      </c>
      <c r="N71" s="107" t="n">
        <v>-0.13</v>
      </c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03"/>
      <c r="BF71" s="103"/>
      <c r="BG71" s="103"/>
      <c r="BH71" s="103"/>
      <c r="BI71" s="103"/>
      <c r="BJ71" s="103"/>
      <c r="BK71" s="103"/>
      <c r="BL71" s="103"/>
      <c r="BM71" s="103"/>
      <c r="BN71" s="103"/>
      <c r="BO71" s="103"/>
      <c r="BP71" s="103"/>
      <c r="BQ71" s="103"/>
      <c r="BR71" s="103"/>
      <c r="BS71" s="103"/>
      <c r="BT71" s="103"/>
      <c r="BU71" s="103"/>
      <c r="BV71" s="103"/>
      <c r="BW71" s="103"/>
      <c r="BX71" s="103"/>
      <c r="BY71" s="103"/>
      <c r="BZ71" s="103"/>
      <c r="CA71" s="103"/>
      <c r="CB71" s="103"/>
      <c r="CC71" s="103"/>
      <c r="CD71" s="103"/>
      <c r="CE71" s="103"/>
      <c r="CF71" s="103"/>
      <c r="CG71" s="103"/>
      <c r="CH71" s="103"/>
      <c r="CI71" s="103"/>
      <c r="CJ71" s="103"/>
      <c r="CK71" s="103"/>
      <c r="CL71" s="103"/>
      <c r="CM71" s="103"/>
      <c r="CN71" s="103"/>
      <c r="CO71" s="103"/>
      <c r="CP71" s="103"/>
      <c r="CQ71" s="103"/>
      <c r="CR71" s="103"/>
      <c r="CS71" s="103"/>
      <c r="CT71" s="103"/>
      <c r="CU71" s="103"/>
      <c r="CV71" s="103"/>
      <c r="CW71" s="103"/>
      <c r="CX71" s="103"/>
      <c r="CY71" s="103"/>
      <c r="CZ71" s="103"/>
      <c r="DA71" s="103"/>
      <c r="DB71" s="103"/>
      <c r="DC71" s="103"/>
      <c r="DD71" s="103"/>
      <c r="DE71" s="103"/>
      <c r="DF71" s="103"/>
      <c r="DG71" s="103"/>
      <c r="DH71" s="103"/>
      <c r="DI71" s="103"/>
      <c r="DJ71" s="103"/>
      <c r="DK71" s="103"/>
      <c r="DL71" s="103"/>
      <c r="DM71" s="103"/>
      <c r="DN71" s="103"/>
      <c r="DO71" s="103"/>
      <c r="DP71" s="103"/>
      <c r="DQ71" s="103"/>
      <c r="DR71" s="103"/>
      <c r="DS71" s="103"/>
      <c r="DT71" s="103"/>
      <c r="DU71" s="103"/>
      <c r="DV71" s="103"/>
      <c r="DW71" s="103"/>
      <c r="DX71" s="103"/>
      <c r="DY71" s="103"/>
      <c r="DZ71" s="103"/>
      <c r="EA71" s="103"/>
      <c r="EB71" s="103"/>
      <c r="EC71" s="103"/>
      <c r="ED71" s="103"/>
      <c r="EE71" s="103"/>
      <c r="EF71" s="103"/>
      <c r="EG71" s="103"/>
      <c r="EH71" s="103"/>
      <c r="EI71" s="103"/>
      <c r="EJ71" s="103"/>
      <c r="EK71" s="103"/>
      <c r="EL71" s="103"/>
      <c r="EM71" s="103"/>
      <c r="EN71" s="103"/>
      <c r="EO71" s="103"/>
      <c r="EP71" s="103"/>
      <c r="EQ71" s="103"/>
      <c r="ER71" s="103"/>
      <c r="ES71" s="103"/>
      <c r="ET71" s="103"/>
      <c r="EU71" s="103"/>
      <c r="EV71" s="103"/>
      <c r="EW71" s="103"/>
      <c r="EX71" s="103"/>
      <c r="EY71" s="103"/>
      <c r="EZ71" s="103"/>
      <c r="FA71" s="103"/>
      <c r="FB71" s="103"/>
      <c r="FC71" s="103"/>
      <c r="FD71" s="103"/>
      <c r="FE71" s="103"/>
      <c r="FF71" s="103"/>
      <c r="FG71" s="103"/>
      <c r="FH71" s="103"/>
      <c r="FI71" s="103"/>
      <c r="FJ71" s="103"/>
      <c r="FK71" s="103"/>
      <c r="FL71" s="103"/>
      <c r="FM71" s="103"/>
      <c r="FN71" s="103"/>
      <c r="FO71" s="103"/>
      <c r="FP71" s="103"/>
      <c r="FQ71" s="103"/>
      <c r="FR71" s="103"/>
      <c r="FS71" s="103"/>
      <c r="FT71" s="103"/>
      <c r="FU71" s="103"/>
      <c r="FV71" s="103"/>
      <c r="FW71" s="103"/>
      <c r="FX71" s="103"/>
      <c r="FY71" s="103"/>
      <c r="FZ71" s="103"/>
      <c r="GA71" s="103"/>
      <c r="GB71" s="103"/>
      <c r="GC71" s="103"/>
      <c r="GD71" s="103"/>
      <c r="GE71" s="103"/>
      <c r="GF71" s="103"/>
      <c r="GG71" s="103"/>
      <c r="GH71" s="103"/>
      <c r="GI71" s="103"/>
      <c r="GJ71" s="103"/>
      <c r="GK71" s="103"/>
      <c r="GL71" s="103"/>
      <c r="GM71" s="103"/>
      <c r="GN71" s="103"/>
      <c r="GO71" s="103"/>
      <c r="GP71" s="103"/>
      <c r="GQ71" s="103"/>
      <c r="GR71" s="103"/>
      <c r="GS71" s="103"/>
      <c r="GT71" s="103"/>
      <c r="GU71" s="103"/>
      <c r="GV71" s="103"/>
      <c r="GW71" s="103"/>
      <c r="GX71" s="103"/>
      <c r="GY71" s="103"/>
      <c r="GZ71" s="103"/>
      <c r="HA71" s="103"/>
      <c r="HB71" s="103"/>
      <c r="HC71" s="103"/>
      <c r="HD71" s="103"/>
      <c r="HE71" s="103"/>
      <c r="HF71" s="103"/>
      <c r="HG71" s="103"/>
      <c r="HH71" s="103"/>
      <c r="HI71" s="103"/>
      <c r="HJ71" s="103"/>
      <c r="HK71" s="103"/>
      <c r="HL71" s="103"/>
      <c r="HM71" s="103"/>
      <c r="HN71" s="103"/>
      <c r="HO71" s="103"/>
      <c r="HP71" s="103"/>
      <c r="HQ71" s="103"/>
      <c r="HR71" s="103"/>
      <c r="HS71" s="103"/>
      <c r="HT71" s="103"/>
      <c r="HU71" s="103"/>
      <c r="HV71" s="103"/>
      <c r="HW71" s="103"/>
      <c r="HX71" s="103"/>
      <c r="HY71" s="103"/>
      <c r="HZ71" s="103"/>
      <c r="IA71" s="103"/>
      <c r="IB71" s="103"/>
      <c r="IC71" s="103"/>
      <c r="ID71" s="103"/>
      <c r="IE71" s="103"/>
      <c r="IF71" s="103"/>
      <c r="IG71" s="103"/>
      <c r="IH71" s="103"/>
      <c r="II71" s="103"/>
      <c r="IJ71" s="103"/>
      <c r="IK71" s="103"/>
      <c r="IL71" s="103"/>
      <c r="IM71" s="103"/>
      <c r="IN71" s="103"/>
      <c r="IO71" s="103"/>
      <c r="IP71" s="103"/>
      <c r="IQ71" s="103"/>
      <c r="IR71" s="103"/>
      <c r="IS71" s="103"/>
      <c r="IT71" s="103"/>
      <c r="IU71" s="103"/>
      <c r="IV71" s="103"/>
      <c r="IW71" s="103"/>
    </row>
    <row r="72" customFormat="false" ht="12.75" hidden="false" customHeight="false" outlineLevel="0" collapsed="false">
      <c r="A72" s="103"/>
      <c r="B72" s="77" t="s">
        <v>93</v>
      </c>
      <c r="C72" s="103"/>
      <c r="D72" s="104"/>
      <c r="E72" s="107" t="n">
        <v>-0.13</v>
      </c>
      <c r="F72" s="107" t="n">
        <v>-0.13</v>
      </c>
      <c r="G72" s="107" t="n">
        <v>-0.13</v>
      </c>
      <c r="H72" s="107" t="n">
        <v>-0.13</v>
      </c>
      <c r="I72" s="107" t="n">
        <v>-0.13</v>
      </c>
      <c r="J72" s="107" t="n">
        <v>-0.13</v>
      </c>
      <c r="K72" s="107" t="n">
        <v>-0.13</v>
      </c>
      <c r="L72" s="107" t="n">
        <v>-0.13</v>
      </c>
      <c r="M72" s="107" t="n">
        <v>-0.13</v>
      </c>
      <c r="N72" s="107" t="n">
        <v>-0.13</v>
      </c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  <c r="BI72" s="103"/>
      <c r="BJ72" s="103"/>
      <c r="BK72" s="103"/>
      <c r="BL72" s="103"/>
      <c r="BM72" s="103"/>
      <c r="BN72" s="103"/>
      <c r="BO72" s="103"/>
      <c r="BP72" s="103"/>
      <c r="BQ72" s="103"/>
      <c r="BR72" s="103"/>
      <c r="BS72" s="103"/>
      <c r="BT72" s="103"/>
      <c r="BU72" s="103"/>
      <c r="BV72" s="103"/>
      <c r="BW72" s="103"/>
      <c r="BX72" s="103"/>
      <c r="BY72" s="103"/>
      <c r="BZ72" s="103"/>
      <c r="CA72" s="103"/>
      <c r="CB72" s="103"/>
      <c r="CC72" s="103"/>
      <c r="CD72" s="103"/>
      <c r="CE72" s="103"/>
      <c r="CF72" s="103"/>
      <c r="CG72" s="103"/>
      <c r="CH72" s="103"/>
      <c r="CI72" s="103"/>
      <c r="CJ72" s="103"/>
      <c r="CK72" s="103"/>
      <c r="CL72" s="103"/>
      <c r="CM72" s="103"/>
      <c r="CN72" s="103"/>
      <c r="CO72" s="103"/>
      <c r="CP72" s="103"/>
      <c r="CQ72" s="103"/>
      <c r="CR72" s="103"/>
      <c r="CS72" s="103"/>
      <c r="CT72" s="103"/>
      <c r="CU72" s="103"/>
      <c r="CV72" s="103"/>
      <c r="CW72" s="103"/>
      <c r="CX72" s="103"/>
      <c r="CY72" s="103"/>
      <c r="CZ72" s="103"/>
      <c r="DA72" s="103"/>
      <c r="DB72" s="103"/>
      <c r="DC72" s="103"/>
      <c r="DD72" s="103"/>
      <c r="DE72" s="103"/>
      <c r="DF72" s="103"/>
      <c r="DG72" s="103"/>
      <c r="DH72" s="103"/>
      <c r="DI72" s="103"/>
      <c r="DJ72" s="103"/>
      <c r="DK72" s="103"/>
      <c r="DL72" s="103"/>
      <c r="DM72" s="103"/>
      <c r="DN72" s="103"/>
      <c r="DO72" s="103"/>
      <c r="DP72" s="103"/>
      <c r="DQ72" s="103"/>
      <c r="DR72" s="103"/>
      <c r="DS72" s="103"/>
      <c r="DT72" s="103"/>
      <c r="DU72" s="103"/>
      <c r="DV72" s="103"/>
      <c r="DW72" s="103"/>
      <c r="DX72" s="103"/>
      <c r="DY72" s="103"/>
      <c r="DZ72" s="103"/>
      <c r="EA72" s="103"/>
      <c r="EB72" s="103"/>
      <c r="EC72" s="103"/>
      <c r="ED72" s="103"/>
      <c r="EE72" s="103"/>
      <c r="EF72" s="103"/>
      <c r="EG72" s="103"/>
      <c r="EH72" s="103"/>
      <c r="EI72" s="103"/>
      <c r="EJ72" s="103"/>
      <c r="EK72" s="103"/>
      <c r="EL72" s="103"/>
      <c r="EM72" s="103"/>
      <c r="EN72" s="103"/>
      <c r="EO72" s="103"/>
      <c r="EP72" s="103"/>
      <c r="EQ72" s="103"/>
      <c r="ER72" s="103"/>
      <c r="ES72" s="103"/>
      <c r="ET72" s="103"/>
      <c r="EU72" s="103"/>
      <c r="EV72" s="103"/>
      <c r="EW72" s="103"/>
      <c r="EX72" s="103"/>
      <c r="EY72" s="103"/>
      <c r="EZ72" s="103"/>
      <c r="FA72" s="103"/>
      <c r="FB72" s="103"/>
      <c r="FC72" s="103"/>
      <c r="FD72" s="103"/>
      <c r="FE72" s="103"/>
      <c r="FF72" s="103"/>
      <c r="FG72" s="103"/>
      <c r="FH72" s="103"/>
      <c r="FI72" s="103"/>
      <c r="FJ72" s="103"/>
      <c r="FK72" s="103"/>
      <c r="FL72" s="103"/>
      <c r="FM72" s="103"/>
      <c r="FN72" s="103"/>
      <c r="FO72" s="103"/>
      <c r="FP72" s="103"/>
      <c r="FQ72" s="103"/>
      <c r="FR72" s="103"/>
      <c r="FS72" s="103"/>
      <c r="FT72" s="103"/>
      <c r="FU72" s="103"/>
      <c r="FV72" s="103"/>
      <c r="FW72" s="103"/>
      <c r="FX72" s="103"/>
      <c r="FY72" s="103"/>
      <c r="FZ72" s="103"/>
      <c r="GA72" s="103"/>
      <c r="GB72" s="103"/>
      <c r="GC72" s="103"/>
      <c r="GD72" s="103"/>
      <c r="GE72" s="103"/>
      <c r="GF72" s="103"/>
      <c r="GG72" s="103"/>
      <c r="GH72" s="103"/>
      <c r="GI72" s="103"/>
      <c r="GJ72" s="103"/>
      <c r="GK72" s="103"/>
      <c r="GL72" s="103"/>
      <c r="GM72" s="103"/>
      <c r="GN72" s="103"/>
      <c r="GO72" s="103"/>
      <c r="GP72" s="103"/>
      <c r="GQ72" s="103"/>
      <c r="GR72" s="103"/>
      <c r="GS72" s="103"/>
      <c r="GT72" s="103"/>
      <c r="GU72" s="103"/>
      <c r="GV72" s="103"/>
      <c r="GW72" s="103"/>
      <c r="GX72" s="103"/>
      <c r="GY72" s="103"/>
      <c r="GZ72" s="103"/>
      <c r="HA72" s="103"/>
      <c r="HB72" s="103"/>
      <c r="HC72" s="103"/>
      <c r="HD72" s="103"/>
      <c r="HE72" s="103"/>
      <c r="HF72" s="103"/>
      <c r="HG72" s="103"/>
      <c r="HH72" s="103"/>
      <c r="HI72" s="103"/>
      <c r="HJ72" s="103"/>
      <c r="HK72" s="103"/>
      <c r="HL72" s="103"/>
      <c r="HM72" s="103"/>
      <c r="HN72" s="103"/>
      <c r="HO72" s="103"/>
      <c r="HP72" s="103"/>
      <c r="HQ72" s="103"/>
      <c r="HR72" s="103"/>
      <c r="HS72" s="103"/>
      <c r="HT72" s="103"/>
      <c r="HU72" s="103"/>
      <c r="HV72" s="103"/>
      <c r="HW72" s="103"/>
      <c r="HX72" s="103"/>
      <c r="HY72" s="103"/>
      <c r="HZ72" s="103"/>
      <c r="IA72" s="103"/>
      <c r="IB72" s="103"/>
      <c r="IC72" s="103"/>
      <c r="ID72" s="103"/>
      <c r="IE72" s="103"/>
      <c r="IF72" s="103"/>
      <c r="IG72" s="103"/>
      <c r="IH72" s="103"/>
      <c r="II72" s="103"/>
      <c r="IJ72" s="103"/>
      <c r="IK72" s="103"/>
      <c r="IL72" s="103"/>
      <c r="IM72" s="103"/>
      <c r="IN72" s="103"/>
      <c r="IO72" s="103"/>
      <c r="IP72" s="103"/>
      <c r="IQ72" s="103"/>
      <c r="IR72" s="103"/>
      <c r="IS72" s="103"/>
      <c r="IT72" s="103"/>
      <c r="IU72" s="103"/>
      <c r="IV72" s="103"/>
      <c r="IW72" s="103"/>
    </row>
    <row r="73" customFormat="false" ht="12.75" hidden="false" customHeight="false" outlineLevel="0" collapsed="false">
      <c r="A73" s="103"/>
      <c r="B73" s="77" t="s">
        <v>94</v>
      </c>
      <c r="C73" s="103"/>
      <c r="D73" s="104"/>
      <c r="E73" s="107" t="n">
        <v>-0.13</v>
      </c>
      <c r="F73" s="107" t="n">
        <v>-0.13</v>
      </c>
      <c r="G73" s="107" t="n">
        <v>-0.13</v>
      </c>
      <c r="H73" s="107" t="n">
        <v>-0.13</v>
      </c>
      <c r="I73" s="107" t="n">
        <v>-0.13</v>
      </c>
      <c r="J73" s="107" t="n">
        <v>-0.13</v>
      </c>
      <c r="K73" s="107" t="n">
        <v>-0.13</v>
      </c>
      <c r="L73" s="107" t="n">
        <v>-0.13</v>
      </c>
      <c r="M73" s="107" t="n">
        <v>-0.13</v>
      </c>
      <c r="N73" s="107" t="n">
        <v>-0.13</v>
      </c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  <c r="AR73" s="103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103"/>
      <c r="BI73" s="103"/>
      <c r="BJ73" s="103"/>
      <c r="BK73" s="103"/>
      <c r="BL73" s="103"/>
      <c r="BM73" s="103"/>
      <c r="BN73" s="103"/>
      <c r="BO73" s="103"/>
      <c r="BP73" s="103"/>
      <c r="BQ73" s="103"/>
      <c r="BR73" s="103"/>
      <c r="BS73" s="103"/>
      <c r="BT73" s="103"/>
      <c r="BU73" s="103"/>
      <c r="BV73" s="103"/>
      <c r="BW73" s="103"/>
      <c r="BX73" s="103"/>
      <c r="BY73" s="103"/>
      <c r="BZ73" s="103"/>
      <c r="CA73" s="103"/>
      <c r="CB73" s="103"/>
      <c r="CC73" s="103"/>
      <c r="CD73" s="103"/>
      <c r="CE73" s="103"/>
      <c r="CF73" s="103"/>
      <c r="CG73" s="103"/>
      <c r="CH73" s="103"/>
      <c r="CI73" s="103"/>
      <c r="CJ73" s="103"/>
      <c r="CK73" s="103"/>
      <c r="CL73" s="103"/>
      <c r="CM73" s="103"/>
      <c r="CN73" s="103"/>
      <c r="CO73" s="103"/>
      <c r="CP73" s="103"/>
      <c r="CQ73" s="103"/>
      <c r="CR73" s="103"/>
      <c r="CS73" s="103"/>
      <c r="CT73" s="103"/>
      <c r="CU73" s="103"/>
      <c r="CV73" s="103"/>
      <c r="CW73" s="103"/>
      <c r="CX73" s="103"/>
      <c r="CY73" s="103"/>
      <c r="CZ73" s="103"/>
      <c r="DA73" s="103"/>
      <c r="DB73" s="103"/>
      <c r="DC73" s="103"/>
      <c r="DD73" s="103"/>
      <c r="DE73" s="103"/>
      <c r="DF73" s="103"/>
      <c r="DG73" s="103"/>
      <c r="DH73" s="103"/>
      <c r="DI73" s="103"/>
      <c r="DJ73" s="103"/>
      <c r="DK73" s="103"/>
      <c r="DL73" s="103"/>
      <c r="DM73" s="103"/>
      <c r="DN73" s="103"/>
      <c r="DO73" s="103"/>
      <c r="DP73" s="103"/>
      <c r="DQ73" s="103"/>
      <c r="DR73" s="103"/>
      <c r="DS73" s="103"/>
      <c r="DT73" s="103"/>
      <c r="DU73" s="103"/>
      <c r="DV73" s="103"/>
      <c r="DW73" s="103"/>
      <c r="DX73" s="103"/>
      <c r="DY73" s="103"/>
      <c r="DZ73" s="103"/>
      <c r="EA73" s="103"/>
      <c r="EB73" s="103"/>
      <c r="EC73" s="103"/>
      <c r="ED73" s="103"/>
      <c r="EE73" s="103"/>
      <c r="EF73" s="103"/>
      <c r="EG73" s="103"/>
      <c r="EH73" s="103"/>
      <c r="EI73" s="103"/>
      <c r="EJ73" s="103"/>
      <c r="EK73" s="103"/>
      <c r="EL73" s="103"/>
      <c r="EM73" s="103"/>
      <c r="EN73" s="103"/>
      <c r="EO73" s="103"/>
      <c r="EP73" s="103"/>
      <c r="EQ73" s="103"/>
      <c r="ER73" s="103"/>
      <c r="ES73" s="103"/>
      <c r="ET73" s="103"/>
      <c r="EU73" s="103"/>
      <c r="EV73" s="103"/>
      <c r="EW73" s="103"/>
      <c r="EX73" s="103"/>
      <c r="EY73" s="103"/>
      <c r="EZ73" s="103"/>
      <c r="FA73" s="103"/>
      <c r="FB73" s="103"/>
      <c r="FC73" s="103"/>
      <c r="FD73" s="103"/>
      <c r="FE73" s="103"/>
      <c r="FF73" s="103"/>
      <c r="FG73" s="103"/>
      <c r="FH73" s="103"/>
      <c r="FI73" s="103"/>
      <c r="FJ73" s="103"/>
      <c r="FK73" s="103"/>
      <c r="FL73" s="103"/>
      <c r="FM73" s="103"/>
      <c r="FN73" s="103"/>
      <c r="FO73" s="103"/>
      <c r="FP73" s="103"/>
      <c r="FQ73" s="103"/>
      <c r="FR73" s="103"/>
      <c r="FS73" s="103"/>
      <c r="FT73" s="103"/>
      <c r="FU73" s="103"/>
      <c r="FV73" s="103"/>
      <c r="FW73" s="103"/>
      <c r="FX73" s="103"/>
      <c r="FY73" s="103"/>
      <c r="FZ73" s="103"/>
      <c r="GA73" s="103"/>
      <c r="GB73" s="103"/>
      <c r="GC73" s="103"/>
      <c r="GD73" s="103"/>
      <c r="GE73" s="103"/>
      <c r="GF73" s="103"/>
      <c r="GG73" s="103"/>
      <c r="GH73" s="103"/>
      <c r="GI73" s="103"/>
      <c r="GJ73" s="103"/>
      <c r="GK73" s="103"/>
      <c r="GL73" s="103"/>
      <c r="GM73" s="103"/>
      <c r="GN73" s="103"/>
      <c r="GO73" s="103"/>
      <c r="GP73" s="103"/>
      <c r="GQ73" s="103"/>
      <c r="GR73" s="103"/>
      <c r="GS73" s="103"/>
      <c r="GT73" s="103"/>
      <c r="GU73" s="103"/>
      <c r="GV73" s="103"/>
      <c r="GW73" s="103"/>
      <c r="GX73" s="103"/>
      <c r="GY73" s="103"/>
      <c r="GZ73" s="103"/>
      <c r="HA73" s="103"/>
      <c r="HB73" s="103"/>
      <c r="HC73" s="103"/>
      <c r="HD73" s="103"/>
      <c r="HE73" s="103"/>
      <c r="HF73" s="103"/>
      <c r="HG73" s="103"/>
      <c r="HH73" s="103"/>
      <c r="HI73" s="103"/>
      <c r="HJ73" s="103"/>
      <c r="HK73" s="103"/>
      <c r="HL73" s="103"/>
      <c r="HM73" s="103"/>
      <c r="HN73" s="103"/>
      <c r="HO73" s="103"/>
      <c r="HP73" s="103"/>
      <c r="HQ73" s="103"/>
      <c r="HR73" s="103"/>
      <c r="HS73" s="103"/>
      <c r="HT73" s="103"/>
      <c r="HU73" s="103"/>
      <c r="HV73" s="103"/>
      <c r="HW73" s="103"/>
      <c r="HX73" s="103"/>
      <c r="HY73" s="103"/>
      <c r="HZ73" s="103"/>
      <c r="IA73" s="103"/>
      <c r="IB73" s="103"/>
      <c r="IC73" s="103"/>
      <c r="ID73" s="103"/>
      <c r="IE73" s="103"/>
      <c r="IF73" s="103"/>
      <c r="IG73" s="103"/>
      <c r="IH73" s="103"/>
      <c r="II73" s="103"/>
      <c r="IJ73" s="103"/>
      <c r="IK73" s="103"/>
      <c r="IL73" s="103"/>
      <c r="IM73" s="103"/>
      <c r="IN73" s="103"/>
      <c r="IO73" s="103"/>
      <c r="IP73" s="103"/>
      <c r="IQ73" s="103"/>
      <c r="IR73" s="103"/>
      <c r="IS73" s="103"/>
      <c r="IT73" s="103"/>
      <c r="IU73" s="103"/>
      <c r="IV73" s="103"/>
      <c r="IW73" s="103"/>
    </row>
    <row r="74" customFormat="false" ht="12.75" hidden="false" customHeight="false" outlineLevel="0" collapsed="false">
      <c r="A74" s="103"/>
      <c r="B74" s="77" t="s">
        <v>95</v>
      </c>
      <c r="C74" s="103"/>
      <c r="D74" s="104"/>
      <c r="E74" s="107" t="n">
        <v>-0.13</v>
      </c>
      <c r="F74" s="107" t="n">
        <v>-0.13</v>
      </c>
      <c r="G74" s="107" t="n">
        <v>-0.13</v>
      </c>
      <c r="H74" s="107" t="n">
        <v>-0.13</v>
      </c>
      <c r="I74" s="107" t="n">
        <v>-0.13</v>
      </c>
      <c r="J74" s="107" t="n">
        <v>-0.13</v>
      </c>
      <c r="K74" s="107" t="n">
        <v>-0.13</v>
      </c>
      <c r="L74" s="107" t="n">
        <v>-0.13</v>
      </c>
      <c r="M74" s="107" t="n">
        <v>-0.13</v>
      </c>
      <c r="N74" s="107" t="n">
        <v>-0.13</v>
      </c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3"/>
      <c r="BS74" s="103"/>
      <c r="BT74" s="103"/>
      <c r="BU74" s="103"/>
      <c r="BV74" s="103"/>
      <c r="BW74" s="103"/>
      <c r="BX74" s="103"/>
      <c r="BY74" s="103"/>
      <c r="BZ74" s="103"/>
      <c r="CA74" s="103"/>
      <c r="CB74" s="103"/>
      <c r="CC74" s="103"/>
      <c r="CD74" s="103"/>
      <c r="CE74" s="103"/>
      <c r="CF74" s="103"/>
      <c r="CG74" s="103"/>
      <c r="CH74" s="103"/>
      <c r="CI74" s="103"/>
      <c r="CJ74" s="103"/>
      <c r="CK74" s="103"/>
      <c r="CL74" s="103"/>
      <c r="CM74" s="103"/>
      <c r="CN74" s="103"/>
      <c r="CO74" s="103"/>
      <c r="CP74" s="103"/>
      <c r="CQ74" s="103"/>
      <c r="CR74" s="103"/>
      <c r="CS74" s="103"/>
      <c r="CT74" s="103"/>
      <c r="CU74" s="103"/>
      <c r="CV74" s="103"/>
      <c r="CW74" s="103"/>
      <c r="CX74" s="103"/>
      <c r="CY74" s="103"/>
      <c r="CZ74" s="103"/>
      <c r="DA74" s="103"/>
      <c r="DB74" s="103"/>
      <c r="DC74" s="103"/>
      <c r="DD74" s="103"/>
      <c r="DE74" s="103"/>
      <c r="DF74" s="103"/>
      <c r="DG74" s="103"/>
      <c r="DH74" s="103"/>
      <c r="DI74" s="103"/>
      <c r="DJ74" s="103"/>
      <c r="DK74" s="103"/>
      <c r="DL74" s="103"/>
      <c r="DM74" s="103"/>
      <c r="DN74" s="103"/>
      <c r="DO74" s="103"/>
      <c r="DP74" s="103"/>
      <c r="DQ74" s="103"/>
      <c r="DR74" s="103"/>
      <c r="DS74" s="103"/>
      <c r="DT74" s="103"/>
      <c r="DU74" s="103"/>
      <c r="DV74" s="103"/>
      <c r="DW74" s="103"/>
      <c r="DX74" s="103"/>
      <c r="DY74" s="103"/>
      <c r="DZ74" s="103"/>
      <c r="EA74" s="103"/>
      <c r="EB74" s="103"/>
      <c r="EC74" s="103"/>
      <c r="ED74" s="103"/>
      <c r="EE74" s="103"/>
      <c r="EF74" s="103"/>
      <c r="EG74" s="103"/>
      <c r="EH74" s="103"/>
      <c r="EI74" s="103"/>
      <c r="EJ74" s="103"/>
      <c r="EK74" s="103"/>
      <c r="EL74" s="103"/>
      <c r="EM74" s="103"/>
      <c r="EN74" s="103"/>
      <c r="EO74" s="103"/>
      <c r="EP74" s="103"/>
      <c r="EQ74" s="103"/>
      <c r="ER74" s="103"/>
      <c r="ES74" s="103"/>
      <c r="ET74" s="103"/>
      <c r="EU74" s="103"/>
      <c r="EV74" s="103"/>
      <c r="EW74" s="103"/>
      <c r="EX74" s="103"/>
      <c r="EY74" s="103"/>
      <c r="EZ74" s="103"/>
      <c r="FA74" s="103"/>
      <c r="FB74" s="103"/>
      <c r="FC74" s="103"/>
      <c r="FD74" s="103"/>
      <c r="FE74" s="103"/>
      <c r="FF74" s="103"/>
      <c r="FG74" s="103"/>
      <c r="FH74" s="103"/>
      <c r="FI74" s="103"/>
      <c r="FJ74" s="103"/>
      <c r="FK74" s="103"/>
      <c r="FL74" s="103"/>
      <c r="FM74" s="103"/>
      <c r="FN74" s="103"/>
      <c r="FO74" s="103"/>
      <c r="FP74" s="103"/>
      <c r="FQ74" s="103"/>
      <c r="FR74" s="103"/>
      <c r="FS74" s="103"/>
      <c r="FT74" s="103"/>
      <c r="FU74" s="103"/>
      <c r="FV74" s="103"/>
      <c r="FW74" s="103"/>
      <c r="FX74" s="103"/>
      <c r="FY74" s="103"/>
      <c r="FZ74" s="103"/>
      <c r="GA74" s="103"/>
      <c r="GB74" s="103"/>
      <c r="GC74" s="103"/>
      <c r="GD74" s="103"/>
      <c r="GE74" s="103"/>
      <c r="GF74" s="103"/>
      <c r="GG74" s="103"/>
      <c r="GH74" s="103"/>
      <c r="GI74" s="103"/>
      <c r="GJ74" s="103"/>
      <c r="GK74" s="103"/>
      <c r="GL74" s="103"/>
      <c r="GM74" s="103"/>
      <c r="GN74" s="103"/>
      <c r="GO74" s="103"/>
      <c r="GP74" s="103"/>
      <c r="GQ74" s="103"/>
      <c r="GR74" s="103"/>
      <c r="GS74" s="103"/>
      <c r="GT74" s="103"/>
      <c r="GU74" s="103"/>
      <c r="GV74" s="103"/>
      <c r="GW74" s="103"/>
      <c r="GX74" s="103"/>
      <c r="GY74" s="103"/>
      <c r="GZ74" s="103"/>
      <c r="HA74" s="103"/>
      <c r="HB74" s="103"/>
      <c r="HC74" s="103"/>
      <c r="HD74" s="103"/>
      <c r="HE74" s="103"/>
      <c r="HF74" s="103"/>
      <c r="HG74" s="103"/>
      <c r="HH74" s="103"/>
      <c r="HI74" s="103"/>
      <c r="HJ74" s="103"/>
      <c r="HK74" s="103"/>
      <c r="HL74" s="103"/>
      <c r="HM74" s="103"/>
      <c r="HN74" s="103"/>
      <c r="HO74" s="103"/>
      <c r="HP74" s="103"/>
      <c r="HQ74" s="103"/>
      <c r="HR74" s="103"/>
      <c r="HS74" s="103"/>
      <c r="HT74" s="103"/>
      <c r="HU74" s="103"/>
      <c r="HV74" s="103"/>
      <c r="HW74" s="103"/>
      <c r="HX74" s="103"/>
      <c r="HY74" s="103"/>
      <c r="HZ74" s="103"/>
      <c r="IA74" s="103"/>
      <c r="IB74" s="103"/>
      <c r="IC74" s="103"/>
      <c r="ID74" s="103"/>
      <c r="IE74" s="103"/>
      <c r="IF74" s="103"/>
      <c r="IG74" s="103"/>
      <c r="IH74" s="103"/>
      <c r="II74" s="103"/>
      <c r="IJ74" s="103"/>
      <c r="IK74" s="103"/>
      <c r="IL74" s="103"/>
      <c r="IM74" s="103"/>
      <c r="IN74" s="103"/>
      <c r="IO74" s="103"/>
      <c r="IP74" s="103"/>
      <c r="IQ74" s="103"/>
      <c r="IR74" s="103"/>
      <c r="IS74" s="103"/>
      <c r="IT74" s="103"/>
      <c r="IU74" s="103"/>
      <c r="IV74" s="103"/>
      <c r="IW74" s="103"/>
    </row>
    <row r="75" customFormat="false" ht="12.75" hidden="false" customHeight="false" outlineLevel="0" collapsed="false">
      <c r="A75" s="103"/>
      <c r="B75" s="77" t="s">
        <v>96</v>
      </c>
      <c r="C75" s="103"/>
      <c r="D75" s="104"/>
      <c r="E75" s="107" t="n">
        <v>-0.13</v>
      </c>
      <c r="F75" s="107" t="n">
        <v>-0.13</v>
      </c>
      <c r="G75" s="107" t="n">
        <v>-0.13</v>
      </c>
      <c r="H75" s="107" t="n">
        <v>-0.13</v>
      </c>
      <c r="I75" s="107" t="n">
        <v>-0.13</v>
      </c>
      <c r="J75" s="107" t="n">
        <v>-0.13</v>
      </c>
      <c r="K75" s="107" t="n">
        <v>-0.13</v>
      </c>
      <c r="L75" s="107" t="n">
        <v>-0.13</v>
      </c>
      <c r="M75" s="107" t="n">
        <v>-0.13</v>
      </c>
      <c r="N75" s="107" t="n">
        <v>-0.13</v>
      </c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  <c r="BN75" s="103"/>
      <c r="BO75" s="103"/>
      <c r="BP75" s="103"/>
      <c r="BQ75" s="103"/>
      <c r="BR75" s="103"/>
      <c r="BS75" s="103"/>
      <c r="BT75" s="103"/>
      <c r="BU75" s="103"/>
      <c r="BV75" s="103"/>
      <c r="BW75" s="103"/>
      <c r="BX75" s="103"/>
      <c r="BY75" s="103"/>
      <c r="BZ75" s="103"/>
      <c r="CA75" s="103"/>
      <c r="CB75" s="103"/>
      <c r="CC75" s="103"/>
      <c r="CD75" s="103"/>
      <c r="CE75" s="103"/>
      <c r="CF75" s="103"/>
      <c r="CG75" s="103"/>
      <c r="CH75" s="103"/>
      <c r="CI75" s="103"/>
      <c r="CJ75" s="103"/>
      <c r="CK75" s="103"/>
      <c r="CL75" s="103"/>
      <c r="CM75" s="103"/>
      <c r="CN75" s="103"/>
      <c r="CO75" s="103"/>
      <c r="CP75" s="103"/>
      <c r="CQ75" s="103"/>
      <c r="CR75" s="103"/>
      <c r="CS75" s="103"/>
      <c r="CT75" s="103"/>
      <c r="CU75" s="103"/>
      <c r="CV75" s="103"/>
      <c r="CW75" s="103"/>
      <c r="CX75" s="103"/>
      <c r="CY75" s="103"/>
      <c r="CZ75" s="103"/>
      <c r="DA75" s="103"/>
      <c r="DB75" s="103"/>
      <c r="DC75" s="103"/>
      <c r="DD75" s="103"/>
      <c r="DE75" s="103"/>
      <c r="DF75" s="103"/>
      <c r="DG75" s="103"/>
      <c r="DH75" s="103"/>
      <c r="DI75" s="103"/>
      <c r="DJ75" s="103"/>
      <c r="DK75" s="103"/>
      <c r="DL75" s="103"/>
      <c r="DM75" s="103"/>
      <c r="DN75" s="103"/>
      <c r="DO75" s="103"/>
      <c r="DP75" s="103"/>
      <c r="DQ75" s="103"/>
      <c r="DR75" s="103"/>
      <c r="DS75" s="103"/>
      <c r="DT75" s="103"/>
      <c r="DU75" s="103"/>
      <c r="DV75" s="103"/>
      <c r="DW75" s="103"/>
      <c r="DX75" s="103"/>
      <c r="DY75" s="103"/>
      <c r="DZ75" s="103"/>
      <c r="EA75" s="103"/>
      <c r="EB75" s="103"/>
      <c r="EC75" s="103"/>
      <c r="ED75" s="103"/>
      <c r="EE75" s="103"/>
      <c r="EF75" s="103"/>
      <c r="EG75" s="103"/>
      <c r="EH75" s="103"/>
      <c r="EI75" s="103"/>
      <c r="EJ75" s="103"/>
      <c r="EK75" s="103"/>
      <c r="EL75" s="103"/>
      <c r="EM75" s="103"/>
      <c r="EN75" s="103"/>
      <c r="EO75" s="103"/>
      <c r="EP75" s="103"/>
      <c r="EQ75" s="103"/>
      <c r="ER75" s="103"/>
      <c r="ES75" s="103"/>
      <c r="ET75" s="103"/>
      <c r="EU75" s="103"/>
      <c r="EV75" s="103"/>
      <c r="EW75" s="103"/>
      <c r="EX75" s="103"/>
      <c r="EY75" s="103"/>
      <c r="EZ75" s="103"/>
      <c r="FA75" s="103"/>
      <c r="FB75" s="103"/>
      <c r="FC75" s="103"/>
      <c r="FD75" s="103"/>
      <c r="FE75" s="103"/>
      <c r="FF75" s="103"/>
      <c r="FG75" s="103"/>
      <c r="FH75" s="103"/>
      <c r="FI75" s="103"/>
      <c r="FJ75" s="103"/>
      <c r="FK75" s="103"/>
      <c r="FL75" s="103"/>
      <c r="FM75" s="103"/>
      <c r="FN75" s="103"/>
      <c r="FO75" s="103"/>
      <c r="FP75" s="103"/>
      <c r="FQ75" s="103"/>
      <c r="FR75" s="103"/>
      <c r="FS75" s="103"/>
      <c r="FT75" s="103"/>
      <c r="FU75" s="103"/>
      <c r="FV75" s="103"/>
      <c r="FW75" s="103"/>
      <c r="FX75" s="103"/>
      <c r="FY75" s="103"/>
      <c r="FZ75" s="103"/>
      <c r="GA75" s="103"/>
      <c r="GB75" s="103"/>
      <c r="GC75" s="103"/>
      <c r="GD75" s="103"/>
      <c r="GE75" s="103"/>
      <c r="GF75" s="103"/>
      <c r="GG75" s="103"/>
      <c r="GH75" s="103"/>
      <c r="GI75" s="103"/>
      <c r="GJ75" s="103"/>
      <c r="GK75" s="103"/>
      <c r="GL75" s="103"/>
      <c r="GM75" s="103"/>
      <c r="GN75" s="103"/>
      <c r="GO75" s="103"/>
      <c r="GP75" s="103"/>
      <c r="GQ75" s="103"/>
      <c r="GR75" s="103"/>
      <c r="GS75" s="103"/>
      <c r="GT75" s="103"/>
      <c r="GU75" s="103"/>
      <c r="GV75" s="103"/>
      <c r="GW75" s="103"/>
      <c r="GX75" s="103"/>
      <c r="GY75" s="103"/>
      <c r="GZ75" s="103"/>
      <c r="HA75" s="103"/>
      <c r="HB75" s="103"/>
      <c r="HC75" s="103"/>
      <c r="HD75" s="103"/>
      <c r="HE75" s="103"/>
      <c r="HF75" s="103"/>
      <c r="HG75" s="103"/>
      <c r="HH75" s="103"/>
      <c r="HI75" s="103"/>
      <c r="HJ75" s="103"/>
      <c r="HK75" s="103"/>
      <c r="HL75" s="103"/>
      <c r="HM75" s="103"/>
      <c r="HN75" s="103"/>
      <c r="HO75" s="103"/>
      <c r="HP75" s="103"/>
      <c r="HQ75" s="103"/>
      <c r="HR75" s="103"/>
      <c r="HS75" s="103"/>
      <c r="HT75" s="103"/>
      <c r="HU75" s="103"/>
      <c r="HV75" s="103"/>
      <c r="HW75" s="103"/>
      <c r="HX75" s="103"/>
      <c r="HY75" s="103"/>
      <c r="HZ75" s="103"/>
      <c r="IA75" s="103"/>
      <c r="IB75" s="103"/>
      <c r="IC75" s="103"/>
      <c r="ID75" s="103"/>
      <c r="IE75" s="103"/>
      <c r="IF75" s="103"/>
      <c r="IG75" s="103"/>
      <c r="IH75" s="103"/>
      <c r="II75" s="103"/>
      <c r="IJ75" s="103"/>
      <c r="IK75" s="103"/>
      <c r="IL75" s="103"/>
      <c r="IM75" s="103"/>
      <c r="IN75" s="103"/>
      <c r="IO75" s="103"/>
      <c r="IP75" s="103"/>
      <c r="IQ75" s="103"/>
      <c r="IR75" s="103"/>
      <c r="IS75" s="103"/>
      <c r="IT75" s="103"/>
      <c r="IU75" s="103"/>
      <c r="IV75" s="103"/>
      <c r="IW75" s="103"/>
    </row>
    <row r="76" customFormat="false" ht="12.75" hidden="false" customHeight="false" outlineLevel="0" collapsed="false">
      <c r="A76" s="103"/>
      <c r="B76" s="77" t="s">
        <v>97</v>
      </c>
      <c r="C76" s="103"/>
      <c r="D76" s="104"/>
      <c r="E76" s="107" t="n">
        <v>-0.13</v>
      </c>
      <c r="F76" s="107" t="n">
        <v>-0.13</v>
      </c>
      <c r="G76" s="107" t="n">
        <v>-0.13</v>
      </c>
      <c r="H76" s="107" t="n">
        <v>-0.13</v>
      </c>
      <c r="I76" s="107" t="n">
        <v>-0.13</v>
      </c>
      <c r="J76" s="107" t="n">
        <v>-0.13</v>
      </c>
      <c r="K76" s="107" t="n">
        <v>-0.13</v>
      </c>
      <c r="L76" s="107" t="n">
        <v>-0.13</v>
      </c>
      <c r="M76" s="107" t="n">
        <v>-0.13</v>
      </c>
      <c r="N76" s="107" t="n">
        <v>-0.13</v>
      </c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103"/>
      <c r="BT76" s="103"/>
      <c r="BU76" s="103"/>
      <c r="BV76" s="103"/>
      <c r="BW76" s="103"/>
      <c r="BX76" s="103"/>
      <c r="BY76" s="103"/>
      <c r="BZ76" s="103"/>
      <c r="CA76" s="103"/>
      <c r="CB76" s="103"/>
      <c r="CC76" s="103"/>
      <c r="CD76" s="103"/>
      <c r="CE76" s="103"/>
      <c r="CF76" s="103"/>
      <c r="CG76" s="103"/>
      <c r="CH76" s="103"/>
      <c r="CI76" s="103"/>
      <c r="CJ76" s="103"/>
      <c r="CK76" s="103"/>
      <c r="CL76" s="103"/>
      <c r="CM76" s="103"/>
      <c r="CN76" s="103"/>
      <c r="CO76" s="103"/>
      <c r="CP76" s="103"/>
      <c r="CQ76" s="103"/>
      <c r="CR76" s="103"/>
      <c r="CS76" s="103"/>
      <c r="CT76" s="103"/>
      <c r="CU76" s="103"/>
      <c r="CV76" s="103"/>
      <c r="CW76" s="103"/>
      <c r="CX76" s="103"/>
      <c r="CY76" s="103"/>
      <c r="CZ76" s="103"/>
      <c r="DA76" s="103"/>
      <c r="DB76" s="103"/>
      <c r="DC76" s="103"/>
      <c r="DD76" s="103"/>
      <c r="DE76" s="103"/>
      <c r="DF76" s="103"/>
      <c r="DG76" s="103"/>
      <c r="DH76" s="103"/>
      <c r="DI76" s="103"/>
      <c r="DJ76" s="103"/>
      <c r="DK76" s="103"/>
      <c r="DL76" s="103"/>
      <c r="DM76" s="103"/>
      <c r="DN76" s="103"/>
      <c r="DO76" s="103"/>
      <c r="DP76" s="103"/>
      <c r="DQ76" s="103"/>
      <c r="DR76" s="103"/>
      <c r="DS76" s="103"/>
      <c r="DT76" s="103"/>
      <c r="DU76" s="103"/>
      <c r="DV76" s="103"/>
      <c r="DW76" s="103"/>
      <c r="DX76" s="103"/>
      <c r="DY76" s="103"/>
      <c r="DZ76" s="103"/>
      <c r="EA76" s="103"/>
      <c r="EB76" s="103"/>
      <c r="EC76" s="103"/>
      <c r="ED76" s="103"/>
      <c r="EE76" s="103"/>
      <c r="EF76" s="103"/>
      <c r="EG76" s="103"/>
      <c r="EH76" s="103"/>
      <c r="EI76" s="103"/>
      <c r="EJ76" s="103"/>
      <c r="EK76" s="103"/>
      <c r="EL76" s="103"/>
      <c r="EM76" s="103"/>
      <c r="EN76" s="103"/>
      <c r="EO76" s="103"/>
      <c r="EP76" s="103"/>
      <c r="EQ76" s="103"/>
      <c r="ER76" s="103"/>
      <c r="ES76" s="103"/>
      <c r="ET76" s="103"/>
      <c r="EU76" s="103"/>
      <c r="EV76" s="103"/>
      <c r="EW76" s="103"/>
      <c r="EX76" s="103"/>
      <c r="EY76" s="103"/>
      <c r="EZ76" s="103"/>
      <c r="FA76" s="103"/>
      <c r="FB76" s="103"/>
      <c r="FC76" s="103"/>
      <c r="FD76" s="103"/>
      <c r="FE76" s="103"/>
      <c r="FF76" s="103"/>
      <c r="FG76" s="103"/>
      <c r="FH76" s="103"/>
      <c r="FI76" s="103"/>
      <c r="FJ76" s="103"/>
      <c r="FK76" s="103"/>
      <c r="FL76" s="103"/>
      <c r="FM76" s="103"/>
      <c r="FN76" s="103"/>
      <c r="FO76" s="103"/>
      <c r="FP76" s="103"/>
      <c r="FQ76" s="103"/>
      <c r="FR76" s="103"/>
      <c r="FS76" s="103"/>
      <c r="FT76" s="103"/>
      <c r="FU76" s="103"/>
      <c r="FV76" s="103"/>
      <c r="FW76" s="103"/>
      <c r="FX76" s="103"/>
      <c r="FY76" s="103"/>
      <c r="FZ76" s="103"/>
      <c r="GA76" s="103"/>
      <c r="GB76" s="103"/>
      <c r="GC76" s="103"/>
      <c r="GD76" s="103"/>
      <c r="GE76" s="103"/>
      <c r="GF76" s="103"/>
      <c r="GG76" s="103"/>
      <c r="GH76" s="103"/>
      <c r="GI76" s="103"/>
      <c r="GJ76" s="103"/>
      <c r="GK76" s="103"/>
      <c r="GL76" s="103"/>
      <c r="GM76" s="103"/>
      <c r="GN76" s="103"/>
      <c r="GO76" s="103"/>
      <c r="GP76" s="103"/>
      <c r="GQ76" s="103"/>
      <c r="GR76" s="103"/>
      <c r="GS76" s="103"/>
      <c r="GT76" s="103"/>
      <c r="GU76" s="103"/>
      <c r="GV76" s="103"/>
      <c r="GW76" s="103"/>
      <c r="GX76" s="103"/>
      <c r="GY76" s="103"/>
      <c r="GZ76" s="103"/>
      <c r="HA76" s="103"/>
      <c r="HB76" s="103"/>
      <c r="HC76" s="103"/>
      <c r="HD76" s="103"/>
      <c r="HE76" s="103"/>
      <c r="HF76" s="103"/>
      <c r="HG76" s="103"/>
      <c r="HH76" s="103"/>
      <c r="HI76" s="103"/>
      <c r="HJ76" s="103"/>
      <c r="HK76" s="103"/>
      <c r="HL76" s="103"/>
      <c r="HM76" s="103"/>
      <c r="HN76" s="103"/>
      <c r="HO76" s="103"/>
      <c r="HP76" s="103"/>
      <c r="HQ76" s="103"/>
      <c r="HR76" s="103"/>
      <c r="HS76" s="103"/>
      <c r="HT76" s="103"/>
      <c r="HU76" s="103"/>
      <c r="HV76" s="103"/>
      <c r="HW76" s="103"/>
      <c r="HX76" s="103"/>
      <c r="HY76" s="103"/>
      <c r="HZ76" s="103"/>
      <c r="IA76" s="103"/>
      <c r="IB76" s="103"/>
      <c r="IC76" s="103"/>
      <c r="ID76" s="103"/>
      <c r="IE76" s="103"/>
      <c r="IF76" s="103"/>
      <c r="IG76" s="103"/>
      <c r="IH76" s="103"/>
      <c r="II76" s="103"/>
      <c r="IJ76" s="103"/>
      <c r="IK76" s="103"/>
      <c r="IL76" s="103"/>
      <c r="IM76" s="103"/>
      <c r="IN76" s="103"/>
      <c r="IO76" s="103"/>
      <c r="IP76" s="103"/>
      <c r="IQ76" s="103"/>
      <c r="IR76" s="103"/>
      <c r="IS76" s="103"/>
      <c r="IT76" s="103"/>
      <c r="IU76" s="103"/>
      <c r="IV76" s="103"/>
      <c r="IW76" s="103"/>
    </row>
    <row r="77" customFormat="false" ht="12.75" hidden="false" customHeight="false" outlineLevel="0" collapsed="false">
      <c r="A77" s="103"/>
      <c r="B77" s="77" t="s">
        <v>98</v>
      </c>
      <c r="C77" s="103"/>
      <c r="D77" s="104"/>
      <c r="E77" s="107" t="n">
        <v>-0.13</v>
      </c>
      <c r="F77" s="107" t="n">
        <v>-0.13</v>
      </c>
      <c r="G77" s="107" t="n">
        <v>-0.13</v>
      </c>
      <c r="H77" s="107" t="n">
        <v>-0.13</v>
      </c>
      <c r="I77" s="107" t="n">
        <v>-0.13</v>
      </c>
      <c r="J77" s="107" t="n">
        <v>-0.13</v>
      </c>
      <c r="K77" s="107" t="n">
        <v>-0.13</v>
      </c>
      <c r="L77" s="107" t="n">
        <v>-0.13</v>
      </c>
      <c r="M77" s="107" t="n">
        <v>-0.13</v>
      </c>
      <c r="N77" s="107" t="n">
        <v>-0.13</v>
      </c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  <c r="BY77" s="103"/>
      <c r="BZ77" s="103"/>
      <c r="CA77" s="103"/>
      <c r="CB77" s="103"/>
      <c r="CC77" s="103"/>
      <c r="CD77" s="103"/>
      <c r="CE77" s="103"/>
      <c r="CF77" s="103"/>
      <c r="CG77" s="103"/>
      <c r="CH77" s="103"/>
      <c r="CI77" s="103"/>
      <c r="CJ77" s="103"/>
      <c r="CK77" s="103"/>
      <c r="CL77" s="103"/>
      <c r="CM77" s="103"/>
      <c r="CN77" s="103"/>
      <c r="CO77" s="103"/>
      <c r="CP77" s="103"/>
      <c r="CQ77" s="103"/>
      <c r="CR77" s="103"/>
      <c r="CS77" s="103"/>
      <c r="CT77" s="103"/>
      <c r="CU77" s="103"/>
      <c r="CV77" s="103"/>
      <c r="CW77" s="103"/>
      <c r="CX77" s="103"/>
      <c r="CY77" s="103"/>
      <c r="CZ77" s="103"/>
      <c r="DA77" s="103"/>
      <c r="DB77" s="103"/>
      <c r="DC77" s="103"/>
      <c r="DD77" s="103"/>
      <c r="DE77" s="103"/>
      <c r="DF77" s="103"/>
      <c r="DG77" s="103"/>
      <c r="DH77" s="103"/>
      <c r="DI77" s="103"/>
      <c r="DJ77" s="103"/>
      <c r="DK77" s="103"/>
      <c r="DL77" s="103"/>
      <c r="DM77" s="103"/>
      <c r="DN77" s="103"/>
      <c r="DO77" s="103"/>
      <c r="DP77" s="103"/>
      <c r="DQ77" s="103"/>
      <c r="DR77" s="103"/>
      <c r="DS77" s="103"/>
      <c r="DT77" s="103"/>
      <c r="DU77" s="103"/>
      <c r="DV77" s="103"/>
      <c r="DW77" s="103"/>
      <c r="DX77" s="103"/>
      <c r="DY77" s="103"/>
      <c r="DZ77" s="103"/>
      <c r="EA77" s="103"/>
      <c r="EB77" s="103"/>
      <c r="EC77" s="103"/>
      <c r="ED77" s="103"/>
      <c r="EE77" s="103"/>
      <c r="EF77" s="103"/>
      <c r="EG77" s="103"/>
      <c r="EH77" s="103"/>
      <c r="EI77" s="103"/>
      <c r="EJ77" s="103"/>
      <c r="EK77" s="103"/>
      <c r="EL77" s="103"/>
      <c r="EM77" s="103"/>
      <c r="EN77" s="103"/>
      <c r="EO77" s="103"/>
      <c r="EP77" s="103"/>
      <c r="EQ77" s="103"/>
      <c r="ER77" s="103"/>
      <c r="ES77" s="103"/>
      <c r="ET77" s="103"/>
      <c r="EU77" s="103"/>
      <c r="EV77" s="103"/>
      <c r="EW77" s="103"/>
      <c r="EX77" s="103"/>
      <c r="EY77" s="103"/>
      <c r="EZ77" s="103"/>
      <c r="FA77" s="103"/>
      <c r="FB77" s="103"/>
      <c r="FC77" s="103"/>
      <c r="FD77" s="103"/>
      <c r="FE77" s="103"/>
      <c r="FF77" s="103"/>
      <c r="FG77" s="103"/>
      <c r="FH77" s="103"/>
      <c r="FI77" s="103"/>
      <c r="FJ77" s="103"/>
      <c r="FK77" s="103"/>
      <c r="FL77" s="103"/>
      <c r="FM77" s="103"/>
      <c r="FN77" s="103"/>
      <c r="FO77" s="103"/>
      <c r="FP77" s="103"/>
      <c r="FQ77" s="103"/>
      <c r="FR77" s="103"/>
      <c r="FS77" s="103"/>
      <c r="FT77" s="103"/>
      <c r="FU77" s="103"/>
      <c r="FV77" s="103"/>
      <c r="FW77" s="103"/>
      <c r="FX77" s="103"/>
      <c r="FY77" s="103"/>
      <c r="FZ77" s="103"/>
      <c r="GA77" s="103"/>
      <c r="GB77" s="103"/>
      <c r="GC77" s="103"/>
      <c r="GD77" s="103"/>
      <c r="GE77" s="103"/>
      <c r="GF77" s="103"/>
      <c r="GG77" s="103"/>
      <c r="GH77" s="103"/>
      <c r="GI77" s="103"/>
      <c r="GJ77" s="103"/>
      <c r="GK77" s="103"/>
      <c r="GL77" s="103"/>
      <c r="GM77" s="103"/>
      <c r="GN77" s="103"/>
      <c r="GO77" s="103"/>
      <c r="GP77" s="103"/>
      <c r="GQ77" s="103"/>
      <c r="GR77" s="103"/>
      <c r="GS77" s="103"/>
      <c r="GT77" s="103"/>
      <c r="GU77" s="103"/>
      <c r="GV77" s="103"/>
      <c r="GW77" s="103"/>
      <c r="GX77" s="103"/>
      <c r="GY77" s="103"/>
      <c r="GZ77" s="103"/>
      <c r="HA77" s="103"/>
      <c r="HB77" s="103"/>
      <c r="HC77" s="103"/>
      <c r="HD77" s="103"/>
      <c r="HE77" s="103"/>
      <c r="HF77" s="103"/>
      <c r="HG77" s="103"/>
      <c r="HH77" s="103"/>
      <c r="HI77" s="103"/>
      <c r="HJ77" s="103"/>
      <c r="HK77" s="103"/>
      <c r="HL77" s="103"/>
      <c r="HM77" s="103"/>
      <c r="HN77" s="103"/>
      <c r="HO77" s="103"/>
      <c r="HP77" s="103"/>
      <c r="HQ77" s="103"/>
      <c r="HR77" s="103"/>
      <c r="HS77" s="103"/>
      <c r="HT77" s="103"/>
      <c r="HU77" s="103"/>
      <c r="HV77" s="103"/>
      <c r="HW77" s="103"/>
      <c r="HX77" s="103"/>
      <c r="HY77" s="103"/>
      <c r="HZ77" s="103"/>
      <c r="IA77" s="103"/>
      <c r="IB77" s="103"/>
      <c r="IC77" s="103"/>
      <c r="ID77" s="103"/>
      <c r="IE77" s="103"/>
      <c r="IF77" s="103"/>
      <c r="IG77" s="103"/>
      <c r="IH77" s="103"/>
      <c r="II77" s="103"/>
      <c r="IJ77" s="103"/>
      <c r="IK77" s="103"/>
      <c r="IL77" s="103"/>
      <c r="IM77" s="103"/>
      <c r="IN77" s="103"/>
      <c r="IO77" s="103"/>
      <c r="IP77" s="103"/>
      <c r="IQ77" s="103"/>
      <c r="IR77" s="103"/>
      <c r="IS77" s="103"/>
      <c r="IT77" s="103"/>
      <c r="IU77" s="103"/>
      <c r="IV77" s="103"/>
      <c r="IW77" s="103"/>
    </row>
    <row r="78" customFormat="false" ht="12.75" hidden="false" customHeight="false" outlineLevel="0" collapsed="false">
      <c r="A78" s="103"/>
      <c r="C78" s="103"/>
      <c r="D78" s="104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3"/>
      <c r="BZ78" s="103"/>
      <c r="CA78" s="103"/>
      <c r="CB78" s="103"/>
      <c r="CC78" s="103"/>
      <c r="CD78" s="103"/>
      <c r="CE78" s="103"/>
      <c r="CF78" s="103"/>
      <c r="CG78" s="103"/>
      <c r="CH78" s="103"/>
      <c r="CI78" s="103"/>
      <c r="CJ78" s="103"/>
      <c r="CK78" s="103"/>
      <c r="CL78" s="103"/>
      <c r="CM78" s="103"/>
      <c r="CN78" s="103"/>
      <c r="CO78" s="103"/>
      <c r="CP78" s="103"/>
      <c r="CQ78" s="103"/>
      <c r="CR78" s="103"/>
      <c r="CS78" s="103"/>
      <c r="CT78" s="103"/>
      <c r="CU78" s="103"/>
      <c r="CV78" s="103"/>
      <c r="CW78" s="103"/>
      <c r="CX78" s="103"/>
      <c r="CY78" s="103"/>
      <c r="CZ78" s="103"/>
      <c r="DA78" s="103"/>
      <c r="DB78" s="103"/>
      <c r="DC78" s="103"/>
      <c r="DD78" s="103"/>
      <c r="DE78" s="103"/>
      <c r="DF78" s="103"/>
      <c r="DG78" s="103"/>
      <c r="DH78" s="103"/>
      <c r="DI78" s="103"/>
      <c r="DJ78" s="103"/>
      <c r="DK78" s="103"/>
      <c r="DL78" s="103"/>
      <c r="DM78" s="103"/>
      <c r="DN78" s="103"/>
      <c r="DO78" s="103"/>
      <c r="DP78" s="103"/>
      <c r="DQ78" s="103"/>
      <c r="DR78" s="103"/>
      <c r="DS78" s="103"/>
      <c r="DT78" s="103"/>
      <c r="DU78" s="103"/>
      <c r="DV78" s="103"/>
      <c r="DW78" s="103"/>
      <c r="DX78" s="103"/>
      <c r="DY78" s="103"/>
      <c r="DZ78" s="103"/>
      <c r="EA78" s="103"/>
      <c r="EB78" s="103"/>
      <c r="EC78" s="103"/>
      <c r="ED78" s="103"/>
      <c r="EE78" s="103"/>
      <c r="EF78" s="103"/>
      <c r="EG78" s="103"/>
      <c r="EH78" s="103"/>
      <c r="EI78" s="103"/>
      <c r="EJ78" s="103"/>
      <c r="EK78" s="103"/>
      <c r="EL78" s="103"/>
      <c r="EM78" s="103"/>
      <c r="EN78" s="103"/>
      <c r="EO78" s="103"/>
      <c r="EP78" s="103"/>
      <c r="EQ78" s="103"/>
      <c r="ER78" s="103"/>
      <c r="ES78" s="103"/>
      <c r="ET78" s="103"/>
      <c r="EU78" s="103"/>
      <c r="EV78" s="103"/>
      <c r="EW78" s="103"/>
      <c r="EX78" s="103"/>
      <c r="EY78" s="103"/>
      <c r="EZ78" s="103"/>
      <c r="FA78" s="103"/>
      <c r="FB78" s="103"/>
      <c r="FC78" s="103"/>
      <c r="FD78" s="103"/>
      <c r="FE78" s="103"/>
      <c r="FF78" s="103"/>
      <c r="FG78" s="103"/>
      <c r="FH78" s="103"/>
      <c r="FI78" s="103"/>
      <c r="FJ78" s="103"/>
      <c r="FK78" s="103"/>
      <c r="FL78" s="103"/>
      <c r="FM78" s="103"/>
      <c r="FN78" s="103"/>
      <c r="FO78" s="103"/>
      <c r="FP78" s="103"/>
      <c r="FQ78" s="103"/>
      <c r="FR78" s="103"/>
      <c r="FS78" s="103"/>
      <c r="FT78" s="103"/>
      <c r="FU78" s="103"/>
      <c r="FV78" s="103"/>
      <c r="FW78" s="103"/>
      <c r="FX78" s="103"/>
      <c r="FY78" s="103"/>
      <c r="FZ78" s="103"/>
      <c r="GA78" s="103"/>
      <c r="GB78" s="103"/>
      <c r="GC78" s="103"/>
      <c r="GD78" s="103"/>
      <c r="GE78" s="103"/>
      <c r="GF78" s="103"/>
      <c r="GG78" s="103"/>
      <c r="GH78" s="103"/>
      <c r="GI78" s="103"/>
      <c r="GJ78" s="103"/>
      <c r="GK78" s="103"/>
      <c r="GL78" s="103"/>
      <c r="GM78" s="103"/>
      <c r="GN78" s="103"/>
      <c r="GO78" s="103"/>
      <c r="GP78" s="103"/>
      <c r="GQ78" s="103"/>
      <c r="GR78" s="103"/>
      <c r="GS78" s="103"/>
      <c r="GT78" s="103"/>
      <c r="GU78" s="103"/>
      <c r="GV78" s="103"/>
      <c r="GW78" s="103"/>
      <c r="GX78" s="103"/>
      <c r="GY78" s="103"/>
      <c r="GZ78" s="103"/>
      <c r="HA78" s="103"/>
      <c r="HB78" s="103"/>
      <c r="HC78" s="103"/>
      <c r="HD78" s="103"/>
      <c r="HE78" s="103"/>
      <c r="HF78" s="103"/>
      <c r="HG78" s="103"/>
      <c r="HH78" s="103"/>
      <c r="HI78" s="103"/>
      <c r="HJ78" s="103"/>
      <c r="HK78" s="103"/>
      <c r="HL78" s="103"/>
      <c r="HM78" s="103"/>
      <c r="HN78" s="103"/>
      <c r="HO78" s="103"/>
      <c r="HP78" s="103"/>
      <c r="HQ78" s="103"/>
      <c r="HR78" s="103"/>
      <c r="HS78" s="103"/>
      <c r="HT78" s="103"/>
      <c r="HU78" s="103"/>
      <c r="HV78" s="103"/>
      <c r="HW78" s="103"/>
      <c r="HX78" s="103"/>
      <c r="HY78" s="103"/>
      <c r="HZ78" s="103"/>
      <c r="IA78" s="103"/>
      <c r="IB78" s="103"/>
      <c r="IC78" s="103"/>
      <c r="ID78" s="103"/>
      <c r="IE78" s="103"/>
      <c r="IF78" s="103"/>
      <c r="IG78" s="103"/>
      <c r="IH78" s="103"/>
      <c r="II78" s="103"/>
      <c r="IJ78" s="103"/>
      <c r="IK78" s="103"/>
      <c r="IL78" s="103"/>
      <c r="IM78" s="103"/>
      <c r="IN78" s="103"/>
      <c r="IO78" s="103"/>
      <c r="IP78" s="103"/>
      <c r="IQ78" s="103"/>
      <c r="IR78" s="103"/>
      <c r="IS78" s="103"/>
      <c r="IT78" s="103"/>
      <c r="IU78" s="103"/>
      <c r="IV78" s="103"/>
      <c r="IW78" s="103"/>
    </row>
    <row r="79" customFormat="false" ht="12.75" hidden="false" customHeight="false" outlineLevel="0" collapsed="false">
      <c r="A79" s="103"/>
      <c r="C79" s="103"/>
      <c r="D79" s="104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3"/>
      <c r="BT79" s="103"/>
      <c r="BU79" s="103"/>
      <c r="BV79" s="103"/>
      <c r="BW79" s="103"/>
      <c r="BX79" s="103"/>
      <c r="BY79" s="103"/>
      <c r="BZ79" s="103"/>
      <c r="CA79" s="103"/>
      <c r="CB79" s="103"/>
      <c r="CC79" s="103"/>
      <c r="CD79" s="103"/>
      <c r="CE79" s="103"/>
      <c r="CF79" s="103"/>
      <c r="CG79" s="103"/>
      <c r="CH79" s="103"/>
      <c r="CI79" s="103"/>
      <c r="CJ79" s="103"/>
      <c r="CK79" s="103"/>
      <c r="CL79" s="103"/>
      <c r="CM79" s="103"/>
      <c r="CN79" s="103"/>
      <c r="CO79" s="103"/>
      <c r="CP79" s="103"/>
      <c r="CQ79" s="103"/>
      <c r="CR79" s="103"/>
      <c r="CS79" s="103"/>
      <c r="CT79" s="103"/>
      <c r="CU79" s="103"/>
      <c r="CV79" s="103"/>
      <c r="CW79" s="103"/>
      <c r="CX79" s="103"/>
      <c r="CY79" s="103"/>
      <c r="CZ79" s="103"/>
      <c r="DA79" s="103"/>
      <c r="DB79" s="103"/>
      <c r="DC79" s="103"/>
      <c r="DD79" s="103"/>
      <c r="DE79" s="103"/>
      <c r="DF79" s="103"/>
      <c r="DG79" s="103"/>
      <c r="DH79" s="103"/>
      <c r="DI79" s="103"/>
      <c r="DJ79" s="103"/>
      <c r="DK79" s="103"/>
      <c r="DL79" s="103"/>
      <c r="DM79" s="103"/>
      <c r="DN79" s="103"/>
      <c r="DO79" s="103"/>
      <c r="DP79" s="103"/>
      <c r="DQ79" s="103"/>
      <c r="DR79" s="103"/>
      <c r="DS79" s="103"/>
      <c r="DT79" s="103"/>
      <c r="DU79" s="103"/>
      <c r="DV79" s="103"/>
      <c r="DW79" s="103"/>
      <c r="DX79" s="103"/>
      <c r="DY79" s="103"/>
      <c r="DZ79" s="103"/>
      <c r="EA79" s="103"/>
      <c r="EB79" s="103"/>
      <c r="EC79" s="103"/>
      <c r="ED79" s="103"/>
      <c r="EE79" s="103"/>
      <c r="EF79" s="103"/>
      <c r="EG79" s="103"/>
      <c r="EH79" s="103"/>
      <c r="EI79" s="103"/>
      <c r="EJ79" s="103"/>
      <c r="EK79" s="103"/>
      <c r="EL79" s="103"/>
      <c r="EM79" s="103"/>
      <c r="EN79" s="103"/>
      <c r="EO79" s="103"/>
      <c r="EP79" s="103"/>
      <c r="EQ79" s="103"/>
      <c r="ER79" s="103"/>
      <c r="ES79" s="103"/>
      <c r="ET79" s="103"/>
      <c r="EU79" s="103"/>
      <c r="EV79" s="103"/>
      <c r="EW79" s="103"/>
      <c r="EX79" s="103"/>
      <c r="EY79" s="103"/>
      <c r="EZ79" s="103"/>
      <c r="FA79" s="103"/>
      <c r="FB79" s="103"/>
      <c r="FC79" s="103"/>
      <c r="FD79" s="103"/>
      <c r="FE79" s="103"/>
      <c r="FF79" s="103"/>
      <c r="FG79" s="103"/>
      <c r="FH79" s="103"/>
      <c r="FI79" s="103"/>
      <c r="FJ79" s="103"/>
      <c r="FK79" s="103"/>
      <c r="FL79" s="103"/>
      <c r="FM79" s="103"/>
      <c r="FN79" s="103"/>
      <c r="FO79" s="103"/>
      <c r="FP79" s="103"/>
      <c r="FQ79" s="103"/>
      <c r="FR79" s="103"/>
      <c r="FS79" s="103"/>
      <c r="FT79" s="103"/>
      <c r="FU79" s="103"/>
      <c r="FV79" s="103"/>
      <c r="FW79" s="103"/>
      <c r="FX79" s="103"/>
      <c r="FY79" s="103"/>
      <c r="FZ79" s="103"/>
      <c r="GA79" s="103"/>
      <c r="GB79" s="103"/>
      <c r="GC79" s="103"/>
      <c r="GD79" s="103"/>
      <c r="GE79" s="103"/>
      <c r="GF79" s="103"/>
      <c r="GG79" s="103"/>
      <c r="GH79" s="103"/>
      <c r="GI79" s="103"/>
      <c r="GJ79" s="103"/>
      <c r="GK79" s="103"/>
      <c r="GL79" s="103"/>
      <c r="GM79" s="103"/>
      <c r="GN79" s="103"/>
      <c r="GO79" s="103"/>
      <c r="GP79" s="103"/>
      <c r="GQ79" s="103"/>
      <c r="GR79" s="103"/>
      <c r="GS79" s="103"/>
      <c r="GT79" s="103"/>
      <c r="GU79" s="103"/>
      <c r="GV79" s="103"/>
      <c r="GW79" s="103"/>
      <c r="GX79" s="103"/>
      <c r="GY79" s="103"/>
      <c r="GZ79" s="103"/>
      <c r="HA79" s="103"/>
      <c r="HB79" s="103"/>
      <c r="HC79" s="103"/>
      <c r="HD79" s="103"/>
      <c r="HE79" s="103"/>
      <c r="HF79" s="103"/>
      <c r="HG79" s="103"/>
      <c r="HH79" s="103"/>
      <c r="HI79" s="103"/>
      <c r="HJ79" s="103"/>
      <c r="HK79" s="103"/>
      <c r="HL79" s="103"/>
      <c r="HM79" s="103"/>
      <c r="HN79" s="103"/>
      <c r="HO79" s="103"/>
      <c r="HP79" s="103"/>
      <c r="HQ79" s="103"/>
      <c r="HR79" s="103"/>
      <c r="HS79" s="103"/>
      <c r="HT79" s="103"/>
      <c r="HU79" s="103"/>
      <c r="HV79" s="103"/>
      <c r="HW79" s="103"/>
      <c r="HX79" s="103"/>
      <c r="HY79" s="103"/>
      <c r="HZ79" s="103"/>
      <c r="IA79" s="103"/>
      <c r="IB79" s="103"/>
      <c r="IC79" s="103"/>
      <c r="ID79" s="103"/>
      <c r="IE79" s="103"/>
      <c r="IF79" s="103"/>
      <c r="IG79" s="103"/>
      <c r="IH79" s="103"/>
      <c r="II79" s="103"/>
      <c r="IJ79" s="103"/>
      <c r="IK79" s="103"/>
      <c r="IL79" s="103"/>
      <c r="IM79" s="103"/>
      <c r="IN79" s="103"/>
      <c r="IO79" s="103"/>
      <c r="IP79" s="103"/>
      <c r="IQ79" s="103"/>
      <c r="IR79" s="103"/>
      <c r="IS79" s="103"/>
      <c r="IT79" s="103"/>
      <c r="IU79" s="103"/>
      <c r="IV79" s="103"/>
      <c r="IW79" s="103"/>
    </row>
    <row r="80" customFormat="false" ht="12.75" hidden="false" customHeight="false" outlineLevel="0" collapsed="false">
      <c r="A80" s="106" t="s">
        <v>112</v>
      </c>
      <c r="C80" s="103"/>
      <c r="D80" s="104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103"/>
      <c r="BO80" s="103"/>
      <c r="BP80" s="103"/>
      <c r="BQ80" s="103"/>
      <c r="BR80" s="103"/>
      <c r="BS80" s="103"/>
      <c r="BT80" s="103"/>
      <c r="BU80" s="103"/>
      <c r="BV80" s="103"/>
      <c r="BW80" s="103"/>
      <c r="BX80" s="103"/>
      <c r="BY80" s="103"/>
      <c r="BZ80" s="103"/>
      <c r="CA80" s="103"/>
      <c r="CB80" s="103"/>
      <c r="CC80" s="103"/>
      <c r="CD80" s="103"/>
      <c r="CE80" s="103"/>
      <c r="CF80" s="103"/>
      <c r="CG80" s="103"/>
      <c r="CH80" s="103"/>
      <c r="CI80" s="103"/>
      <c r="CJ80" s="103"/>
      <c r="CK80" s="103"/>
      <c r="CL80" s="103"/>
      <c r="CM80" s="103"/>
      <c r="CN80" s="103"/>
      <c r="CO80" s="103"/>
      <c r="CP80" s="103"/>
      <c r="CQ80" s="103"/>
      <c r="CR80" s="103"/>
      <c r="CS80" s="103"/>
      <c r="CT80" s="103"/>
      <c r="CU80" s="103"/>
      <c r="CV80" s="103"/>
      <c r="CW80" s="103"/>
      <c r="CX80" s="103"/>
      <c r="CY80" s="103"/>
      <c r="CZ80" s="103"/>
      <c r="DA80" s="103"/>
      <c r="DB80" s="103"/>
      <c r="DC80" s="103"/>
      <c r="DD80" s="103"/>
      <c r="DE80" s="103"/>
      <c r="DF80" s="103"/>
      <c r="DG80" s="103"/>
      <c r="DH80" s="103"/>
      <c r="DI80" s="103"/>
      <c r="DJ80" s="103"/>
      <c r="DK80" s="103"/>
      <c r="DL80" s="103"/>
      <c r="DM80" s="103"/>
      <c r="DN80" s="103"/>
      <c r="DO80" s="103"/>
      <c r="DP80" s="103"/>
      <c r="DQ80" s="103"/>
      <c r="DR80" s="103"/>
      <c r="DS80" s="103"/>
      <c r="DT80" s="103"/>
      <c r="DU80" s="103"/>
      <c r="DV80" s="103"/>
      <c r="DW80" s="103"/>
      <c r="DX80" s="103"/>
      <c r="DY80" s="103"/>
      <c r="DZ80" s="103"/>
      <c r="EA80" s="103"/>
      <c r="EB80" s="103"/>
      <c r="EC80" s="103"/>
      <c r="ED80" s="103"/>
      <c r="EE80" s="103"/>
      <c r="EF80" s="103"/>
      <c r="EG80" s="103"/>
      <c r="EH80" s="103"/>
      <c r="EI80" s="103"/>
      <c r="EJ80" s="103"/>
      <c r="EK80" s="103"/>
      <c r="EL80" s="103"/>
      <c r="EM80" s="103"/>
      <c r="EN80" s="103"/>
      <c r="EO80" s="103"/>
      <c r="EP80" s="103"/>
      <c r="EQ80" s="103"/>
      <c r="ER80" s="103"/>
      <c r="ES80" s="103"/>
      <c r="ET80" s="103"/>
      <c r="EU80" s="103"/>
      <c r="EV80" s="103"/>
      <c r="EW80" s="103"/>
      <c r="EX80" s="103"/>
      <c r="EY80" s="103"/>
      <c r="EZ80" s="103"/>
      <c r="FA80" s="103"/>
      <c r="FB80" s="103"/>
      <c r="FC80" s="103"/>
      <c r="FD80" s="103"/>
      <c r="FE80" s="103"/>
      <c r="FF80" s="103"/>
      <c r="FG80" s="103"/>
      <c r="FH80" s="103"/>
      <c r="FI80" s="103"/>
      <c r="FJ80" s="103"/>
      <c r="FK80" s="103"/>
      <c r="FL80" s="103"/>
      <c r="FM80" s="103"/>
      <c r="FN80" s="103"/>
      <c r="FO80" s="103"/>
      <c r="FP80" s="103"/>
      <c r="FQ80" s="103"/>
      <c r="FR80" s="103"/>
      <c r="FS80" s="103"/>
      <c r="FT80" s="103"/>
      <c r="FU80" s="103"/>
      <c r="FV80" s="103"/>
      <c r="FW80" s="103"/>
      <c r="FX80" s="103"/>
      <c r="FY80" s="103"/>
      <c r="FZ80" s="103"/>
      <c r="GA80" s="103"/>
      <c r="GB80" s="103"/>
      <c r="GC80" s="103"/>
      <c r="GD80" s="103"/>
      <c r="GE80" s="103"/>
      <c r="GF80" s="103"/>
      <c r="GG80" s="103"/>
      <c r="GH80" s="103"/>
      <c r="GI80" s="103"/>
      <c r="GJ80" s="103"/>
      <c r="GK80" s="103"/>
      <c r="GL80" s="103"/>
      <c r="GM80" s="103"/>
      <c r="GN80" s="103"/>
      <c r="GO80" s="103"/>
      <c r="GP80" s="103"/>
      <c r="GQ80" s="103"/>
      <c r="GR80" s="103"/>
      <c r="GS80" s="103"/>
      <c r="GT80" s="103"/>
      <c r="GU80" s="103"/>
      <c r="GV80" s="103"/>
      <c r="GW80" s="103"/>
      <c r="GX80" s="103"/>
      <c r="GY80" s="103"/>
      <c r="GZ80" s="103"/>
      <c r="HA80" s="103"/>
      <c r="HB80" s="103"/>
      <c r="HC80" s="103"/>
      <c r="HD80" s="103"/>
      <c r="HE80" s="103"/>
      <c r="HF80" s="103"/>
      <c r="HG80" s="103"/>
      <c r="HH80" s="103"/>
      <c r="HI80" s="103"/>
      <c r="HJ80" s="103"/>
      <c r="HK80" s="103"/>
      <c r="HL80" s="103"/>
      <c r="HM80" s="103"/>
      <c r="HN80" s="103"/>
      <c r="HO80" s="103"/>
      <c r="HP80" s="103"/>
      <c r="HQ80" s="103"/>
      <c r="HR80" s="103"/>
      <c r="HS80" s="103"/>
      <c r="HT80" s="103"/>
      <c r="HU80" s="103"/>
      <c r="HV80" s="103"/>
      <c r="HW80" s="103"/>
      <c r="HX80" s="103"/>
      <c r="HY80" s="103"/>
      <c r="HZ80" s="103"/>
      <c r="IA80" s="103"/>
      <c r="IB80" s="103"/>
      <c r="IC80" s="103"/>
      <c r="ID80" s="103"/>
      <c r="IE80" s="103"/>
      <c r="IF80" s="103"/>
      <c r="IG80" s="103"/>
      <c r="IH80" s="103"/>
      <c r="II80" s="103"/>
      <c r="IJ80" s="103"/>
      <c r="IK80" s="103"/>
      <c r="IL80" s="103"/>
      <c r="IM80" s="103"/>
      <c r="IN80" s="103"/>
      <c r="IO80" s="103"/>
      <c r="IP80" s="103"/>
      <c r="IQ80" s="103"/>
      <c r="IR80" s="103"/>
      <c r="IS80" s="103"/>
      <c r="IT80" s="103"/>
      <c r="IU80" s="103"/>
      <c r="IV80" s="103"/>
      <c r="IW80" s="103"/>
    </row>
    <row r="81" customFormat="false" ht="12.75" hidden="false" customHeight="false" outlineLevel="0" collapsed="false">
      <c r="A81" s="103"/>
      <c r="B81" s="77" t="s">
        <v>92</v>
      </c>
      <c r="C81" s="103"/>
      <c r="D81" s="104"/>
      <c r="E81" s="105" t="n">
        <f aca="false">(E62+E71)*E33</f>
        <v>0.0107680349484213</v>
      </c>
      <c r="F81" s="105" t="n">
        <f aca="false">(F62+F71)*F33</f>
        <v>0.0064525067280369</v>
      </c>
      <c r="G81" s="105" t="n">
        <f aca="false">(G62+G71)*G33</f>
        <v>0.00428843513671355</v>
      </c>
      <c r="H81" s="105" t="n">
        <f aca="false">(H62+H71)*H33</f>
        <v>0.00393808904577926</v>
      </c>
      <c r="I81" s="105" t="n">
        <f aca="false">(I62+I71)*I33</f>
        <v>0.00372546910848743</v>
      </c>
      <c r="J81" s="105" t="n">
        <f aca="false">(J62+J71)*J33</f>
        <v>0.00352464037682485</v>
      </c>
      <c r="K81" s="105" t="n">
        <f aca="false">(K62+K71)*K33</f>
        <v>0.00337396912214332</v>
      </c>
      <c r="L81" s="105" t="n">
        <f aca="false">(L62+L71)*L33</f>
        <v>0.00327340460378952</v>
      </c>
      <c r="M81" s="105" t="n">
        <f aca="false">(M62+M71)*M33</f>
        <v>0.00318454509672323</v>
      </c>
      <c r="N81" s="105" t="n">
        <f aca="false">(N62+N71)*N33</f>
        <v>0.0030935297471216</v>
      </c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  <c r="BH81" s="103"/>
      <c r="BI81" s="103"/>
      <c r="BJ81" s="103"/>
      <c r="BK81" s="103"/>
      <c r="BL81" s="103"/>
      <c r="BM81" s="103"/>
      <c r="BN81" s="103"/>
      <c r="BO81" s="103"/>
      <c r="BP81" s="103"/>
      <c r="BQ81" s="103"/>
      <c r="BR81" s="103"/>
      <c r="BS81" s="103"/>
      <c r="BT81" s="103"/>
      <c r="BU81" s="103"/>
      <c r="BV81" s="103"/>
      <c r="BW81" s="103"/>
      <c r="BX81" s="103"/>
      <c r="BY81" s="103"/>
      <c r="BZ81" s="103"/>
      <c r="CA81" s="103"/>
      <c r="CB81" s="103"/>
      <c r="CC81" s="103"/>
      <c r="CD81" s="103"/>
      <c r="CE81" s="103"/>
      <c r="CF81" s="103"/>
      <c r="CG81" s="103"/>
      <c r="CH81" s="103"/>
      <c r="CI81" s="103"/>
      <c r="CJ81" s="103"/>
      <c r="CK81" s="103"/>
      <c r="CL81" s="103"/>
      <c r="CM81" s="103"/>
      <c r="CN81" s="103"/>
      <c r="CO81" s="103"/>
      <c r="CP81" s="103"/>
      <c r="CQ81" s="103"/>
      <c r="CR81" s="103"/>
      <c r="CS81" s="103"/>
      <c r="CT81" s="103"/>
      <c r="CU81" s="103"/>
      <c r="CV81" s="103"/>
      <c r="CW81" s="103"/>
      <c r="CX81" s="103"/>
      <c r="CY81" s="103"/>
      <c r="CZ81" s="103"/>
      <c r="DA81" s="103"/>
      <c r="DB81" s="103"/>
      <c r="DC81" s="103"/>
      <c r="DD81" s="103"/>
      <c r="DE81" s="103"/>
      <c r="DF81" s="103"/>
      <c r="DG81" s="103"/>
      <c r="DH81" s="103"/>
      <c r="DI81" s="103"/>
      <c r="DJ81" s="103"/>
      <c r="DK81" s="103"/>
      <c r="DL81" s="103"/>
      <c r="DM81" s="103"/>
      <c r="DN81" s="103"/>
      <c r="DO81" s="103"/>
      <c r="DP81" s="103"/>
      <c r="DQ81" s="103"/>
      <c r="DR81" s="103"/>
      <c r="DS81" s="103"/>
      <c r="DT81" s="103"/>
      <c r="DU81" s="103"/>
      <c r="DV81" s="103"/>
      <c r="DW81" s="103"/>
      <c r="DX81" s="103"/>
      <c r="DY81" s="103"/>
      <c r="DZ81" s="103"/>
      <c r="EA81" s="103"/>
      <c r="EB81" s="103"/>
      <c r="EC81" s="103"/>
      <c r="ED81" s="103"/>
      <c r="EE81" s="103"/>
      <c r="EF81" s="103"/>
      <c r="EG81" s="103"/>
      <c r="EH81" s="103"/>
      <c r="EI81" s="103"/>
      <c r="EJ81" s="103"/>
      <c r="EK81" s="103"/>
      <c r="EL81" s="103"/>
      <c r="EM81" s="103"/>
      <c r="EN81" s="103"/>
      <c r="EO81" s="103"/>
      <c r="EP81" s="103"/>
      <c r="EQ81" s="103"/>
      <c r="ER81" s="103"/>
      <c r="ES81" s="103"/>
      <c r="ET81" s="103"/>
      <c r="EU81" s="103"/>
      <c r="EV81" s="103"/>
      <c r="EW81" s="103"/>
      <c r="EX81" s="103"/>
      <c r="EY81" s="103"/>
      <c r="EZ81" s="103"/>
      <c r="FA81" s="103"/>
      <c r="FB81" s="103"/>
      <c r="FC81" s="103"/>
      <c r="FD81" s="103"/>
      <c r="FE81" s="103"/>
      <c r="FF81" s="103"/>
      <c r="FG81" s="103"/>
      <c r="FH81" s="103"/>
      <c r="FI81" s="103"/>
      <c r="FJ81" s="103"/>
      <c r="FK81" s="103"/>
      <c r="FL81" s="103"/>
      <c r="FM81" s="103"/>
      <c r="FN81" s="103"/>
      <c r="FO81" s="103"/>
      <c r="FP81" s="103"/>
      <c r="FQ81" s="103"/>
      <c r="FR81" s="103"/>
      <c r="FS81" s="103"/>
      <c r="FT81" s="103"/>
      <c r="FU81" s="103"/>
      <c r="FV81" s="103"/>
      <c r="FW81" s="103"/>
      <c r="FX81" s="103"/>
      <c r="FY81" s="103"/>
      <c r="FZ81" s="103"/>
      <c r="GA81" s="103"/>
      <c r="GB81" s="103"/>
      <c r="GC81" s="103"/>
      <c r="GD81" s="103"/>
      <c r="GE81" s="103"/>
      <c r="GF81" s="103"/>
      <c r="GG81" s="103"/>
      <c r="GH81" s="103"/>
      <c r="GI81" s="103"/>
      <c r="GJ81" s="103"/>
      <c r="GK81" s="103"/>
      <c r="GL81" s="103"/>
      <c r="GM81" s="103"/>
      <c r="GN81" s="103"/>
      <c r="GO81" s="103"/>
      <c r="GP81" s="103"/>
      <c r="GQ81" s="103"/>
      <c r="GR81" s="103"/>
      <c r="GS81" s="103"/>
      <c r="GT81" s="103"/>
      <c r="GU81" s="103"/>
      <c r="GV81" s="103"/>
      <c r="GW81" s="103"/>
      <c r="GX81" s="103"/>
      <c r="GY81" s="103"/>
      <c r="GZ81" s="103"/>
      <c r="HA81" s="103"/>
      <c r="HB81" s="103"/>
      <c r="HC81" s="103"/>
      <c r="HD81" s="103"/>
      <c r="HE81" s="103"/>
      <c r="HF81" s="103"/>
      <c r="HG81" s="103"/>
      <c r="HH81" s="103"/>
      <c r="HI81" s="103"/>
      <c r="HJ81" s="103"/>
      <c r="HK81" s="103"/>
      <c r="HL81" s="103"/>
      <c r="HM81" s="103"/>
      <c r="HN81" s="103"/>
      <c r="HO81" s="103"/>
      <c r="HP81" s="103"/>
      <c r="HQ81" s="103"/>
      <c r="HR81" s="103"/>
      <c r="HS81" s="103"/>
      <c r="HT81" s="103"/>
      <c r="HU81" s="103"/>
      <c r="HV81" s="103"/>
      <c r="HW81" s="103"/>
      <c r="HX81" s="103"/>
      <c r="HY81" s="103"/>
      <c r="HZ81" s="103"/>
      <c r="IA81" s="103"/>
      <c r="IB81" s="103"/>
      <c r="IC81" s="103"/>
      <c r="ID81" s="103"/>
      <c r="IE81" s="103"/>
      <c r="IF81" s="103"/>
      <c r="IG81" s="103"/>
      <c r="IH81" s="103"/>
      <c r="II81" s="103"/>
      <c r="IJ81" s="103"/>
      <c r="IK81" s="103"/>
      <c r="IL81" s="103"/>
      <c r="IM81" s="103"/>
      <c r="IN81" s="103"/>
      <c r="IO81" s="103"/>
      <c r="IP81" s="103"/>
      <c r="IQ81" s="103"/>
      <c r="IR81" s="103"/>
      <c r="IS81" s="103"/>
      <c r="IT81" s="103"/>
      <c r="IU81" s="103"/>
      <c r="IV81" s="103"/>
      <c r="IW81" s="103"/>
    </row>
    <row r="82" customFormat="false" ht="12.75" hidden="false" customHeight="false" outlineLevel="0" collapsed="false">
      <c r="A82" s="103"/>
      <c r="B82" s="77" t="s">
        <v>93</v>
      </c>
      <c r="C82" s="103"/>
      <c r="D82" s="104"/>
      <c r="E82" s="105" t="n">
        <f aca="false">(E63+E72)*E34</f>
        <v>0.0145915773026081</v>
      </c>
      <c r="F82" s="105" t="n">
        <f aca="false">(F63+F72)*F34</f>
        <v>0.0102572838584123</v>
      </c>
      <c r="G82" s="105" t="n">
        <f aca="false">(G63+G72)*G34</f>
        <v>0.00914517696522142</v>
      </c>
      <c r="H82" s="105" t="n">
        <f aca="false">(H63+H72)*H34</f>
        <v>0.00851754775162725</v>
      </c>
      <c r="I82" s="105" t="n">
        <f aca="false">(I63+I72)*I34</f>
        <v>0.00798451117623779</v>
      </c>
      <c r="J82" s="105" t="n">
        <f aca="false">(J63+J72)*J34</f>
        <v>0.0074858976679523</v>
      </c>
      <c r="K82" s="105" t="n">
        <f aca="false">(K63+K72)*K34</f>
        <v>0.00630248104836286</v>
      </c>
      <c r="L82" s="105" t="n">
        <f aca="false">(L63+L72)*L34</f>
        <v>0.00594353190330194</v>
      </c>
      <c r="M82" s="105" t="n">
        <f aca="false">(M63+M72)*M34</f>
        <v>0.00564544166895816</v>
      </c>
      <c r="N82" s="105" t="n">
        <f aca="false">(N63+N72)*N34</f>
        <v>0.00540629196271394</v>
      </c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  <c r="BH82" s="103"/>
      <c r="BI82" s="103"/>
      <c r="BJ82" s="103"/>
      <c r="BK82" s="103"/>
      <c r="BL82" s="103"/>
      <c r="BM82" s="103"/>
      <c r="BN82" s="103"/>
      <c r="BO82" s="103"/>
      <c r="BP82" s="103"/>
      <c r="BQ82" s="103"/>
      <c r="BR82" s="103"/>
      <c r="BS82" s="103"/>
      <c r="BT82" s="103"/>
      <c r="BU82" s="103"/>
      <c r="BV82" s="103"/>
      <c r="BW82" s="103"/>
      <c r="BX82" s="103"/>
      <c r="BY82" s="103"/>
      <c r="BZ82" s="103"/>
      <c r="CA82" s="103"/>
      <c r="CB82" s="103"/>
      <c r="CC82" s="103"/>
      <c r="CD82" s="103"/>
      <c r="CE82" s="103"/>
      <c r="CF82" s="103"/>
      <c r="CG82" s="103"/>
      <c r="CH82" s="103"/>
      <c r="CI82" s="103"/>
      <c r="CJ82" s="103"/>
      <c r="CK82" s="103"/>
      <c r="CL82" s="103"/>
      <c r="CM82" s="103"/>
      <c r="CN82" s="103"/>
      <c r="CO82" s="103"/>
      <c r="CP82" s="103"/>
      <c r="CQ82" s="103"/>
      <c r="CR82" s="103"/>
      <c r="CS82" s="103"/>
      <c r="CT82" s="103"/>
      <c r="CU82" s="103"/>
      <c r="CV82" s="103"/>
      <c r="CW82" s="103"/>
      <c r="CX82" s="103"/>
      <c r="CY82" s="103"/>
      <c r="CZ82" s="103"/>
      <c r="DA82" s="103"/>
      <c r="DB82" s="103"/>
      <c r="DC82" s="103"/>
      <c r="DD82" s="103"/>
      <c r="DE82" s="103"/>
      <c r="DF82" s="103"/>
      <c r="DG82" s="103"/>
      <c r="DH82" s="103"/>
      <c r="DI82" s="103"/>
      <c r="DJ82" s="103"/>
      <c r="DK82" s="103"/>
      <c r="DL82" s="103"/>
      <c r="DM82" s="103"/>
      <c r="DN82" s="103"/>
      <c r="DO82" s="103"/>
      <c r="DP82" s="103"/>
      <c r="DQ82" s="103"/>
      <c r="DR82" s="103"/>
      <c r="DS82" s="103"/>
      <c r="DT82" s="103"/>
      <c r="DU82" s="103"/>
      <c r="DV82" s="103"/>
      <c r="DW82" s="103"/>
      <c r="DX82" s="103"/>
      <c r="DY82" s="103"/>
      <c r="DZ82" s="103"/>
      <c r="EA82" s="103"/>
      <c r="EB82" s="103"/>
      <c r="EC82" s="103"/>
      <c r="ED82" s="103"/>
      <c r="EE82" s="103"/>
      <c r="EF82" s="103"/>
      <c r="EG82" s="103"/>
      <c r="EH82" s="103"/>
      <c r="EI82" s="103"/>
      <c r="EJ82" s="103"/>
      <c r="EK82" s="103"/>
      <c r="EL82" s="103"/>
      <c r="EM82" s="103"/>
      <c r="EN82" s="103"/>
      <c r="EO82" s="103"/>
      <c r="EP82" s="103"/>
      <c r="EQ82" s="103"/>
      <c r="ER82" s="103"/>
      <c r="ES82" s="103"/>
      <c r="ET82" s="103"/>
      <c r="EU82" s="103"/>
      <c r="EV82" s="103"/>
      <c r="EW82" s="103"/>
      <c r="EX82" s="103"/>
      <c r="EY82" s="103"/>
      <c r="EZ82" s="103"/>
      <c r="FA82" s="103"/>
      <c r="FB82" s="103"/>
      <c r="FC82" s="103"/>
      <c r="FD82" s="103"/>
      <c r="FE82" s="103"/>
      <c r="FF82" s="103"/>
      <c r="FG82" s="103"/>
      <c r="FH82" s="103"/>
      <c r="FI82" s="103"/>
      <c r="FJ82" s="103"/>
      <c r="FK82" s="103"/>
      <c r="FL82" s="103"/>
      <c r="FM82" s="103"/>
      <c r="FN82" s="103"/>
      <c r="FO82" s="103"/>
      <c r="FP82" s="103"/>
      <c r="FQ82" s="103"/>
      <c r="FR82" s="103"/>
      <c r="FS82" s="103"/>
      <c r="FT82" s="103"/>
      <c r="FU82" s="103"/>
      <c r="FV82" s="103"/>
      <c r="FW82" s="103"/>
      <c r="FX82" s="103"/>
      <c r="FY82" s="103"/>
      <c r="FZ82" s="103"/>
      <c r="GA82" s="103"/>
      <c r="GB82" s="103"/>
      <c r="GC82" s="103"/>
      <c r="GD82" s="103"/>
      <c r="GE82" s="103"/>
      <c r="GF82" s="103"/>
      <c r="GG82" s="103"/>
      <c r="GH82" s="103"/>
      <c r="GI82" s="103"/>
      <c r="GJ82" s="103"/>
      <c r="GK82" s="103"/>
      <c r="GL82" s="103"/>
      <c r="GM82" s="103"/>
      <c r="GN82" s="103"/>
      <c r="GO82" s="103"/>
      <c r="GP82" s="103"/>
      <c r="GQ82" s="103"/>
      <c r="GR82" s="103"/>
      <c r="GS82" s="103"/>
      <c r="GT82" s="103"/>
      <c r="GU82" s="103"/>
      <c r="GV82" s="103"/>
      <c r="GW82" s="103"/>
      <c r="GX82" s="103"/>
      <c r="GY82" s="103"/>
      <c r="GZ82" s="103"/>
      <c r="HA82" s="103"/>
      <c r="HB82" s="103"/>
      <c r="HC82" s="103"/>
      <c r="HD82" s="103"/>
      <c r="HE82" s="103"/>
      <c r="HF82" s="103"/>
      <c r="HG82" s="103"/>
      <c r="HH82" s="103"/>
      <c r="HI82" s="103"/>
      <c r="HJ82" s="103"/>
      <c r="HK82" s="103"/>
      <c r="HL82" s="103"/>
      <c r="HM82" s="103"/>
      <c r="HN82" s="103"/>
      <c r="HO82" s="103"/>
      <c r="HP82" s="103"/>
      <c r="HQ82" s="103"/>
      <c r="HR82" s="103"/>
      <c r="HS82" s="103"/>
      <c r="HT82" s="103"/>
      <c r="HU82" s="103"/>
      <c r="HV82" s="103"/>
      <c r="HW82" s="103"/>
      <c r="HX82" s="103"/>
      <c r="HY82" s="103"/>
      <c r="HZ82" s="103"/>
      <c r="IA82" s="103"/>
      <c r="IB82" s="103"/>
      <c r="IC82" s="103"/>
      <c r="ID82" s="103"/>
      <c r="IE82" s="103"/>
      <c r="IF82" s="103"/>
      <c r="IG82" s="103"/>
      <c r="IH82" s="103"/>
      <c r="II82" s="103"/>
      <c r="IJ82" s="103"/>
      <c r="IK82" s="103"/>
      <c r="IL82" s="103"/>
      <c r="IM82" s="103"/>
      <c r="IN82" s="103"/>
      <c r="IO82" s="103"/>
      <c r="IP82" s="103"/>
      <c r="IQ82" s="103"/>
      <c r="IR82" s="103"/>
      <c r="IS82" s="103"/>
      <c r="IT82" s="103"/>
      <c r="IU82" s="103"/>
      <c r="IV82" s="103"/>
      <c r="IW82" s="103"/>
    </row>
    <row r="83" customFormat="false" ht="12.75" hidden="false" customHeight="false" outlineLevel="0" collapsed="false">
      <c r="A83" s="103"/>
      <c r="B83" s="77" t="s">
        <v>94</v>
      </c>
      <c r="C83" s="103"/>
      <c r="D83" s="104"/>
      <c r="E83" s="105" t="n">
        <f aca="false">(E64+E73)*E35</f>
        <v>0.00527981871600637</v>
      </c>
      <c r="F83" s="105" t="n">
        <f aca="false">(F64+F73)*F35</f>
        <v>0.00391181307447341</v>
      </c>
      <c r="G83" s="105" t="n">
        <f aca="false">(G64+G73)*G35</f>
        <v>0.00333028680576573</v>
      </c>
      <c r="H83" s="105" t="n">
        <f aca="false">(H64+H73)*H35</f>
        <v>0.003059225063939</v>
      </c>
      <c r="I83" s="105" t="n">
        <f aca="false">(I64+I73)*I35</f>
        <v>0.00283361635144636</v>
      </c>
      <c r="J83" s="105" t="n">
        <f aca="false">(J64+J73)*J35</f>
        <v>0.00262496711133073</v>
      </c>
      <c r="K83" s="105" t="n">
        <f aca="false">(K64+K73)*K35</f>
        <v>0.00245713164868753</v>
      </c>
      <c r="L83" s="105" t="n">
        <f aca="false">(L64+L73)*L35</f>
        <v>0.00232930177977901</v>
      </c>
      <c r="M83" s="105" t="n">
        <f aca="false">(M64+M73)*M35</f>
        <v>0.00221604372158616</v>
      </c>
      <c r="N83" s="105" t="n">
        <f aca="false">(N64+N73)*N35</f>
        <v>0.0021077830731597</v>
      </c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/>
      <c r="BG83" s="103"/>
      <c r="BH83" s="103"/>
      <c r="BI83" s="103"/>
      <c r="BJ83" s="103"/>
      <c r="BK83" s="103"/>
      <c r="BL83" s="103"/>
      <c r="BM83" s="103"/>
      <c r="BN83" s="103"/>
      <c r="BO83" s="103"/>
      <c r="BP83" s="103"/>
      <c r="BQ83" s="103"/>
      <c r="BR83" s="103"/>
      <c r="BS83" s="103"/>
      <c r="BT83" s="103"/>
      <c r="BU83" s="103"/>
      <c r="BV83" s="103"/>
      <c r="BW83" s="103"/>
      <c r="BX83" s="103"/>
      <c r="BY83" s="103"/>
      <c r="BZ83" s="103"/>
      <c r="CA83" s="103"/>
      <c r="CB83" s="103"/>
      <c r="CC83" s="103"/>
      <c r="CD83" s="103"/>
      <c r="CE83" s="103"/>
      <c r="CF83" s="103"/>
      <c r="CG83" s="103"/>
      <c r="CH83" s="103"/>
      <c r="CI83" s="103"/>
      <c r="CJ83" s="103"/>
      <c r="CK83" s="103"/>
      <c r="CL83" s="103"/>
      <c r="CM83" s="103"/>
      <c r="CN83" s="103"/>
      <c r="CO83" s="103"/>
      <c r="CP83" s="103"/>
      <c r="CQ83" s="103"/>
      <c r="CR83" s="103"/>
      <c r="CS83" s="103"/>
      <c r="CT83" s="103"/>
      <c r="CU83" s="103"/>
      <c r="CV83" s="103"/>
      <c r="CW83" s="103"/>
      <c r="CX83" s="103"/>
      <c r="CY83" s="103"/>
      <c r="CZ83" s="103"/>
      <c r="DA83" s="103"/>
      <c r="DB83" s="103"/>
      <c r="DC83" s="103"/>
      <c r="DD83" s="103"/>
      <c r="DE83" s="103"/>
      <c r="DF83" s="103"/>
      <c r="DG83" s="103"/>
      <c r="DH83" s="103"/>
      <c r="DI83" s="103"/>
      <c r="DJ83" s="103"/>
      <c r="DK83" s="103"/>
      <c r="DL83" s="103"/>
      <c r="DM83" s="103"/>
      <c r="DN83" s="103"/>
      <c r="DO83" s="103"/>
      <c r="DP83" s="103"/>
      <c r="DQ83" s="103"/>
      <c r="DR83" s="103"/>
      <c r="DS83" s="103"/>
      <c r="DT83" s="103"/>
      <c r="DU83" s="103"/>
      <c r="DV83" s="103"/>
      <c r="DW83" s="103"/>
      <c r="DX83" s="103"/>
      <c r="DY83" s="103"/>
      <c r="DZ83" s="103"/>
      <c r="EA83" s="103"/>
      <c r="EB83" s="103"/>
      <c r="EC83" s="103"/>
      <c r="ED83" s="103"/>
      <c r="EE83" s="103"/>
      <c r="EF83" s="103"/>
      <c r="EG83" s="103"/>
      <c r="EH83" s="103"/>
      <c r="EI83" s="103"/>
      <c r="EJ83" s="103"/>
      <c r="EK83" s="103"/>
      <c r="EL83" s="103"/>
      <c r="EM83" s="103"/>
      <c r="EN83" s="103"/>
      <c r="EO83" s="103"/>
      <c r="EP83" s="103"/>
      <c r="EQ83" s="103"/>
      <c r="ER83" s="103"/>
      <c r="ES83" s="103"/>
      <c r="ET83" s="103"/>
      <c r="EU83" s="103"/>
      <c r="EV83" s="103"/>
      <c r="EW83" s="103"/>
      <c r="EX83" s="103"/>
      <c r="EY83" s="103"/>
      <c r="EZ83" s="103"/>
      <c r="FA83" s="103"/>
      <c r="FB83" s="103"/>
      <c r="FC83" s="103"/>
      <c r="FD83" s="103"/>
      <c r="FE83" s="103"/>
      <c r="FF83" s="103"/>
      <c r="FG83" s="103"/>
      <c r="FH83" s="103"/>
      <c r="FI83" s="103"/>
      <c r="FJ83" s="103"/>
      <c r="FK83" s="103"/>
      <c r="FL83" s="103"/>
      <c r="FM83" s="103"/>
      <c r="FN83" s="103"/>
      <c r="FO83" s="103"/>
      <c r="FP83" s="103"/>
      <c r="FQ83" s="103"/>
      <c r="FR83" s="103"/>
      <c r="FS83" s="103"/>
      <c r="FT83" s="103"/>
      <c r="FU83" s="103"/>
      <c r="FV83" s="103"/>
      <c r="FW83" s="103"/>
      <c r="FX83" s="103"/>
      <c r="FY83" s="103"/>
      <c r="FZ83" s="103"/>
      <c r="GA83" s="103"/>
      <c r="GB83" s="103"/>
      <c r="GC83" s="103"/>
      <c r="GD83" s="103"/>
      <c r="GE83" s="103"/>
      <c r="GF83" s="103"/>
      <c r="GG83" s="103"/>
      <c r="GH83" s="103"/>
      <c r="GI83" s="103"/>
      <c r="GJ83" s="103"/>
      <c r="GK83" s="103"/>
      <c r="GL83" s="103"/>
      <c r="GM83" s="103"/>
      <c r="GN83" s="103"/>
      <c r="GO83" s="103"/>
      <c r="GP83" s="103"/>
      <c r="GQ83" s="103"/>
      <c r="GR83" s="103"/>
      <c r="GS83" s="103"/>
      <c r="GT83" s="103"/>
      <c r="GU83" s="103"/>
      <c r="GV83" s="103"/>
      <c r="GW83" s="103"/>
      <c r="GX83" s="103"/>
      <c r="GY83" s="103"/>
      <c r="GZ83" s="103"/>
      <c r="HA83" s="103"/>
      <c r="HB83" s="103"/>
      <c r="HC83" s="103"/>
      <c r="HD83" s="103"/>
      <c r="HE83" s="103"/>
      <c r="HF83" s="103"/>
      <c r="HG83" s="103"/>
      <c r="HH83" s="103"/>
      <c r="HI83" s="103"/>
      <c r="HJ83" s="103"/>
      <c r="HK83" s="103"/>
      <c r="HL83" s="103"/>
      <c r="HM83" s="103"/>
      <c r="HN83" s="103"/>
      <c r="HO83" s="103"/>
      <c r="HP83" s="103"/>
      <c r="HQ83" s="103"/>
      <c r="HR83" s="103"/>
      <c r="HS83" s="103"/>
      <c r="HT83" s="103"/>
      <c r="HU83" s="103"/>
      <c r="HV83" s="103"/>
      <c r="HW83" s="103"/>
      <c r="HX83" s="103"/>
      <c r="HY83" s="103"/>
      <c r="HZ83" s="103"/>
      <c r="IA83" s="103"/>
      <c r="IB83" s="103"/>
      <c r="IC83" s="103"/>
      <c r="ID83" s="103"/>
      <c r="IE83" s="103"/>
      <c r="IF83" s="103"/>
      <c r="IG83" s="103"/>
      <c r="IH83" s="103"/>
      <c r="II83" s="103"/>
      <c r="IJ83" s="103"/>
      <c r="IK83" s="103"/>
      <c r="IL83" s="103"/>
      <c r="IM83" s="103"/>
      <c r="IN83" s="103"/>
      <c r="IO83" s="103"/>
      <c r="IP83" s="103"/>
      <c r="IQ83" s="103"/>
      <c r="IR83" s="103"/>
      <c r="IS83" s="103"/>
      <c r="IT83" s="103"/>
      <c r="IU83" s="103"/>
      <c r="IV83" s="103"/>
      <c r="IW83" s="103"/>
    </row>
    <row r="84" customFormat="false" ht="12.75" hidden="false" customHeight="false" outlineLevel="0" collapsed="false">
      <c r="A84" s="103"/>
      <c r="B84" s="77" t="s">
        <v>95</v>
      </c>
      <c r="C84" s="103"/>
      <c r="D84" s="104"/>
      <c r="E84" s="105" t="n">
        <f aca="false">(E65+E74)*E36</f>
        <v>0.00798070187277742</v>
      </c>
      <c r="F84" s="105" t="n">
        <f aca="false">(F65+F74)*F36</f>
        <v>0.00589196057068597</v>
      </c>
      <c r="G84" s="105" t="n">
        <f aca="false">(G65+G74)*G36</f>
        <v>0.00501606753060122</v>
      </c>
      <c r="H84" s="105" t="n">
        <f aca="false">(H65+H74)*H36</f>
        <v>0.00460779518612588</v>
      </c>
      <c r="I84" s="105" t="n">
        <f aca="false">(I65+I74)*I36</f>
        <v>0.00426798405172273</v>
      </c>
      <c r="J84" s="105" t="n">
        <f aca="false">(J65+J74)*J36</f>
        <v>0.00395371722136547</v>
      </c>
      <c r="K84" s="105" t="n">
        <f aca="false">(K65+K74)*K36</f>
        <v>0.00370092397449241</v>
      </c>
      <c r="L84" s="105" t="n">
        <f aca="false">(L65+L74)*L36</f>
        <v>0.00350838702729528</v>
      </c>
      <c r="M84" s="105" t="n">
        <f aca="false">(M65+M74)*M36</f>
        <v>0.00333779809564636</v>
      </c>
      <c r="N84" s="105" t="n">
        <f aca="false">(N65+N74)*N36</f>
        <v>0.00317473624689699</v>
      </c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3"/>
      <c r="BG84" s="103"/>
      <c r="BH84" s="103"/>
      <c r="BI84" s="103"/>
      <c r="BJ84" s="103"/>
      <c r="BK84" s="103"/>
      <c r="BL84" s="103"/>
      <c r="BM84" s="103"/>
      <c r="BN84" s="103"/>
      <c r="BO84" s="103"/>
      <c r="BP84" s="103"/>
      <c r="BQ84" s="103"/>
      <c r="BR84" s="103"/>
      <c r="BS84" s="103"/>
      <c r="BT84" s="103"/>
      <c r="BU84" s="103"/>
      <c r="BV84" s="103"/>
      <c r="BW84" s="103"/>
      <c r="BX84" s="103"/>
      <c r="BY84" s="103"/>
      <c r="BZ84" s="103"/>
      <c r="CA84" s="103"/>
      <c r="CB84" s="103"/>
      <c r="CC84" s="103"/>
      <c r="CD84" s="103"/>
      <c r="CE84" s="103"/>
      <c r="CF84" s="103"/>
      <c r="CG84" s="103"/>
      <c r="CH84" s="103"/>
      <c r="CI84" s="103"/>
      <c r="CJ84" s="103"/>
      <c r="CK84" s="103"/>
      <c r="CL84" s="103"/>
      <c r="CM84" s="103"/>
      <c r="CN84" s="103"/>
      <c r="CO84" s="103"/>
      <c r="CP84" s="103"/>
      <c r="CQ84" s="103"/>
      <c r="CR84" s="103"/>
      <c r="CS84" s="103"/>
      <c r="CT84" s="103"/>
      <c r="CU84" s="103"/>
      <c r="CV84" s="103"/>
      <c r="CW84" s="103"/>
      <c r="CX84" s="103"/>
      <c r="CY84" s="103"/>
      <c r="CZ84" s="103"/>
      <c r="DA84" s="103"/>
      <c r="DB84" s="103"/>
      <c r="DC84" s="103"/>
      <c r="DD84" s="103"/>
      <c r="DE84" s="103"/>
      <c r="DF84" s="103"/>
      <c r="DG84" s="103"/>
      <c r="DH84" s="103"/>
      <c r="DI84" s="103"/>
      <c r="DJ84" s="103"/>
      <c r="DK84" s="103"/>
      <c r="DL84" s="103"/>
      <c r="DM84" s="103"/>
      <c r="DN84" s="103"/>
      <c r="DO84" s="103"/>
      <c r="DP84" s="103"/>
      <c r="DQ84" s="103"/>
      <c r="DR84" s="103"/>
      <c r="DS84" s="103"/>
      <c r="DT84" s="103"/>
      <c r="DU84" s="103"/>
      <c r="DV84" s="103"/>
      <c r="DW84" s="103"/>
      <c r="DX84" s="103"/>
      <c r="DY84" s="103"/>
      <c r="DZ84" s="103"/>
      <c r="EA84" s="103"/>
      <c r="EB84" s="103"/>
      <c r="EC84" s="103"/>
      <c r="ED84" s="103"/>
      <c r="EE84" s="103"/>
      <c r="EF84" s="103"/>
      <c r="EG84" s="103"/>
      <c r="EH84" s="103"/>
      <c r="EI84" s="103"/>
      <c r="EJ84" s="103"/>
      <c r="EK84" s="103"/>
      <c r="EL84" s="103"/>
      <c r="EM84" s="103"/>
      <c r="EN84" s="103"/>
      <c r="EO84" s="103"/>
      <c r="EP84" s="103"/>
      <c r="EQ84" s="103"/>
      <c r="ER84" s="103"/>
      <c r="ES84" s="103"/>
      <c r="ET84" s="103"/>
      <c r="EU84" s="103"/>
      <c r="EV84" s="103"/>
      <c r="EW84" s="103"/>
      <c r="EX84" s="103"/>
      <c r="EY84" s="103"/>
      <c r="EZ84" s="103"/>
      <c r="FA84" s="103"/>
      <c r="FB84" s="103"/>
      <c r="FC84" s="103"/>
      <c r="FD84" s="103"/>
      <c r="FE84" s="103"/>
      <c r="FF84" s="103"/>
      <c r="FG84" s="103"/>
      <c r="FH84" s="103"/>
      <c r="FI84" s="103"/>
      <c r="FJ84" s="103"/>
      <c r="FK84" s="103"/>
      <c r="FL84" s="103"/>
      <c r="FM84" s="103"/>
      <c r="FN84" s="103"/>
      <c r="FO84" s="103"/>
      <c r="FP84" s="103"/>
      <c r="FQ84" s="103"/>
      <c r="FR84" s="103"/>
      <c r="FS84" s="103"/>
      <c r="FT84" s="103"/>
      <c r="FU84" s="103"/>
      <c r="FV84" s="103"/>
      <c r="FW84" s="103"/>
      <c r="FX84" s="103"/>
      <c r="FY84" s="103"/>
      <c r="FZ84" s="103"/>
      <c r="GA84" s="103"/>
      <c r="GB84" s="103"/>
      <c r="GC84" s="103"/>
      <c r="GD84" s="103"/>
      <c r="GE84" s="103"/>
      <c r="GF84" s="103"/>
      <c r="GG84" s="103"/>
      <c r="GH84" s="103"/>
      <c r="GI84" s="103"/>
      <c r="GJ84" s="103"/>
      <c r="GK84" s="103"/>
      <c r="GL84" s="103"/>
      <c r="GM84" s="103"/>
      <c r="GN84" s="103"/>
      <c r="GO84" s="103"/>
      <c r="GP84" s="103"/>
      <c r="GQ84" s="103"/>
      <c r="GR84" s="103"/>
      <c r="GS84" s="103"/>
      <c r="GT84" s="103"/>
      <c r="GU84" s="103"/>
      <c r="GV84" s="103"/>
      <c r="GW84" s="103"/>
      <c r="GX84" s="103"/>
      <c r="GY84" s="103"/>
      <c r="GZ84" s="103"/>
      <c r="HA84" s="103"/>
      <c r="HB84" s="103"/>
      <c r="HC84" s="103"/>
      <c r="HD84" s="103"/>
      <c r="HE84" s="103"/>
      <c r="HF84" s="103"/>
      <c r="HG84" s="103"/>
      <c r="HH84" s="103"/>
      <c r="HI84" s="103"/>
      <c r="HJ84" s="103"/>
      <c r="HK84" s="103"/>
      <c r="HL84" s="103"/>
      <c r="HM84" s="103"/>
      <c r="HN84" s="103"/>
      <c r="HO84" s="103"/>
      <c r="HP84" s="103"/>
      <c r="HQ84" s="103"/>
      <c r="HR84" s="103"/>
      <c r="HS84" s="103"/>
      <c r="HT84" s="103"/>
      <c r="HU84" s="103"/>
      <c r="HV84" s="103"/>
      <c r="HW84" s="103"/>
      <c r="HX84" s="103"/>
      <c r="HY84" s="103"/>
      <c r="HZ84" s="103"/>
      <c r="IA84" s="103"/>
      <c r="IB84" s="103"/>
      <c r="IC84" s="103"/>
      <c r="ID84" s="103"/>
      <c r="IE84" s="103"/>
      <c r="IF84" s="103"/>
      <c r="IG84" s="103"/>
      <c r="IH84" s="103"/>
      <c r="II84" s="103"/>
      <c r="IJ84" s="103"/>
      <c r="IK84" s="103"/>
      <c r="IL84" s="103"/>
      <c r="IM84" s="103"/>
      <c r="IN84" s="103"/>
      <c r="IO84" s="103"/>
      <c r="IP84" s="103"/>
      <c r="IQ84" s="103"/>
      <c r="IR84" s="103"/>
      <c r="IS84" s="103"/>
      <c r="IT84" s="103"/>
      <c r="IU84" s="103"/>
      <c r="IV84" s="103"/>
      <c r="IW84" s="103"/>
    </row>
    <row r="85" customFormat="false" ht="12.75" hidden="false" customHeight="false" outlineLevel="0" collapsed="false">
      <c r="A85" s="103"/>
      <c r="B85" s="77" t="s">
        <v>96</v>
      </c>
      <c r="C85" s="103"/>
      <c r="D85" s="104"/>
      <c r="E85" s="105" t="n">
        <f aca="false">(E66+E75)*E37</f>
        <v>0.00423450369036294</v>
      </c>
      <c r="F85" s="105" t="n">
        <f aca="false">(F66+F75)*F37</f>
        <v>0.00311955629890826</v>
      </c>
      <c r="G85" s="105" t="n">
        <f aca="false">(G66+G75)*G37</f>
        <v>0.00271813701285857</v>
      </c>
      <c r="H85" s="105" t="n">
        <f aca="false">(H66+H75)*H37</f>
        <v>0.002465423917183</v>
      </c>
      <c r="I85" s="105" t="n">
        <f aca="false">(I66+I75)*I37</f>
        <v>0.00225644751084425</v>
      </c>
      <c r="J85" s="105" t="n">
        <f aca="false">(J66+J75)*J37</f>
        <v>0.00206475389325264</v>
      </c>
      <c r="K85" s="105" t="n">
        <f aca="false">(K66+K75)*K37</f>
        <v>0.00191207823608333</v>
      </c>
      <c r="L85" s="105" t="n">
        <f aca="false">(L66+L75)*L37</f>
        <v>0.00179748403081811</v>
      </c>
      <c r="M85" s="105" t="n">
        <f aca="false">(M66+M75)*M37</f>
        <v>0.0016973952273201</v>
      </c>
      <c r="N85" s="105" t="n">
        <f aca="false">(N66+N75)*N37</f>
        <v>0.00160284563066707</v>
      </c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3"/>
      <c r="BW85" s="103"/>
      <c r="BX85" s="103"/>
      <c r="BY85" s="103"/>
      <c r="BZ85" s="103"/>
      <c r="CA85" s="103"/>
      <c r="CB85" s="103"/>
      <c r="CC85" s="103"/>
      <c r="CD85" s="103"/>
      <c r="CE85" s="103"/>
      <c r="CF85" s="103"/>
      <c r="CG85" s="103"/>
      <c r="CH85" s="103"/>
      <c r="CI85" s="103"/>
      <c r="CJ85" s="103"/>
      <c r="CK85" s="103"/>
      <c r="CL85" s="103"/>
      <c r="CM85" s="103"/>
      <c r="CN85" s="103"/>
      <c r="CO85" s="103"/>
      <c r="CP85" s="103"/>
      <c r="CQ85" s="103"/>
      <c r="CR85" s="103"/>
      <c r="CS85" s="103"/>
      <c r="CT85" s="103"/>
      <c r="CU85" s="103"/>
      <c r="CV85" s="103"/>
      <c r="CW85" s="103"/>
      <c r="CX85" s="103"/>
      <c r="CY85" s="103"/>
      <c r="CZ85" s="103"/>
      <c r="DA85" s="103"/>
      <c r="DB85" s="103"/>
      <c r="DC85" s="103"/>
      <c r="DD85" s="103"/>
      <c r="DE85" s="103"/>
      <c r="DF85" s="103"/>
      <c r="DG85" s="103"/>
      <c r="DH85" s="103"/>
      <c r="DI85" s="103"/>
      <c r="DJ85" s="103"/>
      <c r="DK85" s="103"/>
      <c r="DL85" s="103"/>
      <c r="DM85" s="103"/>
      <c r="DN85" s="103"/>
      <c r="DO85" s="103"/>
      <c r="DP85" s="103"/>
      <c r="DQ85" s="103"/>
      <c r="DR85" s="103"/>
      <c r="DS85" s="103"/>
      <c r="DT85" s="103"/>
      <c r="DU85" s="103"/>
      <c r="DV85" s="103"/>
      <c r="DW85" s="103"/>
      <c r="DX85" s="103"/>
      <c r="DY85" s="103"/>
      <c r="DZ85" s="103"/>
      <c r="EA85" s="103"/>
      <c r="EB85" s="103"/>
      <c r="EC85" s="103"/>
      <c r="ED85" s="103"/>
      <c r="EE85" s="103"/>
      <c r="EF85" s="103"/>
      <c r="EG85" s="103"/>
      <c r="EH85" s="103"/>
      <c r="EI85" s="103"/>
      <c r="EJ85" s="103"/>
      <c r="EK85" s="103"/>
      <c r="EL85" s="103"/>
      <c r="EM85" s="103"/>
      <c r="EN85" s="103"/>
      <c r="EO85" s="103"/>
      <c r="EP85" s="103"/>
      <c r="EQ85" s="103"/>
      <c r="ER85" s="103"/>
      <c r="ES85" s="103"/>
      <c r="ET85" s="103"/>
      <c r="EU85" s="103"/>
      <c r="EV85" s="103"/>
      <c r="EW85" s="103"/>
      <c r="EX85" s="103"/>
      <c r="EY85" s="103"/>
      <c r="EZ85" s="103"/>
      <c r="FA85" s="103"/>
      <c r="FB85" s="103"/>
      <c r="FC85" s="103"/>
      <c r="FD85" s="103"/>
      <c r="FE85" s="103"/>
      <c r="FF85" s="103"/>
      <c r="FG85" s="103"/>
      <c r="FH85" s="103"/>
      <c r="FI85" s="103"/>
      <c r="FJ85" s="103"/>
      <c r="FK85" s="103"/>
      <c r="FL85" s="103"/>
      <c r="FM85" s="103"/>
      <c r="FN85" s="103"/>
      <c r="FO85" s="103"/>
      <c r="FP85" s="103"/>
      <c r="FQ85" s="103"/>
      <c r="FR85" s="103"/>
      <c r="FS85" s="103"/>
      <c r="FT85" s="103"/>
      <c r="FU85" s="103"/>
      <c r="FV85" s="103"/>
      <c r="FW85" s="103"/>
      <c r="FX85" s="103"/>
      <c r="FY85" s="103"/>
      <c r="FZ85" s="103"/>
      <c r="GA85" s="103"/>
      <c r="GB85" s="103"/>
      <c r="GC85" s="103"/>
      <c r="GD85" s="103"/>
      <c r="GE85" s="103"/>
      <c r="GF85" s="103"/>
      <c r="GG85" s="103"/>
      <c r="GH85" s="103"/>
      <c r="GI85" s="103"/>
      <c r="GJ85" s="103"/>
      <c r="GK85" s="103"/>
      <c r="GL85" s="103"/>
      <c r="GM85" s="103"/>
      <c r="GN85" s="103"/>
      <c r="GO85" s="103"/>
      <c r="GP85" s="103"/>
      <c r="GQ85" s="103"/>
      <c r="GR85" s="103"/>
      <c r="GS85" s="103"/>
      <c r="GT85" s="103"/>
      <c r="GU85" s="103"/>
      <c r="GV85" s="103"/>
      <c r="GW85" s="103"/>
      <c r="GX85" s="103"/>
      <c r="GY85" s="103"/>
      <c r="GZ85" s="103"/>
      <c r="HA85" s="103"/>
      <c r="HB85" s="103"/>
      <c r="HC85" s="103"/>
      <c r="HD85" s="103"/>
      <c r="HE85" s="103"/>
      <c r="HF85" s="103"/>
      <c r="HG85" s="103"/>
      <c r="HH85" s="103"/>
      <c r="HI85" s="103"/>
      <c r="HJ85" s="103"/>
      <c r="HK85" s="103"/>
      <c r="HL85" s="103"/>
      <c r="HM85" s="103"/>
      <c r="HN85" s="103"/>
      <c r="HO85" s="103"/>
      <c r="HP85" s="103"/>
      <c r="HQ85" s="103"/>
      <c r="HR85" s="103"/>
      <c r="HS85" s="103"/>
      <c r="HT85" s="103"/>
      <c r="HU85" s="103"/>
      <c r="HV85" s="103"/>
      <c r="HW85" s="103"/>
      <c r="HX85" s="103"/>
      <c r="HY85" s="103"/>
      <c r="HZ85" s="103"/>
      <c r="IA85" s="103"/>
      <c r="IB85" s="103"/>
      <c r="IC85" s="103"/>
      <c r="ID85" s="103"/>
      <c r="IE85" s="103"/>
      <c r="IF85" s="103"/>
      <c r="IG85" s="103"/>
      <c r="IH85" s="103"/>
      <c r="II85" s="103"/>
      <c r="IJ85" s="103"/>
      <c r="IK85" s="103"/>
      <c r="IL85" s="103"/>
      <c r="IM85" s="103"/>
      <c r="IN85" s="103"/>
      <c r="IO85" s="103"/>
      <c r="IP85" s="103"/>
      <c r="IQ85" s="103"/>
      <c r="IR85" s="103"/>
      <c r="IS85" s="103"/>
      <c r="IT85" s="103"/>
      <c r="IU85" s="103"/>
      <c r="IV85" s="103"/>
      <c r="IW85" s="103"/>
    </row>
    <row r="86" customFormat="false" ht="12.75" hidden="false" customHeight="false" outlineLevel="0" collapsed="false">
      <c r="A86" s="103"/>
      <c r="B86" s="77" t="s">
        <v>97</v>
      </c>
      <c r="C86" s="103"/>
      <c r="D86" s="104"/>
      <c r="E86" s="105" t="n">
        <f aca="false">(E67+E76)*E38</f>
        <v>0.00366448829378386</v>
      </c>
      <c r="F86" s="105" t="n">
        <f aca="false">(F67+F76)*F38</f>
        <v>0.00269962630217219</v>
      </c>
      <c r="G86" s="105" t="n">
        <f aca="false">(G67+G76)*G38</f>
        <v>0.00235224290563013</v>
      </c>
      <c r="H86" s="105" t="n">
        <f aca="false">(H67+H76)*H38</f>
        <v>0.00213354804821471</v>
      </c>
      <c r="I86" s="105" t="n">
        <f aca="false">(I67+I76)*I38</f>
        <v>0.00195270239292619</v>
      </c>
      <c r="J86" s="105" t="n">
        <f aca="false">(J67+J76)*J38</f>
        <v>0.00178681305405131</v>
      </c>
      <c r="K86" s="105" t="n">
        <f aca="false">(K67+K76)*K38</f>
        <v>0.00165468938635538</v>
      </c>
      <c r="L86" s="105" t="n">
        <f aca="false">(L67+L76)*L38</f>
        <v>0.00155552094669017</v>
      </c>
      <c r="M86" s="105" t="n">
        <f aca="false">(M67+M76)*M38</f>
        <v>0.00146890530632788</v>
      </c>
      <c r="N86" s="105" t="n">
        <f aca="false">(N67+N76)*N38</f>
        <v>0.00138708322859406</v>
      </c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3"/>
      <c r="BW86" s="103"/>
      <c r="BX86" s="103"/>
      <c r="BY86" s="103"/>
      <c r="BZ86" s="103"/>
      <c r="CA86" s="103"/>
      <c r="CB86" s="103"/>
      <c r="CC86" s="103"/>
      <c r="CD86" s="103"/>
      <c r="CE86" s="103"/>
      <c r="CF86" s="103"/>
      <c r="CG86" s="103"/>
      <c r="CH86" s="103"/>
      <c r="CI86" s="103"/>
      <c r="CJ86" s="103"/>
      <c r="CK86" s="103"/>
      <c r="CL86" s="103"/>
      <c r="CM86" s="103"/>
      <c r="CN86" s="103"/>
      <c r="CO86" s="103"/>
      <c r="CP86" s="103"/>
      <c r="CQ86" s="103"/>
      <c r="CR86" s="103"/>
      <c r="CS86" s="103"/>
      <c r="CT86" s="103"/>
      <c r="CU86" s="103"/>
      <c r="CV86" s="103"/>
      <c r="CW86" s="103"/>
      <c r="CX86" s="103"/>
      <c r="CY86" s="103"/>
      <c r="CZ86" s="103"/>
      <c r="DA86" s="103"/>
      <c r="DB86" s="103"/>
      <c r="DC86" s="103"/>
      <c r="DD86" s="103"/>
      <c r="DE86" s="103"/>
      <c r="DF86" s="103"/>
      <c r="DG86" s="103"/>
      <c r="DH86" s="103"/>
      <c r="DI86" s="103"/>
      <c r="DJ86" s="103"/>
      <c r="DK86" s="103"/>
      <c r="DL86" s="103"/>
      <c r="DM86" s="103"/>
      <c r="DN86" s="103"/>
      <c r="DO86" s="103"/>
      <c r="DP86" s="103"/>
      <c r="DQ86" s="103"/>
      <c r="DR86" s="103"/>
      <c r="DS86" s="103"/>
      <c r="DT86" s="103"/>
      <c r="DU86" s="103"/>
      <c r="DV86" s="103"/>
      <c r="DW86" s="103"/>
      <c r="DX86" s="103"/>
      <c r="DY86" s="103"/>
      <c r="DZ86" s="103"/>
      <c r="EA86" s="103"/>
      <c r="EB86" s="103"/>
      <c r="EC86" s="103"/>
      <c r="ED86" s="103"/>
      <c r="EE86" s="103"/>
      <c r="EF86" s="103"/>
      <c r="EG86" s="103"/>
      <c r="EH86" s="103"/>
      <c r="EI86" s="103"/>
      <c r="EJ86" s="103"/>
      <c r="EK86" s="103"/>
      <c r="EL86" s="103"/>
      <c r="EM86" s="103"/>
      <c r="EN86" s="103"/>
      <c r="EO86" s="103"/>
      <c r="EP86" s="103"/>
      <c r="EQ86" s="103"/>
      <c r="ER86" s="103"/>
      <c r="ES86" s="103"/>
      <c r="ET86" s="103"/>
      <c r="EU86" s="103"/>
      <c r="EV86" s="103"/>
      <c r="EW86" s="103"/>
      <c r="EX86" s="103"/>
      <c r="EY86" s="103"/>
      <c r="EZ86" s="103"/>
      <c r="FA86" s="103"/>
      <c r="FB86" s="103"/>
      <c r="FC86" s="103"/>
      <c r="FD86" s="103"/>
      <c r="FE86" s="103"/>
      <c r="FF86" s="103"/>
      <c r="FG86" s="103"/>
      <c r="FH86" s="103"/>
      <c r="FI86" s="103"/>
      <c r="FJ86" s="103"/>
      <c r="FK86" s="103"/>
      <c r="FL86" s="103"/>
      <c r="FM86" s="103"/>
      <c r="FN86" s="103"/>
      <c r="FO86" s="103"/>
      <c r="FP86" s="103"/>
      <c r="FQ86" s="103"/>
      <c r="FR86" s="103"/>
      <c r="FS86" s="103"/>
      <c r="FT86" s="103"/>
      <c r="FU86" s="103"/>
      <c r="FV86" s="103"/>
      <c r="FW86" s="103"/>
      <c r="FX86" s="103"/>
      <c r="FY86" s="103"/>
      <c r="FZ86" s="103"/>
      <c r="GA86" s="103"/>
      <c r="GB86" s="103"/>
      <c r="GC86" s="103"/>
      <c r="GD86" s="103"/>
      <c r="GE86" s="103"/>
      <c r="GF86" s="103"/>
      <c r="GG86" s="103"/>
      <c r="GH86" s="103"/>
      <c r="GI86" s="103"/>
      <c r="GJ86" s="103"/>
      <c r="GK86" s="103"/>
      <c r="GL86" s="103"/>
      <c r="GM86" s="103"/>
      <c r="GN86" s="103"/>
      <c r="GO86" s="103"/>
      <c r="GP86" s="103"/>
      <c r="GQ86" s="103"/>
      <c r="GR86" s="103"/>
      <c r="GS86" s="103"/>
      <c r="GT86" s="103"/>
      <c r="GU86" s="103"/>
      <c r="GV86" s="103"/>
      <c r="GW86" s="103"/>
      <c r="GX86" s="103"/>
      <c r="GY86" s="103"/>
      <c r="GZ86" s="103"/>
      <c r="HA86" s="103"/>
      <c r="HB86" s="103"/>
      <c r="HC86" s="103"/>
      <c r="HD86" s="103"/>
      <c r="HE86" s="103"/>
      <c r="HF86" s="103"/>
      <c r="HG86" s="103"/>
      <c r="HH86" s="103"/>
      <c r="HI86" s="103"/>
      <c r="HJ86" s="103"/>
      <c r="HK86" s="103"/>
      <c r="HL86" s="103"/>
      <c r="HM86" s="103"/>
      <c r="HN86" s="103"/>
      <c r="HO86" s="103"/>
      <c r="HP86" s="103"/>
      <c r="HQ86" s="103"/>
      <c r="HR86" s="103"/>
      <c r="HS86" s="103"/>
      <c r="HT86" s="103"/>
      <c r="HU86" s="103"/>
      <c r="HV86" s="103"/>
      <c r="HW86" s="103"/>
      <c r="HX86" s="103"/>
      <c r="HY86" s="103"/>
      <c r="HZ86" s="103"/>
      <c r="IA86" s="103"/>
      <c r="IB86" s="103"/>
      <c r="IC86" s="103"/>
      <c r="ID86" s="103"/>
      <c r="IE86" s="103"/>
      <c r="IF86" s="103"/>
      <c r="IG86" s="103"/>
      <c r="IH86" s="103"/>
      <c r="II86" s="103"/>
      <c r="IJ86" s="103"/>
      <c r="IK86" s="103"/>
      <c r="IL86" s="103"/>
      <c r="IM86" s="103"/>
      <c r="IN86" s="103"/>
      <c r="IO86" s="103"/>
      <c r="IP86" s="103"/>
      <c r="IQ86" s="103"/>
      <c r="IR86" s="103"/>
      <c r="IS86" s="103"/>
      <c r="IT86" s="103"/>
      <c r="IU86" s="103"/>
      <c r="IV86" s="103"/>
      <c r="IW86" s="103"/>
    </row>
    <row r="87" customFormat="false" ht="12.75" hidden="false" customHeight="false" outlineLevel="0" collapsed="false">
      <c r="A87" s="103"/>
      <c r="B87" s="77" t="s">
        <v>98</v>
      </c>
      <c r="C87" s="103"/>
      <c r="D87" s="104"/>
      <c r="E87" s="105" t="n">
        <f aca="false">(E68+E77)*E39</f>
        <v>0.012156920111803</v>
      </c>
      <c r="F87" s="105" t="n">
        <f aca="false">(F68+F77)*F39</f>
        <v>0.00895599566872711</v>
      </c>
      <c r="G87" s="105" t="n">
        <f aca="false">(G68+G77)*G39</f>
        <v>0.00780355312795209</v>
      </c>
      <c r="H87" s="105" t="n">
        <f aca="false">(H68+H77)*H39</f>
        <v>0.00707803412029926</v>
      </c>
      <c r="I87" s="105" t="n">
        <f aca="false">(I68+I77)*I39</f>
        <v>0.00647807963616608</v>
      </c>
      <c r="J87" s="105" t="n">
        <f aca="false">(J68+J77)*J39</f>
        <v>0.0059277426509115</v>
      </c>
      <c r="K87" s="105" t="n">
        <f aca="false">(K68+K77)*K39</f>
        <v>0.00548942309732405</v>
      </c>
      <c r="L87" s="105" t="n">
        <f aca="false">(L68+L77)*L39</f>
        <v>0.00516043233463905</v>
      </c>
      <c r="M87" s="105" t="n">
        <f aca="false">(M68+M77)*M39</f>
        <v>0.00487308541580643</v>
      </c>
      <c r="N87" s="105" t="n">
        <f aca="false">(N68+N77)*N39</f>
        <v>0.00460164111508943</v>
      </c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03"/>
      <c r="BM87" s="103"/>
      <c r="BN87" s="103"/>
      <c r="BO87" s="103"/>
      <c r="BP87" s="103"/>
      <c r="BQ87" s="103"/>
      <c r="BR87" s="103"/>
      <c r="BS87" s="103"/>
      <c r="BT87" s="103"/>
      <c r="BU87" s="103"/>
      <c r="BV87" s="103"/>
      <c r="BW87" s="103"/>
      <c r="BX87" s="103"/>
      <c r="BY87" s="103"/>
      <c r="BZ87" s="103"/>
      <c r="CA87" s="103"/>
      <c r="CB87" s="103"/>
      <c r="CC87" s="103"/>
      <c r="CD87" s="103"/>
      <c r="CE87" s="103"/>
      <c r="CF87" s="103"/>
      <c r="CG87" s="103"/>
      <c r="CH87" s="103"/>
      <c r="CI87" s="103"/>
      <c r="CJ87" s="103"/>
      <c r="CK87" s="103"/>
      <c r="CL87" s="103"/>
      <c r="CM87" s="103"/>
      <c r="CN87" s="103"/>
      <c r="CO87" s="103"/>
      <c r="CP87" s="103"/>
      <c r="CQ87" s="103"/>
      <c r="CR87" s="103"/>
      <c r="CS87" s="103"/>
      <c r="CT87" s="103"/>
      <c r="CU87" s="103"/>
      <c r="CV87" s="103"/>
      <c r="CW87" s="103"/>
      <c r="CX87" s="103"/>
      <c r="CY87" s="103"/>
      <c r="CZ87" s="103"/>
      <c r="DA87" s="103"/>
      <c r="DB87" s="103"/>
      <c r="DC87" s="103"/>
      <c r="DD87" s="103"/>
      <c r="DE87" s="103"/>
      <c r="DF87" s="103"/>
      <c r="DG87" s="103"/>
      <c r="DH87" s="103"/>
      <c r="DI87" s="103"/>
      <c r="DJ87" s="103"/>
      <c r="DK87" s="103"/>
      <c r="DL87" s="103"/>
      <c r="DM87" s="103"/>
      <c r="DN87" s="103"/>
      <c r="DO87" s="103"/>
      <c r="DP87" s="103"/>
      <c r="DQ87" s="103"/>
      <c r="DR87" s="103"/>
      <c r="DS87" s="103"/>
      <c r="DT87" s="103"/>
      <c r="DU87" s="103"/>
      <c r="DV87" s="103"/>
      <c r="DW87" s="103"/>
      <c r="DX87" s="103"/>
      <c r="DY87" s="103"/>
      <c r="DZ87" s="103"/>
      <c r="EA87" s="103"/>
      <c r="EB87" s="103"/>
      <c r="EC87" s="103"/>
      <c r="ED87" s="103"/>
      <c r="EE87" s="103"/>
      <c r="EF87" s="103"/>
      <c r="EG87" s="103"/>
      <c r="EH87" s="103"/>
      <c r="EI87" s="103"/>
      <c r="EJ87" s="103"/>
      <c r="EK87" s="103"/>
      <c r="EL87" s="103"/>
      <c r="EM87" s="103"/>
      <c r="EN87" s="103"/>
      <c r="EO87" s="103"/>
      <c r="EP87" s="103"/>
      <c r="EQ87" s="103"/>
      <c r="ER87" s="103"/>
      <c r="ES87" s="103"/>
      <c r="ET87" s="103"/>
      <c r="EU87" s="103"/>
      <c r="EV87" s="103"/>
      <c r="EW87" s="103"/>
      <c r="EX87" s="103"/>
      <c r="EY87" s="103"/>
      <c r="EZ87" s="103"/>
      <c r="FA87" s="103"/>
      <c r="FB87" s="103"/>
      <c r="FC87" s="103"/>
      <c r="FD87" s="103"/>
      <c r="FE87" s="103"/>
      <c r="FF87" s="103"/>
      <c r="FG87" s="103"/>
      <c r="FH87" s="103"/>
      <c r="FI87" s="103"/>
      <c r="FJ87" s="103"/>
      <c r="FK87" s="103"/>
      <c r="FL87" s="103"/>
      <c r="FM87" s="103"/>
      <c r="FN87" s="103"/>
      <c r="FO87" s="103"/>
      <c r="FP87" s="103"/>
      <c r="FQ87" s="103"/>
      <c r="FR87" s="103"/>
      <c r="FS87" s="103"/>
      <c r="FT87" s="103"/>
      <c r="FU87" s="103"/>
      <c r="FV87" s="103"/>
      <c r="FW87" s="103"/>
      <c r="FX87" s="103"/>
      <c r="FY87" s="103"/>
      <c r="FZ87" s="103"/>
      <c r="GA87" s="103"/>
      <c r="GB87" s="103"/>
      <c r="GC87" s="103"/>
      <c r="GD87" s="103"/>
      <c r="GE87" s="103"/>
      <c r="GF87" s="103"/>
      <c r="GG87" s="103"/>
      <c r="GH87" s="103"/>
      <c r="GI87" s="103"/>
      <c r="GJ87" s="103"/>
      <c r="GK87" s="103"/>
      <c r="GL87" s="103"/>
      <c r="GM87" s="103"/>
      <c r="GN87" s="103"/>
      <c r="GO87" s="103"/>
      <c r="GP87" s="103"/>
      <c r="GQ87" s="103"/>
      <c r="GR87" s="103"/>
      <c r="GS87" s="103"/>
      <c r="GT87" s="103"/>
      <c r="GU87" s="103"/>
      <c r="GV87" s="103"/>
      <c r="GW87" s="103"/>
      <c r="GX87" s="103"/>
      <c r="GY87" s="103"/>
      <c r="GZ87" s="103"/>
      <c r="HA87" s="103"/>
      <c r="HB87" s="103"/>
      <c r="HC87" s="103"/>
      <c r="HD87" s="103"/>
      <c r="HE87" s="103"/>
      <c r="HF87" s="103"/>
      <c r="HG87" s="103"/>
      <c r="HH87" s="103"/>
      <c r="HI87" s="103"/>
      <c r="HJ87" s="103"/>
      <c r="HK87" s="103"/>
      <c r="HL87" s="103"/>
      <c r="HM87" s="103"/>
      <c r="HN87" s="103"/>
      <c r="HO87" s="103"/>
      <c r="HP87" s="103"/>
      <c r="HQ87" s="103"/>
      <c r="HR87" s="103"/>
      <c r="HS87" s="103"/>
      <c r="HT87" s="103"/>
      <c r="HU87" s="103"/>
      <c r="HV87" s="103"/>
      <c r="HW87" s="103"/>
      <c r="HX87" s="103"/>
      <c r="HY87" s="103"/>
      <c r="HZ87" s="103"/>
      <c r="IA87" s="103"/>
      <c r="IB87" s="103"/>
      <c r="IC87" s="103"/>
      <c r="ID87" s="103"/>
      <c r="IE87" s="103"/>
      <c r="IF87" s="103"/>
      <c r="IG87" s="103"/>
      <c r="IH87" s="103"/>
      <c r="II87" s="103"/>
      <c r="IJ87" s="103"/>
      <c r="IK87" s="103"/>
      <c r="IL87" s="103"/>
      <c r="IM87" s="103"/>
      <c r="IN87" s="103"/>
      <c r="IO87" s="103"/>
      <c r="IP87" s="103"/>
      <c r="IQ87" s="103"/>
      <c r="IR87" s="103"/>
      <c r="IS87" s="103"/>
      <c r="IT87" s="103"/>
      <c r="IU87" s="103"/>
      <c r="IV87" s="103"/>
      <c r="IW87" s="103"/>
    </row>
    <row r="88" customFormat="false" ht="12.75" hidden="false" customHeight="false" outlineLevel="0" collapsed="false">
      <c r="A88" s="103"/>
      <c r="B88" s="91" t="s">
        <v>102</v>
      </c>
      <c r="C88" s="103"/>
      <c r="D88" s="104"/>
      <c r="E88" s="105" t="n">
        <f aca="false">SUM(E81:E87)</f>
        <v>0.058676044935763</v>
      </c>
      <c r="F88" s="105" t="n">
        <f aca="false">SUM(F81:F87)</f>
        <v>0.0412887425014162</v>
      </c>
      <c r="G88" s="105" t="n">
        <f aca="false">SUM(G81:G87)</f>
        <v>0.0346538994847427</v>
      </c>
      <c r="H88" s="105" t="n">
        <f aca="false">SUM(H81:H87)</f>
        <v>0.0317996631331684</v>
      </c>
      <c r="I88" s="105" t="n">
        <f aca="false">SUM(I81:I87)</f>
        <v>0.0294988102278308</v>
      </c>
      <c r="J88" s="105" t="n">
        <f aca="false">SUM(J81:J87)</f>
        <v>0.0273685319756888</v>
      </c>
      <c r="K88" s="105" t="n">
        <f aca="false">SUM(K81:K87)</f>
        <v>0.0248906965134489</v>
      </c>
      <c r="L88" s="105" t="n">
        <f aca="false">SUM(L81:L87)</f>
        <v>0.0235680626263131</v>
      </c>
      <c r="M88" s="105" t="n">
        <f aca="false">SUM(M81:M87)</f>
        <v>0.0224232145323683</v>
      </c>
      <c r="N88" s="105" t="n">
        <f aca="false">SUM(N81:N87)</f>
        <v>0.0213739110042428</v>
      </c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03"/>
      <c r="BO88" s="103"/>
      <c r="BP88" s="103"/>
      <c r="BQ88" s="103"/>
      <c r="BR88" s="103"/>
      <c r="BS88" s="103"/>
      <c r="BT88" s="103"/>
      <c r="BU88" s="103"/>
      <c r="BV88" s="103"/>
      <c r="BW88" s="103"/>
      <c r="BX88" s="103"/>
      <c r="BY88" s="103"/>
      <c r="BZ88" s="103"/>
      <c r="CA88" s="103"/>
      <c r="CB88" s="103"/>
      <c r="CC88" s="103"/>
      <c r="CD88" s="103"/>
      <c r="CE88" s="103"/>
      <c r="CF88" s="103"/>
      <c r="CG88" s="103"/>
      <c r="CH88" s="103"/>
      <c r="CI88" s="103"/>
      <c r="CJ88" s="103"/>
      <c r="CK88" s="103"/>
      <c r="CL88" s="103"/>
      <c r="CM88" s="103"/>
      <c r="CN88" s="103"/>
      <c r="CO88" s="103"/>
      <c r="CP88" s="103"/>
      <c r="CQ88" s="103"/>
      <c r="CR88" s="103"/>
      <c r="CS88" s="103"/>
      <c r="CT88" s="103"/>
      <c r="CU88" s="103"/>
      <c r="CV88" s="103"/>
      <c r="CW88" s="103"/>
      <c r="CX88" s="103"/>
      <c r="CY88" s="103"/>
      <c r="CZ88" s="103"/>
      <c r="DA88" s="103"/>
      <c r="DB88" s="103"/>
      <c r="DC88" s="103"/>
      <c r="DD88" s="103"/>
      <c r="DE88" s="103"/>
      <c r="DF88" s="103"/>
      <c r="DG88" s="103"/>
      <c r="DH88" s="103"/>
      <c r="DI88" s="103"/>
      <c r="DJ88" s="103"/>
      <c r="DK88" s="103"/>
      <c r="DL88" s="103"/>
      <c r="DM88" s="103"/>
      <c r="DN88" s="103"/>
      <c r="DO88" s="103"/>
      <c r="DP88" s="103"/>
      <c r="DQ88" s="103"/>
      <c r="DR88" s="103"/>
      <c r="DS88" s="103"/>
      <c r="DT88" s="103"/>
      <c r="DU88" s="103"/>
      <c r="DV88" s="103"/>
      <c r="DW88" s="103"/>
      <c r="DX88" s="103"/>
      <c r="DY88" s="103"/>
      <c r="DZ88" s="103"/>
      <c r="EA88" s="103"/>
      <c r="EB88" s="103"/>
      <c r="EC88" s="103"/>
      <c r="ED88" s="103"/>
      <c r="EE88" s="103"/>
      <c r="EF88" s="103"/>
      <c r="EG88" s="103"/>
      <c r="EH88" s="103"/>
      <c r="EI88" s="103"/>
      <c r="EJ88" s="103"/>
      <c r="EK88" s="103"/>
      <c r="EL88" s="103"/>
      <c r="EM88" s="103"/>
      <c r="EN88" s="103"/>
      <c r="EO88" s="103"/>
      <c r="EP88" s="103"/>
      <c r="EQ88" s="103"/>
      <c r="ER88" s="103"/>
      <c r="ES88" s="103"/>
      <c r="ET88" s="103"/>
      <c r="EU88" s="103"/>
      <c r="EV88" s="103"/>
      <c r="EW88" s="103"/>
      <c r="EX88" s="103"/>
      <c r="EY88" s="103"/>
      <c r="EZ88" s="103"/>
      <c r="FA88" s="103"/>
      <c r="FB88" s="103"/>
      <c r="FC88" s="103"/>
      <c r="FD88" s="103"/>
      <c r="FE88" s="103"/>
      <c r="FF88" s="103"/>
      <c r="FG88" s="103"/>
      <c r="FH88" s="103"/>
      <c r="FI88" s="103"/>
      <c r="FJ88" s="103"/>
      <c r="FK88" s="103"/>
      <c r="FL88" s="103"/>
      <c r="FM88" s="103"/>
      <c r="FN88" s="103"/>
      <c r="FO88" s="103"/>
      <c r="FP88" s="103"/>
      <c r="FQ88" s="103"/>
      <c r="FR88" s="103"/>
      <c r="FS88" s="103"/>
      <c r="FT88" s="103"/>
      <c r="FU88" s="103"/>
      <c r="FV88" s="103"/>
      <c r="FW88" s="103"/>
      <c r="FX88" s="103"/>
      <c r="FY88" s="103"/>
      <c r="FZ88" s="103"/>
      <c r="GA88" s="103"/>
      <c r="GB88" s="103"/>
      <c r="GC88" s="103"/>
      <c r="GD88" s="103"/>
      <c r="GE88" s="103"/>
      <c r="GF88" s="103"/>
      <c r="GG88" s="103"/>
      <c r="GH88" s="103"/>
      <c r="GI88" s="103"/>
      <c r="GJ88" s="103"/>
      <c r="GK88" s="103"/>
      <c r="GL88" s="103"/>
      <c r="GM88" s="103"/>
      <c r="GN88" s="103"/>
      <c r="GO88" s="103"/>
      <c r="GP88" s="103"/>
      <c r="GQ88" s="103"/>
      <c r="GR88" s="103"/>
      <c r="GS88" s="103"/>
      <c r="GT88" s="103"/>
      <c r="GU88" s="103"/>
      <c r="GV88" s="103"/>
      <c r="GW88" s="103"/>
      <c r="GX88" s="103"/>
      <c r="GY88" s="103"/>
      <c r="GZ88" s="103"/>
      <c r="HA88" s="103"/>
      <c r="HB88" s="103"/>
      <c r="HC88" s="103"/>
      <c r="HD88" s="103"/>
      <c r="HE88" s="103"/>
      <c r="HF88" s="103"/>
      <c r="HG88" s="103"/>
      <c r="HH88" s="103"/>
      <c r="HI88" s="103"/>
      <c r="HJ88" s="103"/>
      <c r="HK88" s="103"/>
      <c r="HL88" s="103"/>
      <c r="HM88" s="103"/>
      <c r="HN88" s="103"/>
      <c r="HO88" s="103"/>
      <c r="HP88" s="103"/>
      <c r="HQ88" s="103"/>
      <c r="HR88" s="103"/>
      <c r="HS88" s="103"/>
      <c r="HT88" s="103"/>
      <c r="HU88" s="103"/>
      <c r="HV88" s="103"/>
      <c r="HW88" s="103"/>
      <c r="HX88" s="103"/>
      <c r="HY88" s="103"/>
      <c r="HZ88" s="103"/>
      <c r="IA88" s="103"/>
      <c r="IB88" s="103"/>
      <c r="IC88" s="103"/>
      <c r="ID88" s="103"/>
      <c r="IE88" s="103"/>
      <c r="IF88" s="103"/>
      <c r="IG88" s="103"/>
      <c r="IH88" s="103"/>
      <c r="II88" s="103"/>
      <c r="IJ88" s="103"/>
      <c r="IK88" s="103"/>
      <c r="IL88" s="103"/>
      <c r="IM88" s="103"/>
      <c r="IN88" s="103"/>
      <c r="IO88" s="103"/>
      <c r="IP88" s="103"/>
      <c r="IQ88" s="103"/>
      <c r="IR88" s="103"/>
      <c r="IS88" s="103"/>
      <c r="IT88" s="103"/>
      <c r="IU88" s="103"/>
      <c r="IV88" s="103"/>
      <c r="IW88" s="103"/>
    </row>
    <row r="89" customFormat="false" ht="12.75" hidden="false" customHeight="false" outlineLevel="0" collapsed="false">
      <c r="A89" s="103"/>
      <c r="C89" s="103"/>
      <c r="D89" s="104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  <c r="IR89" s="103"/>
      <c r="IS89" s="103"/>
      <c r="IT89" s="103"/>
      <c r="IU89" s="103"/>
      <c r="IV89" s="103"/>
      <c r="IW89" s="103"/>
    </row>
    <row r="90" customFormat="false" ht="12.75" hidden="false" customHeight="false" outlineLevel="0" collapsed="false">
      <c r="D90" s="83"/>
      <c r="E90" s="92"/>
      <c r="F90" s="92"/>
      <c r="G90" s="92"/>
      <c r="H90" s="92"/>
      <c r="I90" s="92"/>
      <c r="J90" s="92"/>
      <c r="K90" s="92"/>
      <c r="L90" s="92"/>
      <c r="M90" s="92"/>
      <c r="N90" s="92"/>
    </row>
    <row r="91" customFormat="false" ht="12.75" hidden="false" customHeight="false" outlineLevel="0" collapsed="false">
      <c r="A91" s="108"/>
      <c r="B91" s="109"/>
      <c r="C91" s="109"/>
      <c r="D91" s="109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09"/>
      <c r="BR91" s="109"/>
      <c r="BS91" s="109"/>
      <c r="BT91" s="109"/>
      <c r="BU91" s="109"/>
      <c r="BV91" s="109"/>
      <c r="BW91" s="109"/>
      <c r="BX91" s="109"/>
      <c r="BY91" s="109"/>
      <c r="BZ91" s="109"/>
      <c r="CA91" s="109"/>
      <c r="CB91" s="109"/>
      <c r="CC91" s="109"/>
      <c r="CD91" s="109"/>
      <c r="CE91" s="109"/>
      <c r="CF91" s="109"/>
      <c r="CG91" s="109"/>
      <c r="CH91" s="109"/>
      <c r="CI91" s="109"/>
      <c r="CJ91" s="109"/>
      <c r="CK91" s="109"/>
      <c r="CL91" s="109"/>
      <c r="CM91" s="109"/>
      <c r="CN91" s="109"/>
      <c r="CO91" s="109"/>
      <c r="CP91" s="109"/>
      <c r="CQ91" s="109"/>
      <c r="CR91" s="109"/>
      <c r="CS91" s="109"/>
      <c r="CT91" s="109"/>
      <c r="CU91" s="109"/>
      <c r="CV91" s="109"/>
      <c r="CW91" s="109"/>
      <c r="CX91" s="109"/>
      <c r="CY91" s="109"/>
      <c r="CZ91" s="109"/>
      <c r="DA91" s="109"/>
      <c r="DB91" s="109"/>
      <c r="DC91" s="109"/>
      <c r="DD91" s="109"/>
      <c r="DE91" s="109"/>
      <c r="DF91" s="109"/>
      <c r="DG91" s="109"/>
      <c r="DH91" s="109"/>
      <c r="DI91" s="109"/>
      <c r="DJ91" s="109"/>
      <c r="DK91" s="109"/>
      <c r="DL91" s="109"/>
      <c r="DM91" s="109"/>
      <c r="DN91" s="109"/>
      <c r="DO91" s="109"/>
      <c r="DP91" s="109"/>
      <c r="DQ91" s="109"/>
      <c r="DR91" s="109"/>
      <c r="DS91" s="109"/>
      <c r="DT91" s="109"/>
      <c r="DU91" s="109"/>
      <c r="DV91" s="109"/>
      <c r="DW91" s="109"/>
      <c r="DX91" s="109"/>
      <c r="DY91" s="109"/>
      <c r="DZ91" s="109"/>
      <c r="EA91" s="109"/>
      <c r="EB91" s="109"/>
      <c r="EC91" s="109"/>
      <c r="ED91" s="109"/>
      <c r="EE91" s="109"/>
      <c r="EF91" s="109"/>
      <c r="EG91" s="109"/>
      <c r="EH91" s="109"/>
      <c r="EI91" s="109"/>
      <c r="EJ91" s="109"/>
      <c r="EK91" s="109"/>
      <c r="EL91" s="109"/>
      <c r="EM91" s="109"/>
      <c r="EN91" s="109"/>
      <c r="EO91" s="109"/>
      <c r="EP91" s="109"/>
      <c r="EQ91" s="109"/>
      <c r="ER91" s="109"/>
      <c r="ES91" s="109"/>
      <c r="ET91" s="109"/>
      <c r="EU91" s="109"/>
      <c r="EV91" s="109"/>
      <c r="EW91" s="109"/>
      <c r="EX91" s="109"/>
      <c r="EY91" s="109"/>
      <c r="EZ91" s="109"/>
      <c r="FA91" s="109"/>
      <c r="FB91" s="109"/>
      <c r="FC91" s="109"/>
      <c r="FD91" s="109"/>
      <c r="FE91" s="109"/>
      <c r="FF91" s="109"/>
      <c r="FG91" s="109"/>
      <c r="FH91" s="109"/>
      <c r="FI91" s="109"/>
      <c r="FJ91" s="109"/>
      <c r="FK91" s="109"/>
      <c r="FL91" s="109"/>
      <c r="FM91" s="109"/>
      <c r="FN91" s="109"/>
      <c r="FO91" s="109"/>
      <c r="FP91" s="109"/>
      <c r="FQ91" s="109"/>
      <c r="FR91" s="109"/>
      <c r="FS91" s="109"/>
      <c r="FT91" s="109"/>
      <c r="FU91" s="109"/>
      <c r="FV91" s="109"/>
      <c r="FW91" s="109"/>
      <c r="FX91" s="109"/>
      <c r="FY91" s="109"/>
      <c r="FZ91" s="109"/>
      <c r="GA91" s="109"/>
      <c r="GB91" s="109"/>
      <c r="GC91" s="109"/>
      <c r="GD91" s="109"/>
      <c r="GE91" s="109"/>
      <c r="GF91" s="109"/>
      <c r="GG91" s="109"/>
      <c r="GH91" s="109"/>
      <c r="GI91" s="109"/>
      <c r="GJ91" s="109"/>
      <c r="GK91" s="109"/>
      <c r="GL91" s="109"/>
      <c r="GM91" s="109"/>
      <c r="GN91" s="109"/>
      <c r="GO91" s="109"/>
      <c r="GP91" s="109"/>
      <c r="GQ91" s="109"/>
      <c r="GR91" s="109"/>
      <c r="GS91" s="109"/>
      <c r="GT91" s="109"/>
      <c r="GU91" s="109"/>
      <c r="GV91" s="109"/>
      <c r="GW91" s="109"/>
      <c r="GX91" s="109"/>
      <c r="GY91" s="109"/>
      <c r="GZ91" s="109"/>
      <c r="HA91" s="109"/>
      <c r="HB91" s="109"/>
      <c r="HC91" s="109"/>
      <c r="HD91" s="109"/>
      <c r="HE91" s="109"/>
      <c r="HF91" s="109"/>
      <c r="HG91" s="109"/>
      <c r="HH91" s="109"/>
      <c r="HI91" s="109"/>
      <c r="HJ91" s="109"/>
      <c r="HK91" s="109"/>
      <c r="HL91" s="109"/>
      <c r="HM91" s="109"/>
      <c r="HN91" s="109"/>
      <c r="HO91" s="109"/>
      <c r="HP91" s="109"/>
      <c r="HQ91" s="109"/>
      <c r="HR91" s="109"/>
      <c r="HS91" s="109"/>
      <c r="HT91" s="109"/>
      <c r="HU91" s="109"/>
      <c r="HV91" s="109"/>
      <c r="HW91" s="109"/>
      <c r="HX91" s="109"/>
      <c r="HY91" s="109"/>
      <c r="HZ91" s="109"/>
      <c r="IA91" s="109"/>
      <c r="IB91" s="109"/>
      <c r="IC91" s="109"/>
      <c r="ID91" s="109"/>
      <c r="IE91" s="109"/>
      <c r="IF91" s="109"/>
      <c r="IG91" s="109"/>
      <c r="IH91" s="109"/>
      <c r="II91" s="109"/>
      <c r="IJ91" s="109"/>
      <c r="IK91" s="109"/>
      <c r="IL91" s="109"/>
      <c r="IM91" s="109"/>
      <c r="IN91" s="109"/>
      <c r="IO91" s="109"/>
      <c r="IP91" s="109"/>
      <c r="IQ91" s="109"/>
      <c r="IR91" s="109"/>
      <c r="IS91" s="109"/>
      <c r="IT91" s="109"/>
      <c r="IU91" s="109"/>
      <c r="IV91" s="109"/>
      <c r="IW91" s="109"/>
    </row>
    <row r="92" customFormat="false" ht="12.75" hidden="false" customHeight="false" outlineLevel="0" collapsed="false">
      <c r="A92" s="109"/>
      <c r="B92" s="109"/>
      <c r="C92" s="108"/>
      <c r="D92" s="111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  <c r="BA92" s="109"/>
      <c r="BB92" s="109"/>
      <c r="BC92" s="109"/>
      <c r="BD92" s="109"/>
      <c r="BE92" s="109"/>
      <c r="BF92" s="109"/>
      <c r="BG92" s="109"/>
      <c r="BH92" s="109"/>
      <c r="BI92" s="109"/>
      <c r="BJ92" s="109"/>
      <c r="BK92" s="109"/>
      <c r="BL92" s="109"/>
      <c r="BM92" s="109"/>
      <c r="BN92" s="109"/>
      <c r="BO92" s="109"/>
      <c r="BP92" s="109"/>
      <c r="BQ92" s="109"/>
      <c r="BR92" s="109"/>
      <c r="BS92" s="109"/>
      <c r="BT92" s="109"/>
      <c r="BU92" s="109"/>
      <c r="BV92" s="109"/>
      <c r="BW92" s="109"/>
      <c r="BX92" s="109"/>
      <c r="BY92" s="109"/>
      <c r="BZ92" s="109"/>
      <c r="CA92" s="109"/>
      <c r="CB92" s="109"/>
      <c r="CC92" s="109"/>
      <c r="CD92" s="109"/>
      <c r="CE92" s="109"/>
      <c r="CF92" s="109"/>
      <c r="CG92" s="109"/>
      <c r="CH92" s="109"/>
      <c r="CI92" s="109"/>
      <c r="CJ92" s="109"/>
      <c r="CK92" s="109"/>
      <c r="CL92" s="109"/>
      <c r="CM92" s="109"/>
      <c r="CN92" s="109"/>
      <c r="CO92" s="109"/>
      <c r="CP92" s="109"/>
      <c r="CQ92" s="109"/>
      <c r="CR92" s="109"/>
      <c r="CS92" s="109"/>
      <c r="CT92" s="109"/>
      <c r="CU92" s="109"/>
      <c r="CV92" s="109"/>
      <c r="CW92" s="109"/>
      <c r="CX92" s="109"/>
      <c r="CY92" s="109"/>
      <c r="CZ92" s="109"/>
      <c r="DA92" s="109"/>
      <c r="DB92" s="109"/>
      <c r="DC92" s="109"/>
      <c r="DD92" s="109"/>
      <c r="DE92" s="109"/>
      <c r="DF92" s="109"/>
      <c r="DG92" s="109"/>
      <c r="DH92" s="109"/>
      <c r="DI92" s="109"/>
      <c r="DJ92" s="109"/>
      <c r="DK92" s="109"/>
      <c r="DL92" s="109"/>
      <c r="DM92" s="109"/>
      <c r="DN92" s="109"/>
      <c r="DO92" s="109"/>
      <c r="DP92" s="109"/>
      <c r="DQ92" s="109"/>
      <c r="DR92" s="109"/>
      <c r="DS92" s="109"/>
      <c r="DT92" s="109"/>
      <c r="DU92" s="109"/>
      <c r="DV92" s="109"/>
      <c r="DW92" s="109"/>
      <c r="DX92" s="109"/>
      <c r="DY92" s="109"/>
      <c r="DZ92" s="109"/>
      <c r="EA92" s="109"/>
      <c r="EB92" s="109"/>
      <c r="EC92" s="109"/>
      <c r="ED92" s="109"/>
      <c r="EE92" s="109"/>
      <c r="EF92" s="109"/>
      <c r="EG92" s="109"/>
      <c r="EH92" s="109"/>
      <c r="EI92" s="109"/>
      <c r="EJ92" s="109"/>
      <c r="EK92" s="109"/>
      <c r="EL92" s="109"/>
      <c r="EM92" s="109"/>
      <c r="EN92" s="109"/>
      <c r="EO92" s="109"/>
      <c r="EP92" s="109"/>
      <c r="EQ92" s="109"/>
      <c r="ER92" s="109"/>
      <c r="ES92" s="109"/>
      <c r="ET92" s="109"/>
      <c r="EU92" s="109"/>
      <c r="EV92" s="109"/>
      <c r="EW92" s="109"/>
      <c r="EX92" s="109"/>
      <c r="EY92" s="109"/>
      <c r="EZ92" s="109"/>
      <c r="FA92" s="109"/>
      <c r="FB92" s="109"/>
      <c r="FC92" s="109"/>
      <c r="FD92" s="109"/>
      <c r="FE92" s="109"/>
      <c r="FF92" s="109"/>
      <c r="FG92" s="109"/>
      <c r="FH92" s="109"/>
      <c r="FI92" s="109"/>
      <c r="FJ92" s="109"/>
      <c r="FK92" s="109"/>
      <c r="FL92" s="109"/>
      <c r="FM92" s="109"/>
      <c r="FN92" s="109"/>
      <c r="FO92" s="109"/>
      <c r="FP92" s="109"/>
      <c r="FQ92" s="109"/>
      <c r="FR92" s="109"/>
      <c r="FS92" s="109"/>
      <c r="FT92" s="109"/>
      <c r="FU92" s="109"/>
      <c r="FV92" s="109"/>
      <c r="FW92" s="109"/>
      <c r="FX92" s="109"/>
      <c r="FY92" s="109"/>
      <c r="FZ92" s="109"/>
      <c r="GA92" s="109"/>
      <c r="GB92" s="109"/>
      <c r="GC92" s="109"/>
      <c r="GD92" s="109"/>
      <c r="GE92" s="109"/>
      <c r="GF92" s="109"/>
      <c r="GG92" s="109"/>
      <c r="GH92" s="109"/>
      <c r="GI92" s="109"/>
      <c r="GJ92" s="109"/>
      <c r="GK92" s="109"/>
      <c r="GL92" s="109"/>
      <c r="GM92" s="109"/>
      <c r="GN92" s="109"/>
      <c r="GO92" s="109"/>
      <c r="GP92" s="109"/>
      <c r="GQ92" s="109"/>
      <c r="GR92" s="109"/>
      <c r="GS92" s="109"/>
      <c r="GT92" s="109"/>
      <c r="GU92" s="109"/>
      <c r="GV92" s="109"/>
      <c r="GW92" s="109"/>
      <c r="GX92" s="109"/>
      <c r="GY92" s="109"/>
      <c r="GZ92" s="109"/>
      <c r="HA92" s="109"/>
      <c r="HB92" s="109"/>
      <c r="HC92" s="109"/>
      <c r="HD92" s="109"/>
      <c r="HE92" s="109"/>
      <c r="HF92" s="109"/>
      <c r="HG92" s="109"/>
      <c r="HH92" s="109"/>
      <c r="HI92" s="109"/>
      <c r="HJ92" s="109"/>
      <c r="HK92" s="109"/>
      <c r="HL92" s="109"/>
      <c r="HM92" s="109"/>
      <c r="HN92" s="109"/>
      <c r="HO92" s="109"/>
      <c r="HP92" s="109"/>
      <c r="HQ92" s="109"/>
      <c r="HR92" s="109"/>
      <c r="HS92" s="109"/>
      <c r="HT92" s="109"/>
      <c r="HU92" s="109"/>
      <c r="HV92" s="109"/>
      <c r="HW92" s="109"/>
      <c r="HX92" s="109"/>
      <c r="HY92" s="109"/>
      <c r="HZ92" s="109"/>
      <c r="IA92" s="109"/>
      <c r="IB92" s="109"/>
      <c r="IC92" s="109"/>
      <c r="ID92" s="109"/>
      <c r="IE92" s="109"/>
      <c r="IF92" s="109"/>
      <c r="IG92" s="109"/>
      <c r="IH92" s="109"/>
      <c r="II92" s="109"/>
      <c r="IJ92" s="109"/>
      <c r="IK92" s="109"/>
      <c r="IL92" s="109"/>
      <c r="IM92" s="109"/>
      <c r="IN92" s="109"/>
      <c r="IO92" s="109"/>
      <c r="IP92" s="109"/>
      <c r="IQ92" s="109"/>
      <c r="IR92" s="109"/>
      <c r="IS92" s="109"/>
      <c r="IT92" s="109"/>
      <c r="IU92" s="109"/>
      <c r="IV92" s="109"/>
      <c r="IW92" s="109"/>
    </row>
    <row r="93" customFormat="false" ht="17.25" hidden="false" customHeight="true" outlineLevel="0" collapsed="false">
      <c r="E93" s="92"/>
      <c r="F93" s="92"/>
      <c r="G93" s="92"/>
      <c r="H93" s="92"/>
      <c r="I93" s="92"/>
      <c r="J93" s="92"/>
      <c r="K93" s="92"/>
      <c r="L93" s="92"/>
      <c r="M93" s="92"/>
      <c r="N93" s="92"/>
    </row>
    <row r="94" customFormat="false" ht="13.5" hidden="false" customHeight="false" outlineLevel="0" collapsed="false">
      <c r="A94" s="112" t="s">
        <v>113</v>
      </c>
      <c r="B94" s="112" t="s">
        <v>114</v>
      </c>
      <c r="C94" s="112"/>
      <c r="D94" s="112" t="s">
        <v>104</v>
      </c>
      <c r="E94" s="113" t="n">
        <f aca="false">E88</f>
        <v>0.058676044935763</v>
      </c>
      <c r="F94" s="113" t="n">
        <f aca="false">F88</f>
        <v>0.0412887425014162</v>
      </c>
      <c r="G94" s="113" t="n">
        <f aca="false">G88</f>
        <v>0.0346538994847427</v>
      </c>
      <c r="H94" s="113" t="n">
        <f aca="false">H88</f>
        <v>0.0317996631331684</v>
      </c>
      <c r="I94" s="113" t="n">
        <f aca="false">I88</f>
        <v>0.0294988102278308</v>
      </c>
      <c r="J94" s="113" t="n">
        <f aca="false">J88</f>
        <v>0.0273685319756888</v>
      </c>
      <c r="K94" s="113" t="n">
        <f aca="false">K88</f>
        <v>0.0248906965134489</v>
      </c>
      <c r="L94" s="113" t="n">
        <f aca="false">L88</f>
        <v>0.0235680626263131</v>
      </c>
      <c r="M94" s="113" t="n">
        <f aca="false">M88</f>
        <v>0.0224232145323683</v>
      </c>
      <c r="N94" s="113" t="n">
        <f aca="false">N88</f>
        <v>0.0213739110042428</v>
      </c>
    </row>
    <row r="95" customFormat="false" ht="12.75" hidden="false" customHeight="false" outlineLevel="0" collapsed="false">
      <c r="B95" s="77" t="s">
        <v>115</v>
      </c>
      <c r="D95" s="91" t="s">
        <v>104</v>
      </c>
      <c r="E95" s="92" t="n">
        <f aca="false">-E51</f>
        <v>-0.0545267073947148</v>
      </c>
      <c r="F95" s="92" t="n">
        <f aca="false">-F51</f>
        <v>-0.0334110268115983</v>
      </c>
      <c r="G95" s="92" t="n">
        <f aca="false">-G51</f>
        <v>-0.0283226631231316</v>
      </c>
      <c r="H95" s="92" t="n">
        <f aca="false">-H51</f>
        <v>-0.0255531046399456</v>
      </c>
      <c r="I95" s="92" t="n">
        <f aca="false">-I51</f>
        <v>-0.0237942636514775</v>
      </c>
      <c r="J95" s="92" t="n">
        <f aca="false">-J51</f>
        <v>-0.0223000263362331</v>
      </c>
      <c r="K95" s="92" t="n">
        <f aca="false">-K51</f>
        <v>-0.0210106639336118</v>
      </c>
      <c r="L95" s="92" t="n">
        <f aca="false">-L51</f>
        <v>-0.0198505184929733</v>
      </c>
      <c r="M95" s="92" t="n">
        <f aca="false">-M51</f>
        <v>-0.0189102043825848</v>
      </c>
      <c r="N95" s="92" t="n">
        <f aca="false">-N51</f>
        <v>-0.0181037130998537</v>
      </c>
    </row>
    <row r="96" customFormat="false" ht="12.75" hidden="false" customHeight="false" outlineLevel="0" collapsed="false">
      <c r="B96" s="77" t="s">
        <v>116</v>
      </c>
      <c r="D96" s="91" t="s">
        <v>104</v>
      </c>
      <c r="E96" s="92" t="n">
        <f aca="false">SUM(E94:E95)</f>
        <v>0.0041493375410482</v>
      </c>
      <c r="F96" s="92" t="n">
        <f aca="false">SUM(F94:F95)</f>
        <v>0.00787771568981783</v>
      </c>
      <c r="G96" s="92" t="n">
        <f aca="false">SUM(G94:G95)</f>
        <v>0.00633123636161114</v>
      </c>
      <c r="H96" s="92" t="n">
        <f aca="false">SUM(H94:H95)</f>
        <v>0.00624655849322277</v>
      </c>
      <c r="I96" s="92" t="n">
        <f aca="false">SUM(I94:I95)</f>
        <v>0.00570454657635334</v>
      </c>
      <c r="J96" s="92" t="n">
        <f aca="false">SUM(J94:J95)</f>
        <v>0.00506850563945569</v>
      </c>
      <c r="K96" s="92" t="n">
        <f aca="false">SUM(K94:K95)</f>
        <v>0.00388003257983703</v>
      </c>
      <c r="L96" s="92" t="n">
        <f aca="false">SUM(L94:L95)</f>
        <v>0.00371754413333975</v>
      </c>
      <c r="M96" s="92" t="n">
        <f aca="false">SUM(M94:M95)</f>
        <v>0.00351301014978348</v>
      </c>
      <c r="N96" s="92" t="n">
        <f aca="false">SUM(N94:N95)</f>
        <v>0.0032701979043891</v>
      </c>
    </row>
    <row r="97" customFormat="false" ht="12.75" hidden="false" customHeight="false" outlineLevel="0" collapsed="false">
      <c r="E97" s="92"/>
      <c r="F97" s="92"/>
      <c r="G97" s="92"/>
      <c r="H97" s="92"/>
      <c r="I97" s="92"/>
      <c r="J97" s="92"/>
      <c r="K97" s="92"/>
      <c r="L97" s="92"/>
      <c r="M97" s="92"/>
      <c r="N97" s="92"/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52" fitToWidth="1" fitToHeight="1" pageOrder="downThenOver" orientation="portrait" blackAndWhite="false" draft="false" cellComments="none" horizontalDpi="300" verticalDpi="300" copies="1"/>
  <headerFooter differentFirst="false" differentOddEven="false">
    <oddHeader>&amp;CSan Arroyo Plant Analysis</oddHeader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0.66015625" defaultRowHeight="12.75" customHeight="true" zeroHeight="false" outlineLevelRow="0" outlineLevelCol="0"/>
  <cols>
    <col collapsed="false" customWidth="true" hidden="false" outlineLevel="0" max="1" min="1" style="77" width="15.32"/>
    <col collapsed="false" customWidth="true" hidden="false" outlineLevel="0" max="2" min="2" style="77" width="19.82"/>
    <col collapsed="false" customWidth="true" hidden="false" outlineLevel="0" max="3" min="3" style="77" width="15.66"/>
    <col collapsed="false" customWidth="true" hidden="false" outlineLevel="0" max="4" min="4" style="77" width="25.5"/>
    <col collapsed="false" customWidth="true" hidden="false" outlineLevel="0" max="5" min="5" style="77" width="15.5"/>
    <col collapsed="false" customWidth="true" hidden="false" outlineLevel="0" max="6" min="6" style="77" width="14.33"/>
    <col collapsed="false" customWidth="true" hidden="false" outlineLevel="0" max="7" min="7" style="77" width="15.82"/>
    <col collapsed="false" customWidth="true" hidden="false" outlineLevel="0" max="8" min="8" style="77" width="13.82"/>
    <col collapsed="false" customWidth="true" hidden="false" outlineLevel="0" max="10" min="9" style="77" width="14.99"/>
    <col collapsed="false" customWidth="true" hidden="false" outlineLevel="0" max="11" min="11" style="77" width="14.15"/>
    <col collapsed="false" customWidth="true" hidden="false" outlineLevel="0" max="12" min="12" style="77" width="13.82"/>
    <col collapsed="false" customWidth="true" hidden="false" outlineLevel="0" max="13" min="13" style="77" width="14.99"/>
    <col collapsed="false" customWidth="true" hidden="false" outlineLevel="0" max="14" min="14" style="77" width="14.66"/>
    <col collapsed="false" customWidth="false" hidden="false" outlineLevel="0" max="257" min="15" style="77" width="10.66"/>
  </cols>
  <sheetData>
    <row r="1" customFormat="false" ht="15.75" hidden="false" customHeight="false" outlineLevel="0" collapsed="false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.75" hidden="false" customHeight="false" outlineLevel="0" collapsed="false">
      <c r="E2" s="78" t="n">
        <f aca="false">YEAR(Inputs!E39)</f>
        <v>2001</v>
      </c>
      <c r="F2" s="78" t="n">
        <f aca="false">YEAR(Inputs!F39)</f>
        <v>2002</v>
      </c>
      <c r="G2" s="78" t="n">
        <f aca="false">YEAR(Inputs!G39)</f>
        <v>2003</v>
      </c>
      <c r="H2" s="78" t="n">
        <f aca="false">YEAR(Inputs!H39)</f>
        <v>2004</v>
      </c>
      <c r="I2" s="78" t="n">
        <f aca="false">YEAR(Inputs!I39)</f>
        <v>2005</v>
      </c>
      <c r="J2" s="78" t="n">
        <f aca="false">YEAR(Inputs!J39)</f>
        <v>2006</v>
      </c>
      <c r="K2" s="78" t="n">
        <f aca="false">YEAR(Inputs!K39)</f>
        <v>2007</v>
      </c>
      <c r="L2" s="78" t="n">
        <f aca="false">YEAR(Inputs!L39)</f>
        <v>2008</v>
      </c>
      <c r="M2" s="78" t="n">
        <f aca="false">YEAR(Inputs!M39)</f>
        <v>2009</v>
      </c>
      <c r="N2" s="78" t="n">
        <f aca="false">YEAR(Inputs!N39)</f>
        <v>2010</v>
      </c>
      <c r="O2" s="79"/>
    </row>
    <row r="3" customFormat="false" ht="12.75" hidden="false" customHeight="false" outlineLevel="0" collapsed="false">
      <c r="A3" s="77" t="s">
        <v>76</v>
      </c>
    </row>
    <row r="4" customFormat="false" ht="12.75" hidden="false" customHeight="false" outlineLevel="0" collapsed="false">
      <c r="B4" s="77" t="s">
        <v>77</v>
      </c>
      <c r="C4" s="77" t="s">
        <v>78</v>
      </c>
      <c r="D4" s="80" t="s">
        <v>79</v>
      </c>
      <c r="E4" s="81" t="n">
        <f aca="false">Curves!J6</f>
        <v>5.549375</v>
      </c>
      <c r="F4" s="81" t="n">
        <f aca="false">Curves!K6</f>
        <v>4.06079166666667</v>
      </c>
      <c r="G4" s="81" t="n">
        <f aca="false">Curves!L6</f>
        <v>3.683375</v>
      </c>
      <c r="H4" s="81" t="n">
        <f aca="false">Curves!M6</f>
        <v>3.555875</v>
      </c>
      <c r="I4" s="81" t="n">
        <f aca="false">Curves!N6</f>
        <v>3.54295833333333</v>
      </c>
      <c r="J4" s="81" t="n">
        <f aca="false">Curves!O6</f>
        <v>3.55295833333333</v>
      </c>
      <c r="K4" s="81" t="n">
        <f aca="false">Curves!P6</f>
        <v>3.58191666666667</v>
      </c>
      <c r="L4" s="81" t="n">
        <f aca="false">Curves!Q6</f>
        <v>3.62108333333333</v>
      </c>
      <c r="M4" s="81" t="n">
        <f aca="false">Curves!R6</f>
        <v>3.69108333333333</v>
      </c>
      <c r="N4" s="81" t="n">
        <f aca="false">Curves!S6</f>
        <v>3.78108333333333</v>
      </c>
    </row>
    <row r="5" customFormat="false" ht="12.75" hidden="false" customHeight="false" outlineLevel="0" collapsed="false">
      <c r="B5" s="77" t="s">
        <v>80</v>
      </c>
      <c r="C5" s="77" t="s">
        <v>78</v>
      </c>
      <c r="D5" s="82" t="n">
        <v>0.75</v>
      </c>
      <c r="E5" s="81" t="n">
        <f aca="false">E4*$D$5</f>
        <v>4.16203125</v>
      </c>
      <c r="F5" s="81" t="n">
        <f aca="false">F4*$D$5</f>
        <v>3.04559375</v>
      </c>
      <c r="G5" s="81" t="n">
        <f aca="false">G4*$D$5</f>
        <v>2.76253125</v>
      </c>
      <c r="H5" s="81" t="n">
        <f aca="false">H4*$D$5</f>
        <v>2.66690625</v>
      </c>
      <c r="I5" s="81" t="n">
        <f aca="false">I4*$D$5</f>
        <v>2.65721875</v>
      </c>
      <c r="J5" s="81" t="n">
        <f aca="false">J4*$D$5</f>
        <v>2.66471875</v>
      </c>
      <c r="K5" s="81" t="n">
        <f aca="false">K4*$D$5</f>
        <v>2.6864375</v>
      </c>
      <c r="L5" s="81" t="n">
        <f aca="false">L4*$D$5</f>
        <v>2.7158125</v>
      </c>
      <c r="M5" s="81" t="n">
        <f aca="false">M4*$D$5</f>
        <v>2.7683125</v>
      </c>
      <c r="N5" s="81" t="n">
        <f aca="false">N4*$D$5</f>
        <v>2.8358125</v>
      </c>
    </row>
    <row r="6" customFormat="false" ht="12.75" hidden="false" customHeight="false" outlineLevel="0" collapsed="false">
      <c r="B6" s="77" t="s">
        <v>81</v>
      </c>
      <c r="C6" s="77" t="s">
        <v>78</v>
      </c>
      <c r="D6" s="83"/>
      <c r="E6" s="81" t="n">
        <f aca="false">E4</f>
        <v>5.549375</v>
      </c>
      <c r="F6" s="81" t="n">
        <f aca="false">F4</f>
        <v>4.06079166666667</v>
      </c>
      <c r="G6" s="81" t="n">
        <f aca="false">G4</f>
        <v>3.683375</v>
      </c>
      <c r="H6" s="81" t="n">
        <f aca="false">H4</f>
        <v>3.555875</v>
      </c>
      <c r="I6" s="81" t="n">
        <f aca="false">I4</f>
        <v>3.54295833333333</v>
      </c>
      <c r="J6" s="81" t="n">
        <f aca="false">J4</f>
        <v>3.55295833333333</v>
      </c>
      <c r="K6" s="81" t="n">
        <f aca="false">K4</f>
        <v>3.58191666666667</v>
      </c>
      <c r="L6" s="81" t="n">
        <f aca="false">L4</f>
        <v>3.62108333333333</v>
      </c>
      <c r="M6" s="81" t="n">
        <f aca="false">M4</f>
        <v>3.69108333333333</v>
      </c>
      <c r="N6" s="81" t="n">
        <f aca="false">N4</f>
        <v>3.78108333333333</v>
      </c>
    </row>
    <row r="7" customFormat="false" ht="12.75" hidden="false" customHeight="false" outlineLevel="0" collapsed="false">
      <c r="D7" s="83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customFormat="false" ht="12.75" hidden="false" customHeight="false" outlineLevel="0" collapsed="false">
      <c r="A8" s="2" t="s">
        <v>41</v>
      </c>
      <c r="B8" s="2"/>
      <c r="C8" s="84" t="s">
        <v>82</v>
      </c>
      <c r="D8" s="83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customFormat="false" ht="12.75" hidden="false" customHeight="false" outlineLevel="0" collapsed="false">
      <c r="A9" s="34" t="str">
        <f aca="false">Inputs!A14</f>
        <v>Beartooth</v>
      </c>
      <c r="B9" s="0"/>
      <c r="C9" s="85" t="n">
        <v>0</v>
      </c>
      <c r="D9" s="83"/>
      <c r="E9" s="86" t="n">
        <f aca="false">$C9*Inputs!E43</f>
        <v>0</v>
      </c>
      <c r="F9" s="86" t="n">
        <f aca="false">$C9*Inputs!F43</f>
        <v>0</v>
      </c>
      <c r="G9" s="86" t="n">
        <f aca="false">$C9*Inputs!G43</f>
        <v>0</v>
      </c>
      <c r="H9" s="86" t="n">
        <f aca="false">$C9*Inputs!H43</f>
        <v>0</v>
      </c>
      <c r="I9" s="86" t="n">
        <f aca="false">$C9*Inputs!I43</f>
        <v>0</v>
      </c>
      <c r="J9" s="86" t="n">
        <f aca="false">$C9*Inputs!J43</f>
        <v>0</v>
      </c>
      <c r="K9" s="86" t="n">
        <f aca="false">$C9*Inputs!K43</f>
        <v>0</v>
      </c>
      <c r="L9" s="86" t="n">
        <f aca="false">$C9*Inputs!L43</f>
        <v>0</v>
      </c>
      <c r="M9" s="86" t="n">
        <f aca="false">$C9*Inputs!M43</f>
        <v>0</v>
      </c>
      <c r="N9" s="86" t="n">
        <f aca="false">$C9*Inputs!N43</f>
        <v>0</v>
      </c>
    </row>
    <row r="10" customFormat="false" ht="12.75" hidden="false" customHeight="false" outlineLevel="0" collapsed="false">
      <c r="A10" s="34" t="str">
        <f aca="false">Inputs!A15</f>
        <v>Crescendo</v>
      </c>
      <c r="B10" s="0"/>
      <c r="C10" s="85" t="n">
        <v>0</v>
      </c>
      <c r="D10" s="83"/>
      <c r="E10" s="86" t="n">
        <f aca="false">$C10*Inputs!E44</f>
        <v>0</v>
      </c>
      <c r="F10" s="86" t="n">
        <f aca="false">$C10*Inputs!F44</f>
        <v>0</v>
      </c>
      <c r="G10" s="86" t="n">
        <f aca="false">$C10*Inputs!G44</f>
        <v>0</v>
      </c>
      <c r="H10" s="86" t="n">
        <f aca="false">$C10*Inputs!H44</f>
        <v>0</v>
      </c>
      <c r="I10" s="86" t="n">
        <f aca="false">$C10*Inputs!I44</f>
        <v>0</v>
      </c>
      <c r="J10" s="86" t="n">
        <f aca="false">$C10*Inputs!J44</f>
        <v>0</v>
      </c>
      <c r="K10" s="86" t="n">
        <f aca="false">$C10*Inputs!K44</f>
        <v>0</v>
      </c>
      <c r="L10" s="86" t="n">
        <f aca="false">$C10*Inputs!L44</f>
        <v>0</v>
      </c>
      <c r="M10" s="86" t="n">
        <f aca="false">$C10*Inputs!M44</f>
        <v>0</v>
      </c>
      <c r="N10" s="86" t="n">
        <f aca="false">$C10*Inputs!N44</f>
        <v>0</v>
      </c>
    </row>
    <row r="11" customFormat="false" ht="12.75" hidden="false" customHeight="false" outlineLevel="0" collapsed="false">
      <c r="A11" s="34" t="str">
        <f aca="false">Inputs!A16</f>
        <v>D&amp;G Roustabout</v>
      </c>
      <c r="B11" s="0"/>
      <c r="C11" s="85" t="n">
        <v>0</v>
      </c>
      <c r="D11" s="83"/>
      <c r="E11" s="86" t="n">
        <f aca="false">$C11*Inputs!E45</f>
        <v>0</v>
      </c>
      <c r="F11" s="86" t="n">
        <f aca="false">$C11*Inputs!F45</f>
        <v>0</v>
      </c>
      <c r="G11" s="86" t="n">
        <f aca="false">$C11*Inputs!G45</f>
        <v>0</v>
      </c>
      <c r="H11" s="86" t="n">
        <f aca="false">$C11*Inputs!H45</f>
        <v>0</v>
      </c>
      <c r="I11" s="86" t="n">
        <f aca="false">$C11*Inputs!I45</f>
        <v>0</v>
      </c>
      <c r="J11" s="86" t="n">
        <f aca="false">$C11*Inputs!J45</f>
        <v>0</v>
      </c>
      <c r="K11" s="86" t="n">
        <f aca="false">$C11*Inputs!K45</f>
        <v>0</v>
      </c>
      <c r="L11" s="86" t="n">
        <f aca="false">$C11*Inputs!L45</f>
        <v>0</v>
      </c>
      <c r="M11" s="86" t="n">
        <f aca="false">$C11*Inputs!M45</f>
        <v>0</v>
      </c>
      <c r="N11" s="86" t="n">
        <f aca="false">$C11*Inputs!N45</f>
        <v>0</v>
      </c>
    </row>
    <row r="12" customFormat="false" ht="12.75" hidden="false" customHeight="false" outlineLevel="0" collapsed="false">
      <c r="A12" s="34" t="str">
        <f aca="false">Inputs!A17</f>
        <v>Hallwood</v>
      </c>
      <c r="B12" s="0"/>
      <c r="C12" s="85" t="n">
        <v>0</v>
      </c>
      <c r="D12" s="83"/>
      <c r="E12" s="86" t="n">
        <f aca="false">$C12*Inputs!E46</f>
        <v>0</v>
      </c>
      <c r="F12" s="86" t="n">
        <f aca="false">$C12*Inputs!F46</f>
        <v>0</v>
      </c>
      <c r="G12" s="86" t="n">
        <f aca="false">$C12*Inputs!G46</f>
        <v>0</v>
      </c>
      <c r="H12" s="86" t="n">
        <f aca="false">$C12*Inputs!H46</f>
        <v>0</v>
      </c>
      <c r="I12" s="86" t="n">
        <f aca="false">$C12*Inputs!I46</f>
        <v>0</v>
      </c>
      <c r="J12" s="86" t="n">
        <f aca="false">$C12*Inputs!J46</f>
        <v>0</v>
      </c>
      <c r="K12" s="86" t="n">
        <f aca="false">$C12*Inputs!K46</f>
        <v>0</v>
      </c>
      <c r="L12" s="86" t="n">
        <f aca="false">$C12*Inputs!L46</f>
        <v>0</v>
      </c>
      <c r="M12" s="86" t="n">
        <f aca="false">$C12*Inputs!M46</f>
        <v>0</v>
      </c>
      <c r="N12" s="86" t="n">
        <f aca="false">$C12*Inputs!N46</f>
        <v>0</v>
      </c>
    </row>
    <row r="13" customFormat="false" ht="12.75" hidden="false" customHeight="false" outlineLevel="0" collapsed="false">
      <c r="A13" s="34" t="str">
        <f aca="false">Inputs!A18</f>
        <v>Lone Mountain/Premier</v>
      </c>
      <c r="B13" s="0"/>
      <c r="C13" s="85" t="n">
        <v>0</v>
      </c>
      <c r="D13" s="83"/>
      <c r="E13" s="86" t="n">
        <f aca="false">$C13*Inputs!E47</f>
        <v>0</v>
      </c>
      <c r="F13" s="86" t="n">
        <f aca="false">$C13*Inputs!F47</f>
        <v>0</v>
      </c>
      <c r="G13" s="86" t="n">
        <f aca="false">$C13*Inputs!G47</f>
        <v>0</v>
      </c>
      <c r="H13" s="86" t="n">
        <f aca="false">$C13*Inputs!H47</f>
        <v>0</v>
      </c>
      <c r="I13" s="86" t="n">
        <f aca="false">$C13*Inputs!I47</f>
        <v>0</v>
      </c>
      <c r="J13" s="86" t="n">
        <f aca="false">$C13*Inputs!J47</f>
        <v>0</v>
      </c>
      <c r="K13" s="86" t="n">
        <f aca="false">$C13*Inputs!K47</f>
        <v>0</v>
      </c>
      <c r="L13" s="86" t="n">
        <f aca="false">$C13*Inputs!L47</f>
        <v>0</v>
      </c>
      <c r="M13" s="86" t="n">
        <f aca="false">$C13*Inputs!M47</f>
        <v>0</v>
      </c>
      <c r="N13" s="86" t="n">
        <f aca="false">$C13*Inputs!N47</f>
        <v>0</v>
      </c>
    </row>
    <row r="14" customFormat="false" ht="12.75" hidden="false" customHeight="false" outlineLevel="0" collapsed="false">
      <c r="A14" s="34" t="str">
        <f aca="false">Inputs!A19</f>
        <v>National Fuels</v>
      </c>
      <c r="B14" s="0"/>
      <c r="C14" s="85" t="n">
        <v>0</v>
      </c>
      <c r="D14" s="83"/>
      <c r="E14" s="86" t="n">
        <f aca="false">$C14*Inputs!E48</f>
        <v>0</v>
      </c>
      <c r="F14" s="86" t="n">
        <f aca="false">$C14*Inputs!F48</f>
        <v>0</v>
      </c>
      <c r="G14" s="86" t="n">
        <f aca="false">$C14*Inputs!G48</f>
        <v>0</v>
      </c>
      <c r="H14" s="86" t="n">
        <f aca="false">$C14*Inputs!H48</f>
        <v>0</v>
      </c>
      <c r="I14" s="86" t="n">
        <f aca="false">$C14*Inputs!I48</f>
        <v>0</v>
      </c>
      <c r="J14" s="86" t="n">
        <f aca="false">$C14*Inputs!J48</f>
        <v>0</v>
      </c>
      <c r="K14" s="86" t="n">
        <f aca="false">$C14*Inputs!K48</f>
        <v>0</v>
      </c>
      <c r="L14" s="86" t="n">
        <f aca="false">$C14*Inputs!L48</f>
        <v>0</v>
      </c>
      <c r="M14" s="86" t="n">
        <f aca="false">$C14*Inputs!M48</f>
        <v>0</v>
      </c>
      <c r="N14" s="86" t="n">
        <f aca="false">$C14*Inputs!N48</f>
        <v>0</v>
      </c>
    </row>
    <row r="15" customFormat="false" ht="12.75" hidden="false" customHeight="false" outlineLevel="0" collapsed="false">
      <c r="A15" s="34" t="str">
        <f aca="false">Inputs!A20</f>
        <v>Northstar</v>
      </c>
      <c r="B15" s="0"/>
      <c r="C15" s="85" t="n">
        <v>1</v>
      </c>
      <c r="D15" s="83"/>
      <c r="E15" s="86" t="n">
        <f aca="false">$C15*Inputs!E49</f>
        <v>0.35</v>
      </c>
      <c r="F15" s="86" t="n">
        <f aca="false">$C15*Inputs!F49</f>
        <v>0.324567567409576</v>
      </c>
      <c r="G15" s="86" t="n">
        <f aca="false">$C15*Inputs!G49</f>
        <v>0.300983159469057</v>
      </c>
      <c r="H15" s="86" t="n">
        <f aca="false">$C15*Inputs!H49</f>
        <v>0.279112491143201</v>
      </c>
      <c r="I15" s="86" t="n">
        <f aca="false">$C15*Inputs!I49</f>
        <v>0.258831035097074</v>
      </c>
      <c r="J15" s="86" t="n">
        <f aca="false">$C15*Inputs!J49</f>
        <v>0.2400233126616</v>
      </c>
      <c r="K15" s="86" t="n">
        <f aca="false">$C15*Inputs!K49</f>
        <v>0.222582236320467</v>
      </c>
      <c r="L15" s="86" t="n">
        <f aca="false">$C15*Inputs!L49</f>
        <v>0.206408499974622</v>
      </c>
      <c r="M15" s="86" t="n">
        <f aca="false">$C15*Inputs!M49</f>
        <v>0.191410013512636</v>
      </c>
      <c r="N15" s="86" t="n">
        <f aca="false">$C15*Inputs!N49</f>
        <v>0.177501378467515</v>
      </c>
    </row>
    <row r="16" customFormat="false" ht="12.75" hidden="false" customHeight="false" outlineLevel="0" collapsed="false">
      <c r="A16" s="34" t="str">
        <f aca="false">Inputs!A21</f>
        <v>Tom Brown</v>
      </c>
      <c r="B16" s="0"/>
      <c r="C16" s="85" t="n">
        <v>0</v>
      </c>
      <c r="D16" s="83"/>
      <c r="E16" s="86" t="n">
        <f aca="false">$C16*Inputs!E50</f>
        <v>0</v>
      </c>
      <c r="F16" s="86" t="n">
        <f aca="false">$C16*Inputs!F50</f>
        <v>0</v>
      </c>
      <c r="G16" s="86" t="n">
        <f aca="false">$C16*Inputs!G50</f>
        <v>0</v>
      </c>
      <c r="H16" s="86" t="n">
        <f aca="false">$C16*Inputs!H50</f>
        <v>0</v>
      </c>
      <c r="I16" s="86" t="n">
        <f aca="false">$C16*Inputs!I50</f>
        <v>0</v>
      </c>
      <c r="J16" s="86" t="n">
        <f aca="false">$C16*Inputs!J50</f>
        <v>0</v>
      </c>
      <c r="K16" s="86" t="n">
        <f aca="false">$C16*Inputs!K50</f>
        <v>0</v>
      </c>
      <c r="L16" s="86" t="n">
        <f aca="false">$C16*Inputs!L50</f>
        <v>0</v>
      </c>
      <c r="M16" s="86" t="n">
        <f aca="false">$C16*Inputs!M50</f>
        <v>0</v>
      </c>
      <c r="N16" s="86" t="n">
        <f aca="false">$C16*Inputs!N50</f>
        <v>0</v>
      </c>
    </row>
    <row r="17" customFormat="false" ht="12.75" hidden="false" customHeight="false" outlineLevel="0" collapsed="false">
      <c r="A17" s="34" t="str">
        <f aca="false">Inputs!A22</f>
        <v>Trend Oil</v>
      </c>
      <c r="B17" s="0"/>
      <c r="C17" s="85" t="n">
        <v>0</v>
      </c>
      <c r="D17" s="83"/>
      <c r="E17" s="86" t="n">
        <f aca="false">$C17*Inputs!E51</f>
        <v>0</v>
      </c>
      <c r="F17" s="86" t="n">
        <f aca="false">$C17*Inputs!F51</f>
        <v>0</v>
      </c>
      <c r="G17" s="86" t="n">
        <f aca="false">$C17*Inputs!G51</f>
        <v>0</v>
      </c>
      <c r="H17" s="86" t="n">
        <f aca="false">$C17*Inputs!H51</f>
        <v>0</v>
      </c>
      <c r="I17" s="86" t="n">
        <f aca="false">$C17*Inputs!I51</f>
        <v>0</v>
      </c>
      <c r="J17" s="86" t="n">
        <f aca="false">$C17*Inputs!J51</f>
        <v>0</v>
      </c>
      <c r="K17" s="86" t="n">
        <f aca="false">$C17*Inputs!K51</f>
        <v>0</v>
      </c>
      <c r="L17" s="86" t="n">
        <f aca="false">$C17*Inputs!L51</f>
        <v>0</v>
      </c>
      <c r="M17" s="86" t="n">
        <f aca="false">$C17*Inputs!M51</f>
        <v>0</v>
      </c>
      <c r="N17" s="86" t="n">
        <f aca="false">$C17*Inputs!N51</f>
        <v>0</v>
      </c>
    </row>
    <row r="18" customFormat="false" ht="12.75" hidden="false" customHeight="false" outlineLevel="0" collapsed="false">
      <c r="A18" s="41" t="s">
        <v>29</v>
      </c>
      <c r="B18" s="20"/>
      <c r="C18" s="87" t="n">
        <v>0</v>
      </c>
      <c r="D18" s="88"/>
      <c r="E18" s="89" t="n">
        <f aca="false">$C18*Inputs!E52</f>
        <v>0</v>
      </c>
      <c r="F18" s="89" t="n">
        <f aca="false">$C18*Inputs!F52</f>
        <v>0</v>
      </c>
      <c r="G18" s="89" t="n">
        <f aca="false">$C18*Inputs!G52</f>
        <v>0</v>
      </c>
      <c r="H18" s="89" t="n">
        <f aca="false">$C18*Inputs!H52</f>
        <v>0</v>
      </c>
      <c r="I18" s="89" t="n">
        <f aca="false">$C18*Inputs!I52</f>
        <v>0</v>
      </c>
      <c r="J18" s="89" t="n">
        <f aca="false">$C18*Inputs!J52</f>
        <v>0</v>
      </c>
      <c r="K18" s="89" t="n">
        <f aca="false">$C18*Inputs!K52</f>
        <v>0</v>
      </c>
      <c r="L18" s="89" t="n">
        <f aca="false">$C18*Inputs!L52</f>
        <v>0</v>
      </c>
      <c r="M18" s="89" t="n">
        <f aca="false">$C18*Inputs!M52</f>
        <v>0</v>
      </c>
      <c r="N18" s="89" t="n">
        <f aca="false">$C18*Inputs!N52</f>
        <v>0</v>
      </c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</row>
    <row r="19" customFormat="false" ht="12.75" hidden="false" customHeight="false" outlineLevel="0" collapsed="false">
      <c r="D19" s="83"/>
      <c r="E19" s="81" t="n">
        <f aca="false">SUM(E9:E18)</f>
        <v>0.35</v>
      </c>
      <c r="F19" s="81" t="n">
        <f aca="false">SUM(F9:F18)</f>
        <v>0.324567567409576</v>
      </c>
      <c r="G19" s="81" t="n">
        <f aca="false">SUM(G9:G18)</f>
        <v>0.300983159469057</v>
      </c>
      <c r="H19" s="81" t="n">
        <f aca="false">SUM(H9:H18)</f>
        <v>0.279112491143201</v>
      </c>
      <c r="I19" s="81" t="n">
        <f aca="false">SUM(I9:I18)</f>
        <v>0.258831035097074</v>
      </c>
      <c r="J19" s="81" t="n">
        <f aca="false">SUM(J9:J18)</f>
        <v>0.2400233126616</v>
      </c>
      <c r="K19" s="81" t="n">
        <f aca="false">SUM(K9:K18)</f>
        <v>0.222582236320467</v>
      </c>
      <c r="L19" s="81" t="n">
        <f aca="false">SUM(L9:L18)</f>
        <v>0.206408499974622</v>
      </c>
      <c r="M19" s="81" t="n">
        <f aca="false">SUM(M9:M18)</f>
        <v>0.191410013512636</v>
      </c>
      <c r="N19" s="81" t="n">
        <f aca="false">SUM(N9:N18)</f>
        <v>0.177501378467515</v>
      </c>
    </row>
    <row r="20" customFormat="false" ht="12.75" hidden="false" customHeight="false" outlineLevel="0" collapsed="false">
      <c r="D20" s="83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customFormat="false" ht="12.75" hidden="false" customHeight="false" outlineLevel="0" collapsed="false">
      <c r="A21" s="77" t="s">
        <v>83</v>
      </c>
    </row>
    <row r="22" customFormat="false" ht="12.75" hidden="false" customHeight="false" outlineLevel="0" collapsed="false">
      <c r="B22" s="77" t="s">
        <v>84</v>
      </c>
      <c r="C22" s="91" t="s">
        <v>85</v>
      </c>
      <c r="E22" s="92" t="n">
        <f aca="false">E19</f>
        <v>0.35</v>
      </c>
      <c r="F22" s="92" t="n">
        <f aca="false">F19</f>
        <v>0.324567567409576</v>
      </c>
      <c r="G22" s="92" t="n">
        <f aca="false">G19</f>
        <v>0.300983159469057</v>
      </c>
      <c r="H22" s="92" t="n">
        <f aca="false">H19</f>
        <v>0.279112491143201</v>
      </c>
      <c r="I22" s="92" t="n">
        <f aca="false">I19</f>
        <v>0.258831035097074</v>
      </c>
      <c r="J22" s="92" t="n">
        <f aca="false">J19</f>
        <v>0.2400233126616</v>
      </c>
      <c r="K22" s="92" t="n">
        <f aca="false">K19</f>
        <v>0.222582236320467</v>
      </c>
      <c r="L22" s="92" t="n">
        <f aca="false">L19</f>
        <v>0.206408499974622</v>
      </c>
      <c r="M22" s="92" t="n">
        <f aca="false">M19</f>
        <v>0.191410013512636</v>
      </c>
      <c r="N22" s="92" t="n">
        <f aca="false">N19</f>
        <v>0.177501378467515</v>
      </c>
    </row>
    <row r="23" customFormat="false" ht="12.75" hidden="false" customHeight="false" outlineLevel="0" collapsed="false">
      <c r="B23" s="77" t="s">
        <v>84</v>
      </c>
      <c r="C23" s="91" t="s">
        <v>86</v>
      </c>
      <c r="D23" s="0"/>
      <c r="E23" s="92" t="n">
        <f aca="false">SUMPRODUCT(E9:E18,Inputs!$C$43:$C$52)</f>
        <v>0.35</v>
      </c>
      <c r="F23" s="92" t="n">
        <f aca="false">SUMPRODUCT(F9:F18,Inputs!$C$43:$C$52)</f>
        <v>0.324567567409576</v>
      </c>
      <c r="G23" s="92" t="n">
        <f aca="false">SUMPRODUCT(G9:G18,Inputs!$C$43:$C$52)</f>
        <v>0.300983159469057</v>
      </c>
      <c r="H23" s="92" t="n">
        <f aca="false">SUMPRODUCT(H9:H18,Inputs!$C$43:$C$52)</f>
        <v>0.279112491143201</v>
      </c>
      <c r="I23" s="92" t="n">
        <f aca="false">SUMPRODUCT(I9:I18,Inputs!$C$43:$C$52)</f>
        <v>0.258831035097074</v>
      </c>
      <c r="J23" s="92" t="n">
        <f aca="false">SUMPRODUCT(J9:J18,Inputs!$C$43:$C$52)</f>
        <v>0.2400233126616</v>
      </c>
      <c r="K23" s="92" t="n">
        <f aca="false">SUMPRODUCT(K9:K18,Inputs!$C$43:$C$52)</f>
        <v>0.222582236320467</v>
      </c>
      <c r="L23" s="92" t="n">
        <f aca="false">SUMPRODUCT(L9:L18,Inputs!$C$43:$C$52)</f>
        <v>0.206408499974622</v>
      </c>
      <c r="M23" s="92" t="n">
        <f aca="false">SUMPRODUCT(M9:M18,Inputs!$C$43:$C$52)</f>
        <v>0.191410013512636</v>
      </c>
      <c r="N23" s="92" t="n">
        <f aca="false">SUMPRODUCT(N9:N18,Inputs!$C$43:$C$52)</f>
        <v>0.177501378467515</v>
      </c>
    </row>
    <row r="24" customFormat="false" ht="12.75" hidden="false" customHeight="false" outlineLevel="0" collapsed="false">
      <c r="A24" s="93" t="s">
        <v>87</v>
      </c>
      <c r="B24" s="77" t="str">
        <f aca="false">B33</f>
        <v>C2</v>
      </c>
      <c r="C24" s="91" t="s">
        <v>88</v>
      </c>
      <c r="D24" s="94" t="n">
        <v>0.9744</v>
      </c>
      <c r="E24" s="92" t="n">
        <f aca="false">+$D24*E$22</f>
        <v>0.34104</v>
      </c>
      <c r="F24" s="92" t="n">
        <f aca="false">+$D24*F$22</f>
        <v>0.316258637683891</v>
      </c>
      <c r="G24" s="92" t="n">
        <f aca="false">+$D24*G$22</f>
        <v>0.293277990586649</v>
      </c>
      <c r="H24" s="92" t="n">
        <f aca="false">+$D24*H$22</f>
        <v>0.271967211369935</v>
      </c>
      <c r="I24" s="92" t="n">
        <f aca="false">+$D24*I$22</f>
        <v>0.252204960598589</v>
      </c>
      <c r="J24" s="92" t="n">
        <f aca="false">+$D24*J$22</f>
        <v>0.233878715857463</v>
      </c>
      <c r="K24" s="92" t="n">
        <f aca="false">+$D24*K$22</f>
        <v>0.216884131070663</v>
      </c>
      <c r="L24" s="92" t="n">
        <f aca="false">+$D24*L$22</f>
        <v>0.201124442375271</v>
      </c>
      <c r="M24" s="92" t="n">
        <f aca="false">+$D24*M$22</f>
        <v>0.186509917166712</v>
      </c>
      <c r="N24" s="92" t="n">
        <f aca="false">+$D24*N$22</f>
        <v>0.172957343178747</v>
      </c>
    </row>
    <row r="25" customFormat="false" ht="12.75" hidden="false" customHeight="false" outlineLevel="0" collapsed="false">
      <c r="A25" s="93" t="s">
        <v>89</v>
      </c>
      <c r="B25" s="77" t="str">
        <f aca="false">B34</f>
        <v>C3</v>
      </c>
      <c r="C25" s="91" t="s">
        <v>88</v>
      </c>
      <c r="D25" s="94" t="n">
        <v>0.3547</v>
      </c>
      <c r="E25" s="92" t="n">
        <f aca="false">+$D25*E$22</f>
        <v>0.124145</v>
      </c>
      <c r="F25" s="92" t="n">
        <f aca="false">+$D25*F$22</f>
        <v>0.115124116160177</v>
      </c>
      <c r="G25" s="92" t="n">
        <f aca="false">+$D25*G$22</f>
        <v>0.106758726663675</v>
      </c>
      <c r="H25" s="92" t="n">
        <f aca="false">+$D25*H$22</f>
        <v>0.0990012006084935</v>
      </c>
      <c r="I25" s="92" t="n">
        <f aca="false">+$D25*I$22</f>
        <v>0.091807368148932</v>
      </c>
      <c r="J25" s="92" t="n">
        <f aca="false">+$D25*J$22</f>
        <v>0.0851362690010694</v>
      </c>
      <c r="K25" s="92" t="n">
        <f aca="false">+$D25*K$22</f>
        <v>0.0789499192228698</v>
      </c>
      <c r="L25" s="92" t="n">
        <f aca="false">+$D25*L$22</f>
        <v>0.0732130949409983</v>
      </c>
      <c r="M25" s="92" t="n">
        <f aca="false">+$D25*M$22</f>
        <v>0.067893131792932</v>
      </c>
      <c r="N25" s="92" t="n">
        <f aca="false">+$D25*N$22</f>
        <v>0.0629597389424277</v>
      </c>
    </row>
    <row r="26" customFormat="false" ht="12.75" hidden="false" customHeight="false" outlineLevel="0" collapsed="false">
      <c r="A26" s="93" t="s">
        <v>90</v>
      </c>
      <c r="B26" s="77" t="str">
        <f aca="false">B35</f>
        <v>IC4</v>
      </c>
      <c r="C26" s="91" t="s">
        <v>88</v>
      </c>
      <c r="D26" s="94" t="n">
        <v>0.08828</v>
      </c>
      <c r="E26" s="92" t="n">
        <f aca="false">+$D26*E$22</f>
        <v>0.030898</v>
      </c>
      <c r="F26" s="92" t="n">
        <f aca="false">+$D26*F$22</f>
        <v>0.0286528248509174</v>
      </c>
      <c r="G26" s="92" t="n">
        <f aca="false">+$D26*G$22</f>
        <v>0.0265707933179284</v>
      </c>
      <c r="H26" s="92" t="n">
        <f aca="false">+$D26*H$22</f>
        <v>0.0246400507181218</v>
      </c>
      <c r="I26" s="92" t="n">
        <f aca="false">+$D26*I$22</f>
        <v>0.0228496037783697</v>
      </c>
      <c r="J26" s="92" t="n">
        <f aca="false">+$D26*J$22</f>
        <v>0.021189258041766</v>
      </c>
      <c r="K26" s="92" t="n">
        <f aca="false">+$D26*K$22</f>
        <v>0.0196495598223709</v>
      </c>
      <c r="L26" s="92" t="n">
        <f aca="false">+$D26*L$22</f>
        <v>0.0182217423777596</v>
      </c>
      <c r="M26" s="92" t="n">
        <f aca="false">+$D26*M$22</f>
        <v>0.0168976759928955</v>
      </c>
      <c r="N26" s="92" t="n">
        <f aca="false">+$D26*N$22</f>
        <v>0.0156698216911123</v>
      </c>
    </row>
    <row r="27" customFormat="false" ht="12.75" hidden="false" customHeight="false" outlineLevel="0" collapsed="false">
      <c r="B27" s="77" t="str">
        <f aca="false">B36</f>
        <v>NC4</v>
      </c>
      <c r="C27" s="91" t="s">
        <v>88</v>
      </c>
      <c r="D27" s="94" t="n">
        <v>0.12558</v>
      </c>
      <c r="E27" s="92" t="n">
        <f aca="false">+$D27*E$22</f>
        <v>0.043953</v>
      </c>
      <c r="F27" s="92" t="n">
        <f aca="false">+$D27*F$22</f>
        <v>0.0407591951152946</v>
      </c>
      <c r="G27" s="92" t="n">
        <f aca="false">+$D27*G$22</f>
        <v>0.0377974651661242</v>
      </c>
      <c r="H27" s="92" t="n">
        <f aca="false">+$D27*H$22</f>
        <v>0.0350509466377632</v>
      </c>
      <c r="I27" s="92" t="n">
        <f aca="false">+$D27*I$22</f>
        <v>0.0325040013874905</v>
      </c>
      <c r="J27" s="92" t="n">
        <f aca="false">+$D27*J$22</f>
        <v>0.0301421276040437</v>
      </c>
      <c r="K27" s="92" t="n">
        <f aca="false">+$D27*K$22</f>
        <v>0.0279518772371243</v>
      </c>
      <c r="L27" s="92" t="n">
        <f aca="false">+$D27*L$22</f>
        <v>0.025920779426813</v>
      </c>
      <c r="M27" s="92" t="n">
        <f aca="false">+$D27*M$22</f>
        <v>0.0240372694969168</v>
      </c>
      <c r="N27" s="92" t="n">
        <f aca="false">+$D27*N$22</f>
        <v>0.0222906231079506</v>
      </c>
    </row>
    <row r="28" customFormat="false" ht="12.75" hidden="false" customHeight="false" outlineLevel="0" collapsed="false">
      <c r="B28" s="77" t="str">
        <f aca="false">B37</f>
        <v>IC5</v>
      </c>
      <c r="C28" s="91" t="s">
        <v>88</v>
      </c>
      <c r="D28" s="94" t="n">
        <v>0.05839</v>
      </c>
      <c r="E28" s="92" t="n">
        <f aca="false">+$D28*E$22</f>
        <v>0.0204365</v>
      </c>
      <c r="F28" s="92" t="n">
        <f aca="false">+$D28*F$22</f>
        <v>0.0189515002610452</v>
      </c>
      <c r="G28" s="92" t="n">
        <f aca="false">+$D28*G$22</f>
        <v>0.0175744066813982</v>
      </c>
      <c r="H28" s="92" t="n">
        <f aca="false">+$D28*H$22</f>
        <v>0.0162973783578515</v>
      </c>
      <c r="I28" s="92" t="n">
        <f aca="false">+$D28*I$22</f>
        <v>0.0151131441393181</v>
      </c>
      <c r="J28" s="92" t="n">
        <f aca="false">+$D28*J$22</f>
        <v>0.0140149612263108</v>
      </c>
      <c r="K28" s="92" t="n">
        <f aca="false">+$D28*K$22</f>
        <v>0.0129965767787521</v>
      </c>
      <c r="L28" s="92" t="n">
        <f aca="false">+$D28*L$22</f>
        <v>0.0120521923135182</v>
      </c>
      <c r="M28" s="92" t="n">
        <f aca="false">+$D28*M$22</f>
        <v>0.0111764306890028</v>
      </c>
      <c r="N28" s="92" t="n">
        <f aca="false">+$D28*N$22</f>
        <v>0.0103643054887182</v>
      </c>
    </row>
    <row r="29" customFormat="false" ht="12.75" hidden="false" customHeight="false" outlineLevel="0" collapsed="false">
      <c r="B29" s="77" t="str">
        <f aca="false">B38</f>
        <v>NC5</v>
      </c>
      <c r="C29" s="91" t="s">
        <v>88</v>
      </c>
      <c r="D29" s="94" t="n">
        <v>0.05053</v>
      </c>
      <c r="E29" s="92" t="n">
        <f aca="false">+$D29*E$22</f>
        <v>0.0176855</v>
      </c>
      <c r="F29" s="92" t="n">
        <f aca="false">+$D29*F$22</f>
        <v>0.0164003991812059</v>
      </c>
      <c r="G29" s="92" t="n">
        <f aca="false">+$D29*G$22</f>
        <v>0.0152086790479714</v>
      </c>
      <c r="H29" s="92" t="n">
        <f aca="false">+$D29*H$22</f>
        <v>0.014103554177466</v>
      </c>
      <c r="I29" s="92" t="n">
        <f aca="false">+$D29*I$22</f>
        <v>0.0130787322034551</v>
      </c>
      <c r="J29" s="92" t="n">
        <f aca="false">+$D29*J$22</f>
        <v>0.0121283779887906</v>
      </c>
      <c r="K29" s="92" t="n">
        <f aca="false">+$D29*K$22</f>
        <v>0.0112470804012732</v>
      </c>
      <c r="L29" s="92" t="n">
        <f aca="false">+$D29*L$22</f>
        <v>0.0104298215037176</v>
      </c>
      <c r="M29" s="92" t="n">
        <f aca="false">+$D29*M$22</f>
        <v>0.00967194798279349</v>
      </c>
      <c r="N29" s="92" t="n">
        <f aca="false">+$D29*N$22</f>
        <v>0.00896914465396355</v>
      </c>
    </row>
    <row r="30" customFormat="false" ht="12.75" hidden="false" customHeight="false" outlineLevel="0" collapsed="false">
      <c r="B30" s="77" t="str">
        <f aca="false">B39</f>
        <v>C6+</v>
      </c>
      <c r="C30" s="91" t="s">
        <v>88</v>
      </c>
      <c r="D30" s="94" t="n">
        <v>0.15988</v>
      </c>
      <c r="E30" s="92" t="n">
        <f aca="false">+$D30*E$22</f>
        <v>0.055958</v>
      </c>
      <c r="F30" s="92" t="n">
        <f aca="false">+$D30*F$22</f>
        <v>0.0518918626774431</v>
      </c>
      <c r="G30" s="92" t="n">
        <f aca="false">+$D30*G$22</f>
        <v>0.0481211875359128</v>
      </c>
      <c r="H30" s="92" t="n">
        <f aca="false">+$D30*H$22</f>
        <v>0.044624505083975</v>
      </c>
      <c r="I30" s="92" t="n">
        <f aca="false">+$D30*I$22</f>
        <v>0.0413819058913201</v>
      </c>
      <c r="J30" s="92" t="n">
        <f aca="false">+$D30*J$22</f>
        <v>0.0383749272283366</v>
      </c>
      <c r="K30" s="92" t="n">
        <f aca="false">+$D30*K$22</f>
        <v>0.0355864479429163</v>
      </c>
      <c r="L30" s="92" t="n">
        <f aca="false">+$D30*L$22</f>
        <v>0.0330005909759425</v>
      </c>
      <c r="M30" s="92" t="n">
        <f aca="false">+$D30*M$22</f>
        <v>0.0306026329604002</v>
      </c>
      <c r="N30" s="92" t="n">
        <f aca="false">+$D30*N$22</f>
        <v>0.0283789203893864</v>
      </c>
    </row>
    <row r="31" customFormat="false" ht="12.75" hidden="false" customHeight="false" outlineLevel="0" collapsed="false">
      <c r="D31" s="92" t="n">
        <f aca="false">SUM(D24:D30)</f>
        <v>1.81176</v>
      </c>
      <c r="E31" s="92"/>
      <c r="F31" s="92"/>
      <c r="G31" s="92"/>
      <c r="H31" s="92"/>
      <c r="I31" s="92"/>
      <c r="J31" s="92"/>
      <c r="K31" s="92"/>
      <c r="L31" s="92"/>
      <c r="M31" s="92"/>
      <c r="N31" s="92"/>
    </row>
    <row r="32" customFormat="false" ht="12.75" hidden="false" customHeight="false" outlineLevel="0" collapsed="false">
      <c r="A32" s="77" t="s">
        <v>91</v>
      </c>
      <c r="E32" s="92"/>
      <c r="F32" s="92"/>
      <c r="G32" s="92"/>
      <c r="H32" s="92"/>
      <c r="I32" s="92"/>
      <c r="J32" s="92"/>
      <c r="K32" s="92"/>
      <c r="L32" s="92"/>
      <c r="M32" s="92"/>
      <c r="N32" s="92"/>
    </row>
    <row r="33" customFormat="false" ht="12.75" hidden="false" customHeight="false" outlineLevel="0" collapsed="false">
      <c r="B33" s="77" t="s">
        <v>92</v>
      </c>
      <c r="C33" s="91" t="s">
        <v>88</v>
      </c>
      <c r="D33" s="95" t="n">
        <v>0.25</v>
      </c>
      <c r="E33" s="92" t="n">
        <f aca="false">+$D33*E24</f>
        <v>0.08526</v>
      </c>
      <c r="F33" s="92" t="n">
        <f aca="false">+$D33*F24</f>
        <v>0.0790646594209728</v>
      </c>
      <c r="G33" s="92" t="n">
        <f aca="false">+$D33*G24</f>
        <v>0.0733194976466623</v>
      </c>
      <c r="H33" s="92" t="n">
        <f aca="false">+$D33*H24</f>
        <v>0.0679918028424838</v>
      </c>
      <c r="I33" s="92" t="n">
        <f aca="false">+$D33*I24</f>
        <v>0.0630512401496471</v>
      </c>
      <c r="J33" s="92" t="n">
        <f aca="false">+$D33*J24</f>
        <v>0.0584696789643657</v>
      </c>
      <c r="K33" s="92" t="n">
        <f aca="false">+$D33*K24</f>
        <v>0.0542210327676659</v>
      </c>
      <c r="L33" s="92" t="n">
        <f aca="false">+$D33*L24</f>
        <v>0.0502811105938178</v>
      </c>
      <c r="M33" s="92" t="n">
        <f aca="false">+$D33*M24</f>
        <v>0.0466274792916781</v>
      </c>
      <c r="N33" s="92" t="n">
        <f aca="false">+$D33*N24</f>
        <v>0.0432393357946868</v>
      </c>
    </row>
    <row r="34" customFormat="false" ht="12.75" hidden="false" customHeight="false" outlineLevel="0" collapsed="false">
      <c r="B34" s="77" t="s">
        <v>93</v>
      </c>
      <c r="C34" s="91" t="s">
        <v>88</v>
      </c>
      <c r="D34" s="95" t="n">
        <v>0.65</v>
      </c>
      <c r="E34" s="92" t="n">
        <f aca="false">+$D34*E25</f>
        <v>0.08069425</v>
      </c>
      <c r="F34" s="92" t="n">
        <f aca="false">+$D34*F25</f>
        <v>0.0748306755041149</v>
      </c>
      <c r="G34" s="92" t="n">
        <f aca="false">+$D34*G25</f>
        <v>0.0693931723313884</v>
      </c>
      <c r="H34" s="92" t="n">
        <f aca="false">+$D34*H25</f>
        <v>0.0643507803955208</v>
      </c>
      <c r="I34" s="92" t="n">
        <f aca="false">+$D34*I25</f>
        <v>0.0596747892968058</v>
      </c>
      <c r="J34" s="92" t="n">
        <f aca="false">+$D34*J25</f>
        <v>0.0553385748506951</v>
      </c>
      <c r="K34" s="92" t="n">
        <f aca="false">+$D34*K25</f>
        <v>0.0513174474948654</v>
      </c>
      <c r="L34" s="92" t="n">
        <f aca="false">+$D34*L25</f>
        <v>0.0475885117116489</v>
      </c>
      <c r="M34" s="92" t="n">
        <f aca="false">+$D34*M25</f>
        <v>0.0441305356654058</v>
      </c>
      <c r="N34" s="92" t="n">
        <f aca="false">+$D34*N25</f>
        <v>0.040923830312578</v>
      </c>
    </row>
    <row r="35" customFormat="false" ht="12.75" hidden="false" customHeight="false" outlineLevel="0" collapsed="false">
      <c r="B35" s="77" t="s">
        <v>94</v>
      </c>
      <c r="C35" s="91" t="s">
        <v>88</v>
      </c>
      <c r="D35" s="95" t="n">
        <v>0.85</v>
      </c>
      <c r="E35" s="92" t="n">
        <f aca="false">+$D35*E26</f>
        <v>0.0262633</v>
      </c>
      <c r="F35" s="92" t="n">
        <f aca="false">+$D35*F26</f>
        <v>0.0243549011232798</v>
      </c>
      <c r="G35" s="92" t="n">
        <f aca="false">+$D35*G26</f>
        <v>0.0225851743202391</v>
      </c>
      <c r="H35" s="92" t="n">
        <f aca="false">+$D35*H26</f>
        <v>0.0209440431104035</v>
      </c>
      <c r="I35" s="92" t="n">
        <f aca="false">+$D35*I26</f>
        <v>0.0194221632116142</v>
      </c>
      <c r="J35" s="92" t="n">
        <f aca="false">+$D35*J26</f>
        <v>0.0180108693355011</v>
      </c>
      <c r="K35" s="92" t="n">
        <f aca="false">+$D35*K26</f>
        <v>0.0167021258490152</v>
      </c>
      <c r="L35" s="92" t="n">
        <f aca="false">+$D35*L26</f>
        <v>0.0154884810210957</v>
      </c>
      <c r="M35" s="92" t="n">
        <f aca="false">+$D35*M26</f>
        <v>0.0143630245939612</v>
      </c>
      <c r="N35" s="92" t="n">
        <f aca="false">+$D35*N26</f>
        <v>0.0133193484374454</v>
      </c>
    </row>
    <row r="36" customFormat="false" ht="12.75" hidden="false" customHeight="false" outlineLevel="0" collapsed="false">
      <c r="B36" s="77" t="s">
        <v>95</v>
      </c>
      <c r="C36" s="91" t="s">
        <v>88</v>
      </c>
      <c r="D36" s="95" t="n">
        <v>0.9</v>
      </c>
      <c r="E36" s="92" t="n">
        <f aca="false">+$D36*E27</f>
        <v>0.0395577</v>
      </c>
      <c r="F36" s="92" t="n">
        <f aca="false">+$D36*F27</f>
        <v>0.0366832756037651</v>
      </c>
      <c r="G36" s="92" t="n">
        <f aca="false">+$D36*G27</f>
        <v>0.0340177186495118</v>
      </c>
      <c r="H36" s="92" t="n">
        <f aca="false">+$D36*H27</f>
        <v>0.0315458519739869</v>
      </c>
      <c r="I36" s="92" t="n">
        <f aca="false">+$D36*I27</f>
        <v>0.0292536012487415</v>
      </c>
      <c r="J36" s="92" t="n">
        <f aca="false">+$D36*J27</f>
        <v>0.0271279148436393</v>
      </c>
      <c r="K36" s="92" t="n">
        <f aca="false">+$D36*K27</f>
        <v>0.0251566895134119</v>
      </c>
      <c r="L36" s="92" t="n">
        <f aca="false">+$D36*L27</f>
        <v>0.0233287014841317</v>
      </c>
      <c r="M36" s="92" t="n">
        <f aca="false">+$D36*M27</f>
        <v>0.0216335425472251</v>
      </c>
      <c r="N36" s="92" t="n">
        <f aca="false">+$D36*N27</f>
        <v>0.0200615607971555</v>
      </c>
    </row>
    <row r="37" customFormat="false" ht="12.75" hidden="false" customHeight="false" outlineLevel="0" collapsed="false">
      <c r="B37" s="77" t="s">
        <v>96</v>
      </c>
      <c r="C37" s="91" t="s">
        <v>88</v>
      </c>
      <c r="D37" s="95" t="n">
        <v>0.95</v>
      </c>
      <c r="E37" s="92" t="n">
        <f aca="false">+$D37*E28</f>
        <v>0.019414675</v>
      </c>
      <c r="F37" s="92" t="n">
        <f aca="false">+$D37*F28</f>
        <v>0.0180039252479929</v>
      </c>
      <c r="G37" s="92" t="n">
        <f aca="false">+$D37*G28</f>
        <v>0.0166956863473283</v>
      </c>
      <c r="H37" s="92" t="n">
        <f aca="false">+$D37*H28</f>
        <v>0.0154825094399589</v>
      </c>
      <c r="I37" s="92" t="n">
        <f aca="false">+$D37*I28</f>
        <v>0.0143574869323522</v>
      </c>
      <c r="J37" s="92" t="n">
        <f aca="false">+$D37*J28</f>
        <v>0.0133142131649953</v>
      </c>
      <c r="K37" s="92" t="n">
        <f aca="false">+$D37*K28</f>
        <v>0.0123467479398145</v>
      </c>
      <c r="L37" s="92" t="n">
        <f aca="false">+$D37*L28</f>
        <v>0.0114495826978422</v>
      </c>
      <c r="M37" s="92" t="n">
        <f aca="false">+$D37*M28</f>
        <v>0.0106176091545527</v>
      </c>
      <c r="N37" s="92" t="n">
        <f aca="false">+$D37*N28</f>
        <v>0.00984609021428231</v>
      </c>
    </row>
    <row r="38" customFormat="false" ht="12.75" hidden="false" customHeight="false" outlineLevel="0" collapsed="false">
      <c r="B38" s="77" t="s">
        <v>97</v>
      </c>
      <c r="C38" s="91" t="s">
        <v>88</v>
      </c>
      <c r="D38" s="95" t="n">
        <v>0.95</v>
      </c>
      <c r="E38" s="92" t="n">
        <f aca="false">+$D38*E29</f>
        <v>0.016801225</v>
      </c>
      <c r="F38" s="92" t="n">
        <f aca="false">+$D38*F29</f>
        <v>0.0155803792221456</v>
      </c>
      <c r="G38" s="92" t="n">
        <f aca="false">+$D38*G29</f>
        <v>0.0144482450955729</v>
      </c>
      <c r="H38" s="92" t="n">
        <f aca="false">+$D38*H29</f>
        <v>0.0133983764685927</v>
      </c>
      <c r="I38" s="92" t="n">
        <f aca="false">+$D38*I29</f>
        <v>0.0124247955932824</v>
      </c>
      <c r="J38" s="92" t="n">
        <f aca="false">+$D38*J29</f>
        <v>0.0115219590893511</v>
      </c>
      <c r="K38" s="92" t="n">
        <f aca="false">+$D38*K29</f>
        <v>0.0106847263812096</v>
      </c>
      <c r="L38" s="92" t="n">
        <f aca="false">+$D38*L29</f>
        <v>0.00990833042853175</v>
      </c>
      <c r="M38" s="92" t="n">
        <f aca="false">+$D38*M29</f>
        <v>0.00918835058365382</v>
      </c>
      <c r="N38" s="92" t="n">
        <f aca="false">+$D38*N29</f>
        <v>0.00852068742126537</v>
      </c>
    </row>
    <row r="39" customFormat="false" ht="12.75" hidden="false" customHeight="false" outlineLevel="0" collapsed="false">
      <c r="B39" s="77" t="s">
        <v>98</v>
      </c>
      <c r="C39" s="91" t="s">
        <v>88</v>
      </c>
      <c r="D39" s="95" t="n">
        <v>0.996068</v>
      </c>
      <c r="E39" s="92" t="n">
        <f aca="false">+$D39*E30</f>
        <v>0.055737973144</v>
      </c>
      <c r="F39" s="92" t="n">
        <f aca="false">+$D39*F30</f>
        <v>0.0516878238733954</v>
      </c>
      <c r="G39" s="92" t="n">
        <f aca="false">+$D39*G30</f>
        <v>0.0479319750265216</v>
      </c>
      <c r="H39" s="92" t="n">
        <f aca="false">+$D39*H30</f>
        <v>0.0444490415299848</v>
      </c>
      <c r="I39" s="92" t="n">
        <f aca="false">+$D39*I30</f>
        <v>0.0412191922373555</v>
      </c>
      <c r="J39" s="92" t="n">
        <f aca="false">+$D39*J30</f>
        <v>0.0382240370144747</v>
      </c>
      <c r="K39" s="92" t="n">
        <f aca="false">+$D39*K30</f>
        <v>0.0354465220296048</v>
      </c>
      <c r="L39" s="92" t="n">
        <f aca="false">+$D39*L30</f>
        <v>0.0328708326522251</v>
      </c>
      <c r="M39" s="92" t="n">
        <f aca="false">+$D39*M30</f>
        <v>0.0304823034075999</v>
      </c>
      <c r="N39" s="92" t="n">
        <f aca="false">+$D39*N30</f>
        <v>0.0282673344744153</v>
      </c>
    </row>
    <row r="40" customFormat="false" ht="12.75" hidden="false" customHeight="false" outlineLevel="0" collapsed="false">
      <c r="B40" s="77" t="s">
        <v>99</v>
      </c>
      <c r="C40" s="91" t="s">
        <v>88</v>
      </c>
      <c r="D40" s="96"/>
      <c r="E40" s="92" t="n">
        <f aca="false">SUM(E33:E39)</f>
        <v>0.323729123144</v>
      </c>
      <c r="F40" s="92" t="n">
        <f aca="false">SUM(F33:F39)</f>
        <v>0.300205639995667</v>
      </c>
      <c r="G40" s="92" t="n">
        <f aca="false">SUM(G33:G39)</f>
        <v>0.278391469417224</v>
      </c>
      <c r="H40" s="92" t="n">
        <f aca="false">SUM(H33:H39)</f>
        <v>0.258162405760931</v>
      </c>
      <c r="I40" s="92" t="n">
        <f aca="false">SUM(I33:I39)</f>
        <v>0.239403268669799</v>
      </c>
      <c r="J40" s="92" t="n">
        <f aca="false">SUM(J33:J39)</f>
        <v>0.222007247263022</v>
      </c>
      <c r="K40" s="92" t="n">
        <f aca="false">SUM(K33:K39)</f>
        <v>0.205875291975587</v>
      </c>
      <c r="L40" s="92" t="n">
        <f aca="false">SUM(L33:L39)</f>
        <v>0.190915550589293</v>
      </c>
      <c r="M40" s="92" t="n">
        <f aca="false">SUM(M33:M39)</f>
        <v>0.177042845244077</v>
      </c>
      <c r="N40" s="92" t="n">
        <f aca="false">SUM(N33:N39)</f>
        <v>0.164178187451829</v>
      </c>
    </row>
    <row r="41" customFormat="false" ht="12.75" hidden="false" customHeight="false" outlineLevel="0" collapsed="false">
      <c r="C41" s="91" t="s">
        <v>100</v>
      </c>
      <c r="D41" s="96"/>
      <c r="E41" s="92" t="n">
        <f aca="false">E40/42</f>
        <v>0.00770783626533333</v>
      </c>
      <c r="F41" s="92" t="n">
        <f aca="false">F40/42</f>
        <v>0.00714775333323016</v>
      </c>
      <c r="G41" s="92" t="n">
        <f aca="false">G40/42</f>
        <v>0.00662836831945772</v>
      </c>
      <c r="H41" s="92" t="n">
        <f aca="false">H40/42</f>
        <v>0.00614672394668884</v>
      </c>
      <c r="I41" s="92" t="n">
        <f aca="false">I40/42</f>
        <v>0.0057000778254714</v>
      </c>
      <c r="J41" s="92" t="n">
        <f aca="false">J40/42</f>
        <v>0.00528588683959577</v>
      </c>
      <c r="K41" s="92" t="n">
        <f aca="false">K40/42</f>
        <v>0.00490179266608541</v>
      </c>
      <c r="L41" s="92" t="n">
        <f aca="false">L40/42</f>
        <v>0.00454560834736412</v>
      </c>
      <c r="M41" s="92" t="n">
        <f aca="false">M40/42</f>
        <v>0.00421530583914468</v>
      </c>
      <c r="N41" s="92" t="n">
        <f aca="false">N40/42</f>
        <v>0.00390900446313878</v>
      </c>
    </row>
    <row r="42" customFormat="false" ht="12.75" hidden="false" customHeight="false" outlineLevel="0" collapsed="false">
      <c r="E42" s="92"/>
      <c r="F42" s="92"/>
      <c r="G42" s="92"/>
      <c r="H42" s="92"/>
      <c r="I42" s="92"/>
      <c r="J42" s="92"/>
      <c r="K42" s="92"/>
      <c r="L42" s="92"/>
      <c r="M42" s="92"/>
      <c r="N42" s="92"/>
    </row>
    <row r="43" customFormat="false" ht="12.75" hidden="false" customHeight="false" outlineLevel="0" collapsed="false">
      <c r="A43" s="77" t="s">
        <v>101</v>
      </c>
      <c r="B43" s="77" t="s">
        <v>92</v>
      </c>
      <c r="C43" s="91" t="s">
        <v>86</v>
      </c>
      <c r="D43" s="94" t="n">
        <v>0.06632</v>
      </c>
      <c r="E43" s="92" t="n">
        <f aca="false">$D$43*E33</f>
        <v>0.0056544432</v>
      </c>
      <c r="F43" s="92" t="n">
        <f aca="false">$D$43*F33</f>
        <v>0.00524356821279892</v>
      </c>
      <c r="G43" s="92" t="n">
        <f aca="false">$D$43*G33</f>
        <v>0.00486254908392664</v>
      </c>
      <c r="H43" s="92" t="n">
        <f aca="false">$D$43*H33</f>
        <v>0.00450921636451353</v>
      </c>
      <c r="I43" s="92" t="n">
        <f aca="false">$D$43*I33</f>
        <v>0.0041815582467246</v>
      </c>
      <c r="J43" s="92" t="n">
        <f aca="false">$D$43*J33</f>
        <v>0.00387770910891673</v>
      </c>
      <c r="K43" s="92" t="n">
        <f aca="false">$D$43*K33</f>
        <v>0.0035959388931516</v>
      </c>
      <c r="L43" s="92" t="n">
        <f aca="false">$D$43*L33</f>
        <v>0.003334643254582</v>
      </c>
      <c r="M43" s="92" t="n">
        <f aca="false">$D$43*M33</f>
        <v>0.00309233442662409</v>
      </c>
      <c r="N43" s="92" t="n">
        <f aca="false">$D$43*N33</f>
        <v>0.00286763274990363</v>
      </c>
    </row>
    <row r="44" customFormat="false" ht="12.75" hidden="false" customHeight="false" outlineLevel="0" collapsed="false">
      <c r="B44" s="77" t="s">
        <v>93</v>
      </c>
      <c r="C44" s="91" t="s">
        <v>86</v>
      </c>
      <c r="D44" s="94" t="n">
        <v>0.091523</v>
      </c>
      <c r="E44" s="92" t="n">
        <f aca="false">$D$44*E34</f>
        <v>0.00738537984275</v>
      </c>
      <c r="F44" s="92" t="n">
        <f aca="false">+$D43*F34</f>
        <v>0.0049627703994329</v>
      </c>
      <c r="G44" s="92" t="n">
        <f aca="false">+$D43*G34</f>
        <v>0.00460215518901768</v>
      </c>
      <c r="H44" s="92" t="n">
        <f aca="false">+$D43*H34</f>
        <v>0.00426774375583094</v>
      </c>
      <c r="I44" s="92" t="n">
        <f aca="false">+$D43*I34</f>
        <v>0.00395763202616416</v>
      </c>
      <c r="J44" s="92" t="n">
        <f aca="false">+$D43*J34</f>
        <v>0.0036700542840981</v>
      </c>
      <c r="K44" s="92" t="n">
        <f aca="false">+$D43*K34</f>
        <v>0.00340337311785947</v>
      </c>
      <c r="L44" s="92" t="n">
        <f aca="false">+$D43*L34</f>
        <v>0.00315607009671656</v>
      </c>
      <c r="M44" s="92" t="n">
        <f aca="false">+$D43*M34</f>
        <v>0.00292673712532971</v>
      </c>
      <c r="N44" s="92" t="n">
        <f aca="false">+$D43*N34</f>
        <v>0.00271406842633017</v>
      </c>
    </row>
    <row r="45" customFormat="false" ht="12.75" hidden="false" customHeight="false" outlineLevel="0" collapsed="false">
      <c r="B45" s="77" t="s">
        <v>94</v>
      </c>
      <c r="C45" s="91" t="s">
        <v>86</v>
      </c>
      <c r="D45" s="94" t="n">
        <v>0.099635</v>
      </c>
      <c r="E45" s="92" t="n">
        <f aca="false">$D$45*E35</f>
        <v>0.0026167438955</v>
      </c>
      <c r="F45" s="92" t="n">
        <f aca="false">+$D44*F35</f>
        <v>0.00222903361550594</v>
      </c>
      <c r="G45" s="92" t="n">
        <f aca="false">+$D44*G35</f>
        <v>0.00206706290931124</v>
      </c>
      <c r="H45" s="92" t="n">
        <f aca="false">+$D44*H35</f>
        <v>0.00191686165759346</v>
      </c>
      <c r="I45" s="92" t="n">
        <f aca="false">+$D44*I35</f>
        <v>0.00177757464361657</v>
      </c>
      <c r="J45" s="92" t="n">
        <f aca="false">+$D44*J35</f>
        <v>0.00164840879419307</v>
      </c>
      <c r="K45" s="92" t="n">
        <f aca="false">+$D44*K35</f>
        <v>0.00152862866407942</v>
      </c>
      <c r="L45" s="92" t="n">
        <f aca="false">+$D44*L35</f>
        <v>0.00141755224849374</v>
      </c>
      <c r="M45" s="92" t="n">
        <f aca="false">+$D44*M35</f>
        <v>0.00131454709991311</v>
      </c>
      <c r="N45" s="92" t="n">
        <f aca="false">+$D44*N35</f>
        <v>0.00121902672704032</v>
      </c>
    </row>
    <row r="46" customFormat="false" ht="12.75" hidden="false" customHeight="false" outlineLevel="0" collapsed="false">
      <c r="B46" s="77" t="s">
        <v>95</v>
      </c>
      <c r="C46" s="91" t="s">
        <v>86</v>
      </c>
      <c r="D46" s="94" t="n">
        <v>0.10371</v>
      </c>
      <c r="E46" s="92" t="n">
        <f aca="false">$D$46*E36</f>
        <v>0.004102529067</v>
      </c>
      <c r="F46" s="92" t="n">
        <f aca="false">+$D45*F36</f>
        <v>0.00365493816478114</v>
      </c>
      <c r="G46" s="92" t="n">
        <f aca="false">+$D45*G36</f>
        <v>0.0033893553976441</v>
      </c>
      <c r="H46" s="92" t="n">
        <f aca="false">+$D45*H36</f>
        <v>0.00314307096142818</v>
      </c>
      <c r="I46" s="92" t="n">
        <f aca="false">+$D45*I36</f>
        <v>0.00291468256041835</v>
      </c>
      <c r="J46" s="92" t="n">
        <f aca="false">+$D45*J36</f>
        <v>0.002702889795446</v>
      </c>
      <c r="K46" s="92" t="n">
        <f aca="false">+$D45*K36</f>
        <v>0.00250648675966879</v>
      </c>
      <c r="L46" s="92" t="n">
        <f aca="false">+$D45*L36</f>
        <v>0.00232435517237146</v>
      </c>
      <c r="M46" s="92" t="n">
        <f aca="false">+$D45*M36</f>
        <v>0.00215545801169278</v>
      </c>
      <c r="N46" s="92" t="n">
        <f aca="false">+$D45*N36</f>
        <v>0.00199883361002459</v>
      </c>
    </row>
    <row r="47" customFormat="false" ht="12.75" hidden="false" customHeight="false" outlineLevel="0" collapsed="false">
      <c r="B47" s="77" t="s">
        <v>96</v>
      </c>
      <c r="C47" s="91" t="s">
        <v>86</v>
      </c>
      <c r="D47" s="94" t="n">
        <v>0.1096</v>
      </c>
      <c r="E47" s="92" t="n">
        <f aca="false">$D$47*E37</f>
        <v>0.00212784838</v>
      </c>
      <c r="F47" s="92" t="n">
        <f aca="false">+$D46*F37</f>
        <v>0.00186718708746934</v>
      </c>
      <c r="G47" s="92" t="n">
        <f aca="false">+$D46*G37</f>
        <v>0.00173150963108142</v>
      </c>
      <c r="H47" s="92" t="n">
        <f aca="false">+$D46*H37</f>
        <v>0.00160569105401814</v>
      </c>
      <c r="I47" s="92" t="n">
        <f aca="false">+$D46*I37</f>
        <v>0.00148901496975425</v>
      </c>
      <c r="J47" s="92" t="n">
        <f aca="false">+$D46*J37</f>
        <v>0.00138081704734166</v>
      </c>
      <c r="K47" s="92" t="n">
        <f aca="false">+$D46*K37</f>
        <v>0.00128048122883816</v>
      </c>
      <c r="L47" s="92" t="n">
        <f aca="false">+$D46*L37</f>
        <v>0.00118743622159322</v>
      </c>
      <c r="M47" s="92" t="n">
        <f aca="false">+$D46*M37</f>
        <v>0.00110115224541866</v>
      </c>
      <c r="N47" s="92" t="n">
        <f aca="false">+$D46*N37</f>
        <v>0.00102113801612322</v>
      </c>
    </row>
    <row r="48" customFormat="false" ht="12.75" hidden="false" customHeight="false" outlineLevel="0" collapsed="false">
      <c r="B48" s="77" t="s">
        <v>97</v>
      </c>
      <c r="C48" s="91" t="s">
        <v>86</v>
      </c>
      <c r="D48" s="94" t="n">
        <v>0.11094</v>
      </c>
      <c r="E48" s="92" t="n">
        <f aca="false">$D$48*E38</f>
        <v>0.0018639279015</v>
      </c>
      <c r="F48" s="92" t="n">
        <f aca="false">+$D47*F38</f>
        <v>0.00170760956274716</v>
      </c>
      <c r="G48" s="92" t="n">
        <f aca="false">+$D47*G38</f>
        <v>0.00158352766247479</v>
      </c>
      <c r="H48" s="92" t="n">
        <f aca="false">+$D47*H38</f>
        <v>0.00146846206095776</v>
      </c>
      <c r="I48" s="92" t="n">
        <f aca="false">+$D47*I38</f>
        <v>0.00136175759702375</v>
      </c>
      <c r="J48" s="92" t="n">
        <f aca="false">+$D47*J38</f>
        <v>0.00126280671619288</v>
      </c>
      <c r="K48" s="92" t="n">
        <f aca="false">+$D47*K38</f>
        <v>0.00117104601138057</v>
      </c>
      <c r="L48" s="92" t="n">
        <f aca="false">+$D47*L38</f>
        <v>0.00108595301496708</v>
      </c>
      <c r="M48" s="92" t="n">
        <f aca="false">+$D47*M38</f>
        <v>0.00100704322396846</v>
      </c>
      <c r="N48" s="92" t="n">
        <f aca="false">+$D47*N38</f>
        <v>0.000933867341370685</v>
      </c>
    </row>
    <row r="49" customFormat="false" ht="12.75" hidden="false" customHeight="false" outlineLevel="0" collapsed="false">
      <c r="B49" s="77" t="s">
        <v>98</v>
      </c>
      <c r="C49" s="91" t="s">
        <v>86</v>
      </c>
      <c r="D49" s="94" t="n">
        <v>0.122324</v>
      </c>
      <c r="E49" s="92" t="n">
        <f aca="false">$D$49*E39</f>
        <v>0.00681809182686666</v>
      </c>
      <c r="F49" s="92" t="n">
        <f aca="false">+$D48*F39</f>
        <v>0.00573424718051448</v>
      </c>
      <c r="G49" s="92" t="n">
        <f aca="false">+$D48*G39</f>
        <v>0.00531757330944231</v>
      </c>
      <c r="H49" s="92" t="n">
        <f aca="false">+$D48*H39</f>
        <v>0.00493117666733652</v>
      </c>
      <c r="I49" s="92" t="n">
        <f aca="false">+$D48*I39</f>
        <v>0.00457285718681221</v>
      </c>
      <c r="J49" s="92" t="n">
        <f aca="false">+$D48*J39</f>
        <v>0.00424057466638583</v>
      </c>
      <c r="K49" s="92" t="n">
        <f aca="false">+$D48*K39</f>
        <v>0.00393243715396435</v>
      </c>
      <c r="L49" s="92" t="n">
        <f aca="false">+$D48*L39</f>
        <v>0.00364669017443785</v>
      </c>
      <c r="M49" s="92" t="n">
        <f aca="false">+$D48*M39</f>
        <v>0.00338170674003914</v>
      </c>
      <c r="N49" s="92" t="n">
        <f aca="false">+$D48*N39</f>
        <v>0.00313597808659163</v>
      </c>
    </row>
    <row r="50" customFormat="false" ht="12.75" hidden="false" customHeight="false" outlineLevel="0" collapsed="false">
      <c r="B50" s="77" t="s">
        <v>102</v>
      </c>
      <c r="C50" s="91" t="s">
        <v>86</v>
      </c>
      <c r="D50" s="81"/>
      <c r="E50" s="92" t="n">
        <f aca="false">SUM(E43:E49)</f>
        <v>0.0305689641136167</v>
      </c>
      <c r="F50" s="92" t="n">
        <f aca="false">SUM(F43:F49)</f>
        <v>0.0253993542232499</v>
      </c>
      <c r="G50" s="92" t="n">
        <f aca="false">SUM(G43:G49)</f>
        <v>0.0235537331828982</v>
      </c>
      <c r="H50" s="92" t="n">
        <f aca="false">SUM(H43:H49)</f>
        <v>0.0218422225216785</v>
      </c>
      <c r="I50" s="92" t="n">
        <f aca="false">SUM(I43:I49)</f>
        <v>0.0202550772305139</v>
      </c>
      <c r="J50" s="92" t="n">
        <f aca="false">SUM(J43:J49)</f>
        <v>0.0187832604125743</v>
      </c>
      <c r="K50" s="92" t="n">
        <f aca="false">SUM(K43:K49)</f>
        <v>0.0174183918289424</v>
      </c>
      <c r="L50" s="92" t="n">
        <f aca="false">SUM(L43:L49)</f>
        <v>0.0161527001831619</v>
      </c>
      <c r="M50" s="92" t="n">
        <f aca="false">SUM(M43:M49)</f>
        <v>0.0149789788729859</v>
      </c>
      <c r="N50" s="92" t="n">
        <f aca="false">SUM(N43:N49)</f>
        <v>0.0138905449573842</v>
      </c>
    </row>
    <row r="51" customFormat="false" ht="12.75" hidden="false" customHeight="false" outlineLevel="0" collapsed="false">
      <c r="B51" s="77" t="s">
        <v>103</v>
      </c>
      <c r="C51" s="91" t="s">
        <v>104</v>
      </c>
      <c r="D51" s="81"/>
      <c r="E51" s="92" t="n">
        <f aca="false">+E50*E5</f>
        <v>0.127228983921001</v>
      </c>
      <c r="F51" s="92" t="n">
        <f aca="false">+F50*F5</f>
        <v>0.0773561144763659</v>
      </c>
      <c r="G51" s="92" t="n">
        <f aca="false">+G50*G5</f>
        <v>0.0650679239719182</v>
      </c>
      <c r="H51" s="92" t="n">
        <f aca="false">+H50*H5</f>
        <v>0.0582511597569552</v>
      </c>
      <c r="I51" s="92" t="n">
        <f aca="false">+I50*I5</f>
        <v>0.0538221709996196</v>
      </c>
      <c r="J51" s="92" t="n">
        <f aca="false">+J50*J5</f>
        <v>0.0500521062075194</v>
      </c>
      <c r="K51" s="92" t="n">
        <f aca="false">+K50*K5</f>
        <v>0.0467934209989644</v>
      </c>
      <c r="L51" s="92" t="n">
        <f aca="false">+L50*L5</f>
        <v>0.0438677050661834</v>
      </c>
      <c r="M51" s="92" t="n">
        <f aca="false">+M50*M5</f>
        <v>0.0414664944513229</v>
      </c>
      <c r="N51" s="92" t="n">
        <f aca="false">+N50*N5</f>
        <v>0.0393909810219622</v>
      </c>
    </row>
    <row r="52" customFormat="false" ht="12.75" hidden="false" customHeight="false" outlineLevel="0" collapsed="false">
      <c r="D52" s="81"/>
      <c r="E52" s="92"/>
      <c r="F52" s="92"/>
      <c r="G52" s="92"/>
      <c r="H52" s="92"/>
      <c r="I52" s="92"/>
      <c r="J52" s="92"/>
      <c r="K52" s="92"/>
      <c r="L52" s="92"/>
      <c r="M52" s="92"/>
      <c r="N52" s="92"/>
    </row>
    <row r="53" customFormat="false" ht="12.75" hidden="false" customHeight="false" outlineLevel="0" collapsed="false">
      <c r="D53" s="81"/>
      <c r="E53" s="92"/>
      <c r="F53" s="92"/>
      <c r="G53" s="92"/>
      <c r="H53" s="92"/>
      <c r="I53" s="92"/>
      <c r="J53" s="92"/>
      <c r="K53" s="92"/>
      <c r="L53" s="92"/>
      <c r="M53" s="92"/>
      <c r="N53" s="92"/>
    </row>
    <row r="54" customFormat="false" ht="12.75" hidden="false" customHeight="false" outlineLevel="0" collapsed="false">
      <c r="A54" s="97" t="s">
        <v>13</v>
      </c>
      <c r="B54" s="97" t="s">
        <v>84</v>
      </c>
      <c r="C54" s="97" t="s">
        <v>86</v>
      </c>
      <c r="D54" s="98" t="n">
        <v>0.02</v>
      </c>
      <c r="E54" s="99" t="n">
        <f aca="false">+$D54*E$23</f>
        <v>0.007</v>
      </c>
      <c r="F54" s="99" t="n">
        <f aca="false">+$D54*F$23</f>
        <v>0.00649135134819153</v>
      </c>
      <c r="G54" s="99" t="n">
        <f aca="false">+$D54*G$23</f>
        <v>0.00601966318938114</v>
      </c>
      <c r="H54" s="99" t="n">
        <f aca="false">+$D54*H$23</f>
        <v>0.00558224982286403</v>
      </c>
      <c r="I54" s="99" t="n">
        <f aca="false">+$D54*I$23</f>
        <v>0.00517662070194147</v>
      </c>
      <c r="J54" s="99" t="n">
        <f aca="false">+$D54*J$23</f>
        <v>0.00480046625323199</v>
      </c>
      <c r="K54" s="99" t="n">
        <f aca="false">+$D54*K$23</f>
        <v>0.00445164472640935</v>
      </c>
      <c r="L54" s="99" t="n">
        <f aca="false">+$D54*L$23</f>
        <v>0.00412816999949243</v>
      </c>
      <c r="M54" s="99" t="n">
        <f aca="false">+$D54*M$23</f>
        <v>0.00382820027025272</v>
      </c>
      <c r="N54" s="99" t="n">
        <f aca="false">+$D54*N$23</f>
        <v>0.00355002756935031</v>
      </c>
    </row>
    <row r="55" customFormat="false" ht="12.75" hidden="false" customHeight="false" outlineLevel="0" collapsed="false">
      <c r="A55" s="97"/>
      <c r="B55" s="97" t="s">
        <v>103</v>
      </c>
      <c r="C55" s="97" t="s">
        <v>105</v>
      </c>
      <c r="D55" s="100"/>
      <c r="E55" s="99" t="n">
        <f aca="false">+E54*E5</f>
        <v>0.02913421875</v>
      </c>
      <c r="F55" s="99" t="n">
        <f aca="false">+F54*F5</f>
        <v>0.0197700190951062</v>
      </c>
      <c r="G55" s="99" t="n">
        <f aca="false">+G54*G5</f>
        <v>0.0166295076751401</v>
      </c>
      <c r="H55" s="99" t="n">
        <f aca="false">+H54*H5</f>
        <v>0.0148873369416575</v>
      </c>
      <c r="I55" s="99" t="n">
        <f aca="false">+I54*I5</f>
        <v>0.013755413590837</v>
      </c>
      <c r="J55" s="99" t="n">
        <f aca="false">+J54*J5</f>
        <v>0.0127918924337295</v>
      </c>
      <c r="K55" s="99" t="n">
        <f aca="false">+K54*K5</f>
        <v>0.0119590653297033</v>
      </c>
      <c r="L55" s="99" t="n">
        <f aca="false">+L54*L5</f>
        <v>0.0112113356867465</v>
      </c>
      <c r="M55" s="99" t="n">
        <f aca="false">+M54*M5</f>
        <v>0.010597654660644</v>
      </c>
      <c r="N55" s="99" t="n">
        <f aca="false">+N54*N5</f>
        <v>0.0100672125565082</v>
      </c>
    </row>
    <row r="56" customFormat="false" ht="12.75" hidden="false" customHeight="false" outlineLevel="0" collapsed="false">
      <c r="E56" s="92"/>
      <c r="F56" s="92"/>
      <c r="G56" s="92"/>
      <c r="H56" s="92"/>
      <c r="I56" s="92"/>
      <c r="J56" s="92"/>
      <c r="K56" s="92"/>
      <c r="L56" s="92"/>
      <c r="M56" s="92"/>
      <c r="N56" s="92"/>
    </row>
    <row r="57" customFormat="false" ht="12.75" hidden="false" customHeight="false" outlineLevel="0" collapsed="false">
      <c r="E57" s="92"/>
      <c r="F57" s="92"/>
      <c r="G57" s="92"/>
      <c r="H57" s="92"/>
      <c r="I57" s="92"/>
      <c r="J57" s="92"/>
      <c r="K57" s="92"/>
      <c r="L57" s="92"/>
      <c r="M57" s="92"/>
      <c r="N57" s="92"/>
    </row>
    <row r="58" customFormat="false" ht="12.75" hidden="false" customHeight="false" outlineLevel="0" collapsed="false">
      <c r="A58" s="97" t="s">
        <v>106</v>
      </c>
      <c r="B58" s="97" t="s">
        <v>107</v>
      </c>
      <c r="C58" s="97" t="s">
        <v>86</v>
      </c>
      <c r="D58" s="100"/>
      <c r="E58" s="100" t="n">
        <f aca="false">+E23-E50-E54</f>
        <v>0.312431035886383</v>
      </c>
      <c r="F58" s="100" t="n">
        <f aca="false">+F23-F50-F54</f>
        <v>0.292676861838135</v>
      </c>
      <c r="G58" s="100" t="n">
        <f aca="false">+G23-G50-G54</f>
        <v>0.271409763096778</v>
      </c>
      <c r="H58" s="100" t="n">
        <f aca="false">+H23-H50-H54</f>
        <v>0.251688018798659</v>
      </c>
      <c r="I58" s="100" t="n">
        <f aca="false">+I23-I50-I54</f>
        <v>0.233399337164618</v>
      </c>
      <c r="J58" s="100" t="n">
        <f aca="false">+J23-J50-J54</f>
        <v>0.216439585995793</v>
      </c>
      <c r="K58" s="100" t="n">
        <f aca="false">+K23-K50-K54</f>
        <v>0.200712199765116</v>
      </c>
      <c r="L58" s="100" t="n">
        <f aca="false">+L23-L50-L54</f>
        <v>0.186127629791967</v>
      </c>
      <c r="M58" s="100" t="n">
        <f aca="false">+M23-M50-M54</f>
        <v>0.172602834369397</v>
      </c>
      <c r="N58" s="100" t="n">
        <f aca="false">+N23-N50-N54</f>
        <v>0.160060805940781</v>
      </c>
    </row>
    <row r="59" customFormat="false" ht="12.75" hidden="false" customHeight="false" outlineLevel="0" collapsed="false">
      <c r="A59" s="101"/>
      <c r="B59" s="101" t="s">
        <v>103</v>
      </c>
      <c r="C59" s="101" t="s">
        <v>105</v>
      </c>
      <c r="D59" s="102"/>
      <c r="E59" s="102" t="n">
        <f aca="false">+E58*E5</f>
        <v>1.300347734829</v>
      </c>
      <c r="F59" s="102" t="n">
        <f aca="false">+F58*F5</f>
        <v>0.891374821183838</v>
      </c>
      <c r="G59" s="102" t="n">
        <f aca="false">+G58*G5</f>
        <v>0.749777952109945</v>
      </c>
      <c r="H59" s="102" t="n">
        <f aca="false">+H58*H5</f>
        <v>0.67122835038426</v>
      </c>
      <c r="I59" s="102" t="n">
        <f aca="false">+I58*I5</f>
        <v>0.620193094951396</v>
      </c>
      <c r="J59" s="102" t="n">
        <f aca="false">+J58*J5</f>
        <v>0.576750623045228</v>
      </c>
      <c r="K59" s="102" t="n">
        <f aca="false">+K58*K5</f>
        <v>0.539200780156498</v>
      </c>
      <c r="L59" s="102" t="n">
        <f aca="false">+L58*L5</f>
        <v>0.505487743584397</v>
      </c>
      <c r="M59" s="102" t="n">
        <f aca="false">+M58*M5</f>
        <v>0.477818583920232</v>
      </c>
      <c r="N59" s="102" t="n">
        <f aca="false">+N58*N5</f>
        <v>0.453902434246941</v>
      </c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03"/>
      <c r="CK59" s="103"/>
      <c r="CL59" s="103"/>
      <c r="CM59" s="103"/>
      <c r="CN59" s="103"/>
      <c r="CO59" s="103"/>
      <c r="CP59" s="103"/>
      <c r="CQ59" s="103"/>
      <c r="CR59" s="103"/>
      <c r="CS59" s="103"/>
      <c r="CT59" s="103"/>
      <c r="CU59" s="103"/>
      <c r="CV59" s="103"/>
      <c r="CW59" s="103"/>
      <c r="CX59" s="103"/>
      <c r="CY59" s="103"/>
      <c r="CZ59" s="103"/>
      <c r="DA59" s="103"/>
      <c r="DB59" s="103"/>
      <c r="DC59" s="103"/>
      <c r="DD59" s="103"/>
      <c r="DE59" s="103"/>
      <c r="DF59" s="103"/>
      <c r="DG59" s="103"/>
      <c r="DH59" s="103"/>
      <c r="DI59" s="103"/>
      <c r="DJ59" s="103"/>
      <c r="DK59" s="103"/>
      <c r="DL59" s="103"/>
      <c r="DM59" s="103"/>
      <c r="DN59" s="103"/>
      <c r="DO59" s="103"/>
      <c r="DP59" s="103"/>
      <c r="DQ59" s="103"/>
      <c r="DR59" s="103"/>
      <c r="DS59" s="103"/>
      <c r="DT59" s="103"/>
      <c r="DU59" s="103"/>
      <c r="DV59" s="103"/>
      <c r="DW59" s="103"/>
      <c r="DX59" s="103"/>
      <c r="DY59" s="103"/>
      <c r="DZ59" s="103"/>
      <c r="EA59" s="103"/>
      <c r="EB59" s="103"/>
      <c r="EC59" s="103"/>
      <c r="ED59" s="103"/>
      <c r="EE59" s="103"/>
      <c r="EF59" s="103"/>
      <c r="EG59" s="103"/>
      <c r="EH59" s="103"/>
      <c r="EI59" s="103"/>
      <c r="EJ59" s="103"/>
      <c r="EK59" s="103"/>
      <c r="EL59" s="103"/>
      <c r="EM59" s="103"/>
      <c r="EN59" s="103"/>
      <c r="EO59" s="103"/>
      <c r="EP59" s="103"/>
      <c r="EQ59" s="103"/>
      <c r="ER59" s="103"/>
      <c r="ES59" s="103"/>
      <c r="ET59" s="103"/>
      <c r="EU59" s="103"/>
      <c r="EV59" s="103"/>
      <c r="EW59" s="103"/>
      <c r="EX59" s="103"/>
      <c r="EY59" s="103"/>
      <c r="EZ59" s="103"/>
      <c r="FA59" s="103"/>
      <c r="FB59" s="103"/>
      <c r="FC59" s="103"/>
      <c r="FD59" s="103"/>
      <c r="FE59" s="103"/>
      <c r="FF59" s="103"/>
      <c r="FG59" s="103"/>
      <c r="FH59" s="103"/>
      <c r="FI59" s="103"/>
      <c r="FJ59" s="103"/>
      <c r="FK59" s="103"/>
      <c r="FL59" s="103"/>
      <c r="FM59" s="103"/>
      <c r="FN59" s="103"/>
      <c r="FO59" s="103"/>
      <c r="FP59" s="103"/>
      <c r="FQ59" s="103"/>
      <c r="FR59" s="103"/>
      <c r="FS59" s="103"/>
      <c r="FT59" s="103"/>
      <c r="FU59" s="103"/>
      <c r="FV59" s="103"/>
      <c r="FW59" s="103"/>
      <c r="FX59" s="103"/>
      <c r="FY59" s="103"/>
      <c r="FZ59" s="103"/>
      <c r="GA59" s="103"/>
      <c r="GB59" s="103"/>
      <c r="GC59" s="103"/>
      <c r="GD59" s="103"/>
      <c r="GE59" s="103"/>
      <c r="GF59" s="103"/>
      <c r="GG59" s="103"/>
      <c r="GH59" s="103"/>
      <c r="GI59" s="103"/>
      <c r="GJ59" s="103"/>
      <c r="GK59" s="103"/>
      <c r="GL59" s="103"/>
      <c r="GM59" s="103"/>
      <c r="GN59" s="103"/>
      <c r="GO59" s="103"/>
      <c r="GP59" s="103"/>
      <c r="GQ59" s="103"/>
      <c r="GR59" s="103"/>
      <c r="GS59" s="103"/>
      <c r="GT59" s="103"/>
      <c r="GU59" s="103"/>
      <c r="GV59" s="103"/>
      <c r="GW59" s="103"/>
      <c r="GX59" s="103"/>
      <c r="GY59" s="103"/>
      <c r="GZ59" s="103"/>
      <c r="HA59" s="103"/>
      <c r="HB59" s="103"/>
      <c r="HC59" s="103"/>
      <c r="HD59" s="103"/>
      <c r="HE59" s="103"/>
      <c r="HF59" s="103"/>
      <c r="HG59" s="103"/>
      <c r="HH59" s="103"/>
      <c r="HI59" s="103"/>
      <c r="HJ59" s="103"/>
      <c r="HK59" s="103"/>
      <c r="HL59" s="103"/>
      <c r="HM59" s="103"/>
      <c r="HN59" s="103"/>
      <c r="HO59" s="103"/>
      <c r="HP59" s="103"/>
      <c r="HQ59" s="103"/>
      <c r="HR59" s="103"/>
      <c r="HS59" s="103"/>
      <c r="HT59" s="103"/>
      <c r="HU59" s="103"/>
      <c r="HV59" s="103"/>
      <c r="HW59" s="103"/>
      <c r="HX59" s="103"/>
      <c r="HY59" s="103"/>
      <c r="HZ59" s="103"/>
      <c r="IA59" s="103"/>
      <c r="IB59" s="103"/>
      <c r="IC59" s="103"/>
      <c r="ID59" s="103"/>
      <c r="IE59" s="103"/>
      <c r="IF59" s="103"/>
      <c r="IG59" s="103"/>
      <c r="IH59" s="103"/>
      <c r="II59" s="103"/>
      <c r="IJ59" s="103"/>
      <c r="IK59" s="103"/>
      <c r="IL59" s="103"/>
      <c r="IM59" s="103"/>
      <c r="IN59" s="103"/>
      <c r="IO59" s="103"/>
      <c r="IP59" s="103"/>
      <c r="IQ59" s="103"/>
      <c r="IR59" s="103"/>
      <c r="IS59" s="103"/>
      <c r="IT59" s="103"/>
      <c r="IU59" s="103"/>
      <c r="IV59" s="103"/>
      <c r="IW59" s="103"/>
    </row>
    <row r="60" customFormat="false" ht="12.75" hidden="false" customHeight="false" outlineLevel="0" collapsed="false">
      <c r="A60" s="101"/>
      <c r="B60" s="97" t="s">
        <v>107</v>
      </c>
      <c r="C60" s="97" t="s">
        <v>108</v>
      </c>
      <c r="D60" s="102"/>
      <c r="E60" s="102" t="n">
        <f aca="false">E58*Inputs!E40</f>
        <v>85.9185348687554</v>
      </c>
      <c r="F60" s="102" t="n">
        <f aca="false">F58*Inputs!F40</f>
        <v>106.827054570919</v>
      </c>
      <c r="G60" s="102" t="n">
        <f aca="false">G58*Inputs!G40</f>
        <v>99.0645635303239</v>
      </c>
      <c r="H60" s="102" t="n">
        <f aca="false">H58*Inputs!H40</f>
        <v>92.1178148803091</v>
      </c>
      <c r="I60" s="102" t="n">
        <f aca="false">I58*Inputs!I40</f>
        <v>85.1907580650857</v>
      </c>
      <c r="J60" s="102" t="n">
        <f aca="false">J58*Inputs!J40</f>
        <v>79.0004488884646</v>
      </c>
      <c r="K60" s="102" t="n">
        <f aca="false">K58*Inputs!K40</f>
        <v>73.2599529142672</v>
      </c>
      <c r="L60" s="102" t="n">
        <f aca="false">L58*Inputs!L40</f>
        <v>68.12271250386</v>
      </c>
      <c r="M60" s="102" t="n">
        <f aca="false">M58*Inputs!M40</f>
        <v>63.00003454483</v>
      </c>
      <c r="N60" s="102" t="n">
        <f aca="false">N58*Inputs!N40</f>
        <v>58.422194168385</v>
      </c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3"/>
      <c r="DS60" s="103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  <c r="ED60" s="103"/>
      <c r="EE60" s="103"/>
      <c r="EF60" s="103"/>
      <c r="EG60" s="103"/>
      <c r="EH60" s="103"/>
      <c r="EI60" s="103"/>
      <c r="EJ60" s="103"/>
      <c r="EK60" s="103"/>
      <c r="EL60" s="103"/>
      <c r="EM60" s="103"/>
      <c r="EN60" s="103"/>
      <c r="EO60" s="103"/>
      <c r="EP60" s="103"/>
      <c r="EQ60" s="103"/>
      <c r="ER60" s="103"/>
      <c r="ES60" s="103"/>
      <c r="ET60" s="103"/>
      <c r="EU60" s="103"/>
      <c r="EV60" s="103"/>
      <c r="EW60" s="103"/>
      <c r="EX60" s="103"/>
      <c r="EY60" s="103"/>
      <c r="EZ60" s="103"/>
      <c r="FA60" s="103"/>
      <c r="FB60" s="103"/>
      <c r="FC60" s="103"/>
      <c r="FD60" s="103"/>
      <c r="FE60" s="103"/>
      <c r="FF60" s="103"/>
      <c r="FG60" s="103"/>
      <c r="FH60" s="103"/>
      <c r="FI60" s="103"/>
      <c r="FJ60" s="103"/>
      <c r="FK60" s="103"/>
      <c r="FL60" s="103"/>
      <c r="FM60" s="103"/>
      <c r="FN60" s="103"/>
      <c r="FO60" s="103"/>
      <c r="FP60" s="103"/>
      <c r="FQ60" s="103"/>
      <c r="FR60" s="103"/>
      <c r="FS60" s="103"/>
      <c r="FT60" s="103"/>
      <c r="FU60" s="103"/>
      <c r="FV60" s="103"/>
      <c r="FW60" s="103"/>
      <c r="FX60" s="103"/>
      <c r="FY60" s="103"/>
      <c r="FZ60" s="103"/>
      <c r="GA60" s="103"/>
      <c r="GB60" s="103"/>
      <c r="GC60" s="103"/>
      <c r="GD60" s="103"/>
      <c r="GE60" s="103"/>
      <c r="GF60" s="103"/>
      <c r="GG60" s="103"/>
      <c r="GH60" s="103"/>
      <c r="GI60" s="103"/>
      <c r="GJ60" s="103"/>
      <c r="GK60" s="103"/>
      <c r="GL60" s="103"/>
      <c r="GM60" s="103"/>
      <c r="GN60" s="103"/>
      <c r="GO60" s="103"/>
      <c r="GP60" s="103"/>
      <c r="GQ60" s="103"/>
      <c r="GR60" s="103"/>
      <c r="GS60" s="103"/>
      <c r="GT60" s="103"/>
      <c r="GU60" s="103"/>
      <c r="GV60" s="103"/>
      <c r="GW60" s="103"/>
      <c r="GX60" s="103"/>
      <c r="GY60" s="103"/>
      <c r="GZ60" s="103"/>
      <c r="HA60" s="103"/>
      <c r="HB60" s="103"/>
      <c r="HC60" s="103"/>
      <c r="HD60" s="103"/>
      <c r="HE60" s="103"/>
      <c r="HF60" s="103"/>
      <c r="HG60" s="103"/>
      <c r="HH60" s="103"/>
      <c r="HI60" s="103"/>
      <c r="HJ60" s="103"/>
      <c r="HK60" s="103"/>
      <c r="HL60" s="103"/>
      <c r="HM60" s="103"/>
      <c r="HN60" s="103"/>
      <c r="HO60" s="103"/>
      <c r="HP60" s="103"/>
      <c r="HQ60" s="103"/>
      <c r="HR60" s="103"/>
      <c r="HS60" s="103"/>
      <c r="HT60" s="103"/>
      <c r="HU60" s="103"/>
      <c r="HV60" s="103"/>
      <c r="HW60" s="103"/>
      <c r="HX60" s="103"/>
      <c r="HY60" s="103"/>
      <c r="HZ60" s="103"/>
      <c r="IA60" s="103"/>
      <c r="IB60" s="103"/>
      <c r="IC60" s="103"/>
      <c r="ID60" s="103"/>
      <c r="IE60" s="103"/>
      <c r="IF60" s="103"/>
      <c r="IG60" s="103"/>
      <c r="IH60" s="103"/>
      <c r="II60" s="103"/>
      <c r="IJ60" s="103"/>
      <c r="IK60" s="103"/>
      <c r="IL60" s="103"/>
      <c r="IM60" s="103"/>
      <c r="IN60" s="103"/>
      <c r="IO60" s="103"/>
      <c r="IP60" s="103"/>
      <c r="IQ60" s="103"/>
      <c r="IR60" s="103"/>
      <c r="IS60" s="103"/>
      <c r="IT60" s="103"/>
      <c r="IU60" s="103"/>
      <c r="IV60" s="103"/>
      <c r="IW60" s="103"/>
    </row>
    <row r="61" customFormat="false" ht="12.75" hidden="false" customHeight="false" outlineLevel="0" collapsed="false">
      <c r="A61" s="103"/>
      <c r="B61" s="103"/>
      <c r="C61" s="103"/>
      <c r="D61" s="104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03"/>
      <c r="CK61" s="103"/>
      <c r="CL61" s="103"/>
      <c r="CM61" s="103"/>
      <c r="CN61" s="103"/>
      <c r="CO61" s="103"/>
      <c r="CP61" s="103"/>
      <c r="CQ61" s="103"/>
      <c r="CR61" s="103"/>
      <c r="CS61" s="103"/>
      <c r="CT61" s="103"/>
      <c r="CU61" s="103"/>
      <c r="CV61" s="103"/>
      <c r="CW61" s="103"/>
      <c r="CX61" s="103"/>
      <c r="CY61" s="103"/>
      <c r="CZ61" s="103"/>
      <c r="DA61" s="103"/>
      <c r="DB61" s="103"/>
      <c r="DC61" s="103"/>
      <c r="DD61" s="103"/>
      <c r="DE61" s="103"/>
      <c r="DF61" s="103"/>
      <c r="DG61" s="103"/>
      <c r="DH61" s="103"/>
      <c r="DI61" s="103"/>
      <c r="DJ61" s="103"/>
      <c r="DK61" s="103"/>
      <c r="DL61" s="103"/>
      <c r="DM61" s="103"/>
      <c r="DN61" s="103"/>
      <c r="DO61" s="103"/>
      <c r="DP61" s="103"/>
      <c r="DQ61" s="103"/>
      <c r="DR61" s="103"/>
      <c r="DS61" s="103"/>
      <c r="DT61" s="103"/>
      <c r="DU61" s="103"/>
      <c r="DV61" s="103"/>
      <c r="DW61" s="103"/>
      <c r="DX61" s="103"/>
      <c r="DY61" s="103"/>
      <c r="DZ61" s="103"/>
      <c r="EA61" s="103"/>
      <c r="EB61" s="103"/>
      <c r="EC61" s="103"/>
      <c r="ED61" s="103"/>
      <c r="EE61" s="103"/>
      <c r="EF61" s="103"/>
      <c r="EG61" s="103"/>
      <c r="EH61" s="103"/>
      <c r="EI61" s="103"/>
      <c r="EJ61" s="103"/>
      <c r="EK61" s="103"/>
      <c r="EL61" s="103"/>
      <c r="EM61" s="103"/>
      <c r="EN61" s="103"/>
      <c r="EO61" s="103"/>
      <c r="EP61" s="103"/>
      <c r="EQ61" s="103"/>
      <c r="ER61" s="103"/>
      <c r="ES61" s="103"/>
      <c r="ET61" s="103"/>
      <c r="EU61" s="103"/>
      <c r="EV61" s="103"/>
      <c r="EW61" s="103"/>
      <c r="EX61" s="103"/>
      <c r="EY61" s="103"/>
      <c r="EZ61" s="103"/>
      <c r="FA61" s="103"/>
      <c r="FB61" s="103"/>
      <c r="FC61" s="103"/>
      <c r="FD61" s="103"/>
      <c r="FE61" s="103"/>
      <c r="FF61" s="103"/>
      <c r="FG61" s="103"/>
      <c r="FH61" s="103"/>
      <c r="FI61" s="103"/>
      <c r="FJ61" s="103"/>
      <c r="FK61" s="103"/>
      <c r="FL61" s="103"/>
      <c r="FM61" s="103"/>
      <c r="FN61" s="103"/>
      <c r="FO61" s="103"/>
      <c r="FP61" s="103"/>
      <c r="FQ61" s="103"/>
      <c r="FR61" s="103"/>
      <c r="FS61" s="103"/>
      <c r="FT61" s="103"/>
      <c r="FU61" s="103"/>
      <c r="FV61" s="103"/>
      <c r="FW61" s="103"/>
      <c r="FX61" s="103"/>
      <c r="FY61" s="103"/>
      <c r="FZ61" s="103"/>
      <c r="GA61" s="103"/>
      <c r="GB61" s="103"/>
      <c r="GC61" s="103"/>
      <c r="GD61" s="103"/>
      <c r="GE61" s="103"/>
      <c r="GF61" s="103"/>
      <c r="GG61" s="103"/>
      <c r="GH61" s="103"/>
      <c r="GI61" s="103"/>
      <c r="GJ61" s="103"/>
      <c r="GK61" s="103"/>
      <c r="GL61" s="103"/>
      <c r="GM61" s="103"/>
      <c r="GN61" s="103"/>
      <c r="GO61" s="103"/>
      <c r="GP61" s="103"/>
      <c r="GQ61" s="103"/>
      <c r="GR61" s="103"/>
      <c r="GS61" s="103"/>
      <c r="GT61" s="103"/>
      <c r="GU61" s="103"/>
      <c r="GV61" s="103"/>
      <c r="GW61" s="103"/>
      <c r="GX61" s="103"/>
      <c r="GY61" s="103"/>
      <c r="GZ61" s="103"/>
      <c r="HA61" s="103"/>
      <c r="HB61" s="103"/>
      <c r="HC61" s="103"/>
      <c r="HD61" s="103"/>
      <c r="HE61" s="103"/>
      <c r="HF61" s="103"/>
      <c r="HG61" s="103"/>
      <c r="HH61" s="103"/>
      <c r="HI61" s="103"/>
      <c r="HJ61" s="103"/>
      <c r="HK61" s="103"/>
      <c r="HL61" s="103"/>
      <c r="HM61" s="103"/>
      <c r="HN61" s="103"/>
      <c r="HO61" s="103"/>
      <c r="HP61" s="103"/>
      <c r="HQ61" s="103"/>
      <c r="HR61" s="103"/>
      <c r="HS61" s="103"/>
      <c r="HT61" s="103"/>
      <c r="HU61" s="103"/>
      <c r="HV61" s="103"/>
      <c r="HW61" s="103"/>
      <c r="HX61" s="103"/>
      <c r="HY61" s="103"/>
      <c r="HZ61" s="103"/>
      <c r="IA61" s="103"/>
      <c r="IB61" s="103"/>
      <c r="IC61" s="103"/>
      <c r="ID61" s="103"/>
      <c r="IE61" s="103"/>
      <c r="IF61" s="103"/>
      <c r="IG61" s="103"/>
      <c r="IH61" s="103"/>
      <c r="II61" s="103"/>
      <c r="IJ61" s="103"/>
      <c r="IK61" s="103"/>
      <c r="IL61" s="103"/>
      <c r="IM61" s="103"/>
      <c r="IN61" s="103"/>
      <c r="IO61" s="103"/>
      <c r="IP61" s="103"/>
      <c r="IQ61" s="103"/>
      <c r="IR61" s="103"/>
      <c r="IS61" s="103"/>
      <c r="IT61" s="103"/>
      <c r="IU61" s="103"/>
      <c r="IV61" s="103"/>
      <c r="IW61" s="103"/>
    </row>
    <row r="62" customFormat="false" ht="12.75" hidden="false" customHeight="false" outlineLevel="0" collapsed="false">
      <c r="A62" s="106" t="s">
        <v>109</v>
      </c>
      <c r="B62" s="77" t="s">
        <v>92</v>
      </c>
      <c r="C62" s="103"/>
      <c r="D62" s="104"/>
      <c r="E62" s="107" t="n">
        <v>0.424691706306001</v>
      </c>
      <c r="F62" s="107" t="n">
        <v>0.318951735876867</v>
      </c>
      <c r="G62" s="107" t="n">
        <v>0.26437306666592</v>
      </c>
      <c r="H62" s="107" t="n">
        <v>0.262035245728754</v>
      </c>
      <c r="I62" s="107" t="n">
        <v>0.263652250418294</v>
      </c>
      <c r="J62" s="107" t="n">
        <v>0.265301024227556</v>
      </c>
      <c r="K62" s="107" t="n">
        <v>0.268585674197331</v>
      </c>
      <c r="L62" s="107" t="n">
        <v>0.273869219378625</v>
      </c>
      <c r="M62" s="107" t="n">
        <v>0.279763701264304</v>
      </c>
      <c r="N62" s="107" t="n">
        <v>0.28566981915665</v>
      </c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03"/>
      <c r="CP62" s="103"/>
      <c r="CQ62" s="103"/>
      <c r="CR62" s="103"/>
      <c r="CS62" s="103"/>
      <c r="CT62" s="103"/>
      <c r="CU62" s="103"/>
      <c r="CV62" s="103"/>
      <c r="CW62" s="103"/>
      <c r="CX62" s="103"/>
      <c r="CY62" s="103"/>
      <c r="CZ62" s="103"/>
      <c r="DA62" s="103"/>
      <c r="DB62" s="103"/>
      <c r="DC62" s="103"/>
      <c r="DD62" s="103"/>
      <c r="DE62" s="103"/>
      <c r="DF62" s="103"/>
      <c r="DG62" s="103"/>
      <c r="DH62" s="103"/>
      <c r="DI62" s="103"/>
      <c r="DJ62" s="103"/>
      <c r="DK62" s="103"/>
      <c r="DL62" s="103"/>
      <c r="DM62" s="103"/>
      <c r="DN62" s="103"/>
      <c r="DO62" s="103"/>
      <c r="DP62" s="103"/>
      <c r="DQ62" s="103"/>
      <c r="DR62" s="103"/>
      <c r="DS62" s="103"/>
      <c r="DT62" s="103"/>
      <c r="DU62" s="103"/>
      <c r="DV62" s="103"/>
      <c r="DW62" s="103"/>
      <c r="DX62" s="103"/>
      <c r="DY62" s="103"/>
      <c r="DZ62" s="103"/>
      <c r="EA62" s="103"/>
      <c r="EB62" s="103"/>
      <c r="EC62" s="103"/>
      <c r="ED62" s="103"/>
      <c r="EE62" s="103"/>
      <c r="EF62" s="103"/>
      <c r="EG62" s="103"/>
      <c r="EH62" s="103"/>
      <c r="EI62" s="103"/>
      <c r="EJ62" s="103"/>
      <c r="EK62" s="103"/>
      <c r="EL62" s="103"/>
      <c r="EM62" s="103"/>
      <c r="EN62" s="103"/>
      <c r="EO62" s="103"/>
      <c r="EP62" s="103"/>
      <c r="EQ62" s="103"/>
      <c r="ER62" s="103"/>
      <c r="ES62" s="103"/>
      <c r="ET62" s="103"/>
      <c r="EU62" s="103"/>
      <c r="EV62" s="103"/>
      <c r="EW62" s="103"/>
      <c r="EX62" s="103"/>
      <c r="EY62" s="103"/>
      <c r="EZ62" s="103"/>
      <c r="FA62" s="103"/>
      <c r="FB62" s="103"/>
      <c r="FC62" s="103"/>
      <c r="FD62" s="103"/>
      <c r="FE62" s="103"/>
      <c r="FF62" s="103"/>
      <c r="FG62" s="103"/>
      <c r="FH62" s="103"/>
      <c r="FI62" s="103"/>
      <c r="FJ62" s="103"/>
      <c r="FK62" s="103"/>
      <c r="FL62" s="103"/>
      <c r="FM62" s="103"/>
      <c r="FN62" s="103"/>
      <c r="FO62" s="103"/>
      <c r="FP62" s="103"/>
      <c r="FQ62" s="103"/>
      <c r="FR62" s="103"/>
      <c r="FS62" s="103"/>
      <c r="FT62" s="103"/>
      <c r="FU62" s="103"/>
      <c r="FV62" s="103"/>
      <c r="FW62" s="103"/>
      <c r="FX62" s="103"/>
      <c r="FY62" s="103"/>
      <c r="FZ62" s="103"/>
      <c r="GA62" s="103"/>
      <c r="GB62" s="103"/>
      <c r="GC62" s="103"/>
      <c r="GD62" s="103"/>
      <c r="GE62" s="103"/>
      <c r="GF62" s="103"/>
      <c r="GG62" s="103"/>
      <c r="GH62" s="103"/>
      <c r="GI62" s="103"/>
      <c r="GJ62" s="103"/>
      <c r="GK62" s="103"/>
      <c r="GL62" s="103"/>
      <c r="GM62" s="103"/>
      <c r="GN62" s="103"/>
      <c r="GO62" s="103"/>
      <c r="GP62" s="103"/>
      <c r="GQ62" s="103"/>
      <c r="GR62" s="103"/>
      <c r="GS62" s="103"/>
      <c r="GT62" s="103"/>
      <c r="GU62" s="103"/>
      <c r="GV62" s="103"/>
      <c r="GW62" s="103"/>
      <c r="GX62" s="103"/>
      <c r="GY62" s="103"/>
      <c r="GZ62" s="103"/>
      <c r="HA62" s="103"/>
      <c r="HB62" s="103"/>
      <c r="HC62" s="103"/>
      <c r="HD62" s="103"/>
      <c r="HE62" s="103"/>
      <c r="HF62" s="103"/>
      <c r="HG62" s="103"/>
      <c r="HH62" s="103"/>
      <c r="HI62" s="103"/>
      <c r="HJ62" s="103"/>
      <c r="HK62" s="103"/>
      <c r="HL62" s="103"/>
      <c r="HM62" s="103"/>
      <c r="HN62" s="103"/>
      <c r="HO62" s="103"/>
      <c r="HP62" s="103"/>
      <c r="HQ62" s="103"/>
      <c r="HR62" s="103"/>
      <c r="HS62" s="103"/>
      <c r="HT62" s="103"/>
      <c r="HU62" s="103"/>
      <c r="HV62" s="103"/>
      <c r="HW62" s="103"/>
      <c r="HX62" s="103"/>
      <c r="HY62" s="103"/>
      <c r="HZ62" s="103"/>
      <c r="IA62" s="103"/>
      <c r="IB62" s="103"/>
      <c r="IC62" s="103"/>
      <c r="ID62" s="103"/>
      <c r="IE62" s="103"/>
      <c r="IF62" s="103"/>
      <c r="IG62" s="103"/>
      <c r="IH62" s="103"/>
      <c r="II62" s="103"/>
      <c r="IJ62" s="103"/>
      <c r="IK62" s="103"/>
      <c r="IL62" s="103"/>
      <c r="IM62" s="103"/>
      <c r="IN62" s="103"/>
      <c r="IO62" s="103"/>
      <c r="IP62" s="103"/>
      <c r="IQ62" s="103"/>
      <c r="IR62" s="103"/>
      <c r="IS62" s="103"/>
      <c r="IT62" s="103"/>
      <c r="IU62" s="103"/>
      <c r="IV62" s="103"/>
      <c r="IW62" s="103"/>
    </row>
    <row r="63" customFormat="false" ht="12.75" hidden="false" customHeight="false" outlineLevel="0" collapsed="false">
      <c r="A63" s="106" t="s">
        <v>110</v>
      </c>
      <c r="B63" s="77" t="s">
        <v>93</v>
      </c>
      <c r="C63" s="103"/>
      <c r="D63" s="104"/>
      <c r="E63" s="107" t="n">
        <v>0.551926143511905</v>
      </c>
      <c r="F63" s="107" t="n">
        <v>0.447363906374564</v>
      </c>
      <c r="G63" s="107" t="n">
        <v>0.432766789522592</v>
      </c>
      <c r="H63" s="107" t="n">
        <v>0.431732201847847</v>
      </c>
      <c r="I63" s="107" t="n">
        <v>0.432653974236272</v>
      </c>
      <c r="J63" s="107" t="n">
        <v>0.433621762561292</v>
      </c>
      <c r="K63" s="107" t="n">
        <v>0.403521533400703</v>
      </c>
      <c r="L63" s="107" t="n">
        <v>0.406004101186257</v>
      </c>
      <c r="M63" s="107" t="n">
        <v>0.410517412711801</v>
      </c>
      <c r="N63" s="107" t="n">
        <v>0.417443411728103</v>
      </c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  <c r="IV63" s="103"/>
      <c r="IW63" s="103"/>
    </row>
    <row r="64" customFormat="false" ht="12.75" hidden="false" customHeight="false" outlineLevel="0" collapsed="false">
      <c r="A64" s="103"/>
      <c r="B64" s="77" t="s">
        <v>94</v>
      </c>
      <c r="C64" s="103"/>
      <c r="D64" s="104"/>
      <c r="E64" s="107" t="n">
        <v>0.599079552227438</v>
      </c>
      <c r="F64" s="107" t="n">
        <v>0.50187462718887</v>
      </c>
      <c r="G64" s="107" t="n">
        <v>0.468759164893388</v>
      </c>
      <c r="H64" s="107" t="n">
        <v>0.462975138791097</v>
      </c>
      <c r="I64" s="107" t="n">
        <v>0.460014021863531</v>
      </c>
      <c r="J64" s="107" t="n">
        <v>0.457119303147645</v>
      </c>
      <c r="K64" s="107" t="n">
        <v>0.457643604301948</v>
      </c>
      <c r="L64" s="107" t="n">
        <v>0.462345643729834</v>
      </c>
      <c r="M64" s="107" t="n">
        <v>0.468324555320872</v>
      </c>
      <c r="N64" s="107" t="n">
        <v>0.47432778644108</v>
      </c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  <c r="IA64" s="103"/>
      <c r="IB64" s="103"/>
      <c r="IC64" s="103"/>
      <c r="ID64" s="103"/>
      <c r="IE64" s="103"/>
      <c r="IF64" s="103"/>
      <c r="IG64" s="103"/>
      <c r="IH64" s="103"/>
      <c r="II64" s="103"/>
      <c r="IJ64" s="103"/>
      <c r="IK64" s="103"/>
      <c r="IL64" s="103"/>
      <c r="IM64" s="103"/>
      <c r="IN64" s="103"/>
      <c r="IO64" s="103"/>
      <c r="IP64" s="103"/>
      <c r="IQ64" s="103"/>
      <c r="IR64" s="103"/>
      <c r="IS64" s="103"/>
      <c r="IT64" s="103"/>
      <c r="IU64" s="103"/>
      <c r="IV64" s="103"/>
      <c r="IW64" s="103"/>
    </row>
    <row r="65" customFormat="false" ht="12.75" hidden="false" customHeight="false" outlineLevel="0" collapsed="false">
      <c r="A65" s="103"/>
      <c r="B65" s="77" t="s">
        <v>95</v>
      </c>
      <c r="C65" s="103"/>
      <c r="D65" s="104"/>
      <c r="E65" s="107" t="n">
        <v>0.600746218894104</v>
      </c>
      <c r="F65" s="107" t="n">
        <v>0.50187462718887</v>
      </c>
      <c r="G65" s="107" t="n">
        <v>0.468759164893388</v>
      </c>
      <c r="H65" s="107" t="n">
        <v>0.462975138791097</v>
      </c>
      <c r="I65" s="107" t="n">
        <v>0.460014021863531</v>
      </c>
      <c r="J65" s="107" t="n">
        <v>0.457119303147645</v>
      </c>
      <c r="K65" s="107" t="n">
        <v>0.457643604301948</v>
      </c>
      <c r="L65" s="107" t="n">
        <v>0.462345643729834</v>
      </c>
      <c r="M65" s="107" t="n">
        <v>0.468324555320872</v>
      </c>
      <c r="N65" s="107" t="n">
        <v>0.47432778644108</v>
      </c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103"/>
      <c r="BO65" s="103"/>
      <c r="BP65" s="103"/>
      <c r="BQ65" s="103"/>
      <c r="BR65" s="103"/>
      <c r="BS65" s="103"/>
      <c r="BT65" s="103"/>
      <c r="BU65" s="103"/>
      <c r="BV65" s="103"/>
      <c r="BW65" s="103"/>
      <c r="BX65" s="103"/>
      <c r="BY65" s="103"/>
      <c r="BZ65" s="103"/>
      <c r="CA65" s="103"/>
      <c r="CB65" s="103"/>
      <c r="CC65" s="103"/>
      <c r="CD65" s="103"/>
      <c r="CE65" s="103"/>
      <c r="CF65" s="103"/>
      <c r="CG65" s="103"/>
      <c r="CH65" s="103"/>
      <c r="CI65" s="103"/>
      <c r="CJ65" s="103"/>
      <c r="CK65" s="103"/>
      <c r="CL65" s="103"/>
      <c r="CM65" s="103"/>
      <c r="CN65" s="103"/>
      <c r="CO65" s="103"/>
      <c r="CP65" s="103"/>
      <c r="CQ65" s="103"/>
      <c r="CR65" s="103"/>
      <c r="CS65" s="103"/>
      <c r="CT65" s="103"/>
      <c r="CU65" s="103"/>
      <c r="CV65" s="103"/>
      <c r="CW65" s="103"/>
      <c r="CX65" s="103"/>
      <c r="CY65" s="103"/>
      <c r="CZ65" s="103"/>
      <c r="DA65" s="103"/>
      <c r="DB65" s="103"/>
      <c r="DC65" s="103"/>
      <c r="DD65" s="103"/>
      <c r="DE65" s="103"/>
      <c r="DF65" s="103"/>
      <c r="DG65" s="103"/>
      <c r="DH65" s="103"/>
      <c r="DI65" s="103"/>
      <c r="DJ65" s="103"/>
      <c r="DK65" s="103"/>
      <c r="DL65" s="103"/>
      <c r="DM65" s="103"/>
      <c r="DN65" s="103"/>
      <c r="DO65" s="103"/>
      <c r="DP65" s="103"/>
      <c r="DQ65" s="103"/>
      <c r="DR65" s="103"/>
      <c r="DS65" s="103"/>
      <c r="DT65" s="103"/>
      <c r="DU65" s="103"/>
      <c r="DV65" s="103"/>
      <c r="DW65" s="103"/>
      <c r="DX65" s="103"/>
      <c r="DY65" s="103"/>
      <c r="DZ65" s="103"/>
      <c r="EA65" s="103"/>
      <c r="EB65" s="103"/>
      <c r="EC65" s="103"/>
      <c r="ED65" s="103"/>
      <c r="EE65" s="103"/>
      <c r="EF65" s="103"/>
      <c r="EG65" s="103"/>
      <c r="EH65" s="103"/>
      <c r="EI65" s="103"/>
      <c r="EJ65" s="103"/>
      <c r="EK65" s="103"/>
      <c r="EL65" s="103"/>
      <c r="EM65" s="103"/>
      <c r="EN65" s="103"/>
      <c r="EO65" s="103"/>
      <c r="EP65" s="103"/>
      <c r="EQ65" s="103"/>
      <c r="ER65" s="103"/>
      <c r="ES65" s="103"/>
      <c r="ET65" s="103"/>
      <c r="EU65" s="103"/>
      <c r="EV65" s="103"/>
      <c r="EW65" s="103"/>
      <c r="EX65" s="103"/>
      <c r="EY65" s="103"/>
      <c r="EZ65" s="103"/>
      <c r="FA65" s="103"/>
      <c r="FB65" s="103"/>
      <c r="FC65" s="103"/>
      <c r="FD65" s="103"/>
      <c r="FE65" s="103"/>
      <c r="FF65" s="103"/>
      <c r="FG65" s="103"/>
      <c r="FH65" s="103"/>
      <c r="FI65" s="103"/>
      <c r="FJ65" s="103"/>
      <c r="FK65" s="103"/>
      <c r="FL65" s="103"/>
      <c r="FM65" s="103"/>
      <c r="FN65" s="103"/>
      <c r="FO65" s="103"/>
      <c r="FP65" s="103"/>
      <c r="FQ65" s="103"/>
      <c r="FR65" s="103"/>
      <c r="FS65" s="103"/>
      <c r="FT65" s="103"/>
      <c r="FU65" s="103"/>
      <c r="FV65" s="103"/>
      <c r="FW65" s="103"/>
      <c r="FX65" s="103"/>
      <c r="FY65" s="103"/>
      <c r="FZ65" s="103"/>
      <c r="GA65" s="103"/>
      <c r="GB65" s="103"/>
      <c r="GC65" s="103"/>
      <c r="GD65" s="103"/>
      <c r="GE65" s="103"/>
      <c r="GF65" s="103"/>
      <c r="GG65" s="103"/>
      <c r="GH65" s="103"/>
      <c r="GI65" s="103"/>
      <c r="GJ65" s="103"/>
      <c r="GK65" s="103"/>
      <c r="GL65" s="103"/>
      <c r="GM65" s="103"/>
      <c r="GN65" s="103"/>
      <c r="GO65" s="103"/>
      <c r="GP65" s="103"/>
      <c r="GQ65" s="103"/>
      <c r="GR65" s="103"/>
      <c r="GS65" s="103"/>
      <c r="GT65" s="103"/>
      <c r="GU65" s="103"/>
      <c r="GV65" s="103"/>
      <c r="GW65" s="103"/>
      <c r="GX65" s="103"/>
      <c r="GY65" s="103"/>
      <c r="GZ65" s="103"/>
      <c r="HA65" s="103"/>
      <c r="HB65" s="103"/>
      <c r="HC65" s="103"/>
      <c r="HD65" s="103"/>
      <c r="HE65" s="103"/>
      <c r="HF65" s="103"/>
      <c r="HG65" s="103"/>
      <c r="HH65" s="103"/>
      <c r="HI65" s="103"/>
      <c r="HJ65" s="103"/>
      <c r="HK65" s="103"/>
      <c r="HL65" s="103"/>
      <c r="HM65" s="103"/>
      <c r="HN65" s="103"/>
      <c r="HO65" s="103"/>
      <c r="HP65" s="103"/>
      <c r="HQ65" s="103"/>
      <c r="HR65" s="103"/>
      <c r="HS65" s="103"/>
      <c r="HT65" s="103"/>
      <c r="HU65" s="103"/>
      <c r="HV65" s="103"/>
      <c r="HW65" s="103"/>
      <c r="HX65" s="103"/>
      <c r="HY65" s="103"/>
      <c r="HZ65" s="103"/>
      <c r="IA65" s="103"/>
      <c r="IB65" s="103"/>
      <c r="IC65" s="103"/>
      <c r="ID65" s="103"/>
      <c r="IE65" s="103"/>
      <c r="IF65" s="103"/>
      <c r="IG65" s="103"/>
      <c r="IH65" s="103"/>
      <c r="II65" s="103"/>
      <c r="IJ65" s="103"/>
      <c r="IK65" s="103"/>
      <c r="IL65" s="103"/>
      <c r="IM65" s="103"/>
      <c r="IN65" s="103"/>
      <c r="IO65" s="103"/>
      <c r="IP65" s="103"/>
      <c r="IQ65" s="103"/>
      <c r="IR65" s="103"/>
      <c r="IS65" s="103"/>
      <c r="IT65" s="103"/>
      <c r="IU65" s="103"/>
      <c r="IV65" s="103"/>
      <c r="IW65" s="103"/>
    </row>
    <row r="66" customFormat="false" ht="12.75" hidden="false" customHeight="false" outlineLevel="0" collapsed="false">
      <c r="A66" s="103"/>
      <c r="B66" s="77" t="s">
        <v>96</v>
      </c>
      <c r="C66" s="103"/>
      <c r="D66" s="104"/>
      <c r="E66" s="107" t="n">
        <v>0.638919598749239</v>
      </c>
      <c r="F66" s="107" t="n">
        <v>0.531171850013276</v>
      </c>
      <c r="G66" s="107" t="n">
        <v>0.504024396512597</v>
      </c>
      <c r="H66" s="107" t="n">
        <v>0.49300378576071</v>
      </c>
      <c r="I66" s="107" t="n">
        <v>0.485496842785679</v>
      </c>
      <c r="J66" s="107" t="n">
        <v>0.478072545493659</v>
      </c>
      <c r="K66" s="107" t="n">
        <v>0.474903893425325</v>
      </c>
      <c r="L66" s="107" t="n">
        <v>0.476935261422623</v>
      </c>
      <c r="M66" s="107" t="n">
        <v>0.480555948911671</v>
      </c>
      <c r="N66" s="107" t="n">
        <v>0.484206906856021</v>
      </c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103"/>
      <c r="BI66" s="103"/>
      <c r="BJ66" s="103"/>
      <c r="BK66" s="103"/>
      <c r="BL66" s="103"/>
      <c r="BM66" s="103"/>
      <c r="BN66" s="103"/>
      <c r="BO66" s="103"/>
      <c r="BP66" s="103"/>
      <c r="BQ66" s="103"/>
      <c r="BR66" s="103"/>
      <c r="BS66" s="103"/>
      <c r="BT66" s="103"/>
      <c r="BU66" s="103"/>
      <c r="BV66" s="103"/>
      <c r="BW66" s="103"/>
      <c r="BX66" s="103"/>
      <c r="BY66" s="103"/>
      <c r="BZ66" s="103"/>
      <c r="CA66" s="103"/>
      <c r="CB66" s="103"/>
      <c r="CC66" s="103"/>
      <c r="CD66" s="103"/>
      <c r="CE66" s="103"/>
      <c r="CF66" s="103"/>
      <c r="CG66" s="103"/>
      <c r="CH66" s="103"/>
      <c r="CI66" s="103"/>
      <c r="CJ66" s="103"/>
      <c r="CK66" s="103"/>
      <c r="CL66" s="103"/>
      <c r="CM66" s="103"/>
      <c r="CN66" s="103"/>
      <c r="CO66" s="103"/>
      <c r="CP66" s="103"/>
      <c r="CQ66" s="103"/>
      <c r="CR66" s="103"/>
      <c r="CS66" s="103"/>
      <c r="CT66" s="103"/>
      <c r="CU66" s="103"/>
      <c r="CV66" s="103"/>
      <c r="CW66" s="103"/>
      <c r="CX66" s="103"/>
      <c r="CY66" s="103"/>
      <c r="CZ66" s="103"/>
      <c r="DA66" s="103"/>
      <c r="DB66" s="103"/>
      <c r="DC66" s="103"/>
      <c r="DD66" s="103"/>
      <c r="DE66" s="103"/>
      <c r="DF66" s="103"/>
      <c r="DG66" s="103"/>
      <c r="DH66" s="103"/>
      <c r="DI66" s="103"/>
      <c r="DJ66" s="103"/>
      <c r="DK66" s="103"/>
      <c r="DL66" s="103"/>
      <c r="DM66" s="103"/>
      <c r="DN66" s="103"/>
      <c r="DO66" s="103"/>
      <c r="DP66" s="103"/>
      <c r="DQ66" s="103"/>
      <c r="DR66" s="103"/>
      <c r="DS66" s="103"/>
      <c r="DT66" s="103"/>
      <c r="DU66" s="103"/>
      <c r="DV66" s="103"/>
      <c r="DW66" s="103"/>
      <c r="DX66" s="103"/>
      <c r="DY66" s="103"/>
      <c r="DZ66" s="103"/>
      <c r="EA66" s="103"/>
      <c r="EB66" s="103"/>
      <c r="EC66" s="103"/>
      <c r="ED66" s="103"/>
      <c r="EE66" s="103"/>
      <c r="EF66" s="103"/>
      <c r="EG66" s="103"/>
      <c r="EH66" s="103"/>
      <c r="EI66" s="103"/>
      <c r="EJ66" s="103"/>
      <c r="EK66" s="103"/>
      <c r="EL66" s="103"/>
      <c r="EM66" s="103"/>
      <c r="EN66" s="103"/>
      <c r="EO66" s="103"/>
      <c r="EP66" s="103"/>
      <c r="EQ66" s="103"/>
      <c r="ER66" s="103"/>
      <c r="ES66" s="103"/>
      <c r="ET66" s="103"/>
      <c r="EU66" s="103"/>
      <c r="EV66" s="103"/>
      <c r="EW66" s="103"/>
      <c r="EX66" s="103"/>
      <c r="EY66" s="103"/>
      <c r="EZ66" s="103"/>
      <c r="FA66" s="103"/>
      <c r="FB66" s="103"/>
      <c r="FC66" s="103"/>
      <c r="FD66" s="103"/>
      <c r="FE66" s="103"/>
      <c r="FF66" s="103"/>
      <c r="FG66" s="103"/>
      <c r="FH66" s="103"/>
      <c r="FI66" s="103"/>
      <c r="FJ66" s="103"/>
      <c r="FK66" s="103"/>
      <c r="FL66" s="103"/>
      <c r="FM66" s="103"/>
      <c r="FN66" s="103"/>
      <c r="FO66" s="103"/>
      <c r="FP66" s="103"/>
      <c r="FQ66" s="103"/>
      <c r="FR66" s="103"/>
      <c r="FS66" s="103"/>
      <c r="FT66" s="103"/>
      <c r="FU66" s="103"/>
      <c r="FV66" s="103"/>
      <c r="FW66" s="103"/>
      <c r="FX66" s="103"/>
      <c r="FY66" s="103"/>
      <c r="FZ66" s="103"/>
      <c r="GA66" s="103"/>
      <c r="GB66" s="103"/>
      <c r="GC66" s="103"/>
      <c r="GD66" s="103"/>
      <c r="GE66" s="103"/>
      <c r="GF66" s="103"/>
      <c r="GG66" s="103"/>
      <c r="GH66" s="103"/>
      <c r="GI66" s="103"/>
      <c r="GJ66" s="103"/>
      <c r="GK66" s="103"/>
      <c r="GL66" s="103"/>
      <c r="GM66" s="103"/>
      <c r="GN66" s="103"/>
      <c r="GO66" s="103"/>
      <c r="GP66" s="103"/>
      <c r="GQ66" s="103"/>
      <c r="GR66" s="103"/>
      <c r="GS66" s="103"/>
      <c r="GT66" s="103"/>
      <c r="GU66" s="103"/>
      <c r="GV66" s="103"/>
      <c r="GW66" s="103"/>
      <c r="GX66" s="103"/>
      <c r="GY66" s="103"/>
      <c r="GZ66" s="103"/>
      <c r="HA66" s="103"/>
      <c r="HB66" s="103"/>
      <c r="HC66" s="103"/>
      <c r="HD66" s="103"/>
      <c r="HE66" s="103"/>
      <c r="HF66" s="103"/>
      <c r="HG66" s="103"/>
      <c r="HH66" s="103"/>
      <c r="HI66" s="103"/>
      <c r="HJ66" s="103"/>
      <c r="HK66" s="103"/>
      <c r="HL66" s="103"/>
      <c r="HM66" s="103"/>
      <c r="HN66" s="103"/>
      <c r="HO66" s="103"/>
      <c r="HP66" s="103"/>
      <c r="HQ66" s="103"/>
      <c r="HR66" s="103"/>
      <c r="HS66" s="103"/>
      <c r="HT66" s="103"/>
      <c r="HU66" s="103"/>
      <c r="HV66" s="103"/>
      <c r="HW66" s="103"/>
      <c r="HX66" s="103"/>
      <c r="HY66" s="103"/>
      <c r="HZ66" s="103"/>
      <c r="IA66" s="103"/>
      <c r="IB66" s="103"/>
      <c r="IC66" s="103"/>
      <c r="ID66" s="103"/>
      <c r="IE66" s="103"/>
      <c r="IF66" s="103"/>
      <c r="IG66" s="103"/>
      <c r="IH66" s="103"/>
      <c r="II66" s="103"/>
      <c r="IJ66" s="103"/>
      <c r="IK66" s="103"/>
      <c r="IL66" s="103"/>
      <c r="IM66" s="103"/>
      <c r="IN66" s="103"/>
      <c r="IO66" s="103"/>
      <c r="IP66" s="103"/>
      <c r="IQ66" s="103"/>
      <c r="IR66" s="103"/>
      <c r="IS66" s="103"/>
      <c r="IT66" s="103"/>
      <c r="IU66" s="103"/>
      <c r="IV66" s="103"/>
      <c r="IW66" s="103"/>
    </row>
    <row r="67" customFormat="false" ht="12.75" hidden="false" customHeight="false" outlineLevel="0" collapsed="false">
      <c r="A67" s="103"/>
      <c r="B67" s="77" t="s">
        <v>97</v>
      </c>
      <c r="C67" s="103"/>
      <c r="D67" s="104"/>
      <c r="E67" s="107" t="n">
        <v>0.638919598749239</v>
      </c>
      <c r="F67" s="107" t="n">
        <v>0.531171850013276</v>
      </c>
      <c r="G67" s="107" t="n">
        <v>0.504024396512597</v>
      </c>
      <c r="H67" s="107" t="n">
        <v>0.49300378576071</v>
      </c>
      <c r="I67" s="107" t="n">
        <v>0.485496842785679</v>
      </c>
      <c r="J67" s="107" t="n">
        <v>0.478072545493659</v>
      </c>
      <c r="K67" s="107" t="n">
        <v>0.474903893425325</v>
      </c>
      <c r="L67" s="107" t="n">
        <v>0.476935261422623</v>
      </c>
      <c r="M67" s="107" t="n">
        <v>0.480555948911671</v>
      </c>
      <c r="N67" s="107" t="n">
        <v>0.484206906856021</v>
      </c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103"/>
      <c r="BI67" s="103"/>
      <c r="BJ67" s="103"/>
      <c r="BK67" s="103"/>
      <c r="BL67" s="103"/>
      <c r="BM67" s="103"/>
      <c r="BN67" s="103"/>
      <c r="BO67" s="103"/>
      <c r="BP67" s="103"/>
      <c r="BQ67" s="103"/>
      <c r="BR67" s="103"/>
      <c r="BS67" s="103"/>
      <c r="BT67" s="103"/>
      <c r="BU67" s="103"/>
      <c r="BV67" s="103"/>
      <c r="BW67" s="103"/>
      <c r="BX67" s="103"/>
      <c r="BY67" s="103"/>
      <c r="BZ67" s="103"/>
      <c r="CA67" s="103"/>
      <c r="CB67" s="103"/>
      <c r="CC67" s="103"/>
      <c r="CD67" s="103"/>
      <c r="CE67" s="103"/>
      <c r="CF67" s="103"/>
      <c r="CG67" s="103"/>
      <c r="CH67" s="103"/>
      <c r="CI67" s="103"/>
      <c r="CJ67" s="103"/>
      <c r="CK67" s="103"/>
      <c r="CL67" s="103"/>
      <c r="CM67" s="103"/>
      <c r="CN67" s="103"/>
      <c r="CO67" s="103"/>
      <c r="CP67" s="103"/>
      <c r="CQ67" s="103"/>
      <c r="CR67" s="103"/>
      <c r="CS67" s="103"/>
      <c r="CT67" s="103"/>
      <c r="CU67" s="103"/>
      <c r="CV67" s="103"/>
      <c r="CW67" s="103"/>
      <c r="CX67" s="103"/>
      <c r="CY67" s="103"/>
      <c r="CZ67" s="103"/>
      <c r="DA67" s="103"/>
      <c r="DB67" s="103"/>
      <c r="DC67" s="103"/>
      <c r="DD67" s="103"/>
      <c r="DE67" s="103"/>
      <c r="DF67" s="103"/>
      <c r="DG67" s="103"/>
      <c r="DH67" s="103"/>
      <c r="DI67" s="103"/>
      <c r="DJ67" s="103"/>
      <c r="DK67" s="103"/>
      <c r="DL67" s="103"/>
      <c r="DM67" s="103"/>
      <c r="DN67" s="103"/>
      <c r="DO67" s="103"/>
      <c r="DP67" s="103"/>
      <c r="DQ67" s="103"/>
      <c r="DR67" s="103"/>
      <c r="DS67" s="103"/>
      <c r="DT67" s="103"/>
      <c r="DU67" s="103"/>
      <c r="DV67" s="103"/>
      <c r="DW67" s="103"/>
      <c r="DX67" s="103"/>
      <c r="DY67" s="103"/>
      <c r="DZ67" s="103"/>
      <c r="EA67" s="103"/>
      <c r="EB67" s="103"/>
      <c r="EC67" s="103"/>
      <c r="ED67" s="103"/>
      <c r="EE67" s="103"/>
      <c r="EF67" s="103"/>
      <c r="EG67" s="103"/>
      <c r="EH67" s="103"/>
      <c r="EI67" s="103"/>
      <c r="EJ67" s="103"/>
      <c r="EK67" s="103"/>
      <c r="EL67" s="103"/>
      <c r="EM67" s="103"/>
      <c r="EN67" s="103"/>
      <c r="EO67" s="103"/>
      <c r="EP67" s="103"/>
      <c r="EQ67" s="103"/>
      <c r="ER67" s="103"/>
      <c r="ES67" s="103"/>
      <c r="ET67" s="103"/>
      <c r="EU67" s="103"/>
      <c r="EV67" s="103"/>
      <c r="EW67" s="103"/>
      <c r="EX67" s="103"/>
      <c r="EY67" s="103"/>
      <c r="EZ67" s="103"/>
      <c r="FA67" s="103"/>
      <c r="FB67" s="103"/>
      <c r="FC67" s="103"/>
      <c r="FD67" s="103"/>
      <c r="FE67" s="103"/>
      <c r="FF67" s="103"/>
      <c r="FG67" s="103"/>
      <c r="FH67" s="103"/>
      <c r="FI67" s="103"/>
      <c r="FJ67" s="103"/>
      <c r="FK67" s="103"/>
      <c r="FL67" s="103"/>
      <c r="FM67" s="103"/>
      <c r="FN67" s="103"/>
      <c r="FO67" s="103"/>
      <c r="FP67" s="103"/>
      <c r="FQ67" s="103"/>
      <c r="FR67" s="103"/>
      <c r="FS67" s="103"/>
      <c r="FT67" s="103"/>
      <c r="FU67" s="103"/>
      <c r="FV67" s="103"/>
      <c r="FW67" s="103"/>
      <c r="FX67" s="103"/>
      <c r="FY67" s="103"/>
      <c r="FZ67" s="103"/>
      <c r="GA67" s="103"/>
      <c r="GB67" s="103"/>
      <c r="GC67" s="103"/>
      <c r="GD67" s="103"/>
      <c r="GE67" s="103"/>
      <c r="GF67" s="103"/>
      <c r="GG67" s="103"/>
      <c r="GH67" s="103"/>
      <c r="GI67" s="103"/>
      <c r="GJ67" s="103"/>
      <c r="GK67" s="103"/>
      <c r="GL67" s="103"/>
      <c r="GM67" s="103"/>
      <c r="GN67" s="103"/>
      <c r="GO67" s="103"/>
      <c r="GP67" s="103"/>
      <c r="GQ67" s="103"/>
      <c r="GR67" s="103"/>
      <c r="GS67" s="103"/>
      <c r="GT67" s="103"/>
      <c r="GU67" s="103"/>
      <c r="GV67" s="103"/>
      <c r="GW67" s="103"/>
      <c r="GX67" s="103"/>
      <c r="GY67" s="103"/>
      <c r="GZ67" s="103"/>
      <c r="HA67" s="103"/>
      <c r="HB67" s="103"/>
      <c r="HC67" s="103"/>
      <c r="HD67" s="103"/>
      <c r="HE67" s="103"/>
      <c r="HF67" s="103"/>
      <c r="HG67" s="103"/>
      <c r="HH67" s="103"/>
      <c r="HI67" s="103"/>
      <c r="HJ67" s="103"/>
      <c r="HK67" s="103"/>
      <c r="HL67" s="103"/>
      <c r="HM67" s="103"/>
      <c r="HN67" s="103"/>
      <c r="HO67" s="103"/>
      <c r="HP67" s="103"/>
      <c r="HQ67" s="103"/>
      <c r="HR67" s="103"/>
      <c r="HS67" s="103"/>
      <c r="HT67" s="103"/>
      <c r="HU67" s="103"/>
      <c r="HV67" s="103"/>
      <c r="HW67" s="103"/>
      <c r="HX67" s="103"/>
      <c r="HY67" s="103"/>
      <c r="HZ67" s="103"/>
      <c r="IA67" s="103"/>
      <c r="IB67" s="103"/>
      <c r="IC67" s="103"/>
      <c r="ID67" s="103"/>
      <c r="IE67" s="103"/>
      <c r="IF67" s="103"/>
      <c r="IG67" s="103"/>
      <c r="IH67" s="103"/>
      <c r="II67" s="103"/>
      <c r="IJ67" s="103"/>
      <c r="IK67" s="103"/>
      <c r="IL67" s="103"/>
      <c r="IM67" s="103"/>
      <c r="IN67" s="103"/>
      <c r="IO67" s="103"/>
      <c r="IP67" s="103"/>
      <c r="IQ67" s="103"/>
      <c r="IR67" s="103"/>
      <c r="IS67" s="103"/>
      <c r="IT67" s="103"/>
      <c r="IU67" s="103"/>
      <c r="IV67" s="103"/>
      <c r="IW67" s="103"/>
    </row>
    <row r="68" customFormat="false" ht="12.75" hidden="false" customHeight="false" outlineLevel="0" collapsed="false">
      <c r="A68" s="103"/>
      <c r="B68" s="77" t="s">
        <v>98</v>
      </c>
      <c r="C68" s="103"/>
      <c r="D68" s="104"/>
      <c r="E68" s="107" t="n">
        <v>0.638919598749239</v>
      </c>
      <c r="F68" s="107" t="n">
        <v>0.531171850013276</v>
      </c>
      <c r="G68" s="107" t="n">
        <v>0.504024396512597</v>
      </c>
      <c r="H68" s="107" t="n">
        <v>0.49300378576071</v>
      </c>
      <c r="I68" s="107" t="n">
        <v>0.485496842785679</v>
      </c>
      <c r="J68" s="107" t="n">
        <v>0.478072545493659</v>
      </c>
      <c r="K68" s="107" t="n">
        <v>0.474903893425325</v>
      </c>
      <c r="L68" s="107" t="n">
        <v>0.476935261422623</v>
      </c>
      <c r="M68" s="107" t="n">
        <v>0.480555948911671</v>
      </c>
      <c r="N68" s="107" t="n">
        <v>0.484206906856021</v>
      </c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103"/>
      <c r="BO68" s="103"/>
      <c r="BP68" s="103"/>
      <c r="BQ68" s="103"/>
      <c r="BR68" s="103"/>
      <c r="BS68" s="103"/>
      <c r="BT68" s="103"/>
      <c r="BU68" s="103"/>
      <c r="BV68" s="103"/>
      <c r="BW68" s="103"/>
      <c r="BX68" s="103"/>
      <c r="BY68" s="103"/>
      <c r="BZ68" s="103"/>
      <c r="CA68" s="103"/>
      <c r="CB68" s="103"/>
      <c r="CC68" s="103"/>
      <c r="CD68" s="103"/>
      <c r="CE68" s="103"/>
      <c r="CF68" s="103"/>
      <c r="CG68" s="103"/>
      <c r="CH68" s="103"/>
      <c r="CI68" s="103"/>
      <c r="CJ68" s="103"/>
      <c r="CK68" s="103"/>
      <c r="CL68" s="103"/>
      <c r="CM68" s="103"/>
      <c r="CN68" s="103"/>
      <c r="CO68" s="103"/>
      <c r="CP68" s="103"/>
      <c r="CQ68" s="103"/>
      <c r="CR68" s="103"/>
      <c r="CS68" s="103"/>
      <c r="CT68" s="103"/>
      <c r="CU68" s="103"/>
      <c r="CV68" s="103"/>
      <c r="CW68" s="103"/>
      <c r="CX68" s="103"/>
      <c r="CY68" s="103"/>
      <c r="CZ68" s="103"/>
      <c r="DA68" s="103"/>
      <c r="DB68" s="103"/>
      <c r="DC68" s="103"/>
      <c r="DD68" s="103"/>
      <c r="DE68" s="103"/>
      <c r="DF68" s="103"/>
      <c r="DG68" s="103"/>
      <c r="DH68" s="103"/>
      <c r="DI68" s="103"/>
      <c r="DJ68" s="103"/>
      <c r="DK68" s="103"/>
      <c r="DL68" s="103"/>
      <c r="DM68" s="103"/>
      <c r="DN68" s="103"/>
      <c r="DO68" s="103"/>
      <c r="DP68" s="103"/>
      <c r="DQ68" s="103"/>
      <c r="DR68" s="103"/>
      <c r="DS68" s="103"/>
      <c r="DT68" s="103"/>
      <c r="DU68" s="103"/>
      <c r="DV68" s="103"/>
      <c r="DW68" s="103"/>
      <c r="DX68" s="103"/>
      <c r="DY68" s="103"/>
      <c r="DZ68" s="103"/>
      <c r="EA68" s="103"/>
      <c r="EB68" s="103"/>
      <c r="EC68" s="103"/>
      <c r="ED68" s="103"/>
      <c r="EE68" s="103"/>
      <c r="EF68" s="103"/>
      <c r="EG68" s="103"/>
      <c r="EH68" s="103"/>
      <c r="EI68" s="103"/>
      <c r="EJ68" s="103"/>
      <c r="EK68" s="103"/>
      <c r="EL68" s="103"/>
      <c r="EM68" s="103"/>
      <c r="EN68" s="103"/>
      <c r="EO68" s="103"/>
      <c r="EP68" s="103"/>
      <c r="EQ68" s="103"/>
      <c r="ER68" s="103"/>
      <c r="ES68" s="103"/>
      <c r="ET68" s="103"/>
      <c r="EU68" s="103"/>
      <c r="EV68" s="103"/>
      <c r="EW68" s="103"/>
      <c r="EX68" s="103"/>
      <c r="EY68" s="103"/>
      <c r="EZ68" s="103"/>
      <c r="FA68" s="103"/>
      <c r="FB68" s="103"/>
      <c r="FC68" s="103"/>
      <c r="FD68" s="103"/>
      <c r="FE68" s="103"/>
      <c r="FF68" s="103"/>
      <c r="FG68" s="103"/>
      <c r="FH68" s="103"/>
      <c r="FI68" s="103"/>
      <c r="FJ68" s="103"/>
      <c r="FK68" s="103"/>
      <c r="FL68" s="103"/>
      <c r="FM68" s="103"/>
      <c r="FN68" s="103"/>
      <c r="FO68" s="103"/>
      <c r="FP68" s="103"/>
      <c r="FQ68" s="103"/>
      <c r="FR68" s="103"/>
      <c r="FS68" s="103"/>
      <c r="FT68" s="103"/>
      <c r="FU68" s="103"/>
      <c r="FV68" s="103"/>
      <c r="FW68" s="103"/>
      <c r="FX68" s="103"/>
      <c r="FY68" s="103"/>
      <c r="FZ68" s="103"/>
      <c r="GA68" s="103"/>
      <c r="GB68" s="103"/>
      <c r="GC68" s="103"/>
      <c r="GD68" s="103"/>
      <c r="GE68" s="103"/>
      <c r="GF68" s="103"/>
      <c r="GG68" s="103"/>
      <c r="GH68" s="103"/>
      <c r="GI68" s="103"/>
      <c r="GJ68" s="103"/>
      <c r="GK68" s="103"/>
      <c r="GL68" s="103"/>
      <c r="GM68" s="103"/>
      <c r="GN68" s="103"/>
      <c r="GO68" s="103"/>
      <c r="GP68" s="103"/>
      <c r="GQ68" s="103"/>
      <c r="GR68" s="103"/>
      <c r="GS68" s="103"/>
      <c r="GT68" s="103"/>
      <c r="GU68" s="103"/>
      <c r="GV68" s="103"/>
      <c r="GW68" s="103"/>
      <c r="GX68" s="103"/>
      <c r="GY68" s="103"/>
      <c r="GZ68" s="103"/>
      <c r="HA68" s="103"/>
      <c r="HB68" s="103"/>
      <c r="HC68" s="103"/>
      <c r="HD68" s="103"/>
      <c r="HE68" s="103"/>
      <c r="HF68" s="103"/>
      <c r="HG68" s="103"/>
      <c r="HH68" s="103"/>
      <c r="HI68" s="103"/>
      <c r="HJ68" s="103"/>
      <c r="HK68" s="103"/>
      <c r="HL68" s="103"/>
      <c r="HM68" s="103"/>
      <c r="HN68" s="103"/>
      <c r="HO68" s="103"/>
      <c r="HP68" s="103"/>
      <c r="HQ68" s="103"/>
      <c r="HR68" s="103"/>
      <c r="HS68" s="103"/>
      <c r="HT68" s="103"/>
      <c r="HU68" s="103"/>
      <c r="HV68" s="103"/>
      <c r="HW68" s="103"/>
      <c r="HX68" s="103"/>
      <c r="HY68" s="103"/>
      <c r="HZ68" s="103"/>
      <c r="IA68" s="103"/>
      <c r="IB68" s="103"/>
      <c r="IC68" s="103"/>
      <c r="ID68" s="103"/>
      <c r="IE68" s="103"/>
      <c r="IF68" s="103"/>
      <c r="IG68" s="103"/>
      <c r="IH68" s="103"/>
      <c r="II68" s="103"/>
      <c r="IJ68" s="103"/>
      <c r="IK68" s="103"/>
      <c r="IL68" s="103"/>
      <c r="IM68" s="103"/>
      <c r="IN68" s="103"/>
      <c r="IO68" s="103"/>
      <c r="IP68" s="103"/>
      <c r="IQ68" s="103"/>
      <c r="IR68" s="103"/>
      <c r="IS68" s="103"/>
      <c r="IT68" s="103"/>
      <c r="IU68" s="103"/>
      <c r="IV68" s="103"/>
      <c r="IW68" s="103"/>
    </row>
    <row r="69" customFormat="false" ht="12.75" hidden="false" customHeight="false" outlineLevel="0" collapsed="false">
      <c r="A69" s="103"/>
      <c r="C69" s="103"/>
      <c r="D69" s="104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/>
      <c r="BG69" s="103"/>
      <c r="BH69" s="103"/>
      <c r="BI69" s="103"/>
      <c r="BJ69" s="103"/>
      <c r="BK69" s="103"/>
      <c r="BL69" s="103"/>
      <c r="BM69" s="103"/>
      <c r="BN69" s="103"/>
      <c r="BO69" s="103"/>
      <c r="BP69" s="103"/>
      <c r="BQ69" s="103"/>
      <c r="BR69" s="103"/>
      <c r="BS69" s="103"/>
      <c r="BT69" s="103"/>
      <c r="BU69" s="103"/>
      <c r="BV69" s="103"/>
      <c r="BW69" s="103"/>
      <c r="BX69" s="103"/>
      <c r="BY69" s="103"/>
      <c r="BZ69" s="103"/>
      <c r="CA69" s="103"/>
      <c r="CB69" s="103"/>
      <c r="CC69" s="103"/>
      <c r="CD69" s="103"/>
      <c r="CE69" s="103"/>
      <c r="CF69" s="103"/>
      <c r="CG69" s="103"/>
      <c r="CH69" s="103"/>
      <c r="CI69" s="103"/>
      <c r="CJ69" s="103"/>
      <c r="CK69" s="103"/>
      <c r="CL69" s="103"/>
      <c r="CM69" s="103"/>
      <c r="CN69" s="103"/>
      <c r="CO69" s="103"/>
      <c r="CP69" s="103"/>
      <c r="CQ69" s="103"/>
      <c r="CR69" s="103"/>
      <c r="CS69" s="103"/>
      <c r="CT69" s="103"/>
      <c r="CU69" s="103"/>
      <c r="CV69" s="103"/>
      <c r="CW69" s="103"/>
      <c r="CX69" s="103"/>
      <c r="CY69" s="103"/>
      <c r="CZ69" s="103"/>
      <c r="DA69" s="103"/>
      <c r="DB69" s="103"/>
      <c r="DC69" s="103"/>
      <c r="DD69" s="103"/>
      <c r="DE69" s="103"/>
      <c r="DF69" s="103"/>
      <c r="DG69" s="103"/>
      <c r="DH69" s="103"/>
      <c r="DI69" s="103"/>
      <c r="DJ69" s="103"/>
      <c r="DK69" s="103"/>
      <c r="DL69" s="103"/>
      <c r="DM69" s="103"/>
      <c r="DN69" s="103"/>
      <c r="DO69" s="103"/>
      <c r="DP69" s="103"/>
      <c r="DQ69" s="103"/>
      <c r="DR69" s="103"/>
      <c r="DS69" s="103"/>
      <c r="DT69" s="103"/>
      <c r="DU69" s="103"/>
      <c r="DV69" s="103"/>
      <c r="DW69" s="103"/>
      <c r="DX69" s="103"/>
      <c r="DY69" s="103"/>
      <c r="DZ69" s="103"/>
      <c r="EA69" s="103"/>
      <c r="EB69" s="103"/>
      <c r="EC69" s="103"/>
      <c r="ED69" s="103"/>
      <c r="EE69" s="103"/>
      <c r="EF69" s="103"/>
      <c r="EG69" s="103"/>
      <c r="EH69" s="103"/>
      <c r="EI69" s="103"/>
      <c r="EJ69" s="103"/>
      <c r="EK69" s="103"/>
      <c r="EL69" s="103"/>
      <c r="EM69" s="103"/>
      <c r="EN69" s="103"/>
      <c r="EO69" s="103"/>
      <c r="EP69" s="103"/>
      <c r="EQ69" s="103"/>
      <c r="ER69" s="103"/>
      <c r="ES69" s="103"/>
      <c r="ET69" s="103"/>
      <c r="EU69" s="103"/>
      <c r="EV69" s="103"/>
      <c r="EW69" s="103"/>
      <c r="EX69" s="103"/>
      <c r="EY69" s="103"/>
      <c r="EZ69" s="103"/>
      <c r="FA69" s="103"/>
      <c r="FB69" s="103"/>
      <c r="FC69" s="103"/>
      <c r="FD69" s="103"/>
      <c r="FE69" s="103"/>
      <c r="FF69" s="103"/>
      <c r="FG69" s="103"/>
      <c r="FH69" s="103"/>
      <c r="FI69" s="103"/>
      <c r="FJ69" s="103"/>
      <c r="FK69" s="103"/>
      <c r="FL69" s="103"/>
      <c r="FM69" s="103"/>
      <c r="FN69" s="103"/>
      <c r="FO69" s="103"/>
      <c r="FP69" s="103"/>
      <c r="FQ69" s="103"/>
      <c r="FR69" s="103"/>
      <c r="FS69" s="103"/>
      <c r="FT69" s="103"/>
      <c r="FU69" s="103"/>
      <c r="FV69" s="103"/>
      <c r="FW69" s="103"/>
      <c r="FX69" s="103"/>
      <c r="FY69" s="103"/>
      <c r="FZ69" s="103"/>
      <c r="GA69" s="103"/>
      <c r="GB69" s="103"/>
      <c r="GC69" s="103"/>
      <c r="GD69" s="103"/>
      <c r="GE69" s="103"/>
      <c r="GF69" s="103"/>
      <c r="GG69" s="103"/>
      <c r="GH69" s="103"/>
      <c r="GI69" s="103"/>
      <c r="GJ69" s="103"/>
      <c r="GK69" s="103"/>
      <c r="GL69" s="103"/>
      <c r="GM69" s="103"/>
      <c r="GN69" s="103"/>
      <c r="GO69" s="103"/>
      <c r="GP69" s="103"/>
      <c r="GQ69" s="103"/>
      <c r="GR69" s="103"/>
      <c r="GS69" s="103"/>
      <c r="GT69" s="103"/>
      <c r="GU69" s="103"/>
      <c r="GV69" s="103"/>
      <c r="GW69" s="103"/>
      <c r="GX69" s="103"/>
      <c r="GY69" s="103"/>
      <c r="GZ69" s="103"/>
      <c r="HA69" s="103"/>
      <c r="HB69" s="103"/>
      <c r="HC69" s="103"/>
      <c r="HD69" s="103"/>
      <c r="HE69" s="103"/>
      <c r="HF69" s="103"/>
      <c r="HG69" s="103"/>
      <c r="HH69" s="103"/>
      <c r="HI69" s="103"/>
      <c r="HJ69" s="103"/>
      <c r="HK69" s="103"/>
      <c r="HL69" s="103"/>
      <c r="HM69" s="103"/>
      <c r="HN69" s="103"/>
      <c r="HO69" s="103"/>
      <c r="HP69" s="103"/>
      <c r="HQ69" s="103"/>
      <c r="HR69" s="103"/>
      <c r="HS69" s="103"/>
      <c r="HT69" s="103"/>
      <c r="HU69" s="103"/>
      <c r="HV69" s="103"/>
      <c r="HW69" s="103"/>
      <c r="HX69" s="103"/>
      <c r="HY69" s="103"/>
      <c r="HZ69" s="103"/>
      <c r="IA69" s="103"/>
      <c r="IB69" s="103"/>
      <c r="IC69" s="103"/>
      <c r="ID69" s="103"/>
      <c r="IE69" s="103"/>
      <c r="IF69" s="103"/>
      <c r="IG69" s="103"/>
      <c r="IH69" s="103"/>
      <c r="II69" s="103"/>
      <c r="IJ69" s="103"/>
      <c r="IK69" s="103"/>
      <c r="IL69" s="103"/>
      <c r="IM69" s="103"/>
      <c r="IN69" s="103"/>
      <c r="IO69" s="103"/>
      <c r="IP69" s="103"/>
      <c r="IQ69" s="103"/>
      <c r="IR69" s="103"/>
      <c r="IS69" s="103"/>
      <c r="IT69" s="103"/>
      <c r="IU69" s="103"/>
      <c r="IV69" s="103"/>
      <c r="IW69" s="103"/>
    </row>
    <row r="70" customFormat="false" ht="12.75" hidden="false" customHeight="false" outlineLevel="0" collapsed="false">
      <c r="A70" s="103"/>
      <c r="C70" s="103"/>
      <c r="D70" s="104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03"/>
      <c r="BL70" s="103"/>
      <c r="BM70" s="103"/>
      <c r="BN70" s="103"/>
      <c r="BO70" s="103"/>
      <c r="BP70" s="103"/>
      <c r="BQ70" s="103"/>
      <c r="BR70" s="103"/>
      <c r="BS70" s="103"/>
      <c r="BT70" s="103"/>
      <c r="BU70" s="103"/>
      <c r="BV70" s="103"/>
      <c r="BW70" s="103"/>
      <c r="BX70" s="103"/>
      <c r="BY70" s="103"/>
      <c r="BZ70" s="103"/>
      <c r="CA70" s="103"/>
      <c r="CB70" s="103"/>
      <c r="CC70" s="103"/>
      <c r="CD70" s="103"/>
      <c r="CE70" s="103"/>
      <c r="CF70" s="103"/>
      <c r="CG70" s="103"/>
      <c r="CH70" s="103"/>
      <c r="CI70" s="103"/>
      <c r="CJ70" s="103"/>
      <c r="CK70" s="103"/>
      <c r="CL70" s="103"/>
      <c r="CM70" s="103"/>
      <c r="CN70" s="103"/>
      <c r="CO70" s="103"/>
      <c r="CP70" s="103"/>
      <c r="CQ70" s="103"/>
      <c r="CR70" s="103"/>
      <c r="CS70" s="103"/>
      <c r="CT70" s="103"/>
      <c r="CU70" s="103"/>
      <c r="CV70" s="103"/>
      <c r="CW70" s="103"/>
      <c r="CX70" s="103"/>
      <c r="CY70" s="103"/>
      <c r="CZ70" s="103"/>
      <c r="DA70" s="103"/>
      <c r="DB70" s="103"/>
      <c r="DC70" s="103"/>
      <c r="DD70" s="103"/>
      <c r="DE70" s="103"/>
      <c r="DF70" s="103"/>
      <c r="DG70" s="103"/>
      <c r="DH70" s="103"/>
      <c r="DI70" s="103"/>
      <c r="DJ70" s="103"/>
      <c r="DK70" s="103"/>
      <c r="DL70" s="103"/>
      <c r="DM70" s="103"/>
      <c r="DN70" s="103"/>
      <c r="DO70" s="103"/>
      <c r="DP70" s="103"/>
      <c r="DQ70" s="103"/>
      <c r="DR70" s="103"/>
      <c r="DS70" s="103"/>
      <c r="DT70" s="103"/>
      <c r="DU70" s="103"/>
      <c r="DV70" s="103"/>
      <c r="DW70" s="103"/>
      <c r="DX70" s="103"/>
      <c r="DY70" s="103"/>
      <c r="DZ70" s="103"/>
      <c r="EA70" s="103"/>
      <c r="EB70" s="103"/>
      <c r="EC70" s="103"/>
      <c r="ED70" s="103"/>
      <c r="EE70" s="103"/>
      <c r="EF70" s="103"/>
      <c r="EG70" s="103"/>
      <c r="EH70" s="103"/>
      <c r="EI70" s="103"/>
      <c r="EJ70" s="103"/>
      <c r="EK70" s="103"/>
      <c r="EL70" s="103"/>
      <c r="EM70" s="103"/>
      <c r="EN70" s="103"/>
      <c r="EO70" s="103"/>
      <c r="EP70" s="103"/>
      <c r="EQ70" s="103"/>
      <c r="ER70" s="103"/>
      <c r="ES70" s="103"/>
      <c r="ET70" s="103"/>
      <c r="EU70" s="103"/>
      <c r="EV70" s="103"/>
      <c r="EW70" s="103"/>
      <c r="EX70" s="103"/>
      <c r="EY70" s="103"/>
      <c r="EZ70" s="103"/>
      <c r="FA70" s="103"/>
      <c r="FB70" s="103"/>
      <c r="FC70" s="103"/>
      <c r="FD70" s="103"/>
      <c r="FE70" s="103"/>
      <c r="FF70" s="103"/>
      <c r="FG70" s="103"/>
      <c r="FH70" s="103"/>
      <c r="FI70" s="103"/>
      <c r="FJ70" s="103"/>
      <c r="FK70" s="103"/>
      <c r="FL70" s="103"/>
      <c r="FM70" s="103"/>
      <c r="FN70" s="103"/>
      <c r="FO70" s="103"/>
      <c r="FP70" s="103"/>
      <c r="FQ70" s="103"/>
      <c r="FR70" s="103"/>
      <c r="FS70" s="103"/>
      <c r="FT70" s="103"/>
      <c r="FU70" s="103"/>
      <c r="FV70" s="103"/>
      <c r="FW70" s="103"/>
      <c r="FX70" s="103"/>
      <c r="FY70" s="103"/>
      <c r="FZ70" s="103"/>
      <c r="GA70" s="103"/>
      <c r="GB70" s="103"/>
      <c r="GC70" s="103"/>
      <c r="GD70" s="103"/>
      <c r="GE70" s="103"/>
      <c r="GF70" s="103"/>
      <c r="GG70" s="103"/>
      <c r="GH70" s="103"/>
      <c r="GI70" s="103"/>
      <c r="GJ70" s="103"/>
      <c r="GK70" s="103"/>
      <c r="GL70" s="103"/>
      <c r="GM70" s="103"/>
      <c r="GN70" s="103"/>
      <c r="GO70" s="103"/>
      <c r="GP70" s="103"/>
      <c r="GQ70" s="103"/>
      <c r="GR70" s="103"/>
      <c r="GS70" s="103"/>
      <c r="GT70" s="103"/>
      <c r="GU70" s="103"/>
      <c r="GV70" s="103"/>
      <c r="GW70" s="103"/>
      <c r="GX70" s="103"/>
      <c r="GY70" s="103"/>
      <c r="GZ70" s="103"/>
      <c r="HA70" s="103"/>
      <c r="HB70" s="103"/>
      <c r="HC70" s="103"/>
      <c r="HD70" s="103"/>
      <c r="HE70" s="103"/>
      <c r="HF70" s="103"/>
      <c r="HG70" s="103"/>
      <c r="HH70" s="103"/>
      <c r="HI70" s="103"/>
      <c r="HJ70" s="103"/>
      <c r="HK70" s="103"/>
      <c r="HL70" s="103"/>
      <c r="HM70" s="103"/>
      <c r="HN70" s="103"/>
      <c r="HO70" s="103"/>
      <c r="HP70" s="103"/>
      <c r="HQ70" s="103"/>
      <c r="HR70" s="103"/>
      <c r="HS70" s="103"/>
      <c r="HT70" s="103"/>
      <c r="HU70" s="103"/>
      <c r="HV70" s="103"/>
      <c r="HW70" s="103"/>
      <c r="HX70" s="103"/>
      <c r="HY70" s="103"/>
      <c r="HZ70" s="103"/>
      <c r="IA70" s="103"/>
      <c r="IB70" s="103"/>
      <c r="IC70" s="103"/>
      <c r="ID70" s="103"/>
      <c r="IE70" s="103"/>
      <c r="IF70" s="103"/>
      <c r="IG70" s="103"/>
      <c r="IH70" s="103"/>
      <c r="II70" s="103"/>
      <c r="IJ70" s="103"/>
      <c r="IK70" s="103"/>
      <c r="IL70" s="103"/>
      <c r="IM70" s="103"/>
      <c r="IN70" s="103"/>
      <c r="IO70" s="103"/>
      <c r="IP70" s="103"/>
      <c r="IQ70" s="103"/>
      <c r="IR70" s="103"/>
      <c r="IS70" s="103"/>
      <c r="IT70" s="103"/>
      <c r="IU70" s="103"/>
      <c r="IV70" s="103"/>
      <c r="IW70" s="103"/>
    </row>
    <row r="71" customFormat="false" ht="12.75" hidden="false" customHeight="false" outlineLevel="0" collapsed="false">
      <c r="A71" s="106" t="s">
        <v>111</v>
      </c>
      <c r="B71" s="77" t="s">
        <v>92</v>
      </c>
      <c r="C71" s="103"/>
      <c r="D71" s="104"/>
      <c r="E71" s="107" t="n">
        <v>-0.13</v>
      </c>
      <c r="F71" s="107" t="n">
        <v>-0.13</v>
      </c>
      <c r="G71" s="107" t="n">
        <v>-0.13</v>
      </c>
      <c r="H71" s="107" t="n">
        <v>-0.13</v>
      </c>
      <c r="I71" s="107" t="n">
        <v>-0.13</v>
      </c>
      <c r="J71" s="107" t="n">
        <v>-0.13</v>
      </c>
      <c r="K71" s="107" t="n">
        <v>-0.13</v>
      </c>
      <c r="L71" s="107" t="n">
        <v>-0.13</v>
      </c>
      <c r="M71" s="107" t="n">
        <v>-0.13</v>
      </c>
      <c r="N71" s="107" t="n">
        <v>-0.13</v>
      </c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03"/>
      <c r="BF71" s="103"/>
      <c r="BG71" s="103"/>
      <c r="BH71" s="103"/>
      <c r="BI71" s="103"/>
      <c r="BJ71" s="103"/>
      <c r="BK71" s="103"/>
      <c r="BL71" s="103"/>
      <c r="BM71" s="103"/>
      <c r="BN71" s="103"/>
      <c r="BO71" s="103"/>
      <c r="BP71" s="103"/>
      <c r="BQ71" s="103"/>
      <c r="BR71" s="103"/>
      <c r="BS71" s="103"/>
      <c r="BT71" s="103"/>
      <c r="BU71" s="103"/>
      <c r="BV71" s="103"/>
      <c r="BW71" s="103"/>
      <c r="BX71" s="103"/>
      <c r="BY71" s="103"/>
      <c r="BZ71" s="103"/>
      <c r="CA71" s="103"/>
      <c r="CB71" s="103"/>
      <c r="CC71" s="103"/>
      <c r="CD71" s="103"/>
      <c r="CE71" s="103"/>
      <c r="CF71" s="103"/>
      <c r="CG71" s="103"/>
      <c r="CH71" s="103"/>
      <c r="CI71" s="103"/>
      <c r="CJ71" s="103"/>
      <c r="CK71" s="103"/>
      <c r="CL71" s="103"/>
      <c r="CM71" s="103"/>
      <c r="CN71" s="103"/>
      <c r="CO71" s="103"/>
      <c r="CP71" s="103"/>
      <c r="CQ71" s="103"/>
      <c r="CR71" s="103"/>
      <c r="CS71" s="103"/>
      <c r="CT71" s="103"/>
      <c r="CU71" s="103"/>
      <c r="CV71" s="103"/>
      <c r="CW71" s="103"/>
      <c r="CX71" s="103"/>
      <c r="CY71" s="103"/>
      <c r="CZ71" s="103"/>
      <c r="DA71" s="103"/>
      <c r="DB71" s="103"/>
      <c r="DC71" s="103"/>
      <c r="DD71" s="103"/>
      <c r="DE71" s="103"/>
      <c r="DF71" s="103"/>
      <c r="DG71" s="103"/>
      <c r="DH71" s="103"/>
      <c r="DI71" s="103"/>
      <c r="DJ71" s="103"/>
      <c r="DK71" s="103"/>
      <c r="DL71" s="103"/>
      <c r="DM71" s="103"/>
      <c r="DN71" s="103"/>
      <c r="DO71" s="103"/>
      <c r="DP71" s="103"/>
      <c r="DQ71" s="103"/>
      <c r="DR71" s="103"/>
      <c r="DS71" s="103"/>
      <c r="DT71" s="103"/>
      <c r="DU71" s="103"/>
      <c r="DV71" s="103"/>
      <c r="DW71" s="103"/>
      <c r="DX71" s="103"/>
      <c r="DY71" s="103"/>
      <c r="DZ71" s="103"/>
      <c r="EA71" s="103"/>
      <c r="EB71" s="103"/>
      <c r="EC71" s="103"/>
      <c r="ED71" s="103"/>
      <c r="EE71" s="103"/>
      <c r="EF71" s="103"/>
      <c r="EG71" s="103"/>
      <c r="EH71" s="103"/>
      <c r="EI71" s="103"/>
      <c r="EJ71" s="103"/>
      <c r="EK71" s="103"/>
      <c r="EL71" s="103"/>
      <c r="EM71" s="103"/>
      <c r="EN71" s="103"/>
      <c r="EO71" s="103"/>
      <c r="EP71" s="103"/>
      <c r="EQ71" s="103"/>
      <c r="ER71" s="103"/>
      <c r="ES71" s="103"/>
      <c r="ET71" s="103"/>
      <c r="EU71" s="103"/>
      <c r="EV71" s="103"/>
      <c r="EW71" s="103"/>
      <c r="EX71" s="103"/>
      <c r="EY71" s="103"/>
      <c r="EZ71" s="103"/>
      <c r="FA71" s="103"/>
      <c r="FB71" s="103"/>
      <c r="FC71" s="103"/>
      <c r="FD71" s="103"/>
      <c r="FE71" s="103"/>
      <c r="FF71" s="103"/>
      <c r="FG71" s="103"/>
      <c r="FH71" s="103"/>
      <c r="FI71" s="103"/>
      <c r="FJ71" s="103"/>
      <c r="FK71" s="103"/>
      <c r="FL71" s="103"/>
      <c r="FM71" s="103"/>
      <c r="FN71" s="103"/>
      <c r="FO71" s="103"/>
      <c r="FP71" s="103"/>
      <c r="FQ71" s="103"/>
      <c r="FR71" s="103"/>
      <c r="FS71" s="103"/>
      <c r="FT71" s="103"/>
      <c r="FU71" s="103"/>
      <c r="FV71" s="103"/>
      <c r="FW71" s="103"/>
      <c r="FX71" s="103"/>
      <c r="FY71" s="103"/>
      <c r="FZ71" s="103"/>
      <c r="GA71" s="103"/>
      <c r="GB71" s="103"/>
      <c r="GC71" s="103"/>
      <c r="GD71" s="103"/>
      <c r="GE71" s="103"/>
      <c r="GF71" s="103"/>
      <c r="GG71" s="103"/>
      <c r="GH71" s="103"/>
      <c r="GI71" s="103"/>
      <c r="GJ71" s="103"/>
      <c r="GK71" s="103"/>
      <c r="GL71" s="103"/>
      <c r="GM71" s="103"/>
      <c r="GN71" s="103"/>
      <c r="GO71" s="103"/>
      <c r="GP71" s="103"/>
      <c r="GQ71" s="103"/>
      <c r="GR71" s="103"/>
      <c r="GS71" s="103"/>
      <c r="GT71" s="103"/>
      <c r="GU71" s="103"/>
      <c r="GV71" s="103"/>
      <c r="GW71" s="103"/>
      <c r="GX71" s="103"/>
      <c r="GY71" s="103"/>
      <c r="GZ71" s="103"/>
      <c r="HA71" s="103"/>
      <c r="HB71" s="103"/>
      <c r="HC71" s="103"/>
      <c r="HD71" s="103"/>
      <c r="HE71" s="103"/>
      <c r="HF71" s="103"/>
      <c r="HG71" s="103"/>
      <c r="HH71" s="103"/>
      <c r="HI71" s="103"/>
      <c r="HJ71" s="103"/>
      <c r="HK71" s="103"/>
      <c r="HL71" s="103"/>
      <c r="HM71" s="103"/>
      <c r="HN71" s="103"/>
      <c r="HO71" s="103"/>
      <c r="HP71" s="103"/>
      <c r="HQ71" s="103"/>
      <c r="HR71" s="103"/>
      <c r="HS71" s="103"/>
      <c r="HT71" s="103"/>
      <c r="HU71" s="103"/>
      <c r="HV71" s="103"/>
      <c r="HW71" s="103"/>
      <c r="HX71" s="103"/>
      <c r="HY71" s="103"/>
      <c r="HZ71" s="103"/>
      <c r="IA71" s="103"/>
      <c r="IB71" s="103"/>
      <c r="IC71" s="103"/>
      <c r="ID71" s="103"/>
      <c r="IE71" s="103"/>
      <c r="IF71" s="103"/>
      <c r="IG71" s="103"/>
      <c r="IH71" s="103"/>
      <c r="II71" s="103"/>
      <c r="IJ71" s="103"/>
      <c r="IK71" s="103"/>
      <c r="IL71" s="103"/>
      <c r="IM71" s="103"/>
      <c r="IN71" s="103"/>
      <c r="IO71" s="103"/>
      <c r="IP71" s="103"/>
      <c r="IQ71" s="103"/>
      <c r="IR71" s="103"/>
      <c r="IS71" s="103"/>
      <c r="IT71" s="103"/>
      <c r="IU71" s="103"/>
      <c r="IV71" s="103"/>
      <c r="IW71" s="103"/>
    </row>
    <row r="72" customFormat="false" ht="12.75" hidden="false" customHeight="false" outlineLevel="0" collapsed="false">
      <c r="A72" s="103"/>
      <c r="B72" s="77" t="s">
        <v>93</v>
      </c>
      <c r="C72" s="103"/>
      <c r="D72" s="104"/>
      <c r="E72" s="107" t="n">
        <v>-0.13</v>
      </c>
      <c r="F72" s="107" t="n">
        <v>-0.13</v>
      </c>
      <c r="G72" s="107" t="n">
        <v>-0.13</v>
      </c>
      <c r="H72" s="107" t="n">
        <v>-0.13</v>
      </c>
      <c r="I72" s="107" t="n">
        <v>-0.13</v>
      </c>
      <c r="J72" s="107" t="n">
        <v>-0.13</v>
      </c>
      <c r="K72" s="107" t="n">
        <v>-0.13</v>
      </c>
      <c r="L72" s="107" t="n">
        <v>-0.13</v>
      </c>
      <c r="M72" s="107" t="n">
        <v>-0.13</v>
      </c>
      <c r="N72" s="107" t="n">
        <v>-0.13</v>
      </c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  <c r="BI72" s="103"/>
      <c r="BJ72" s="103"/>
      <c r="BK72" s="103"/>
      <c r="BL72" s="103"/>
      <c r="BM72" s="103"/>
      <c r="BN72" s="103"/>
      <c r="BO72" s="103"/>
      <c r="BP72" s="103"/>
      <c r="BQ72" s="103"/>
      <c r="BR72" s="103"/>
      <c r="BS72" s="103"/>
      <c r="BT72" s="103"/>
      <c r="BU72" s="103"/>
      <c r="BV72" s="103"/>
      <c r="BW72" s="103"/>
      <c r="BX72" s="103"/>
      <c r="BY72" s="103"/>
      <c r="BZ72" s="103"/>
      <c r="CA72" s="103"/>
      <c r="CB72" s="103"/>
      <c r="CC72" s="103"/>
      <c r="CD72" s="103"/>
      <c r="CE72" s="103"/>
      <c r="CF72" s="103"/>
      <c r="CG72" s="103"/>
      <c r="CH72" s="103"/>
      <c r="CI72" s="103"/>
      <c r="CJ72" s="103"/>
      <c r="CK72" s="103"/>
      <c r="CL72" s="103"/>
      <c r="CM72" s="103"/>
      <c r="CN72" s="103"/>
      <c r="CO72" s="103"/>
      <c r="CP72" s="103"/>
      <c r="CQ72" s="103"/>
      <c r="CR72" s="103"/>
      <c r="CS72" s="103"/>
      <c r="CT72" s="103"/>
      <c r="CU72" s="103"/>
      <c r="CV72" s="103"/>
      <c r="CW72" s="103"/>
      <c r="CX72" s="103"/>
      <c r="CY72" s="103"/>
      <c r="CZ72" s="103"/>
      <c r="DA72" s="103"/>
      <c r="DB72" s="103"/>
      <c r="DC72" s="103"/>
      <c r="DD72" s="103"/>
      <c r="DE72" s="103"/>
      <c r="DF72" s="103"/>
      <c r="DG72" s="103"/>
      <c r="DH72" s="103"/>
      <c r="DI72" s="103"/>
      <c r="DJ72" s="103"/>
      <c r="DK72" s="103"/>
      <c r="DL72" s="103"/>
      <c r="DM72" s="103"/>
      <c r="DN72" s="103"/>
      <c r="DO72" s="103"/>
      <c r="DP72" s="103"/>
      <c r="DQ72" s="103"/>
      <c r="DR72" s="103"/>
      <c r="DS72" s="103"/>
      <c r="DT72" s="103"/>
      <c r="DU72" s="103"/>
      <c r="DV72" s="103"/>
      <c r="DW72" s="103"/>
      <c r="DX72" s="103"/>
      <c r="DY72" s="103"/>
      <c r="DZ72" s="103"/>
      <c r="EA72" s="103"/>
      <c r="EB72" s="103"/>
      <c r="EC72" s="103"/>
      <c r="ED72" s="103"/>
      <c r="EE72" s="103"/>
      <c r="EF72" s="103"/>
      <c r="EG72" s="103"/>
      <c r="EH72" s="103"/>
      <c r="EI72" s="103"/>
      <c r="EJ72" s="103"/>
      <c r="EK72" s="103"/>
      <c r="EL72" s="103"/>
      <c r="EM72" s="103"/>
      <c r="EN72" s="103"/>
      <c r="EO72" s="103"/>
      <c r="EP72" s="103"/>
      <c r="EQ72" s="103"/>
      <c r="ER72" s="103"/>
      <c r="ES72" s="103"/>
      <c r="ET72" s="103"/>
      <c r="EU72" s="103"/>
      <c r="EV72" s="103"/>
      <c r="EW72" s="103"/>
      <c r="EX72" s="103"/>
      <c r="EY72" s="103"/>
      <c r="EZ72" s="103"/>
      <c r="FA72" s="103"/>
      <c r="FB72" s="103"/>
      <c r="FC72" s="103"/>
      <c r="FD72" s="103"/>
      <c r="FE72" s="103"/>
      <c r="FF72" s="103"/>
      <c r="FG72" s="103"/>
      <c r="FH72" s="103"/>
      <c r="FI72" s="103"/>
      <c r="FJ72" s="103"/>
      <c r="FK72" s="103"/>
      <c r="FL72" s="103"/>
      <c r="FM72" s="103"/>
      <c r="FN72" s="103"/>
      <c r="FO72" s="103"/>
      <c r="FP72" s="103"/>
      <c r="FQ72" s="103"/>
      <c r="FR72" s="103"/>
      <c r="FS72" s="103"/>
      <c r="FT72" s="103"/>
      <c r="FU72" s="103"/>
      <c r="FV72" s="103"/>
      <c r="FW72" s="103"/>
      <c r="FX72" s="103"/>
      <c r="FY72" s="103"/>
      <c r="FZ72" s="103"/>
      <c r="GA72" s="103"/>
      <c r="GB72" s="103"/>
      <c r="GC72" s="103"/>
      <c r="GD72" s="103"/>
      <c r="GE72" s="103"/>
      <c r="GF72" s="103"/>
      <c r="GG72" s="103"/>
      <c r="GH72" s="103"/>
      <c r="GI72" s="103"/>
      <c r="GJ72" s="103"/>
      <c r="GK72" s="103"/>
      <c r="GL72" s="103"/>
      <c r="GM72" s="103"/>
      <c r="GN72" s="103"/>
      <c r="GO72" s="103"/>
      <c r="GP72" s="103"/>
      <c r="GQ72" s="103"/>
      <c r="GR72" s="103"/>
      <c r="GS72" s="103"/>
      <c r="GT72" s="103"/>
      <c r="GU72" s="103"/>
      <c r="GV72" s="103"/>
      <c r="GW72" s="103"/>
      <c r="GX72" s="103"/>
      <c r="GY72" s="103"/>
      <c r="GZ72" s="103"/>
      <c r="HA72" s="103"/>
      <c r="HB72" s="103"/>
      <c r="HC72" s="103"/>
      <c r="HD72" s="103"/>
      <c r="HE72" s="103"/>
      <c r="HF72" s="103"/>
      <c r="HG72" s="103"/>
      <c r="HH72" s="103"/>
      <c r="HI72" s="103"/>
      <c r="HJ72" s="103"/>
      <c r="HK72" s="103"/>
      <c r="HL72" s="103"/>
      <c r="HM72" s="103"/>
      <c r="HN72" s="103"/>
      <c r="HO72" s="103"/>
      <c r="HP72" s="103"/>
      <c r="HQ72" s="103"/>
      <c r="HR72" s="103"/>
      <c r="HS72" s="103"/>
      <c r="HT72" s="103"/>
      <c r="HU72" s="103"/>
      <c r="HV72" s="103"/>
      <c r="HW72" s="103"/>
      <c r="HX72" s="103"/>
      <c r="HY72" s="103"/>
      <c r="HZ72" s="103"/>
      <c r="IA72" s="103"/>
      <c r="IB72" s="103"/>
      <c r="IC72" s="103"/>
      <c r="ID72" s="103"/>
      <c r="IE72" s="103"/>
      <c r="IF72" s="103"/>
      <c r="IG72" s="103"/>
      <c r="IH72" s="103"/>
      <c r="II72" s="103"/>
      <c r="IJ72" s="103"/>
      <c r="IK72" s="103"/>
      <c r="IL72" s="103"/>
      <c r="IM72" s="103"/>
      <c r="IN72" s="103"/>
      <c r="IO72" s="103"/>
      <c r="IP72" s="103"/>
      <c r="IQ72" s="103"/>
      <c r="IR72" s="103"/>
      <c r="IS72" s="103"/>
      <c r="IT72" s="103"/>
      <c r="IU72" s="103"/>
      <c r="IV72" s="103"/>
      <c r="IW72" s="103"/>
    </row>
    <row r="73" customFormat="false" ht="12.75" hidden="false" customHeight="false" outlineLevel="0" collapsed="false">
      <c r="A73" s="103"/>
      <c r="B73" s="77" t="s">
        <v>94</v>
      </c>
      <c r="C73" s="103"/>
      <c r="D73" s="104"/>
      <c r="E73" s="107" t="n">
        <v>-0.13</v>
      </c>
      <c r="F73" s="107" t="n">
        <v>-0.13</v>
      </c>
      <c r="G73" s="107" t="n">
        <v>-0.13</v>
      </c>
      <c r="H73" s="107" t="n">
        <v>-0.13</v>
      </c>
      <c r="I73" s="107" t="n">
        <v>-0.13</v>
      </c>
      <c r="J73" s="107" t="n">
        <v>-0.13</v>
      </c>
      <c r="K73" s="107" t="n">
        <v>-0.13</v>
      </c>
      <c r="L73" s="107" t="n">
        <v>-0.13</v>
      </c>
      <c r="M73" s="107" t="n">
        <v>-0.13</v>
      </c>
      <c r="N73" s="107" t="n">
        <v>-0.13</v>
      </c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  <c r="AR73" s="103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103"/>
      <c r="BI73" s="103"/>
      <c r="BJ73" s="103"/>
      <c r="BK73" s="103"/>
      <c r="BL73" s="103"/>
      <c r="BM73" s="103"/>
      <c r="BN73" s="103"/>
      <c r="BO73" s="103"/>
      <c r="BP73" s="103"/>
      <c r="BQ73" s="103"/>
      <c r="BR73" s="103"/>
      <c r="BS73" s="103"/>
      <c r="BT73" s="103"/>
      <c r="BU73" s="103"/>
      <c r="BV73" s="103"/>
      <c r="BW73" s="103"/>
      <c r="BX73" s="103"/>
      <c r="BY73" s="103"/>
      <c r="BZ73" s="103"/>
      <c r="CA73" s="103"/>
      <c r="CB73" s="103"/>
      <c r="CC73" s="103"/>
      <c r="CD73" s="103"/>
      <c r="CE73" s="103"/>
      <c r="CF73" s="103"/>
      <c r="CG73" s="103"/>
      <c r="CH73" s="103"/>
      <c r="CI73" s="103"/>
      <c r="CJ73" s="103"/>
      <c r="CK73" s="103"/>
      <c r="CL73" s="103"/>
      <c r="CM73" s="103"/>
      <c r="CN73" s="103"/>
      <c r="CO73" s="103"/>
      <c r="CP73" s="103"/>
      <c r="CQ73" s="103"/>
      <c r="CR73" s="103"/>
      <c r="CS73" s="103"/>
      <c r="CT73" s="103"/>
      <c r="CU73" s="103"/>
      <c r="CV73" s="103"/>
      <c r="CW73" s="103"/>
      <c r="CX73" s="103"/>
      <c r="CY73" s="103"/>
      <c r="CZ73" s="103"/>
      <c r="DA73" s="103"/>
      <c r="DB73" s="103"/>
      <c r="DC73" s="103"/>
      <c r="DD73" s="103"/>
      <c r="DE73" s="103"/>
      <c r="DF73" s="103"/>
      <c r="DG73" s="103"/>
      <c r="DH73" s="103"/>
      <c r="DI73" s="103"/>
      <c r="DJ73" s="103"/>
      <c r="DK73" s="103"/>
      <c r="DL73" s="103"/>
      <c r="DM73" s="103"/>
      <c r="DN73" s="103"/>
      <c r="DO73" s="103"/>
      <c r="DP73" s="103"/>
      <c r="DQ73" s="103"/>
      <c r="DR73" s="103"/>
      <c r="DS73" s="103"/>
      <c r="DT73" s="103"/>
      <c r="DU73" s="103"/>
      <c r="DV73" s="103"/>
      <c r="DW73" s="103"/>
      <c r="DX73" s="103"/>
      <c r="DY73" s="103"/>
      <c r="DZ73" s="103"/>
      <c r="EA73" s="103"/>
      <c r="EB73" s="103"/>
      <c r="EC73" s="103"/>
      <c r="ED73" s="103"/>
      <c r="EE73" s="103"/>
      <c r="EF73" s="103"/>
      <c r="EG73" s="103"/>
      <c r="EH73" s="103"/>
      <c r="EI73" s="103"/>
      <c r="EJ73" s="103"/>
      <c r="EK73" s="103"/>
      <c r="EL73" s="103"/>
      <c r="EM73" s="103"/>
      <c r="EN73" s="103"/>
      <c r="EO73" s="103"/>
      <c r="EP73" s="103"/>
      <c r="EQ73" s="103"/>
      <c r="ER73" s="103"/>
      <c r="ES73" s="103"/>
      <c r="ET73" s="103"/>
      <c r="EU73" s="103"/>
      <c r="EV73" s="103"/>
      <c r="EW73" s="103"/>
      <c r="EX73" s="103"/>
      <c r="EY73" s="103"/>
      <c r="EZ73" s="103"/>
      <c r="FA73" s="103"/>
      <c r="FB73" s="103"/>
      <c r="FC73" s="103"/>
      <c r="FD73" s="103"/>
      <c r="FE73" s="103"/>
      <c r="FF73" s="103"/>
      <c r="FG73" s="103"/>
      <c r="FH73" s="103"/>
      <c r="FI73" s="103"/>
      <c r="FJ73" s="103"/>
      <c r="FK73" s="103"/>
      <c r="FL73" s="103"/>
      <c r="FM73" s="103"/>
      <c r="FN73" s="103"/>
      <c r="FO73" s="103"/>
      <c r="FP73" s="103"/>
      <c r="FQ73" s="103"/>
      <c r="FR73" s="103"/>
      <c r="FS73" s="103"/>
      <c r="FT73" s="103"/>
      <c r="FU73" s="103"/>
      <c r="FV73" s="103"/>
      <c r="FW73" s="103"/>
      <c r="FX73" s="103"/>
      <c r="FY73" s="103"/>
      <c r="FZ73" s="103"/>
      <c r="GA73" s="103"/>
      <c r="GB73" s="103"/>
      <c r="GC73" s="103"/>
      <c r="GD73" s="103"/>
      <c r="GE73" s="103"/>
      <c r="GF73" s="103"/>
      <c r="GG73" s="103"/>
      <c r="GH73" s="103"/>
      <c r="GI73" s="103"/>
      <c r="GJ73" s="103"/>
      <c r="GK73" s="103"/>
      <c r="GL73" s="103"/>
      <c r="GM73" s="103"/>
      <c r="GN73" s="103"/>
      <c r="GO73" s="103"/>
      <c r="GP73" s="103"/>
      <c r="GQ73" s="103"/>
      <c r="GR73" s="103"/>
      <c r="GS73" s="103"/>
      <c r="GT73" s="103"/>
      <c r="GU73" s="103"/>
      <c r="GV73" s="103"/>
      <c r="GW73" s="103"/>
      <c r="GX73" s="103"/>
      <c r="GY73" s="103"/>
      <c r="GZ73" s="103"/>
      <c r="HA73" s="103"/>
      <c r="HB73" s="103"/>
      <c r="HC73" s="103"/>
      <c r="HD73" s="103"/>
      <c r="HE73" s="103"/>
      <c r="HF73" s="103"/>
      <c r="HG73" s="103"/>
      <c r="HH73" s="103"/>
      <c r="HI73" s="103"/>
      <c r="HJ73" s="103"/>
      <c r="HK73" s="103"/>
      <c r="HL73" s="103"/>
      <c r="HM73" s="103"/>
      <c r="HN73" s="103"/>
      <c r="HO73" s="103"/>
      <c r="HP73" s="103"/>
      <c r="HQ73" s="103"/>
      <c r="HR73" s="103"/>
      <c r="HS73" s="103"/>
      <c r="HT73" s="103"/>
      <c r="HU73" s="103"/>
      <c r="HV73" s="103"/>
      <c r="HW73" s="103"/>
      <c r="HX73" s="103"/>
      <c r="HY73" s="103"/>
      <c r="HZ73" s="103"/>
      <c r="IA73" s="103"/>
      <c r="IB73" s="103"/>
      <c r="IC73" s="103"/>
      <c r="ID73" s="103"/>
      <c r="IE73" s="103"/>
      <c r="IF73" s="103"/>
      <c r="IG73" s="103"/>
      <c r="IH73" s="103"/>
      <c r="II73" s="103"/>
      <c r="IJ73" s="103"/>
      <c r="IK73" s="103"/>
      <c r="IL73" s="103"/>
      <c r="IM73" s="103"/>
      <c r="IN73" s="103"/>
      <c r="IO73" s="103"/>
      <c r="IP73" s="103"/>
      <c r="IQ73" s="103"/>
      <c r="IR73" s="103"/>
      <c r="IS73" s="103"/>
      <c r="IT73" s="103"/>
      <c r="IU73" s="103"/>
      <c r="IV73" s="103"/>
      <c r="IW73" s="103"/>
    </row>
    <row r="74" customFormat="false" ht="12.75" hidden="false" customHeight="false" outlineLevel="0" collapsed="false">
      <c r="A74" s="103"/>
      <c r="B74" s="77" t="s">
        <v>95</v>
      </c>
      <c r="C74" s="103"/>
      <c r="D74" s="104"/>
      <c r="E74" s="107" t="n">
        <v>-0.13</v>
      </c>
      <c r="F74" s="107" t="n">
        <v>-0.13</v>
      </c>
      <c r="G74" s="107" t="n">
        <v>-0.13</v>
      </c>
      <c r="H74" s="107" t="n">
        <v>-0.13</v>
      </c>
      <c r="I74" s="107" t="n">
        <v>-0.13</v>
      </c>
      <c r="J74" s="107" t="n">
        <v>-0.13</v>
      </c>
      <c r="K74" s="107" t="n">
        <v>-0.13</v>
      </c>
      <c r="L74" s="107" t="n">
        <v>-0.13</v>
      </c>
      <c r="M74" s="107" t="n">
        <v>-0.13</v>
      </c>
      <c r="N74" s="107" t="n">
        <v>-0.13</v>
      </c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3"/>
      <c r="BS74" s="103"/>
      <c r="BT74" s="103"/>
      <c r="BU74" s="103"/>
      <c r="BV74" s="103"/>
      <c r="BW74" s="103"/>
      <c r="BX74" s="103"/>
      <c r="BY74" s="103"/>
      <c r="BZ74" s="103"/>
      <c r="CA74" s="103"/>
      <c r="CB74" s="103"/>
      <c r="CC74" s="103"/>
      <c r="CD74" s="103"/>
      <c r="CE74" s="103"/>
      <c r="CF74" s="103"/>
      <c r="CG74" s="103"/>
      <c r="CH74" s="103"/>
      <c r="CI74" s="103"/>
      <c r="CJ74" s="103"/>
      <c r="CK74" s="103"/>
      <c r="CL74" s="103"/>
      <c r="CM74" s="103"/>
      <c r="CN74" s="103"/>
      <c r="CO74" s="103"/>
      <c r="CP74" s="103"/>
      <c r="CQ74" s="103"/>
      <c r="CR74" s="103"/>
      <c r="CS74" s="103"/>
      <c r="CT74" s="103"/>
      <c r="CU74" s="103"/>
      <c r="CV74" s="103"/>
      <c r="CW74" s="103"/>
      <c r="CX74" s="103"/>
      <c r="CY74" s="103"/>
      <c r="CZ74" s="103"/>
      <c r="DA74" s="103"/>
      <c r="DB74" s="103"/>
      <c r="DC74" s="103"/>
      <c r="DD74" s="103"/>
      <c r="DE74" s="103"/>
      <c r="DF74" s="103"/>
      <c r="DG74" s="103"/>
      <c r="DH74" s="103"/>
      <c r="DI74" s="103"/>
      <c r="DJ74" s="103"/>
      <c r="DK74" s="103"/>
      <c r="DL74" s="103"/>
      <c r="DM74" s="103"/>
      <c r="DN74" s="103"/>
      <c r="DO74" s="103"/>
      <c r="DP74" s="103"/>
      <c r="DQ74" s="103"/>
      <c r="DR74" s="103"/>
      <c r="DS74" s="103"/>
      <c r="DT74" s="103"/>
      <c r="DU74" s="103"/>
      <c r="DV74" s="103"/>
      <c r="DW74" s="103"/>
      <c r="DX74" s="103"/>
      <c r="DY74" s="103"/>
      <c r="DZ74" s="103"/>
      <c r="EA74" s="103"/>
      <c r="EB74" s="103"/>
      <c r="EC74" s="103"/>
      <c r="ED74" s="103"/>
      <c r="EE74" s="103"/>
      <c r="EF74" s="103"/>
      <c r="EG74" s="103"/>
      <c r="EH74" s="103"/>
      <c r="EI74" s="103"/>
      <c r="EJ74" s="103"/>
      <c r="EK74" s="103"/>
      <c r="EL74" s="103"/>
      <c r="EM74" s="103"/>
      <c r="EN74" s="103"/>
      <c r="EO74" s="103"/>
      <c r="EP74" s="103"/>
      <c r="EQ74" s="103"/>
      <c r="ER74" s="103"/>
      <c r="ES74" s="103"/>
      <c r="ET74" s="103"/>
      <c r="EU74" s="103"/>
      <c r="EV74" s="103"/>
      <c r="EW74" s="103"/>
      <c r="EX74" s="103"/>
      <c r="EY74" s="103"/>
      <c r="EZ74" s="103"/>
      <c r="FA74" s="103"/>
      <c r="FB74" s="103"/>
      <c r="FC74" s="103"/>
      <c r="FD74" s="103"/>
      <c r="FE74" s="103"/>
      <c r="FF74" s="103"/>
      <c r="FG74" s="103"/>
      <c r="FH74" s="103"/>
      <c r="FI74" s="103"/>
      <c r="FJ74" s="103"/>
      <c r="FK74" s="103"/>
      <c r="FL74" s="103"/>
      <c r="FM74" s="103"/>
      <c r="FN74" s="103"/>
      <c r="FO74" s="103"/>
      <c r="FP74" s="103"/>
      <c r="FQ74" s="103"/>
      <c r="FR74" s="103"/>
      <c r="FS74" s="103"/>
      <c r="FT74" s="103"/>
      <c r="FU74" s="103"/>
      <c r="FV74" s="103"/>
      <c r="FW74" s="103"/>
      <c r="FX74" s="103"/>
      <c r="FY74" s="103"/>
      <c r="FZ74" s="103"/>
      <c r="GA74" s="103"/>
      <c r="GB74" s="103"/>
      <c r="GC74" s="103"/>
      <c r="GD74" s="103"/>
      <c r="GE74" s="103"/>
      <c r="GF74" s="103"/>
      <c r="GG74" s="103"/>
      <c r="GH74" s="103"/>
      <c r="GI74" s="103"/>
      <c r="GJ74" s="103"/>
      <c r="GK74" s="103"/>
      <c r="GL74" s="103"/>
      <c r="GM74" s="103"/>
      <c r="GN74" s="103"/>
      <c r="GO74" s="103"/>
      <c r="GP74" s="103"/>
      <c r="GQ74" s="103"/>
      <c r="GR74" s="103"/>
      <c r="GS74" s="103"/>
      <c r="GT74" s="103"/>
      <c r="GU74" s="103"/>
      <c r="GV74" s="103"/>
      <c r="GW74" s="103"/>
      <c r="GX74" s="103"/>
      <c r="GY74" s="103"/>
      <c r="GZ74" s="103"/>
      <c r="HA74" s="103"/>
      <c r="HB74" s="103"/>
      <c r="HC74" s="103"/>
      <c r="HD74" s="103"/>
      <c r="HE74" s="103"/>
      <c r="HF74" s="103"/>
      <c r="HG74" s="103"/>
      <c r="HH74" s="103"/>
      <c r="HI74" s="103"/>
      <c r="HJ74" s="103"/>
      <c r="HK74" s="103"/>
      <c r="HL74" s="103"/>
      <c r="HM74" s="103"/>
      <c r="HN74" s="103"/>
      <c r="HO74" s="103"/>
      <c r="HP74" s="103"/>
      <c r="HQ74" s="103"/>
      <c r="HR74" s="103"/>
      <c r="HS74" s="103"/>
      <c r="HT74" s="103"/>
      <c r="HU74" s="103"/>
      <c r="HV74" s="103"/>
      <c r="HW74" s="103"/>
      <c r="HX74" s="103"/>
      <c r="HY74" s="103"/>
      <c r="HZ74" s="103"/>
      <c r="IA74" s="103"/>
      <c r="IB74" s="103"/>
      <c r="IC74" s="103"/>
      <c r="ID74" s="103"/>
      <c r="IE74" s="103"/>
      <c r="IF74" s="103"/>
      <c r="IG74" s="103"/>
      <c r="IH74" s="103"/>
      <c r="II74" s="103"/>
      <c r="IJ74" s="103"/>
      <c r="IK74" s="103"/>
      <c r="IL74" s="103"/>
      <c r="IM74" s="103"/>
      <c r="IN74" s="103"/>
      <c r="IO74" s="103"/>
      <c r="IP74" s="103"/>
      <c r="IQ74" s="103"/>
      <c r="IR74" s="103"/>
      <c r="IS74" s="103"/>
      <c r="IT74" s="103"/>
      <c r="IU74" s="103"/>
      <c r="IV74" s="103"/>
      <c r="IW74" s="103"/>
    </row>
    <row r="75" customFormat="false" ht="12.75" hidden="false" customHeight="false" outlineLevel="0" collapsed="false">
      <c r="A75" s="103"/>
      <c r="B75" s="77" t="s">
        <v>96</v>
      </c>
      <c r="C75" s="103"/>
      <c r="D75" s="104"/>
      <c r="E75" s="107" t="n">
        <v>-0.13</v>
      </c>
      <c r="F75" s="107" t="n">
        <v>-0.13</v>
      </c>
      <c r="G75" s="107" t="n">
        <v>-0.13</v>
      </c>
      <c r="H75" s="107" t="n">
        <v>-0.13</v>
      </c>
      <c r="I75" s="107" t="n">
        <v>-0.13</v>
      </c>
      <c r="J75" s="107" t="n">
        <v>-0.13</v>
      </c>
      <c r="K75" s="107" t="n">
        <v>-0.13</v>
      </c>
      <c r="L75" s="107" t="n">
        <v>-0.13</v>
      </c>
      <c r="M75" s="107" t="n">
        <v>-0.13</v>
      </c>
      <c r="N75" s="107" t="n">
        <v>-0.13</v>
      </c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  <c r="BN75" s="103"/>
      <c r="BO75" s="103"/>
      <c r="BP75" s="103"/>
      <c r="BQ75" s="103"/>
      <c r="BR75" s="103"/>
      <c r="BS75" s="103"/>
      <c r="BT75" s="103"/>
      <c r="BU75" s="103"/>
      <c r="BV75" s="103"/>
      <c r="BW75" s="103"/>
      <c r="BX75" s="103"/>
      <c r="BY75" s="103"/>
      <c r="BZ75" s="103"/>
      <c r="CA75" s="103"/>
      <c r="CB75" s="103"/>
      <c r="CC75" s="103"/>
      <c r="CD75" s="103"/>
      <c r="CE75" s="103"/>
      <c r="CF75" s="103"/>
      <c r="CG75" s="103"/>
      <c r="CH75" s="103"/>
      <c r="CI75" s="103"/>
      <c r="CJ75" s="103"/>
      <c r="CK75" s="103"/>
      <c r="CL75" s="103"/>
      <c r="CM75" s="103"/>
      <c r="CN75" s="103"/>
      <c r="CO75" s="103"/>
      <c r="CP75" s="103"/>
      <c r="CQ75" s="103"/>
      <c r="CR75" s="103"/>
      <c r="CS75" s="103"/>
      <c r="CT75" s="103"/>
      <c r="CU75" s="103"/>
      <c r="CV75" s="103"/>
      <c r="CW75" s="103"/>
      <c r="CX75" s="103"/>
      <c r="CY75" s="103"/>
      <c r="CZ75" s="103"/>
      <c r="DA75" s="103"/>
      <c r="DB75" s="103"/>
      <c r="DC75" s="103"/>
      <c r="DD75" s="103"/>
      <c r="DE75" s="103"/>
      <c r="DF75" s="103"/>
      <c r="DG75" s="103"/>
      <c r="DH75" s="103"/>
      <c r="DI75" s="103"/>
      <c r="DJ75" s="103"/>
      <c r="DK75" s="103"/>
      <c r="DL75" s="103"/>
      <c r="DM75" s="103"/>
      <c r="DN75" s="103"/>
      <c r="DO75" s="103"/>
      <c r="DP75" s="103"/>
      <c r="DQ75" s="103"/>
      <c r="DR75" s="103"/>
      <c r="DS75" s="103"/>
      <c r="DT75" s="103"/>
      <c r="DU75" s="103"/>
      <c r="DV75" s="103"/>
      <c r="DW75" s="103"/>
      <c r="DX75" s="103"/>
      <c r="DY75" s="103"/>
      <c r="DZ75" s="103"/>
      <c r="EA75" s="103"/>
      <c r="EB75" s="103"/>
      <c r="EC75" s="103"/>
      <c r="ED75" s="103"/>
      <c r="EE75" s="103"/>
      <c r="EF75" s="103"/>
      <c r="EG75" s="103"/>
      <c r="EH75" s="103"/>
      <c r="EI75" s="103"/>
      <c r="EJ75" s="103"/>
      <c r="EK75" s="103"/>
      <c r="EL75" s="103"/>
      <c r="EM75" s="103"/>
      <c r="EN75" s="103"/>
      <c r="EO75" s="103"/>
      <c r="EP75" s="103"/>
      <c r="EQ75" s="103"/>
      <c r="ER75" s="103"/>
      <c r="ES75" s="103"/>
      <c r="ET75" s="103"/>
      <c r="EU75" s="103"/>
      <c r="EV75" s="103"/>
      <c r="EW75" s="103"/>
      <c r="EX75" s="103"/>
      <c r="EY75" s="103"/>
      <c r="EZ75" s="103"/>
      <c r="FA75" s="103"/>
      <c r="FB75" s="103"/>
      <c r="FC75" s="103"/>
      <c r="FD75" s="103"/>
      <c r="FE75" s="103"/>
      <c r="FF75" s="103"/>
      <c r="FG75" s="103"/>
      <c r="FH75" s="103"/>
      <c r="FI75" s="103"/>
      <c r="FJ75" s="103"/>
      <c r="FK75" s="103"/>
      <c r="FL75" s="103"/>
      <c r="FM75" s="103"/>
      <c r="FN75" s="103"/>
      <c r="FO75" s="103"/>
      <c r="FP75" s="103"/>
      <c r="FQ75" s="103"/>
      <c r="FR75" s="103"/>
      <c r="FS75" s="103"/>
      <c r="FT75" s="103"/>
      <c r="FU75" s="103"/>
      <c r="FV75" s="103"/>
      <c r="FW75" s="103"/>
      <c r="FX75" s="103"/>
      <c r="FY75" s="103"/>
      <c r="FZ75" s="103"/>
      <c r="GA75" s="103"/>
      <c r="GB75" s="103"/>
      <c r="GC75" s="103"/>
      <c r="GD75" s="103"/>
      <c r="GE75" s="103"/>
      <c r="GF75" s="103"/>
      <c r="GG75" s="103"/>
      <c r="GH75" s="103"/>
      <c r="GI75" s="103"/>
      <c r="GJ75" s="103"/>
      <c r="GK75" s="103"/>
      <c r="GL75" s="103"/>
      <c r="GM75" s="103"/>
      <c r="GN75" s="103"/>
      <c r="GO75" s="103"/>
      <c r="GP75" s="103"/>
      <c r="GQ75" s="103"/>
      <c r="GR75" s="103"/>
      <c r="GS75" s="103"/>
      <c r="GT75" s="103"/>
      <c r="GU75" s="103"/>
      <c r="GV75" s="103"/>
      <c r="GW75" s="103"/>
      <c r="GX75" s="103"/>
      <c r="GY75" s="103"/>
      <c r="GZ75" s="103"/>
      <c r="HA75" s="103"/>
      <c r="HB75" s="103"/>
      <c r="HC75" s="103"/>
      <c r="HD75" s="103"/>
      <c r="HE75" s="103"/>
      <c r="HF75" s="103"/>
      <c r="HG75" s="103"/>
      <c r="HH75" s="103"/>
      <c r="HI75" s="103"/>
      <c r="HJ75" s="103"/>
      <c r="HK75" s="103"/>
      <c r="HL75" s="103"/>
      <c r="HM75" s="103"/>
      <c r="HN75" s="103"/>
      <c r="HO75" s="103"/>
      <c r="HP75" s="103"/>
      <c r="HQ75" s="103"/>
      <c r="HR75" s="103"/>
      <c r="HS75" s="103"/>
      <c r="HT75" s="103"/>
      <c r="HU75" s="103"/>
      <c r="HV75" s="103"/>
      <c r="HW75" s="103"/>
      <c r="HX75" s="103"/>
      <c r="HY75" s="103"/>
      <c r="HZ75" s="103"/>
      <c r="IA75" s="103"/>
      <c r="IB75" s="103"/>
      <c r="IC75" s="103"/>
      <c r="ID75" s="103"/>
      <c r="IE75" s="103"/>
      <c r="IF75" s="103"/>
      <c r="IG75" s="103"/>
      <c r="IH75" s="103"/>
      <c r="II75" s="103"/>
      <c r="IJ75" s="103"/>
      <c r="IK75" s="103"/>
      <c r="IL75" s="103"/>
      <c r="IM75" s="103"/>
      <c r="IN75" s="103"/>
      <c r="IO75" s="103"/>
      <c r="IP75" s="103"/>
      <c r="IQ75" s="103"/>
      <c r="IR75" s="103"/>
      <c r="IS75" s="103"/>
      <c r="IT75" s="103"/>
      <c r="IU75" s="103"/>
      <c r="IV75" s="103"/>
      <c r="IW75" s="103"/>
    </row>
    <row r="76" customFormat="false" ht="12.75" hidden="false" customHeight="false" outlineLevel="0" collapsed="false">
      <c r="A76" s="103"/>
      <c r="B76" s="77" t="s">
        <v>97</v>
      </c>
      <c r="C76" s="103"/>
      <c r="D76" s="104"/>
      <c r="E76" s="107" t="n">
        <v>-0.13</v>
      </c>
      <c r="F76" s="107" t="n">
        <v>-0.13</v>
      </c>
      <c r="G76" s="107" t="n">
        <v>-0.13</v>
      </c>
      <c r="H76" s="107" t="n">
        <v>-0.13</v>
      </c>
      <c r="I76" s="107" t="n">
        <v>-0.13</v>
      </c>
      <c r="J76" s="107" t="n">
        <v>-0.13</v>
      </c>
      <c r="K76" s="107" t="n">
        <v>-0.13</v>
      </c>
      <c r="L76" s="107" t="n">
        <v>-0.13</v>
      </c>
      <c r="M76" s="107" t="n">
        <v>-0.13</v>
      </c>
      <c r="N76" s="107" t="n">
        <v>-0.13</v>
      </c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103"/>
      <c r="BT76" s="103"/>
      <c r="BU76" s="103"/>
      <c r="BV76" s="103"/>
      <c r="BW76" s="103"/>
      <c r="BX76" s="103"/>
      <c r="BY76" s="103"/>
      <c r="BZ76" s="103"/>
      <c r="CA76" s="103"/>
      <c r="CB76" s="103"/>
      <c r="CC76" s="103"/>
      <c r="CD76" s="103"/>
      <c r="CE76" s="103"/>
      <c r="CF76" s="103"/>
      <c r="CG76" s="103"/>
      <c r="CH76" s="103"/>
      <c r="CI76" s="103"/>
      <c r="CJ76" s="103"/>
      <c r="CK76" s="103"/>
      <c r="CL76" s="103"/>
      <c r="CM76" s="103"/>
      <c r="CN76" s="103"/>
      <c r="CO76" s="103"/>
      <c r="CP76" s="103"/>
      <c r="CQ76" s="103"/>
      <c r="CR76" s="103"/>
      <c r="CS76" s="103"/>
      <c r="CT76" s="103"/>
      <c r="CU76" s="103"/>
      <c r="CV76" s="103"/>
      <c r="CW76" s="103"/>
      <c r="CX76" s="103"/>
      <c r="CY76" s="103"/>
      <c r="CZ76" s="103"/>
      <c r="DA76" s="103"/>
      <c r="DB76" s="103"/>
      <c r="DC76" s="103"/>
      <c r="DD76" s="103"/>
      <c r="DE76" s="103"/>
      <c r="DF76" s="103"/>
      <c r="DG76" s="103"/>
      <c r="DH76" s="103"/>
      <c r="DI76" s="103"/>
      <c r="DJ76" s="103"/>
      <c r="DK76" s="103"/>
      <c r="DL76" s="103"/>
      <c r="DM76" s="103"/>
      <c r="DN76" s="103"/>
      <c r="DO76" s="103"/>
      <c r="DP76" s="103"/>
      <c r="DQ76" s="103"/>
      <c r="DR76" s="103"/>
      <c r="DS76" s="103"/>
      <c r="DT76" s="103"/>
      <c r="DU76" s="103"/>
      <c r="DV76" s="103"/>
      <c r="DW76" s="103"/>
      <c r="DX76" s="103"/>
      <c r="DY76" s="103"/>
      <c r="DZ76" s="103"/>
      <c r="EA76" s="103"/>
      <c r="EB76" s="103"/>
      <c r="EC76" s="103"/>
      <c r="ED76" s="103"/>
      <c r="EE76" s="103"/>
      <c r="EF76" s="103"/>
      <c r="EG76" s="103"/>
      <c r="EH76" s="103"/>
      <c r="EI76" s="103"/>
      <c r="EJ76" s="103"/>
      <c r="EK76" s="103"/>
      <c r="EL76" s="103"/>
      <c r="EM76" s="103"/>
      <c r="EN76" s="103"/>
      <c r="EO76" s="103"/>
      <c r="EP76" s="103"/>
      <c r="EQ76" s="103"/>
      <c r="ER76" s="103"/>
      <c r="ES76" s="103"/>
      <c r="ET76" s="103"/>
      <c r="EU76" s="103"/>
      <c r="EV76" s="103"/>
      <c r="EW76" s="103"/>
      <c r="EX76" s="103"/>
      <c r="EY76" s="103"/>
      <c r="EZ76" s="103"/>
      <c r="FA76" s="103"/>
      <c r="FB76" s="103"/>
      <c r="FC76" s="103"/>
      <c r="FD76" s="103"/>
      <c r="FE76" s="103"/>
      <c r="FF76" s="103"/>
      <c r="FG76" s="103"/>
      <c r="FH76" s="103"/>
      <c r="FI76" s="103"/>
      <c r="FJ76" s="103"/>
      <c r="FK76" s="103"/>
      <c r="FL76" s="103"/>
      <c r="FM76" s="103"/>
      <c r="FN76" s="103"/>
      <c r="FO76" s="103"/>
      <c r="FP76" s="103"/>
      <c r="FQ76" s="103"/>
      <c r="FR76" s="103"/>
      <c r="FS76" s="103"/>
      <c r="FT76" s="103"/>
      <c r="FU76" s="103"/>
      <c r="FV76" s="103"/>
      <c r="FW76" s="103"/>
      <c r="FX76" s="103"/>
      <c r="FY76" s="103"/>
      <c r="FZ76" s="103"/>
      <c r="GA76" s="103"/>
      <c r="GB76" s="103"/>
      <c r="GC76" s="103"/>
      <c r="GD76" s="103"/>
      <c r="GE76" s="103"/>
      <c r="GF76" s="103"/>
      <c r="GG76" s="103"/>
      <c r="GH76" s="103"/>
      <c r="GI76" s="103"/>
      <c r="GJ76" s="103"/>
      <c r="GK76" s="103"/>
      <c r="GL76" s="103"/>
      <c r="GM76" s="103"/>
      <c r="GN76" s="103"/>
      <c r="GO76" s="103"/>
      <c r="GP76" s="103"/>
      <c r="GQ76" s="103"/>
      <c r="GR76" s="103"/>
      <c r="GS76" s="103"/>
      <c r="GT76" s="103"/>
      <c r="GU76" s="103"/>
      <c r="GV76" s="103"/>
      <c r="GW76" s="103"/>
      <c r="GX76" s="103"/>
      <c r="GY76" s="103"/>
      <c r="GZ76" s="103"/>
      <c r="HA76" s="103"/>
      <c r="HB76" s="103"/>
      <c r="HC76" s="103"/>
      <c r="HD76" s="103"/>
      <c r="HE76" s="103"/>
      <c r="HF76" s="103"/>
      <c r="HG76" s="103"/>
      <c r="HH76" s="103"/>
      <c r="HI76" s="103"/>
      <c r="HJ76" s="103"/>
      <c r="HK76" s="103"/>
      <c r="HL76" s="103"/>
      <c r="HM76" s="103"/>
      <c r="HN76" s="103"/>
      <c r="HO76" s="103"/>
      <c r="HP76" s="103"/>
      <c r="HQ76" s="103"/>
      <c r="HR76" s="103"/>
      <c r="HS76" s="103"/>
      <c r="HT76" s="103"/>
      <c r="HU76" s="103"/>
      <c r="HV76" s="103"/>
      <c r="HW76" s="103"/>
      <c r="HX76" s="103"/>
      <c r="HY76" s="103"/>
      <c r="HZ76" s="103"/>
      <c r="IA76" s="103"/>
      <c r="IB76" s="103"/>
      <c r="IC76" s="103"/>
      <c r="ID76" s="103"/>
      <c r="IE76" s="103"/>
      <c r="IF76" s="103"/>
      <c r="IG76" s="103"/>
      <c r="IH76" s="103"/>
      <c r="II76" s="103"/>
      <c r="IJ76" s="103"/>
      <c r="IK76" s="103"/>
      <c r="IL76" s="103"/>
      <c r="IM76" s="103"/>
      <c r="IN76" s="103"/>
      <c r="IO76" s="103"/>
      <c r="IP76" s="103"/>
      <c r="IQ76" s="103"/>
      <c r="IR76" s="103"/>
      <c r="IS76" s="103"/>
      <c r="IT76" s="103"/>
      <c r="IU76" s="103"/>
      <c r="IV76" s="103"/>
      <c r="IW76" s="103"/>
    </row>
    <row r="77" customFormat="false" ht="12.75" hidden="false" customHeight="false" outlineLevel="0" collapsed="false">
      <c r="A77" s="103"/>
      <c r="B77" s="77" t="s">
        <v>98</v>
      </c>
      <c r="C77" s="103"/>
      <c r="D77" s="104"/>
      <c r="E77" s="107" t="n">
        <v>-0.13</v>
      </c>
      <c r="F77" s="107" t="n">
        <v>-0.13</v>
      </c>
      <c r="G77" s="107" t="n">
        <v>-0.13</v>
      </c>
      <c r="H77" s="107" t="n">
        <v>-0.13</v>
      </c>
      <c r="I77" s="107" t="n">
        <v>-0.13</v>
      </c>
      <c r="J77" s="107" t="n">
        <v>-0.13</v>
      </c>
      <c r="K77" s="107" t="n">
        <v>-0.13</v>
      </c>
      <c r="L77" s="107" t="n">
        <v>-0.13</v>
      </c>
      <c r="M77" s="107" t="n">
        <v>-0.13</v>
      </c>
      <c r="N77" s="107" t="n">
        <v>-0.13</v>
      </c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  <c r="BY77" s="103"/>
      <c r="BZ77" s="103"/>
      <c r="CA77" s="103"/>
      <c r="CB77" s="103"/>
      <c r="CC77" s="103"/>
      <c r="CD77" s="103"/>
      <c r="CE77" s="103"/>
      <c r="CF77" s="103"/>
      <c r="CG77" s="103"/>
      <c r="CH77" s="103"/>
      <c r="CI77" s="103"/>
      <c r="CJ77" s="103"/>
      <c r="CK77" s="103"/>
      <c r="CL77" s="103"/>
      <c r="CM77" s="103"/>
      <c r="CN77" s="103"/>
      <c r="CO77" s="103"/>
      <c r="CP77" s="103"/>
      <c r="CQ77" s="103"/>
      <c r="CR77" s="103"/>
      <c r="CS77" s="103"/>
      <c r="CT77" s="103"/>
      <c r="CU77" s="103"/>
      <c r="CV77" s="103"/>
      <c r="CW77" s="103"/>
      <c r="CX77" s="103"/>
      <c r="CY77" s="103"/>
      <c r="CZ77" s="103"/>
      <c r="DA77" s="103"/>
      <c r="DB77" s="103"/>
      <c r="DC77" s="103"/>
      <c r="DD77" s="103"/>
      <c r="DE77" s="103"/>
      <c r="DF77" s="103"/>
      <c r="DG77" s="103"/>
      <c r="DH77" s="103"/>
      <c r="DI77" s="103"/>
      <c r="DJ77" s="103"/>
      <c r="DK77" s="103"/>
      <c r="DL77" s="103"/>
      <c r="DM77" s="103"/>
      <c r="DN77" s="103"/>
      <c r="DO77" s="103"/>
      <c r="DP77" s="103"/>
      <c r="DQ77" s="103"/>
      <c r="DR77" s="103"/>
      <c r="DS77" s="103"/>
      <c r="DT77" s="103"/>
      <c r="DU77" s="103"/>
      <c r="DV77" s="103"/>
      <c r="DW77" s="103"/>
      <c r="DX77" s="103"/>
      <c r="DY77" s="103"/>
      <c r="DZ77" s="103"/>
      <c r="EA77" s="103"/>
      <c r="EB77" s="103"/>
      <c r="EC77" s="103"/>
      <c r="ED77" s="103"/>
      <c r="EE77" s="103"/>
      <c r="EF77" s="103"/>
      <c r="EG77" s="103"/>
      <c r="EH77" s="103"/>
      <c r="EI77" s="103"/>
      <c r="EJ77" s="103"/>
      <c r="EK77" s="103"/>
      <c r="EL77" s="103"/>
      <c r="EM77" s="103"/>
      <c r="EN77" s="103"/>
      <c r="EO77" s="103"/>
      <c r="EP77" s="103"/>
      <c r="EQ77" s="103"/>
      <c r="ER77" s="103"/>
      <c r="ES77" s="103"/>
      <c r="ET77" s="103"/>
      <c r="EU77" s="103"/>
      <c r="EV77" s="103"/>
      <c r="EW77" s="103"/>
      <c r="EX77" s="103"/>
      <c r="EY77" s="103"/>
      <c r="EZ77" s="103"/>
      <c r="FA77" s="103"/>
      <c r="FB77" s="103"/>
      <c r="FC77" s="103"/>
      <c r="FD77" s="103"/>
      <c r="FE77" s="103"/>
      <c r="FF77" s="103"/>
      <c r="FG77" s="103"/>
      <c r="FH77" s="103"/>
      <c r="FI77" s="103"/>
      <c r="FJ77" s="103"/>
      <c r="FK77" s="103"/>
      <c r="FL77" s="103"/>
      <c r="FM77" s="103"/>
      <c r="FN77" s="103"/>
      <c r="FO77" s="103"/>
      <c r="FP77" s="103"/>
      <c r="FQ77" s="103"/>
      <c r="FR77" s="103"/>
      <c r="FS77" s="103"/>
      <c r="FT77" s="103"/>
      <c r="FU77" s="103"/>
      <c r="FV77" s="103"/>
      <c r="FW77" s="103"/>
      <c r="FX77" s="103"/>
      <c r="FY77" s="103"/>
      <c r="FZ77" s="103"/>
      <c r="GA77" s="103"/>
      <c r="GB77" s="103"/>
      <c r="GC77" s="103"/>
      <c r="GD77" s="103"/>
      <c r="GE77" s="103"/>
      <c r="GF77" s="103"/>
      <c r="GG77" s="103"/>
      <c r="GH77" s="103"/>
      <c r="GI77" s="103"/>
      <c r="GJ77" s="103"/>
      <c r="GK77" s="103"/>
      <c r="GL77" s="103"/>
      <c r="GM77" s="103"/>
      <c r="GN77" s="103"/>
      <c r="GO77" s="103"/>
      <c r="GP77" s="103"/>
      <c r="GQ77" s="103"/>
      <c r="GR77" s="103"/>
      <c r="GS77" s="103"/>
      <c r="GT77" s="103"/>
      <c r="GU77" s="103"/>
      <c r="GV77" s="103"/>
      <c r="GW77" s="103"/>
      <c r="GX77" s="103"/>
      <c r="GY77" s="103"/>
      <c r="GZ77" s="103"/>
      <c r="HA77" s="103"/>
      <c r="HB77" s="103"/>
      <c r="HC77" s="103"/>
      <c r="HD77" s="103"/>
      <c r="HE77" s="103"/>
      <c r="HF77" s="103"/>
      <c r="HG77" s="103"/>
      <c r="HH77" s="103"/>
      <c r="HI77" s="103"/>
      <c r="HJ77" s="103"/>
      <c r="HK77" s="103"/>
      <c r="HL77" s="103"/>
      <c r="HM77" s="103"/>
      <c r="HN77" s="103"/>
      <c r="HO77" s="103"/>
      <c r="HP77" s="103"/>
      <c r="HQ77" s="103"/>
      <c r="HR77" s="103"/>
      <c r="HS77" s="103"/>
      <c r="HT77" s="103"/>
      <c r="HU77" s="103"/>
      <c r="HV77" s="103"/>
      <c r="HW77" s="103"/>
      <c r="HX77" s="103"/>
      <c r="HY77" s="103"/>
      <c r="HZ77" s="103"/>
      <c r="IA77" s="103"/>
      <c r="IB77" s="103"/>
      <c r="IC77" s="103"/>
      <c r="ID77" s="103"/>
      <c r="IE77" s="103"/>
      <c r="IF77" s="103"/>
      <c r="IG77" s="103"/>
      <c r="IH77" s="103"/>
      <c r="II77" s="103"/>
      <c r="IJ77" s="103"/>
      <c r="IK77" s="103"/>
      <c r="IL77" s="103"/>
      <c r="IM77" s="103"/>
      <c r="IN77" s="103"/>
      <c r="IO77" s="103"/>
      <c r="IP77" s="103"/>
      <c r="IQ77" s="103"/>
      <c r="IR77" s="103"/>
      <c r="IS77" s="103"/>
      <c r="IT77" s="103"/>
      <c r="IU77" s="103"/>
      <c r="IV77" s="103"/>
      <c r="IW77" s="103"/>
    </row>
    <row r="78" customFormat="false" ht="12.75" hidden="false" customHeight="false" outlineLevel="0" collapsed="false">
      <c r="A78" s="103"/>
      <c r="C78" s="103"/>
      <c r="D78" s="104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3"/>
      <c r="BZ78" s="103"/>
      <c r="CA78" s="103"/>
      <c r="CB78" s="103"/>
      <c r="CC78" s="103"/>
      <c r="CD78" s="103"/>
      <c r="CE78" s="103"/>
      <c r="CF78" s="103"/>
      <c r="CG78" s="103"/>
      <c r="CH78" s="103"/>
      <c r="CI78" s="103"/>
      <c r="CJ78" s="103"/>
      <c r="CK78" s="103"/>
      <c r="CL78" s="103"/>
      <c r="CM78" s="103"/>
      <c r="CN78" s="103"/>
      <c r="CO78" s="103"/>
      <c r="CP78" s="103"/>
      <c r="CQ78" s="103"/>
      <c r="CR78" s="103"/>
      <c r="CS78" s="103"/>
      <c r="CT78" s="103"/>
      <c r="CU78" s="103"/>
      <c r="CV78" s="103"/>
      <c r="CW78" s="103"/>
      <c r="CX78" s="103"/>
      <c r="CY78" s="103"/>
      <c r="CZ78" s="103"/>
      <c r="DA78" s="103"/>
      <c r="DB78" s="103"/>
      <c r="DC78" s="103"/>
      <c r="DD78" s="103"/>
      <c r="DE78" s="103"/>
      <c r="DF78" s="103"/>
      <c r="DG78" s="103"/>
      <c r="DH78" s="103"/>
      <c r="DI78" s="103"/>
      <c r="DJ78" s="103"/>
      <c r="DK78" s="103"/>
      <c r="DL78" s="103"/>
      <c r="DM78" s="103"/>
      <c r="DN78" s="103"/>
      <c r="DO78" s="103"/>
      <c r="DP78" s="103"/>
      <c r="DQ78" s="103"/>
      <c r="DR78" s="103"/>
      <c r="DS78" s="103"/>
      <c r="DT78" s="103"/>
      <c r="DU78" s="103"/>
      <c r="DV78" s="103"/>
      <c r="DW78" s="103"/>
      <c r="DX78" s="103"/>
      <c r="DY78" s="103"/>
      <c r="DZ78" s="103"/>
      <c r="EA78" s="103"/>
      <c r="EB78" s="103"/>
      <c r="EC78" s="103"/>
      <c r="ED78" s="103"/>
      <c r="EE78" s="103"/>
      <c r="EF78" s="103"/>
      <c r="EG78" s="103"/>
      <c r="EH78" s="103"/>
      <c r="EI78" s="103"/>
      <c r="EJ78" s="103"/>
      <c r="EK78" s="103"/>
      <c r="EL78" s="103"/>
      <c r="EM78" s="103"/>
      <c r="EN78" s="103"/>
      <c r="EO78" s="103"/>
      <c r="EP78" s="103"/>
      <c r="EQ78" s="103"/>
      <c r="ER78" s="103"/>
      <c r="ES78" s="103"/>
      <c r="ET78" s="103"/>
      <c r="EU78" s="103"/>
      <c r="EV78" s="103"/>
      <c r="EW78" s="103"/>
      <c r="EX78" s="103"/>
      <c r="EY78" s="103"/>
      <c r="EZ78" s="103"/>
      <c r="FA78" s="103"/>
      <c r="FB78" s="103"/>
      <c r="FC78" s="103"/>
      <c r="FD78" s="103"/>
      <c r="FE78" s="103"/>
      <c r="FF78" s="103"/>
      <c r="FG78" s="103"/>
      <c r="FH78" s="103"/>
      <c r="FI78" s="103"/>
      <c r="FJ78" s="103"/>
      <c r="FK78" s="103"/>
      <c r="FL78" s="103"/>
      <c r="FM78" s="103"/>
      <c r="FN78" s="103"/>
      <c r="FO78" s="103"/>
      <c r="FP78" s="103"/>
      <c r="FQ78" s="103"/>
      <c r="FR78" s="103"/>
      <c r="FS78" s="103"/>
      <c r="FT78" s="103"/>
      <c r="FU78" s="103"/>
      <c r="FV78" s="103"/>
      <c r="FW78" s="103"/>
      <c r="FX78" s="103"/>
      <c r="FY78" s="103"/>
      <c r="FZ78" s="103"/>
      <c r="GA78" s="103"/>
      <c r="GB78" s="103"/>
      <c r="GC78" s="103"/>
      <c r="GD78" s="103"/>
      <c r="GE78" s="103"/>
      <c r="GF78" s="103"/>
      <c r="GG78" s="103"/>
      <c r="GH78" s="103"/>
      <c r="GI78" s="103"/>
      <c r="GJ78" s="103"/>
      <c r="GK78" s="103"/>
      <c r="GL78" s="103"/>
      <c r="GM78" s="103"/>
      <c r="GN78" s="103"/>
      <c r="GO78" s="103"/>
      <c r="GP78" s="103"/>
      <c r="GQ78" s="103"/>
      <c r="GR78" s="103"/>
      <c r="GS78" s="103"/>
      <c r="GT78" s="103"/>
      <c r="GU78" s="103"/>
      <c r="GV78" s="103"/>
      <c r="GW78" s="103"/>
      <c r="GX78" s="103"/>
      <c r="GY78" s="103"/>
      <c r="GZ78" s="103"/>
      <c r="HA78" s="103"/>
      <c r="HB78" s="103"/>
      <c r="HC78" s="103"/>
      <c r="HD78" s="103"/>
      <c r="HE78" s="103"/>
      <c r="HF78" s="103"/>
      <c r="HG78" s="103"/>
      <c r="HH78" s="103"/>
      <c r="HI78" s="103"/>
      <c r="HJ78" s="103"/>
      <c r="HK78" s="103"/>
      <c r="HL78" s="103"/>
      <c r="HM78" s="103"/>
      <c r="HN78" s="103"/>
      <c r="HO78" s="103"/>
      <c r="HP78" s="103"/>
      <c r="HQ78" s="103"/>
      <c r="HR78" s="103"/>
      <c r="HS78" s="103"/>
      <c r="HT78" s="103"/>
      <c r="HU78" s="103"/>
      <c r="HV78" s="103"/>
      <c r="HW78" s="103"/>
      <c r="HX78" s="103"/>
      <c r="HY78" s="103"/>
      <c r="HZ78" s="103"/>
      <c r="IA78" s="103"/>
      <c r="IB78" s="103"/>
      <c r="IC78" s="103"/>
      <c r="ID78" s="103"/>
      <c r="IE78" s="103"/>
      <c r="IF78" s="103"/>
      <c r="IG78" s="103"/>
      <c r="IH78" s="103"/>
      <c r="II78" s="103"/>
      <c r="IJ78" s="103"/>
      <c r="IK78" s="103"/>
      <c r="IL78" s="103"/>
      <c r="IM78" s="103"/>
      <c r="IN78" s="103"/>
      <c r="IO78" s="103"/>
      <c r="IP78" s="103"/>
      <c r="IQ78" s="103"/>
      <c r="IR78" s="103"/>
      <c r="IS78" s="103"/>
      <c r="IT78" s="103"/>
      <c r="IU78" s="103"/>
      <c r="IV78" s="103"/>
      <c r="IW78" s="103"/>
    </row>
    <row r="79" customFormat="false" ht="12.75" hidden="false" customHeight="false" outlineLevel="0" collapsed="false">
      <c r="A79" s="103"/>
      <c r="C79" s="103"/>
      <c r="D79" s="104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3"/>
      <c r="BT79" s="103"/>
      <c r="BU79" s="103"/>
      <c r="BV79" s="103"/>
      <c r="BW79" s="103"/>
      <c r="BX79" s="103"/>
      <c r="BY79" s="103"/>
      <c r="BZ79" s="103"/>
      <c r="CA79" s="103"/>
      <c r="CB79" s="103"/>
      <c r="CC79" s="103"/>
      <c r="CD79" s="103"/>
      <c r="CE79" s="103"/>
      <c r="CF79" s="103"/>
      <c r="CG79" s="103"/>
      <c r="CH79" s="103"/>
      <c r="CI79" s="103"/>
      <c r="CJ79" s="103"/>
      <c r="CK79" s="103"/>
      <c r="CL79" s="103"/>
      <c r="CM79" s="103"/>
      <c r="CN79" s="103"/>
      <c r="CO79" s="103"/>
      <c r="CP79" s="103"/>
      <c r="CQ79" s="103"/>
      <c r="CR79" s="103"/>
      <c r="CS79" s="103"/>
      <c r="CT79" s="103"/>
      <c r="CU79" s="103"/>
      <c r="CV79" s="103"/>
      <c r="CW79" s="103"/>
      <c r="CX79" s="103"/>
      <c r="CY79" s="103"/>
      <c r="CZ79" s="103"/>
      <c r="DA79" s="103"/>
      <c r="DB79" s="103"/>
      <c r="DC79" s="103"/>
      <c r="DD79" s="103"/>
      <c r="DE79" s="103"/>
      <c r="DF79" s="103"/>
      <c r="DG79" s="103"/>
      <c r="DH79" s="103"/>
      <c r="DI79" s="103"/>
      <c r="DJ79" s="103"/>
      <c r="DK79" s="103"/>
      <c r="DL79" s="103"/>
      <c r="DM79" s="103"/>
      <c r="DN79" s="103"/>
      <c r="DO79" s="103"/>
      <c r="DP79" s="103"/>
      <c r="DQ79" s="103"/>
      <c r="DR79" s="103"/>
      <c r="DS79" s="103"/>
      <c r="DT79" s="103"/>
      <c r="DU79" s="103"/>
      <c r="DV79" s="103"/>
      <c r="DW79" s="103"/>
      <c r="DX79" s="103"/>
      <c r="DY79" s="103"/>
      <c r="DZ79" s="103"/>
      <c r="EA79" s="103"/>
      <c r="EB79" s="103"/>
      <c r="EC79" s="103"/>
      <c r="ED79" s="103"/>
      <c r="EE79" s="103"/>
      <c r="EF79" s="103"/>
      <c r="EG79" s="103"/>
      <c r="EH79" s="103"/>
      <c r="EI79" s="103"/>
      <c r="EJ79" s="103"/>
      <c r="EK79" s="103"/>
      <c r="EL79" s="103"/>
      <c r="EM79" s="103"/>
      <c r="EN79" s="103"/>
      <c r="EO79" s="103"/>
      <c r="EP79" s="103"/>
      <c r="EQ79" s="103"/>
      <c r="ER79" s="103"/>
      <c r="ES79" s="103"/>
      <c r="ET79" s="103"/>
      <c r="EU79" s="103"/>
      <c r="EV79" s="103"/>
      <c r="EW79" s="103"/>
      <c r="EX79" s="103"/>
      <c r="EY79" s="103"/>
      <c r="EZ79" s="103"/>
      <c r="FA79" s="103"/>
      <c r="FB79" s="103"/>
      <c r="FC79" s="103"/>
      <c r="FD79" s="103"/>
      <c r="FE79" s="103"/>
      <c r="FF79" s="103"/>
      <c r="FG79" s="103"/>
      <c r="FH79" s="103"/>
      <c r="FI79" s="103"/>
      <c r="FJ79" s="103"/>
      <c r="FK79" s="103"/>
      <c r="FL79" s="103"/>
      <c r="FM79" s="103"/>
      <c r="FN79" s="103"/>
      <c r="FO79" s="103"/>
      <c r="FP79" s="103"/>
      <c r="FQ79" s="103"/>
      <c r="FR79" s="103"/>
      <c r="FS79" s="103"/>
      <c r="FT79" s="103"/>
      <c r="FU79" s="103"/>
      <c r="FV79" s="103"/>
      <c r="FW79" s="103"/>
      <c r="FX79" s="103"/>
      <c r="FY79" s="103"/>
      <c r="FZ79" s="103"/>
      <c r="GA79" s="103"/>
      <c r="GB79" s="103"/>
      <c r="GC79" s="103"/>
      <c r="GD79" s="103"/>
      <c r="GE79" s="103"/>
      <c r="GF79" s="103"/>
      <c r="GG79" s="103"/>
      <c r="GH79" s="103"/>
      <c r="GI79" s="103"/>
      <c r="GJ79" s="103"/>
      <c r="GK79" s="103"/>
      <c r="GL79" s="103"/>
      <c r="GM79" s="103"/>
      <c r="GN79" s="103"/>
      <c r="GO79" s="103"/>
      <c r="GP79" s="103"/>
      <c r="GQ79" s="103"/>
      <c r="GR79" s="103"/>
      <c r="GS79" s="103"/>
      <c r="GT79" s="103"/>
      <c r="GU79" s="103"/>
      <c r="GV79" s="103"/>
      <c r="GW79" s="103"/>
      <c r="GX79" s="103"/>
      <c r="GY79" s="103"/>
      <c r="GZ79" s="103"/>
      <c r="HA79" s="103"/>
      <c r="HB79" s="103"/>
      <c r="HC79" s="103"/>
      <c r="HD79" s="103"/>
      <c r="HE79" s="103"/>
      <c r="HF79" s="103"/>
      <c r="HG79" s="103"/>
      <c r="HH79" s="103"/>
      <c r="HI79" s="103"/>
      <c r="HJ79" s="103"/>
      <c r="HK79" s="103"/>
      <c r="HL79" s="103"/>
      <c r="HM79" s="103"/>
      <c r="HN79" s="103"/>
      <c r="HO79" s="103"/>
      <c r="HP79" s="103"/>
      <c r="HQ79" s="103"/>
      <c r="HR79" s="103"/>
      <c r="HS79" s="103"/>
      <c r="HT79" s="103"/>
      <c r="HU79" s="103"/>
      <c r="HV79" s="103"/>
      <c r="HW79" s="103"/>
      <c r="HX79" s="103"/>
      <c r="HY79" s="103"/>
      <c r="HZ79" s="103"/>
      <c r="IA79" s="103"/>
      <c r="IB79" s="103"/>
      <c r="IC79" s="103"/>
      <c r="ID79" s="103"/>
      <c r="IE79" s="103"/>
      <c r="IF79" s="103"/>
      <c r="IG79" s="103"/>
      <c r="IH79" s="103"/>
      <c r="II79" s="103"/>
      <c r="IJ79" s="103"/>
      <c r="IK79" s="103"/>
      <c r="IL79" s="103"/>
      <c r="IM79" s="103"/>
      <c r="IN79" s="103"/>
      <c r="IO79" s="103"/>
      <c r="IP79" s="103"/>
      <c r="IQ79" s="103"/>
      <c r="IR79" s="103"/>
      <c r="IS79" s="103"/>
      <c r="IT79" s="103"/>
      <c r="IU79" s="103"/>
      <c r="IV79" s="103"/>
      <c r="IW79" s="103"/>
    </row>
    <row r="80" customFormat="false" ht="12.75" hidden="false" customHeight="false" outlineLevel="0" collapsed="false">
      <c r="A80" s="106" t="s">
        <v>112</v>
      </c>
      <c r="C80" s="103"/>
      <c r="D80" s="104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103"/>
      <c r="BO80" s="103"/>
      <c r="BP80" s="103"/>
      <c r="BQ80" s="103"/>
      <c r="BR80" s="103"/>
      <c r="BS80" s="103"/>
      <c r="BT80" s="103"/>
      <c r="BU80" s="103"/>
      <c r="BV80" s="103"/>
      <c r="BW80" s="103"/>
      <c r="BX80" s="103"/>
      <c r="BY80" s="103"/>
      <c r="BZ80" s="103"/>
      <c r="CA80" s="103"/>
      <c r="CB80" s="103"/>
      <c r="CC80" s="103"/>
      <c r="CD80" s="103"/>
      <c r="CE80" s="103"/>
      <c r="CF80" s="103"/>
      <c r="CG80" s="103"/>
      <c r="CH80" s="103"/>
      <c r="CI80" s="103"/>
      <c r="CJ80" s="103"/>
      <c r="CK80" s="103"/>
      <c r="CL80" s="103"/>
      <c r="CM80" s="103"/>
      <c r="CN80" s="103"/>
      <c r="CO80" s="103"/>
      <c r="CP80" s="103"/>
      <c r="CQ80" s="103"/>
      <c r="CR80" s="103"/>
      <c r="CS80" s="103"/>
      <c r="CT80" s="103"/>
      <c r="CU80" s="103"/>
      <c r="CV80" s="103"/>
      <c r="CW80" s="103"/>
      <c r="CX80" s="103"/>
      <c r="CY80" s="103"/>
      <c r="CZ80" s="103"/>
      <c r="DA80" s="103"/>
      <c r="DB80" s="103"/>
      <c r="DC80" s="103"/>
      <c r="DD80" s="103"/>
      <c r="DE80" s="103"/>
      <c r="DF80" s="103"/>
      <c r="DG80" s="103"/>
      <c r="DH80" s="103"/>
      <c r="DI80" s="103"/>
      <c r="DJ80" s="103"/>
      <c r="DK80" s="103"/>
      <c r="DL80" s="103"/>
      <c r="DM80" s="103"/>
      <c r="DN80" s="103"/>
      <c r="DO80" s="103"/>
      <c r="DP80" s="103"/>
      <c r="DQ80" s="103"/>
      <c r="DR80" s="103"/>
      <c r="DS80" s="103"/>
      <c r="DT80" s="103"/>
      <c r="DU80" s="103"/>
      <c r="DV80" s="103"/>
      <c r="DW80" s="103"/>
      <c r="DX80" s="103"/>
      <c r="DY80" s="103"/>
      <c r="DZ80" s="103"/>
      <c r="EA80" s="103"/>
      <c r="EB80" s="103"/>
      <c r="EC80" s="103"/>
      <c r="ED80" s="103"/>
      <c r="EE80" s="103"/>
      <c r="EF80" s="103"/>
      <c r="EG80" s="103"/>
      <c r="EH80" s="103"/>
      <c r="EI80" s="103"/>
      <c r="EJ80" s="103"/>
      <c r="EK80" s="103"/>
      <c r="EL80" s="103"/>
      <c r="EM80" s="103"/>
      <c r="EN80" s="103"/>
      <c r="EO80" s="103"/>
      <c r="EP80" s="103"/>
      <c r="EQ80" s="103"/>
      <c r="ER80" s="103"/>
      <c r="ES80" s="103"/>
      <c r="ET80" s="103"/>
      <c r="EU80" s="103"/>
      <c r="EV80" s="103"/>
      <c r="EW80" s="103"/>
      <c r="EX80" s="103"/>
      <c r="EY80" s="103"/>
      <c r="EZ80" s="103"/>
      <c r="FA80" s="103"/>
      <c r="FB80" s="103"/>
      <c r="FC80" s="103"/>
      <c r="FD80" s="103"/>
      <c r="FE80" s="103"/>
      <c r="FF80" s="103"/>
      <c r="FG80" s="103"/>
      <c r="FH80" s="103"/>
      <c r="FI80" s="103"/>
      <c r="FJ80" s="103"/>
      <c r="FK80" s="103"/>
      <c r="FL80" s="103"/>
      <c r="FM80" s="103"/>
      <c r="FN80" s="103"/>
      <c r="FO80" s="103"/>
      <c r="FP80" s="103"/>
      <c r="FQ80" s="103"/>
      <c r="FR80" s="103"/>
      <c r="FS80" s="103"/>
      <c r="FT80" s="103"/>
      <c r="FU80" s="103"/>
      <c r="FV80" s="103"/>
      <c r="FW80" s="103"/>
      <c r="FX80" s="103"/>
      <c r="FY80" s="103"/>
      <c r="FZ80" s="103"/>
      <c r="GA80" s="103"/>
      <c r="GB80" s="103"/>
      <c r="GC80" s="103"/>
      <c r="GD80" s="103"/>
      <c r="GE80" s="103"/>
      <c r="GF80" s="103"/>
      <c r="GG80" s="103"/>
      <c r="GH80" s="103"/>
      <c r="GI80" s="103"/>
      <c r="GJ80" s="103"/>
      <c r="GK80" s="103"/>
      <c r="GL80" s="103"/>
      <c r="GM80" s="103"/>
      <c r="GN80" s="103"/>
      <c r="GO80" s="103"/>
      <c r="GP80" s="103"/>
      <c r="GQ80" s="103"/>
      <c r="GR80" s="103"/>
      <c r="GS80" s="103"/>
      <c r="GT80" s="103"/>
      <c r="GU80" s="103"/>
      <c r="GV80" s="103"/>
      <c r="GW80" s="103"/>
      <c r="GX80" s="103"/>
      <c r="GY80" s="103"/>
      <c r="GZ80" s="103"/>
      <c r="HA80" s="103"/>
      <c r="HB80" s="103"/>
      <c r="HC80" s="103"/>
      <c r="HD80" s="103"/>
      <c r="HE80" s="103"/>
      <c r="HF80" s="103"/>
      <c r="HG80" s="103"/>
      <c r="HH80" s="103"/>
      <c r="HI80" s="103"/>
      <c r="HJ80" s="103"/>
      <c r="HK80" s="103"/>
      <c r="HL80" s="103"/>
      <c r="HM80" s="103"/>
      <c r="HN80" s="103"/>
      <c r="HO80" s="103"/>
      <c r="HP80" s="103"/>
      <c r="HQ80" s="103"/>
      <c r="HR80" s="103"/>
      <c r="HS80" s="103"/>
      <c r="HT80" s="103"/>
      <c r="HU80" s="103"/>
      <c r="HV80" s="103"/>
      <c r="HW80" s="103"/>
      <c r="HX80" s="103"/>
      <c r="HY80" s="103"/>
      <c r="HZ80" s="103"/>
      <c r="IA80" s="103"/>
      <c r="IB80" s="103"/>
      <c r="IC80" s="103"/>
      <c r="ID80" s="103"/>
      <c r="IE80" s="103"/>
      <c r="IF80" s="103"/>
      <c r="IG80" s="103"/>
      <c r="IH80" s="103"/>
      <c r="II80" s="103"/>
      <c r="IJ80" s="103"/>
      <c r="IK80" s="103"/>
      <c r="IL80" s="103"/>
      <c r="IM80" s="103"/>
      <c r="IN80" s="103"/>
      <c r="IO80" s="103"/>
      <c r="IP80" s="103"/>
      <c r="IQ80" s="103"/>
      <c r="IR80" s="103"/>
      <c r="IS80" s="103"/>
      <c r="IT80" s="103"/>
      <c r="IU80" s="103"/>
      <c r="IV80" s="103"/>
      <c r="IW80" s="103"/>
    </row>
    <row r="81" customFormat="false" ht="12.75" hidden="false" customHeight="false" outlineLevel="0" collapsed="false">
      <c r="A81" s="103"/>
      <c r="B81" s="77" t="s">
        <v>92</v>
      </c>
      <c r="C81" s="103"/>
      <c r="D81" s="104"/>
      <c r="E81" s="105" t="n">
        <f aca="false">(E62+E71)*E33</f>
        <v>0.0251254148796497</v>
      </c>
      <c r="F81" s="105" t="n">
        <f aca="false">(F62+F71)*F33</f>
        <v>0.0149394046441061</v>
      </c>
      <c r="G81" s="105" t="n">
        <f aca="false">(G62+G71)*G33</f>
        <v>0.00985216574518672</v>
      </c>
      <c r="H81" s="105" t="n">
        <f aca="false">(H62+H71)*H33</f>
        <v>0.00897731439584836</v>
      </c>
      <c r="I81" s="105" t="n">
        <f aca="false">(I62+I71)*I33</f>
        <v>0.00842694013766465</v>
      </c>
      <c r="J81" s="105" t="n">
        <f aca="false">(J62+J71)*J33</f>
        <v>0.00791100745013509</v>
      </c>
      <c r="K81" s="105" t="n">
        <f aca="false">(K62+K71)*K33</f>
        <v>0.00751425838178253</v>
      </c>
      <c r="L81" s="105" t="n">
        <f aca="false">(L62+L71)*L33</f>
        <v>0.00723390413062288</v>
      </c>
      <c r="M81" s="105" t="n">
        <f aca="false">(M62+M71)*M33</f>
        <v>0.00698310387934638</v>
      </c>
      <c r="N81" s="105" t="n">
        <f aca="false">(N62+N71)*N33</f>
        <v>0.00673105958361256</v>
      </c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  <c r="BH81" s="103"/>
      <c r="BI81" s="103"/>
      <c r="BJ81" s="103"/>
      <c r="BK81" s="103"/>
      <c r="BL81" s="103"/>
      <c r="BM81" s="103"/>
      <c r="BN81" s="103"/>
      <c r="BO81" s="103"/>
      <c r="BP81" s="103"/>
      <c r="BQ81" s="103"/>
      <c r="BR81" s="103"/>
      <c r="BS81" s="103"/>
      <c r="BT81" s="103"/>
      <c r="BU81" s="103"/>
      <c r="BV81" s="103"/>
      <c r="BW81" s="103"/>
      <c r="BX81" s="103"/>
      <c r="BY81" s="103"/>
      <c r="BZ81" s="103"/>
      <c r="CA81" s="103"/>
      <c r="CB81" s="103"/>
      <c r="CC81" s="103"/>
      <c r="CD81" s="103"/>
      <c r="CE81" s="103"/>
      <c r="CF81" s="103"/>
      <c r="CG81" s="103"/>
      <c r="CH81" s="103"/>
      <c r="CI81" s="103"/>
      <c r="CJ81" s="103"/>
      <c r="CK81" s="103"/>
      <c r="CL81" s="103"/>
      <c r="CM81" s="103"/>
      <c r="CN81" s="103"/>
      <c r="CO81" s="103"/>
      <c r="CP81" s="103"/>
      <c r="CQ81" s="103"/>
      <c r="CR81" s="103"/>
      <c r="CS81" s="103"/>
      <c r="CT81" s="103"/>
      <c r="CU81" s="103"/>
      <c r="CV81" s="103"/>
      <c r="CW81" s="103"/>
      <c r="CX81" s="103"/>
      <c r="CY81" s="103"/>
      <c r="CZ81" s="103"/>
      <c r="DA81" s="103"/>
      <c r="DB81" s="103"/>
      <c r="DC81" s="103"/>
      <c r="DD81" s="103"/>
      <c r="DE81" s="103"/>
      <c r="DF81" s="103"/>
      <c r="DG81" s="103"/>
      <c r="DH81" s="103"/>
      <c r="DI81" s="103"/>
      <c r="DJ81" s="103"/>
      <c r="DK81" s="103"/>
      <c r="DL81" s="103"/>
      <c r="DM81" s="103"/>
      <c r="DN81" s="103"/>
      <c r="DO81" s="103"/>
      <c r="DP81" s="103"/>
      <c r="DQ81" s="103"/>
      <c r="DR81" s="103"/>
      <c r="DS81" s="103"/>
      <c r="DT81" s="103"/>
      <c r="DU81" s="103"/>
      <c r="DV81" s="103"/>
      <c r="DW81" s="103"/>
      <c r="DX81" s="103"/>
      <c r="DY81" s="103"/>
      <c r="DZ81" s="103"/>
      <c r="EA81" s="103"/>
      <c r="EB81" s="103"/>
      <c r="EC81" s="103"/>
      <c r="ED81" s="103"/>
      <c r="EE81" s="103"/>
      <c r="EF81" s="103"/>
      <c r="EG81" s="103"/>
      <c r="EH81" s="103"/>
      <c r="EI81" s="103"/>
      <c r="EJ81" s="103"/>
      <c r="EK81" s="103"/>
      <c r="EL81" s="103"/>
      <c r="EM81" s="103"/>
      <c r="EN81" s="103"/>
      <c r="EO81" s="103"/>
      <c r="EP81" s="103"/>
      <c r="EQ81" s="103"/>
      <c r="ER81" s="103"/>
      <c r="ES81" s="103"/>
      <c r="ET81" s="103"/>
      <c r="EU81" s="103"/>
      <c r="EV81" s="103"/>
      <c r="EW81" s="103"/>
      <c r="EX81" s="103"/>
      <c r="EY81" s="103"/>
      <c r="EZ81" s="103"/>
      <c r="FA81" s="103"/>
      <c r="FB81" s="103"/>
      <c r="FC81" s="103"/>
      <c r="FD81" s="103"/>
      <c r="FE81" s="103"/>
      <c r="FF81" s="103"/>
      <c r="FG81" s="103"/>
      <c r="FH81" s="103"/>
      <c r="FI81" s="103"/>
      <c r="FJ81" s="103"/>
      <c r="FK81" s="103"/>
      <c r="FL81" s="103"/>
      <c r="FM81" s="103"/>
      <c r="FN81" s="103"/>
      <c r="FO81" s="103"/>
      <c r="FP81" s="103"/>
      <c r="FQ81" s="103"/>
      <c r="FR81" s="103"/>
      <c r="FS81" s="103"/>
      <c r="FT81" s="103"/>
      <c r="FU81" s="103"/>
      <c r="FV81" s="103"/>
      <c r="FW81" s="103"/>
      <c r="FX81" s="103"/>
      <c r="FY81" s="103"/>
      <c r="FZ81" s="103"/>
      <c r="GA81" s="103"/>
      <c r="GB81" s="103"/>
      <c r="GC81" s="103"/>
      <c r="GD81" s="103"/>
      <c r="GE81" s="103"/>
      <c r="GF81" s="103"/>
      <c r="GG81" s="103"/>
      <c r="GH81" s="103"/>
      <c r="GI81" s="103"/>
      <c r="GJ81" s="103"/>
      <c r="GK81" s="103"/>
      <c r="GL81" s="103"/>
      <c r="GM81" s="103"/>
      <c r="GN81" s="103"/>
      <c r="GO81" s="103"/>
      <c r="GP81" s="103"/>
      <c r="GQ81" s="103"/>
      <c r="GR81" s="103"/>
      <c r="GS81" s="103"/>
      <c r="GT81" s="103"/>
      <c r="GU81" s="103"/>
      <c r="GV81" s="103"/>
      <c r="GW81" s="103"/>
      <c r="GX81" s="103"/>
      <c r="GY81" s="103"/>
      <c r="GZ81" s="103"/>
      <c r="HA81" s="103"/>
      <c r="HB81" s="103"/>
      <c r="HC81" s="103"/>
      <c r="HD81" s="103"/>
      <c r="HE81" s="103"/>
      <c r="HF81" s="103"/>
      <c r="HG81" s="103"/>
      <c r="HH81" s="103"/>
      <c r="HI81" s="103"/>
      <c r="HJ81" s="103"/>
      <c r="HK81" s="103"/>
      <c r="HL81" s="103"/>
      <c r="HM81" s="103"/>
      <c r="HN81" s="103"/>
      <c r="HO81" s="103"/>
      <c r="HP81" s="103"/>
      <c r="HQ81" s="103"/>
      <c r="HR81" s="103"/>
      <c r="HS81" s="103"/>
      <c r="HT81" s="103"/>
      <c r="HU81" s="103"/>
      <c r="HV81" s="103"/>
      <c r="HW81" s="103"/>
      <c r="HX81" s="103"/>
      <c r="HY81" s="103"/>
      <c r="HZ81" s="103"/>
      <c r="IA81" s="103"/>
      <c r="IB81" s="103"/>
      <c r="IC81" s="103"/>
      <c r="ID81" s="103"/>
      <c r="IE81" s="103"/>
      <c r="IF81" s="103"/>
      <c r="IG81" s="103"/>
      <c r="IH81" s="103"/>
      <c r="II81" s="103"/>
      <c r="IJ81" s="103"/>
      <c r="IK81" s="103"/>
      <c r="IL81" s="103"/>
      <c r="IM81" s="103"/>
      <c r="IN81" s="103"/>
      <c r="IO81" s="103"/>
      <c r="IP81" s="103"/>
      <c r="IQ81" s="103"/>
      <c r="IR81" s="103"/>
      <c r="IS81" s="103"/>
      <c r="IT81" s="103"/>
      <c r="IU81" s="103"/>
      <c r="IV81" s="103"/>
      <c r="IW81" s="103"/>
    </row>
    <row r="82" customFormat="false" ht="12.75" hidden="false" customHeight="false" outlineLevel="0" collapsed="false">
      <c r="A82" s="103"/>
      <c r="B82" s="77" t="s">
        <v>93</v>
      </c>
      <c r="C82" s="103"/>
      <c r="D82" s="104"/>
      <c r="E82" s="105" t="n">
        <f aca="false">(E63+E72)*E34</f>
        <v>0.0340470137060855</v>
      </c>
      <c r="F82" s="105" t="n">
        <f aca="false">(F63+F72)*F34</f>
        <v>0.0237485554946333</v>
      </c>
      <c r="G82" s="105" t="n">
        <f aca="false">(G63+G72)*G34</f>
        <v>0.0210099480015625</v>
      </c>
      <c r="H82" s="105" t="n">
        <f aca="false">(H63+H72)*H34</f>
        <v>0.0194167026593678</v>
      </c>
      <c r="I82" s="105" t="n">
        <f aca="false">(I63+I72)*I34</f>
        <v>0.0180608121423904</v>
      </c>
      <c r="J82" s="105" t="n">
        <f aca="false">(J63+J72)*J34</f>
        <v>0.016801995633798</v>
      </c>
      <c r="K82" s="105" t="n">
        <f aca="false">(K63+K72)*K34</f>
        <v>0.0140364269290057</v>
      </c>
      <c r="L82" s="105" t="n">
        <f aca="false">(L63+L72)*L34</f>
        <v>0.0131346244017653</v>
      </c>
      <c r="M82" s="105" t="n">
        <f aca="false">(M63+M72)*M34</f>
        <v>0.0123793836864455</v>
      </c>
      <c r="N82" s="105" t="n">
        <f aca="false">(N63+N72)*N34</f>
        <v>0.0117632854060294</v>
      </c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  <c r="BH82" s="103"/>
      <c r="BI82" s="103"/>
      <c r="BJ82" s="103"/>
      <c r="BK82" s="103"/>
      <c r="BL82" s="103"/>
      <c r="BM82" s="103"/>
      <c r="BN82" s="103"/>
      <c r="BO82" s="103"/>
      <c r="BP82" s="103"/>
      <c r="BQ82" s="103"/>
      <c r="BR82" s="103"/>
      <c r="BS82" s="103"/>
      <c r="BT82" s="103"/>
      <c r="BU82" s="103"/>
      <c r="BV82" s="103"/>
      <c r="BW82" s="103"/>
      <c r="BX82" s="103"/>
      <c r="BY82" s="103"/>
      <c r="BZ82" s="103"/>
      <c r="CA82" s="103"/>
      <c r="CB82" s="103"/>
      <c r="CC82" s="103"/>
      <c r="CD82" s="103"/>
      <c r="CE82" s="103"/>
      <c r="CF82" s="103"/>
      <c r="CG82" s="103"/>
      <c r="CH82" s="103"/>
      <c r="CI82" s="103"/>
      <c r="CJ82" s="103"/>
      <c r="CK82" s="103"/>
      <c r="CL82" s="103"/>
      <c r="CM82" s="103"/>
      <c r="CN82" s="103"/>
      <c r="CO82" s="103"/>
      <c r="CP82" s="103"/>
      <c r="CQ82" s="103"/>
      <c r="CR82" s="103"/>
      <c r="CS82" s="103"/>
      <c r="CT82" s="103"/>
      <c r="CU82" s="103"/>
      <c r="CV82" s="103"/>
      <c r="CW82" s="103"/>
      <c r="CX82" s="103"/>
      <c r="CY82" s="103"/>
      <c r="CZ82" s="103"/>
      <c r="DA82" s="103"/>
      <c r="DB82" s="103"/>
      <c r="DC82" s="103"/>
      <c r="DD82" s="103"/>
      <c r="DE82" s="103"/>
      <c r="DF82" s="103"/>
      <c r="DG82" s="103"/>
      <c r="DH82" s="103"/>
      <c r="DI82" s="103"/>
      <c r="DJ82" s="103"/>
      <c r="DK82" s="103"/>
      <c r="DL82" s="103"/>
      <c r="DM82" s="103"/>
      <c r="DN82" s="103"/>
      <c r="DO82" s="103"/>
      <c r="DP82" s="103"/>
      <c r="DQ82" s="103"/>
      <c r="DR82" s="103"/>
      <c r="DS82" s="103"/>
      <c r="DT82" s="103"/>
      <c r="DU82" s="103"/>
      <c r="DV82" s="103"/>
      <c r="DW82" s="103"/>
      <c r="DX82" s="103"/>
      <c r="DY82" s="103"/>
      <c r="DZ82" s="103"/>
      <c r="EA82" s="103"/>
      <c r="EB82" s="103"/>
      <c r="EC82" s="103"/>
      <c r="ED82" s="103"/>
      <c r="EE82" s="103"/>
      <c r="EF82" s="103"/>
      <c r="EG82" s="103"/>
      <c r="EH82" s="103"/>
      <c r="EI82" s="103"/>
      <c r="EJ82" s="103"/>
      <c r="EK82" s="103"/>
      <c r="EL82" s="103"/>
      <c r="EM82" s="103"/>
      <c r="EN82" s="103"/>
      <c r="EO82" s="103"/>
      <c r="EP82" s="103"/>
      <c r="EQ82" s="103"/>
      <c r="ER82" s="103"/>
      <c r="ES82" s="103"/>
      <c r="ET82" s="103"/>
      <c r="EU82" s="103"/>
      <c r="EV82" s="103"/>
      <c r="EW82" s="103"/>
      <c r="EX82" s="103"/>
      <c r="EY82" s="103"/>
      <c r="EZ82" s="103"/>
      <c r="FA82" s="103"/>
      <c r="FB82" s="103"/>
      <c r="FC82" s="103"/>
      <c r="FD82" s="103"/>
      <c r="FE82" s="103"/>
      <c r="FF82" s="103"/>
      <c r="FG82" s="103"/>
      <c r="FH82" s="103"/>
      <c r="FI82" s="103"/>
      <c r="FJ82" s="103"/>
      <c r="FK82" s="103"/>
      <c r="FL82" s="103"/>
      <c r="FM82" s="103"/>
      <c r="FN82" s="103"/>
      <c r="FO82" s="103"/>
      <c r="FP82" s="103"/>
      <c r="FQ82" s="103"/>
      <c r="FR82" s="103"/>
      <c r="FS82" s="103"/>
      <c r="FT82" s="103"/>
      <c r="FU82" s="103"/>
      <c r="FV82" s="103"/>
      <c r="FW82" s="103"/>
      <c r="FX82" s="103"/>
      <c r="FY82" s="103"/>
      <c r="FZ82" s="103"/>
      <c r="GA82" s="103"/>
      <c r="GB82" s="103"/>
      <c r="GC82" s="103"/>
      <c r="GD82" s="103"/>
      <c r="GE82" s="103"/>
      <c r="GF82" s="103"/>
      <c r="GG82" s="103"/>
      <c r="GH82" s="103"/>
      <c r="GI82" s="103"/>
      <c r="GJ82" s="103"/>
      <c r="GK82" s="103"/>
      <c r="GL82" s="103"/>
      <c r="GM82" s="103"/>
      <c r="GN82" s="103"/>
      <c r="GO82" s="103"/>
      <c r="GP82" s="103"/>
      <c r="GQ82" s="103"/>
      <c r="GR82" s="103"/>
      <c r="GS82" s="103"/>
      <c r="GT82" s="103"/>
      <c r="GU82" s="103"/>
      <c r="GV82" s="103"/>
      <c r="GW82" s="103"/>
      <c r="GX82" s="103"/>
      <c r="GY82" s="103"/>
      <c r="GZ82" s="103"/>
      <c r="HA82" s="103"/>
      <c r="HB82" s="103"/>
      <c r="HC82" s="103"/>
      <c r="HD82" s="103"/>
      <c r="HE82" s="103"/>
      <c r="HF82" s="103"/>
      <c r="HG82" s="103"/>
      <c r="HH82" s="103"/>
      <c r="HI82" s="103"/>
      <c r="HJ82" s="103"/>
      <c r="HK82" s="103"/>
      <c r="HL82" s="103"/>
      <c r="HM82" s="103"/>
      <c r="HN82" s="103"/>
      <c r="HO82" s="103"/>
      <c r="HP82" s="103"/>
      <c r="HQ82" s="103"/>
      <c r="HR82" s="103"/>
      <c r="HS82" s="103"/>
      <c r="HT82" s="103"/>
      <c r="HU82" s="103"/>
      <c r="HV82" s="103"/>
      <c r="HW82" s="103"/>
      <c r="HX82" s="103"/>
      <c r="HY82" s="103"/>
      <c r="HZ82" s="103"/>
      <c r="IA82" s="103"/>
      <c r="IB82" s="103"/>
      <c r="IC82" s="103"/>
      <c r="ID82" s="103"/>
      <c r="IE82" s="103"/>
      <c r="IF82" s="103"/>
      <c r="IG82" s="103"/>
      <c r="IH82" s="103"/>
      <c r="II82" s="103"/>
      <c r="IJ82" s="103"/>
      <c r="IK82" s="103"/>
      <c r="IL82" s="103"/>
      <c r="IM82" s="103"/>
      <c r="IN82" s="103"/>
      <c r="IO82" s="103"/>
      <c r="IP82" s="103"/>
      <c r="IQ82" s="103"/>
      <c r="IR82" s="103"/>
      <c r="IS82" s="103"/>
      <c r="IT82" s="103"/>
      <c r="IU82" s="103"/>
      <c r="IV82" s="103"/>
      <c r="IW82" s="103"/>
    </row>
    <row r="83" customFormat="false" ht="12.75" hidden="false" customHeight="false" outlineLevel="0" collapsed="false">
      <c r="A83" s="103"/>
      <c r="B83" s="77" t="s">
        <v>94</v>
      </c>
      <c r="C83" s="103"/>
      <c r="D83" s="104"/>
      <c r="E83" s="105" t="n">
        <f aca="false">(E64+E73)*E35</f>
        <v>0.0123195770040149</v>
      </c>
      <c r="F83" s="105" t="n">
        <f aca="false">(F64+F73)*F35</f>
        <v>0.00905696977544145</v>
      </c>
      <c r="G83" s="105" t="n">
        <f aca="false">(G64+G73)*G35</f>
        <v>0.0076509347916958</v>
      </c>
      <c r="H83" s="105" t="n">
        <f aca="false">(H64+H73)*H35</f>
        <v>0.00697384566153334</v>
      </c>
      <c r="I83" s="105" t="n">
        <f aca="false">(I64+I73)*I35</f>
        <v>0.00640958619475472</v>
      </c>
      <c r="J83" s="105" t="n">
        <f aca="false">(J64+J73)*J35</f>
        <v>0.00589170302611241</v>
      </c>
      <c r="K83" s="105" t="n">
        <f aca="false">(K64+K73)*K35</f>
        <v>0.00547234471267608</v>
      </c>
      <c r="L83" s="105" t="n">
        <f aca="false">(L64+L73)*L35</f>
        <v>0.00514752919535335</v>
      </c>
      <c r="M83" s="105" t="n">
        <f aca="false">(M64+M73)*M35</f>
        <v>0.00485936390881466</v>
      </c>
      <c r="N83" s="105" t="n">
        <f aca="false">(N64+N73)*N35</f>
        <v>0.00458622176430304</v>
      </c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/>
      <c r="BG83" s="103"/>
      <c r="BH83" s="103"/>
      <c r="BI83" s="103"/>
      <c r="BJ83" s="103"/>
      <c r="BK83" s="103"/>
      <c r="BL83" s="103"/>
      <c r="BM83" s="103"/>
      <c r="BN83" s="103"/>
      <c r="BO83" s="103"/>
      <c r="BP83" s="103"/>
      <c r="BQ83" s="103"/>
      <c r="BR83" s="103"/>
      <c r="BS83" s="103"/>
      <c r="BT83" s="103"/>
      <c r="BU83" s="103"/>
      <c r="BV83" s="103"/>
      <c r="BW83" s="103"/>
      <c r="BX83" s="103"/>
      <c r="BY83" s="103"/>
      <c r="BZ83" s="103"/>
      <c r="CA83" s="103"/>
      <c r="CB83" s="103"/>
      <c r="CC83" s="103"/>
      <c r="CD83" s="103"/>
      <c r="CE83" s="103"/>
      <c r="CF83" s="103"/>
      <c r="CG83" s="103"/>
      <c r="CH83" s="103"/>
      <c r="CI83" s="103"/>
      <c r="CJ83" s="103"/>
      <c r="CK83" s="103"/>
      <c r="CL83" s="103"/>
      <c r="CM83" s="103"/>
      <c r="CN83" s="103"/>
      <c r="CO83" s="103"/>
      <c r="CP83" s="103"/>
      <c r="CQ83" s="103"/>
      <c r="CR83" s="103"/>
      <c r="CS83" s="103"/>
      <c r="CT83" s="103"/>
      <c r="CU83" s="103"/>
      <c r="CV83" s="103"/>
      <c r="CW83" s="103"/>
      <c r="CX83" s="103"/>
      <c r="CY83" s="103"/>
      <c r="CZ83" s="103"/>
      <c r="DA83" s="103"/>
      <c r="DB83" s="103"/>
      <c r="DC83" s="103"/>
      <c r="DD83" s="103"/>
      <c r="DE83" s="103"/>
      <c r="DF83" s="103"/>
      <c r="DG83" s="103"/>
      <c r="DH83" s="103"/>
      <c r="DI83" s="103"/>
      <c r="DJ83" s="103"/>
      <c r="DK83" s="103"/>
      <c r="DL83" s="103"/>
      <c r="DM83" s="103"/>
      <c r="DN83" s="103"/>
      <c r="DO83" s="103"/>
      <c r="DP83" s="103"/>
      <c r="DQ83" s="103"/>
      <c r="DR83" s="103"/>
      <c r="DS83" s="103"/>
      <c r="DT83" s="103"/>
      <c r="DU83" s="103"/>
      <c r="DV83" s="103"/>
      <c r="DW83" s="103"/>
      <c r="DX83" s="103"/>
      <c r="DY83" s="103"/>
      <c r="DZ83" s="103"/>
      <c r="EA83" s="103"/>
      <c r="EB83" s="103"/>
      <c r="EC83" s="103"/>
      <c r="ED83" s="103"/>
      <c r="EE83" s="103"/>
      <c r="EF83" s="103"/>
      <c r="EG83" s="103"/>
      <c r="EH83" s="103"/>
      <c r="EI83" s="103"/>
      <c r="EJ83" s="103"/>
      <c r="EK83" s="103"/>
      <c r="EL83" s="103"/>
      <c r="EM83" s="103"/>
      <c r="EN83" s="103"/>
      <c r="EO83" s="103"/>
      <c r="EP83" s="103"/>
      <c r="EQ83" s="103"/>
      <c r="ER83" s="103"/>
      <c r="ES83" s="103"/>
      <c r="ET83" s="103"/>
      <c r="EU83" s="103"/>
      <c r="EV83" s="103"/>
      <c r="EW83" s="103"/>
      <c r="EX83" s="103"/>
      <c r="EY83" s="103"/>
      <c r="EZ83" s="103"/>
      <c r="FA83" s="103"/>
      <c r="FB83" s="103"/>
      <c r="FC83" s="103"/>
      <c r="FD83" s="103"/>
      <c r="FE83" s="103"/>
      <c r="FF83" s="103"/>
      <c r="FG83" s="103"/>
      <c r="FH83" s="103"/>
      <c r="FI83" s="103"/>
      <c r="FJ83" s="103"/>
      <c r="FK83" s="103"/>
      <c r="FL83" s="103"/>
      <c r="FM83" s="103"/>
      <c r="FN83" s="103"/>
      <c r="FO83" s="103"/>
      <c r="FP83" s="103"/>
      <c r="FQ83" s="103"/>
      <c r="FR83" s="103"/>
      <c r="FS83" s="103"/>
      <c r="FT83" s="103"/>
      <c r="FU83" s="103"/>
      <c r="FV83" s="103"/>
      <c r="FW83" s="103"/>
      <c r="FX83" s="103"/>
      <c r="FY83" s="103"/>
      <c r="FZ83" s="103"/>
      <c r="GA83" s="103"/>
      <c r="GB83" s="103"/>
      <c r="GC83" s="103"/>
      <c r="GD83" s="103"/>
      <c r="GE83" s="103"/>
      <c r="GF83" s="103"/>
      <c r="GG83" s="103"/>
      <c r="GH83" s="103"/>
      <c r="GI83" s="103"/>
      <c r="GJ83" s="103"/>
      <c r="GK83" s="103"/>
      <c r="GL83" s="103"/>
      <c r="GM83" s="103"/>
      <c r="GN83" s="103"/>
      <c r="GO83" s="103"/>
      <c r="GP83" s="103"/>
      <c r="GQ83" s="103"/>
      <c r="GR83" s="103"/>
      <c r="GS83" s="103"/>
      <c r="GT83" s="103"/>
      <c r="GU83" s="103"/>
      <c r="GV83" s="103"/>
      <c r="GW83" s="103"/>
      <c r="GX83" s="103"/>
      <c r="GY83" s="103"/>
      <c r="GZ83" s="103"/>
      <c r="HA83" s="103"/>
      <c r="HB83" s="103"/>
      <c r="HC83" s="103"/>
      <c r="HD83" s="103"/>
      <c r="HE83" s="103"/>
      <c r="HF83" s="103"/>
      <c r="HG83" s="103"/>
      <c r="HH83" s="103"/>
      <c r="HI83" s="103"/>
      <c r="HJ83" s="103"/>
      <c r="HK83" s="103"/>
      <c r="HL83" s="103"/>
      <c r="HM83" s="103"/>
      <c r="HN83" s="103"/>
      <c r="HO83" s="103"/>
      <c r="HP83" s="103"/>
      <c r="HQ83" s="103"/>
      <c r="HR83" s="103"/>
      <c r="HS83" s="103"/>
      <c r="HT83" s="103"/>
      <c r="HU83" s="103"/>
      <c r="HV83" s="103"/>
      <c r="HW83" s="103"/>
      <c r="HX83" s="103"/>
      <c r="HY83" s="103"/>
      <c r="HZ83" s="103"/>
      <c r="IA83" s="103"/>
      <c r="IB83" s="103"/>
      <c r="IC83" s="103"/>
      <c r="ID83" s="103"/>
      <c r="IE83" s="103"/>
      <c r="IF83" s="103"/>
      <c r="IG83" s="103"/>
      <c r="IH83" s="103"/>
      <c r="II83" s="103"/>
      <c r="IJ83" s="103"/>
      <c r="IK83" s="103"/>
      <c r="IL83" s="103"/>
      <c r="IM83" s="103"/>
      <c r="IN83" s="103"/>
      <c r="IO83" s="103"/>
      <c r="IP83" s="103"/>
      <c r="IQ83" s="103"/>
      <c r="IR83" s="103"/>
      <c r="IS83" s="103"/>
      <c r="IT83" s="103"/>
      <c r="IU83" s="103"/>
      <c r="IV83" s="103"/>
      <c r="IW83" s="103"/>
    </row>
    <row r="84" customFormat="false" ht="12.75" hidden="false" customHeight="false" outlineLevel="0" collapsed="false">
      <c r="A84" s="103"/>
      <c r="B84" s="77" t="s">
        <v>95</v>
      </c>
      <c r="C84" s="103"/>
      <c r="D84" s="104"/>
      <c r="E84" s="105" t="n">
        <f aca="false">(E65+E74)*E36</f>
        <v>0.0186216377031473</v>
      </c>
      <c r="F84" s="105" t="n">
        <f aca="false">(F65+F74)*F36</f>
        <v>0.0136415794392167</v>
      </c>
      <c r="G84" s="105" t="n">
        <f aca="false">(G65+G74)*G36</f>
        <v>0.0115238139612868</v>
      </c>
      <c r="H84" s="105" t="n">
        <f aca="false">(H65+H74)*H36</f>
        <v>0.0105039844393217</v>
      </c>
      <c r="I84" s="105" t="n">
        <f aca="false">(I65+I74)*I36</f>
        <v>0.00965409860208918</v>
      </c>
      <c r="J84" s="105" t="n">
        <f aca="false">(J65+J74)*J36</f>
        <v>0.00887406459949995</v>
      </c>
      <c r="K84" s="105" t="n">
        <f aca="false">(K65+K74)*K36</f>
        <v>0.00824242842447929</v>
      </c>
      <c r="L84" s="105" t="n">
        <f aca="false">(L65+L74)*L36</f>
        <v>0.00775319231212487</v>
      </c>
      <c r="M84" s="105" t="n">
        <f aca="false">(M65+M74)*M36</f>
        <v>0.0073191586623051</v>
      </c>
      <c r="N84" s="105" t="n">
        <f aca="false">(N65+N74)*N36</f>
        <v>0.00690775282183771</v>
      </c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3"/>
      <c r="BG84" s="103"/>
      <c r="BH84" s="103"/>
      <c r="BI84" s="103"/>
      <c r="BJ84" s="103"/>
      <c r="BK84" s="103"/>
      <c r="BL84" s="103"/>
      <c r="BM84" s="103"/>
      <c r="BN84" s="103"/>
      <c r="BO84" s="103"/>
      <c r="BP84" s="103"/>
      <c r="BQ84" s="103"/>
      <c r="BR84" s="103"/>
      <c r="BS84" s="103"/>
      <c r="BT84" s="103"/>
      <c r="BU84" s="103"/>
      <c r="BV84" s="103"/>
      <c r="BW84" s="103"/>
      <c r="BX84" s="103"/>
      <c r="BY84" s="103"/>
      <c r="BZ84" s="103"/>
      <c r="CA84" s="103"/>
      <c r="CB84" s="103"/>
      <c r="CC84" s="103"/>
      <c r="CD84" s="103"/>
      <c r="CE84" s="103"/>
      <c r="CF84" s="103"/>
      <c r="CG84" s="103"/>
      <c r="CH84" s="103"/>
      <c r="CI84" s="103"/>
      <c r="CJ84" s="103"/>
      <c r="CK84" s="103"/>
      <c r="CL84" s="103"/>
      <c r="CM84" s="103"/>
      <c r="CN84" s="103"/>
      <c r="CO84" s="103"/>
      <c r="CP84" s="103"/>
      <c r="CQ84" s="103"/>
      <c r="CR84" s="103"/>
      <c r="CS84" s="103"/>
      <c r="CT84" s="103"/>
      <c r="CU84" s="103"/>
      <c r="CV84" s="103"/>
      <c r="CW84" s="103"/>
      <c r="CX84" s="103"/>
      <c r="CY84" s="103"/>
      <c r="CZ84" s="103"/>
      <c r="DA84" s="103"/>
      <c r="DB84" s="103"/>
      <c r="DC84" s="103"/>
      <c r="DD84" s="103"/>
      <c r="DE84" s="103"/>
      <c r="DF84" s="103"/>
      <c r="DG84" s="103"/>
      <c r="DH84" s="103"/>
      <c r="DI84" s="103"/>
      <c r="DJ84" s="103"/>
      <c r="DK84" s="103"/>
      <c r="DL84" s="103"/>
      <c r="DM84" s="103"/>
      <c r="DN84" s="103"/>
      <c r="DO84" s="103"/>
      <c r="DP84" s="103"/>
      <c r="DQ84" s="103"/>
      <c r="DR84" s="103"/>
      <c r="DS84" s="103"/>
      <c r="DT84" s="103"/>
      <c r="DU84" s="103"/>
      <c r="DV84" s="103"/>
      <c r="DW84" s="103"/>
      <c r="DX84" s="103"/>
      <c r="DY84" s="103"/>
      <c r="DZ84" s="103"/>
      <c r="EA84" s="103"/>
      <c r="EB84" s="103"/>
      <c r="EC84" s="103"/>
      <c r="ED84" s="103"/>
      <c r="EE84" s="103"/>
      <c r="EF84" s="103"/>
      <c r="EG84" s="103"/>
      <c r="EH84" s="103"/>
      <c r="EI84" s="103"/>
      <c r="EJ84" s="103"/>
      <c r="EK84" s="103"/>
      <c r="EL84" s="103"/>
      <c r="EM84" s="103"/>
      <c r="EN84" s="103"/>
      <c r="EO84" s="103"/>
      <c r="EP84" s="103"/>
      <c r="EQ84" s="103"/>
      <c r="ER84" s="103"/>
      <c r="ES84" s="103"/>
      <c r="ET84" s="103"/>
      <c r="EU84" s="103"/>
      <c r="EV84" s="103"/>
      <c r="EW84" s="103"/>
      <c r="EX84" s="103"/>
      <c r="EY84" s="103"/>
      <c r="EZ84" s="103"/>
      <c r="FA84" s="103"/>
      <c r="FB84" s="103"/>
      <c r="FC84" s="103"/>
      <c r="FD84" s="103"/>
      <c r="FE84" s="103"/>
      <c r="FF84" s="103"/>
      <c r="FG84" s="103"/>
      <c r="FH84" s="103"/>
      <c r="FI84" s="103"/>
      <c r="FJ84" s="103"/>
      <c r="FK84" s="103"/>
      <c r="FL84" s="103"/>
      <c r="FM84" s="103"/>
      <c r="FN84" s="103"/>
      <c r="FO84" s="103"/>
      <c r="FP84" s="103"/>
      <c r="FQ84" s="103"/>
      <c r="FR84" s="103"/>
      <c r="FS84" s="103"/>
      <c r="FT84" s="103"/>
      <c r="FU84" s="103"/>
      <c r="FV84" s="103"/>
      <c r="FW84" s="103"/>
      <c r="FX84" s="103"/>
      <c r="FY84" s="103"/>
      <c r="FZ84" s="103"/>
      <c r="GA84" s="103"/>
      <c r="GB84" s="103"/>
      <c r="GC84" s="103"/>
      <c r="GD84" s="103"/>
      <c r="GE84" s="103"/>
      <c r="GF84" s="103"/>
      <c r="GG84" s="103"/>
      <c r="GH84" s="103"/>
      <c r="GI84" s="103"/>
      <c r="GJ84" s="103"/>
      <c r="GK84" s="103"/>
      <c r="GL84" s="103"/>
      <c r="GM84" s="103"/>
      <c r="GN84" s="103"/>
      <c r="GO84" s="103"/>
      <c r="GP84" s="103"/>
      <c r="GQ84" s="103"/>
      <c r="GR84" s="103"/>
      <c r="GS84" s="103"/>
      <c r="GT84" s="103"/>
      <c r="GU84" s="103"/>
      <c r="GV84" s="103"/>
      <c r="GW84" s="103"/>
      <c r="GX84" s="103"/>
      <c r="GY84" s="103"/>
      <c r="GZ84" s="103"/>
      <c r="HA84" s="103"/>
      <c r="HB84" s="103"/>
      <c r="HC84" s="103"/>
      <c r="HD84" s="103"/>
      <c r="HE84" s="103"/>
      <c r="HF84" s="103"/>
      <c r="HG84" s="103"/>
      <c r="HH84" s="103"/>
      <c r="HI84" s="103"/>
      <c r="HJ84" s="103"/>
      <c r="HK84" s="103"/>
      <c r="HL84" s="103"/>
      <c r="HM84" s="103"/>
      <c r="HN84" s="103"/>
      <c r="HO84" s="103"/>
      <c r="HP84" s="103"/>
      <c r="HQ84" s="103"/>
      <c r="HR84" s="103"/>
      <c r="HS84" s="103"/>
      <c r="HT84" s="103"/>
      <c r="HU84" s="103"/>
      <c r="HV84" s="103"/>
      <c r="HW84" s="103"/>
      <c r="HX84" s="103"/>
      <c r="HY84" s="103"/>
      <c r="HZ84" s="103"/>
      <c r="IA84" s="103"/>
      <c r="IB84" s="103"/>
      <c r="IC84" s="103"/>
      <c r="ID84" s="103"/>
      <c r="IE84" s="103"/>
      <c r="IF84" s="103"/>
      <c r="IG84" s="103"/>
      <c r="IH84" s="103"/>
      <c r="II84" s="103"/>
      <c r="IJ84" s="103"/>
      <c r="IK84" s="103"/>
      <c r="IL84" s="103"/>
      <c r="IM84" s="103"/>
      <c r="IN84" s="103"/>
      <c r="IO84" s="103"/>
      <c r="IP84" s="103"/>
      <c r="IQ84" s="103"/>
      <c r="IR84" s="103"/>
      <c r="IS84" s="103"/>
      <c r="IT84" s="103"/>
      <c r="IU84" s="103"/>
      <c r="IV84" s="103"/>
      <c r="IW84" s="103"/>
    </row>
    <row r="85" customFormat="false" ht="12.75" hidden="false" customHeight="false" outlineLevel="0" collapsed="false">
      <c r="A85" s="103"/>
      <c r="B85" s="77" t="s">
        <v>96</v>
      </c>
      <c r="C85" s="103"/>
      <c r="D85" s="104"/>
      <c r="E85" s="105" t="n">
        <f aca="false">(E66+E75)*E37</f>
        <v>0.00988050861084687</v>
      </c>
      <c r="F85" s="105" t="n">
        <f aca="false">(F66+F75)*F37</f>
        <v>0.00722266799923805</v>
      </c>
      <c r="G85" s="105" t="n">
        <f aca="false">(G66+G75)*G37</f>
        <v>0.00624459401042309</v>
      </c>
      <c r="H85" s="105" t="n">
        <f aca="false">(H66+H75)*H37</f>
        <v>0.00562020953978103</v>
      </c>
      <c r="I85" s="105" t="n">
        <f aca="false">(I66+I75)*I37</f>
        <v>0.00510404127478785</v>
      </c>
      <c r="J85" s="105" t="n">
        <f aca="false">(J66+J75)*J37</f>
        <v>0.00463431206758509</v>
      </c>
      <c r="K85" s="105" t="n">
        <f aca="false">(K66+K75)*K37</f>
        <v>0.00425844143558312</v>
      </c>
      <c r="L85" s="105" t="n">
        <f aca="false">(L66+L75)*L37</f>
        <v>0.00397226396645584</v>
      </c>
      <c r="M85" s="105" t="n">
        <f aca="false">(M66+M75)*M37</f>
        <v>0.00372206605234745</v>
      </c>
      <c r="N85" s="105" t="n">
        <f aca="false">(N66+N75)*N37</f>
        <v>0.00348755315942627</v>
      </c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3"/>
      <c r="BW85" s="103"/>
      <c r="BX85" s="103"/>
      <c r="BY85" s="103"/>
      <c r="BZ85" s="103"/>
      <c r="CA85" s="103"/>
      <c r="CB85" s="103"/>
      <c r="CC85" s="103"/>
      <c r="CD85" s="103"/>
      <c r="CE85" s="103"/>
      <c r="CF85" s="103"/>
      <c r="CG85" s="103"/>
      <c r="CH85" s="103"/>
      <c r="CI85" s="103"/>
      <c r="CJ85" s="103"/>
      <c r="CK85" s="103"/>
      <c r="CL85" s="103"/>
      <c r="CM85" s="103"/>
      <c r="CN85" s="103"/>
      <c r="CO85" s="103"/>
      <c r="CP85" s="103"/>
      <c r="CQ85" s="103"/>
      <c r="CR85" s="103"/>
      <c r="CS85" s="103"/>
      <c r="CT85" s="103"/>
      <c r="CU85" s="103"/>
      <c r="CV85" s="103"/>
      <c r="CW85" s="103"/>
      <c r="CX85" s="103"/>
      <c r="CY85" s="103"/>
      <c r="CZ85" s="103"/>
      <c r="DA85" s="103"/>
      <c r="DB85" s="103"/>
      <c r="DC85" s="103"/>
      <c r="DD85" s="103"/>
      <c r="DE85" s="103"/>
      <c r="DF85" s="103"/>
      <c r="DG85" s="103"/>
      <c r="DH85" s="103"/>
      <c r="DI85" s="103"/>
      <c r="DJ85" s="103"/>
      <c r="DK85" s="103"/>
      <c r="DL85" s="103"/>
      <c r="DM85" s="103"/>
      <c r="DN85" s="103"/>
      <c r="DO85" s="103"/>
      <c r="DP85" s="103"/>
      <c r="DQ85" s="103"/>
      <c r="DR85" s="103"/>
      <c r="DS85" s="103"/>
      <c r="DT85" s="103"/>
      <c r="DU85" s="103"/>
      <c r="DV85" s="103"/>
      <c r="DW85" s="103"/>
      <c r="DX85" s="103"/>
      <c r="DY85" s="103"/>
      <c r="DZ85" s="103"/>
      <c r="EA85" s="103"/>
      <c r="EB85" s="103"/>
      <c r="EC85" s="103"/>
      <c r="ED85" s="103"/>
      <c r="EE85" s="103"/>
      <c r="EF85" s="103"/>
      <c r="EG85" s="103"/>
      <c r="EH85" s="103"/>
      <c r="EI85" s="103"/>
      <c r="EJ85" s="103"/>
      <c r="EK85" s="103"/>
      <c r="EL85" s="103"/>
      <c r="EM85" s="103"/>
      <c r="EN85" s="103"/>
      <c r="EO85" s="103"/>
      <c r="EP85" s="103"/>
      <c r="EQ85" s="103"/>
      <c r="ER85" s="103"/>
      <c r="ES85" s="103"/>
      <c r="ET85" s="103"/>
      <c r="EU85" s="103"/>
      <c r="EV85" s="103"/>
      <c r="EW85" s="103"/>
      <c r="EX85" s="103"/>
      <c r="EY85" s="103"/>
      <c r="EZ85" s="103"/>
      <c r="FA85" s="103"/>
      <c r="FB85" s="103"/>
      <c r="FC85" s="103"/>
      <c r="FD85" s="103"/>
      <c r="FE85" s="103"/>
      <c r="FF85" s="103"/>
      <c r="FG85" s="103"/>
      <c r="FH85" s="103"/>
      <c r="FI85" s="103"/>
      <c r="FJ85" s="103"/>
      <c r="FK85" s="103"/>
      <c r="FL85" s="103"/>
      <c r="FM85" s="103"/>
      <c r="FN85" s="103"/>
      <c r="FO85" s="103"/>
      <c r="FP85" s="103"/>
      <c r="FQ85" s="103"/>
      <c r="FR85" s="103"/>
      <c r="FS85" s="103"/>
      <c r="FT85" s="103"/>
      <c r="FU85" s="103"/>
      <c r="FV85" s="103"/>
      <c r="FW85" s="103"/>
      <c r="FX85" s="103"/>
      <c r="FY85" s="103"/>
      <c r="FZ85" s="103"/>
      <c r="GA85" s="103"/>
      <c r="GB85" s="103"/>
      <c r="GC85" s="103"/>
      <c r="GD85" s="103"/>
      <c r="GE85" s="103"/>
      <c r="GF85" s="103"/>
      <c r="GG85" s="103"/>
      <c r="GH85" s="103"/>
      <c r="GI85" s="103"/>
      <c r="GJ85" s="103"/>
      <c r="GK85" s="103"/>
      <c r="GL85" s="103"/>
      <c r="GM85" s="103"/>
      <c r="GN85" s="103"/>
      <c r="GO85" s="103"/>
      <c r="GP85" s="103"/>
      <c r="GQ85" s="103"/>
      <c r="GR85" s="103"/>
      <c r="GS85" s="103"/>
      <c r="GT85" s="103"/>
      <c r="GU85" s="103"/>
      <c r="GV85" s="103"/>
      <c r="GW85" s="103"/>
      <c r="GX85" s="103"/>
      <c r="GY85" s="103"/>
      <c r="GZ85" s="103"/>
      <c r="HA85" s="103"/>
      <c r="HB85" s="103"/>
      <c r="HC85" s="103"/>
      <c r="HD85" s="103"/>
      <c r="HE85" s="103"/>
      <c r="HF85" s="103"/>
      <c r="HG85" s="103"/>
      <c r="HH85" s="103"/>
      <c r="HI85" s="103"/>
      <c r="HJ85" s="103"/>
      <c r="HK85" s="103"/>
      <c r="HL85" s="103"/>
      <c r="HM85" s="103"/>
      <c r="HN85" s="103"/>
      <c r="HO85" s="103"/>
      <c r="HP85" s="103"/>
      <c r="HQ85" s="103"/>
      <c r="HR85" s="103"/>
      <c r="HS85" s="103"/>
      <c r="HT85" s="103"/>
      <c r="HU85" s="103"/>
      <c r="HV85" s="103"/>
      <c r="HW85" s="103"/>
      <c r="HX85" s="103"/>
      <c r="HY85" s="103"/>
      <c r="HZ85" s="103"/>
      <c r="IA85" s="103"/>
      <c r="IB85" s="103"/>
      <c r="IC85" s="103"/>
      <c r="ID85" s="103"/>
      <c r="IE85" s="103"/>
      <c r="IF85" s="103"/>
      <c r="IG85" s="103"/>
      <c r="IH85" s="103"/>
      <c r="II85" s="103"/>
      <c r="IJ85" s="103"/>
      <c r="IK85" s="103"/>
      <c r="IL85" s="103"/>
      <c r="IM85" s="103"/>
      <c r="IN85" s="103"/>
      <c r="IO85" s="103"/>
      <c r="IP85" s="103"/>
      <c r="IQ85" s="103"/>
      <c r="IR85" s="103"/>
      <c r="IS85" s="103"/>
      <c r="IT85" s="103"/>
      <c r="IU85" s="103"/>
      <c r="IV85" s="103"/>
      <c r="IW85" s="103"/>
    </row>
    <row r="86" customFormat="false" ht="12.75" hidden="false" customHeight="false" outlineLevel="0" collapsed="false">
      <c r="A86" s="103"/>
      <c r="B86" s="77" t="s">
        <v>97</v>
      </c>
      <c r="C86" s="103"/>
      <c r="D86" s="104"/>
      <c r="E86" s="105" t="n">
        <f aca="false">(E67+E76)*E38</f>
        <v>0.00855047268549568</v>
      </c>
      <c r="F86" s="105" t="n">
        <f aca="false">(F67+F76)*F38</f>
        <v>0.00625040955645656</v>
      </c>
      <c r="G86" s="105" t="n">
        <f aca="false">(G67+G76)*G38</f>
        <v>0.00540399615253774</v>
      </c>
      <c r="H86" s="105" t="n">
        <f aca="false">(H67+H76)*H38</f>
        <v>0.00486366138114635</v>
      </c>
      <c r="I86" s="105" t="n">
        <f aca="false">(I67+I76)*I38</f>
        <v>0.0044169756056693</v>
      </c>
      <c r="J86" s="105" t="n">
        <f aca="false">(J67+J76)*J38</f>
        <v>0.00401047762930424</v>
      </c>
      <c r="K86" s="105" t="n">
        <f aca="false">(K67+K76)*K38</f>
        <v>0.00368520372906346</v>
      </c>
      <c r="L86" s="105" t="n">
        <f aca="false">(L67+L76)*L38</f>
        <v>0.00343754920748439</v>
      </c>
      <c r="M86" s="105" t="n">
        <f aca="false">(M67+M76)*M38</f>
        <v>0.00322103095778587</v>
      </c>
      <c r="N86" s="105" t="n">
        <f aca="false">(N67+N76)*N38</f>
        <v>0.00301808633577341</v>
      </c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3"/>
      <c r="BW86" s="103"/>
      <c r="BX86" s="103"/>
      <c r="BY86" s="103"/>
      <c r="BZ86" s="103"/>
      <c r="CA86" s="103"/>
      <c r="CB86" s="103"/>
      <c r="CC86" s="103"/>
      <c r="CD86" s="103"/>
      <c r="CE86" s="103"/>
      <c r="CF86" s="103"/>
      <c r="CG86" s="103"/>
      <c r="CH86" s="103"/>
      <c r="CI86" s="103"/>
      <c r="CJ86" s="103"/>
      <c r="CK86" s="103"/>
      <c r="CL86" s="103"/>
      <c r="CM86" s="103"/>
      <c r="CN86" s="103"/>
      <c r="CO86" s="103"/>
      <c r="CP86" s="103"/>
      <c r="CQ86" s="103"/>
      <c r="CR86" s="103"/>
      <c r="CS86" s="103"/>
      <c r="CT86" s="103"/>
      <c r="CU86" s="103"/>
      <c r="CV86" s="103"/>
      <c r="CW86" s="103"/>
      <c r="CX86" s="103"/>
      <c r="CY86" s="103"/>
      <c r="CZ86" s="103"/>
      <c r="DA86" s="103"/>
      <c r="DB86" s="103"/>
      <c r="DC86" s="103"/>
      <c r="DD86" s="103"/>
      <c r="DE86" s="103"/>
      <c r="DF86" s="103"/>
      <c r="DG86" s="103"/>
      <c r="DH86" s="103"/>
      <c r="DI86" s="103"/>
      <c r="DJ86" s="103"/>
      <c r="DK86" s="103"/>
      <c r="DL86" s="103"/>
      <c r="DM86" s="103"/>
      <c r="DN86" s="103"/>
      <c r="DO86" s="103"/>
      <c r="DP86" s="103"/>
      <c r="DQ86" s="103"/>
      <c r="DR86" s="103"/>
      <c r="DS86" s="103"/>
      <c r="DT86" s="103"/>
      <c r="DU86" s="103"/>
      <c r="DV86" s="103"/>
      <c r="DW86" s="103"/>
      <c r="DX86" s="103"/>
      <c r="DY86" s="103"/>
      <c r="DZ86" s="103"/>
      <c r="EA86" s="103"/>
      <c r="EB86" s="103"/>
      <c r="EC86" s="103"/>
      <c r="ED86" s="103"/>
      <c r="EE86" s="103"/>
      <c r="EF86" s="103"/>
      <c r="EG86" s="103"/>
      <c r="EH86" s="103"/>
      <c r="EI86" s="103"/>
      <c r="EJ86" s="103"/>
      <c r="EK86" s="103"/>
      <c r="EL86" s="103"/>
      <c r="EM86" s="103"/>
      <c r="EN86" s="103"/>
      <c r="EO86" s="103"/>
      <c r="EP86" s="103"/>
      <c r="EQ86" s="103"/>
      <c r="ER86" s="103"/>
      <c r="ES86" s="103"/>
      <c r="ET86" s="103"/>
      <c r="EU86" s="103"/>
      <c r="EV86" s="103"/>
      <c r="EW86" s="103"/>
      <c r="EX86" s="103"/>
      <c r="EY86" s="103"/>
      <c r="EZ86" s="103"/>
      <c r="FA86" s="103"/>
      <c r="FB86" s="103"/>
      <c r="FC86" s="103"/>
      <c r="FD86" s="103"/>
      <c r="FE86" s="103"/>
      <c r="FF86" s="103"/>
      <c r="FG86" s="103"/>
      <c r="FH86" s="103"/>
      <c r="FI86" s="103"/>
      <c r="FJ86" s="103"/>
      <c r="FK86" s="103"/>
      <c r="FL86" s="103"/>
      <c r="FM86" s="103"/>
      <c r="FN86" s="103"/>
      <c r="FO86" s="103"/>
      <c r="FP86" s="103"/>
      <c r="FQ86" s="103"/>
      <c r="FR86" s="103"/>
      <c r="FS86" s="103"/>
      <c r="FT86" s="103"/>
      <c r="FU86" s="103"/>
      <c r="FV86" s="103"/>
      <c r="FW86" s="103"/>
      <c r="FX86" s="103"/>
      <c r="FY86" s="103"/>
      <c r="FZ86" s="103"/>
      <c r="GA86" s="103"/>
      <c r="GB86" s="103"/>
      <c r="GC86" s="103"/>
      <c r="GD86" s="103"/>
      <c r="GE86" s="103"/>
      <c r="GF86" s="103"/>
      <c r="GG86" s="103"/>
      <c r="GH86" s="103"/>
      <c r="GI86" s="103"/>
      <c r="GJ86" s="103"/>
      <c r="GK86" s="103"/>
      <c r="GL86" s="103"/>
      <c r="GM86" s="103"/>
      <c r="GN86" s="103"/>
      <c r="GO86" s="103"/>
      <c r="GP86" s="103"/>
      <c r="GQ86" s="103"/>
      <c r="GR86" s="103"/>
      <c r="GS86" s="103"/>
      <c r="GT86" s="103"/>
      <c r="GU86" s="103"/>
      <c r="GV86" s="103"/>
      <c r="GW86" s="103"/>
      <c r="GX86" s="103"/>
      <c r="GY86" s="103"/>
      <c r="GZ86" s="103"/>
      <c r="HA86" s="103"/>
      <c r="HB86" s="103"/>
      <c r="HC86" s="103"/>
      <c r="HD86" s="103"/>
      <c r="HE86" s="103"/>
      <c r="HF86" s="103"/>
      <c r="HG86" s="103"/>
      <c r="HH86" s="103"/>
      <c r="HI86" s="103"/>
      <c r="HJ86" s="103"/>
      <c r="HK86" s="103"/>
      <c r="HL86" s="103"/>
      <c r="HM86" s="103"/>
      <c r="HN86" s="103"/>
      <c r="HO86" s="103"/>
      <c r="HP86" s="103"/>
      <c r="HQ86" s="103"/>
      <c r="HR86" s="103"/>
      <c r="HS86" s="103"/>
      <c r="HT86" s="103"/>
      <c r="HU86" s="103"/>
      <c r="HV86" s="103"/>
      <c r="HW86" s="103"/>
      <c r="HX86" s="103"/>
      <c r="HY86" s="103"/>
      <c r="HZ86" s="103"/>
      <c r="IA86" s="103"/>
      <c r="IB86" s="103"/>
      <c r="IC86" s="103"/>
      <c r="ID86" s="103"/>
      <c r="IE86" s="103"/>
      <c r="IF86" s="103"/>
      <c r="IG86" s="103"/>
      <c r="IH86" s="103"/>
      <c r="II86" s="103"/>
      <c r="IJ86" s="103"/>
      <c r="IK86" s="103"/>
      <c r="IL86" s="103"/>
      <c r="IM86" s="103"/>
      <c r="IN86" s="103"/>
      <c r="IO86" s="103"/>
      <c r="IP86" s="103"/>
      <c r="IQ86" s="103"/>
      <c r="IR86" s="103"/>
      <c r="IS86" s="103"/>
      <c r="IT86" s="103"/>
      <c r="IU86" s="103"/>
      <c r="IV86" s="103"/>
      <c r="IW86" s="103"/>
    </row>
    <row r="87" customFormat="false" ht="12.75" hidden="false" customHeight="false" outlineLevel="0" collapsed="false">
      <c r="A87" s="103"/>
      <c r="B87" s="77" t="s">
        <v>98</v>
      </c>
      <c r="C87" s="103"/>
      <c r="D87" s="104"/>
      <c r="E87" s="105" t="n">
        <f aca="false">(E68+E77)*E39</f>
        <v>0.0283661469275403</v>
      </c>
      <c r="F87" s="105" t="n">
        <f aca="false">(F68+F77)*F39</f>
        <v>0.0207356999264504</v>
      </c>
      <c r="G87" s="105" t="n">
        <f aca="false">(G68+G77)*G39</f>
        <v>0.0179277280329516</v>
      </c>
      <c r="H87" s="105" t="n">
        <f aca="false">(H68+H77)*H39</f>
        <v>0.0161351703488195</v>
      </c>
      <c r="I87" s="105" t="n">
        <f aca="false">(I68+I77)*I39</f>
        <v>0.0146532927025558</v>
      </c>
      <c r="J87" s="105" t="n">
        <f aca="false">(J68+J77)*J39</f>
        <v>0.0133047378626721</v>
      </c>
      <c r="K87" s="105" t="n">
        <f aca="false">(K68+K77)*K39</f>
        <v>0.0122256434563972</v>
      </c>
      <c r="L87" s="105" t="n">
        <f aca="false">(L68+L77)*L39</f>
        <v>0.011404050919379</v>
      </c>
      <c r="M87" s="105" t="n">
        <f aca="false">(M68+M77)*M39</f>
        <v>0.0106857527960647</v>
      </c>
      <c r="N87" s="105" t="n">
        <f aca="false">(N68+N77)*N39</f>
        <v>0.0100124851092472</v>
      </c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03"/>
      <c r="BM87" s="103"/>
      <c r="BN87" s="103"/>
      <c r="BO87" s="103"/>
      <c r="BP87" s="103"/>
      <c r="BQ87" s="103"/>
      <c r="BR87" s="103"/>
      <c r="BS87" s="103"/>
      <c r="BT87" s="103"/>
      <c r="BU87" s="103"/>
      <c r="BV87" s="103"/>
      <c r="BW87" s="103"/>
      <c r="BX87" s="103"/>
      <c r="BY87" s="103"/>
      <c r="BZ87" s="103"/>
      <c r="CA87" s="103"/>
      <c r="CB87" s="103"/>
      <c r="CC87" s="103"/>
      <c r="CD87" s="103"/>
      <c r="CE87" s="103"/>
      <c r="CF87" s="103"/>
      <c r="CG87" s="103"/>
      <c r="CH87" s="103"/>
      <c r="CI87" s="103"/>
      <c r="CJ87" s="103"/>
      <c r="CK87" s="103"/>
      <c r="CL87" s="103"/>
      <c r="CM87" s="103"/>
      <c r="CN87" s="103"/>
      <c r="CO87" s="103"/>
      <c r="CP87" s="103"/>
      <c r="CQ87" s="103"/>
      <c r="CR87" s="103"/>
      <c r="CS87" s="103"/>
      <c r="CT87" s="103"/>
      <c r="CU87" s="103"/>
      <c r="CV87" s="103"/>
      <c r="CW87" s="103"/>
      <c r="CX87" s="103"/>
      <c r="CY87" s="103"/>
      <c r="CZ87" s="103"/>
      <c r="DA87" s="103"/>
      <c r="DB87" s="103"/>
      <c r="DC87" s="103"/>
      <c r="DD87" s="103"/>
      <c r="DE87" s="103"/>
      <c r="DF87" s="103"/>
      <c r="DG87" s="103"/>
      <c r="DH87" s="103"/>
      <c r="DI87" s="103"/>
      <c r="DJ87" s="103"/>
      <c r="DK87" s="103"/>
      <c r="DL87" s="103"/>
      <c r="DM87" s="103"/>
      <c r="DN87" s="103"/>
      <c r="DO87" s="103"/>
      <c r="DP87" s="103"/>
      <c r="DQ87" s="103"/>
      <c r="DR87" s="103"/>
      <c r="DS87" s="103"/>
      <c r="DT87" s="103"/>
      <c r="DU87" s="103"/>
      <c r="DV87" s="103"/>
      <c r="DW87" s="103"/>
      <c r="DX87" s="103"/>
      <c r="DY87" s="103"/>
      <c r="DZ87" s="103"/>
      <c r="EA87" s="103"/>
      <c r="EB87" s="103"/>
      <c r="EC87" s="103"/>
      <c r="ED87" s="103"/>
      <c r="EE87" s="103"/>
      <c r="EF87" s="103"/>
      <c r="EG87" s="103"/>
      <c r="EH87" s="103"/>
      <c r="EI87" s="103"/>
      <c r="EJ87" s="103"/>
      <c r="EK87" s="103"/>
      <c r="EL87" s="103"/>
      <c r="EM87" s="103"/>
      <c r="EN87" s="103"/>
      <c r="EO87" s="103"/>
      <c r="EP87" s="103"/>
      <c r="EQ87" s="103"/>
      <c r="ER87" s="103"/>
      <c r="ES87" s="103"/>
      <c r="ET87" s="103"/>
      <c r="EU87" s="103"/>
      <c r="EV87" s="103"/>
      <c r="EW87" s="103"/>
      <c r="EX87" s="103"/>
      <c r="EY87" s="103"/>
      <c r="EZ87" s="103"/>
      <c r="FA87" s="103"/>
      <c r="FB87" s="103"/>
      <c r="FC87" s="103"/>
      <c r="FD87" s="103"/>
      <c r="FE87" s="103"/>
      <c r="FF87" s="103"/>
      <c r="FG87" s="103"/>
      <c r="FH87" s="103"/>
      <c r="FI87" s="103"/>
      <c r="FJ87" s="103"/>
      <c r="FK87" s="103"/>
      <c r="FL87" s="103"/>
      <c r="FM87" s="103"/>
      <c r="FN87" s="103"/>
      <c r="FO87" s="103"/>
      <c r="FP87" s="103"/>
      <c r="FQ87" s="103"/>
      <c r="FR87" s="103"/>
      <c r="FS87" s="103"/>
      <c r="FT87" s="103"/>
      <c r="FU87" s="103"/>
      <c r="FV87" s="103"/>
      <c r="FW87" s="103"/>
      <c r="FX87" s="103"/>
      <c r="FY87" s="103"/>
      <c r="FZ87" s="103"/>
      <c r="GA87" s="103"/>
      <c r="GB87" s="103"/>
      <c r="GC87" s="103"/>
      <c r="GD87" s="103"/>
      <c r="GE87" s="103"/>
      <c r="GF87" s="103"/>
      <c r="GG87" s="103"/>
      <c r="GH87" s="103"/>
      <c r="GI87" s="103"/>
      <c r="GJ87" s="103"/>
      <c r="GK87" s="103"/>
      <c r="GL87" s="103"/>
      <c r="GM87" s="103"/>
      <c r="GN87" s="103"/>
      <c r="GO87" s="103"/>
      <c r="GP87" s="103"/>
      <c r="GQ87" s="103"/>
      <c r="GR87" s="103"/>
      <c r="GS87" s="103"/>
      <c r="GT87" s="103"/>
      <c r="GU87" s="103"/>
      <c r="GV87" s="103"/>
      <c r="GW87" s="103"/>
      <c r="GX87" s="103"/>
      <c r="GY87" s="103"/>
      <c r="GZ87" s="103"/>
      <c r="HA87" s="103"/>
      <c r="HB87" s="103"/>
      <c r="HC87" s="103"/>
      <c r="HD87" s="103"/>
      <c r="HE87" s="103"/>
      <c r="HF87" s="103"/>
      <c r="HG87" s="103"/>
      <c r="HH87" s="103"/>
      <c r="HI87" s="103"/>
      <c r="HJ87" s="103"/>
      <c r="HK87" s="103"/>
      <c r="HL87" s="103"/>
      <c r="HM87" s="103"/>
      <c r="HN87" s="103"/>
      <c r="HO87" s="103"/>
      <c r="HP87" s="103"/>
      <c r="HQ87" s="103"/>
      <c r="HR87" s="103"/>
      <c r="HS87" s="103"/>
      <c r="HT87" s="103"/>
      <c r="HU87" s="103"/>
      <c r="HV87" s="103"/>
      <c r="HW87" s="103"/>
      <c r="HX87" s="103"/>
      <c r="HY87" s="103"/>
      <c r="HZ87" s="103"/>
      <c r="IA87" s="103"/>
      <c r="IB87" s="103"/>
      <c r="IC87" s="103"/>
      <c r="ID87" s="103"/>
      <c r="IE87" s="103"/>
      <c r="IF87" s="103"/>
      <c r="IG87" s="103"/>
      <c r="IH87" s="103"/>
      <c r="II87" s="103"/>
      <c r="IJ87" s="103"/>
      <c r="IK87" s="103"/>
      <c r="IL87" s="103"/>
      <c r="IM87" s="103"/>
      <c r="IN87" s="103"/>
      <c r="IO87" s="103"/>
      <c r="IP87" s="103"/>
      <c r="IQ87" s="103"/>
      <c r="IR87" s="103"/>
      <c r="IS87" s="103"/>
      <c r="IT87" s="103"/>
      <c r="IU87" s="103"/>
      <c r="IV87" s="103"/>
      <c r="IW87" s="103"/>
    </row>
    <row r="88" customFormat="false" ht="12.75" hidden="false" customHeight="false" outlineLevel="0" collapsed="false">
      <c r="A88" s="103"/>
      <c r="B88" s="91" t="s">
        <v>102</v>
      </c>
      <c r="C88" s="103"/>
      <c r="D88" s="104"/>
      <c r="E88" s="105" t="n">
        <f aca="false">SUM(E81:E87)</f>
        <v>0.13691077151678</v>
      </c>
      <c r="F88" s="105" t="n">
        <f aca="false">SUM(F81:F87)</f>
        <v>0.0955952868355425</v>
      </c>
      <c r="G88" s="105" t="n">
        <f aca="false">SUM(G81:G87)</f>
        <v>0.0796131806956443</v>
      </c>
      <c r="H88" s="105" t="n">
        <f aca="false">SUM(H81:H87)</f>
        <v>0.0724908884258181</v>
      </c>
      <c r="I88" s="105" t="n">
        <f aca="false">SUM(I81:I87)</f>
        <v>0.0667257466599119</v>
      </c>
      <c r="J88" s="105" t="n">
        <f aca="false">SUM(J81:J87)</f>
        <v>0.0614282982691069</v>
      </c>
      <c r="K88" s="105" t="n">
        <f aca="false">SUM(K81:K87)</f>
        <v>0.0554347470689874</v>
      </c>
      <c r="L88" s="105" t="n">
        <f aca="false">SUM(L81:L87)</f>
        <v>0.0520831141331856</v>
      </c>
      <c r="M88" s="105" t="n">
        <f aca="false">SUM(M81:M87)</f>
        <v>0.0491698599431096</v>
      </c>
      <c r="N88" s="105" t="n">
        <f aca="false">SUM(N81:N87)</f>
        <v>0.0465064441802296</v>
      </c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03"/>
      <c r="BO88" s="103"/>
      <c r="BP88" s="103"/>
      <c r="BQ88" s="103"/>
      <c r="BR88" s="103"/>
      <c r="BS88" s="103"/>
      <c r="BT88" s="103"/>
      <c r="BU88" s="103"/>
      <c r="BV88" s="103"/>
      <c r="BW88" s="103"/>
      <c r="BX88" s="103"/>
      <c r="BY88" s="103"/>
      <c r="BZ88" s="103"/>
      <c r="CA88" s="103"/>
      <c r="CB88" s="103"/>
      <c r="CC88" s="103"/>
      <c r="CD88" s="103"/>
      <c r="CE88" s="103"/>
      <c r="CF88" s="103"/>
      <c r="CG88" s="103"/>
      <c r="CH88" s="103"/>
      <c r="CI88" s="103"/>
      <c r="CJ88" s="103"/>
      <c r="CK88" s="103"/>
      <c r="CL88" s="103"/>
      <c r="CM88" s="103"/>
      <c r="CN88" s="103"/>
      <c r="CO88" s="103"/>
      <c r="CP88" s="103"/>
      <c r="CQ88" s="103"/>
      <c r="CR88" s="103"/>
      <c r="CS88" s="103"/>
      <c r="CT88" s="103"/>
      <c r="CU88" s="103"/>
      <c r="CV88" s="103"/>
      <c r="CW88" s="103"/>
      <c r="CX88" s="103"/>
      <c r="CY88" s="103"/>
      <c r="CZ88" s="103"/>
      <c r="DA88" s="103"/>
      <c r="DB88" s="103"/>
      <c r="DC88" s="103"/>
      <c r="DD88" s="103"/>
      <c r="DE88" s="103"/>
      <c r="DF88" s="103"/>
      <c r="DG88" s="103"/>
      <c r="DH88" s="103"/>
      <c r="DI88" s="103"/>
      <c r="DJ88" s="103"/>
      <c r="DK88" s="103"/>
      <c r="DL88" s="103"/>
      <c r="DM88" s="103"/>
      <c r="DN88" s="103"/>
      <c r="DO88" s="103"/>
      <c r="DP88" s="103"/>
      <c r="DQ88" s="103"/>
      <c r="DR88" s="103"/>
      <c r="DS88" s="103"/>
      <c r="DT88" s="103"/>
      <c r="DU88" s="103"/>
      <c r="DV88" s="103"/>
      <c r="DW88" s="103"/>
      <c r="DX88" s="103"/>
      <c r="DY88" s="103"/>
      <c r="DZ88" s="103"/>
      <c r="EA88" s="103"/>
      <c r="EB88" s="103"/>
      <c r="EC88" s="103"/>
      <c r="ED88" s="103"/>
      <c r="EE88" s="103"/>
      <c r="EF88" s="103"/>
      <c r="EG88" s="103"/>
      <c r="EH88" s="103"/>
      <c r="EI88" s="103"/>
      <c r="EJ88" s="103"/>
      <c r="EK88" s="103"/>
      <c r="EL88" s="103"/>
      <c r="EM88" s="103"/>
      <c r="EN88" s="103"/>
      <c r="EO88" s="103"/>
      <c r="EP88" s="103"/>
      <c r="EQ88" s="103"/>
      <c r="ER88" s="103"/>
      <c r="ES88" s="103"/>
      <c r="ET88" s="103"/>
      <c r="EU88" s="103"/>
      <c r="EV88" s="103"/>
      <c r="EW88" s="103"/>
      <c r="EX88" s="103"/>
      <c r="EY88" s="103"/>
      <c r="EZ88" s="103"/>
      <c r="FA88" s="103"/>
      <c r="FB88" s="103"/>
      <c r="FC88" s="103"/>
      <c r="FD88" s="103"/>
      <c r="FE88" s="103"/>
      <c r="FF88" s="103"/>
      <c r="FG88" s="103"/>
      <c r="FH88" s="103"/>
      <c r="FI88" s="103"/>
      <c r="FJ88" s="103"/>
      <c r="FK88" s="103"/>
      <c r="FL88" s="103"/>
      <c r="FM88" s="103"/>
      <c r="FN88" s="103"/>
      <c r="FO88" s="103"/>
      <c r="FP88" s="103"/>
      <c r="FQ88" s="103"/>
      <c r="FR88" s="103"/>
      <c r="FS88" s="103"/>
      <c r="FT88" s="103"/>
      <c r="FU88" s="103"/>
      <c r="FV88" s="103"/>
      <c r="FW88" s="103"/>
      <c r="FX88" s="103"/>
      <c r="FY88" s="103"/>
      <c r="FZ88" s="103"/>
      <c r="GA88" s="103"/>
      <c r="GB88" s="103"/>
      <c r="GC88" s="103"/>
      <c r="GD88" s="103"/>
      <c r="GE88" s="103"/>
      <c r="GF88" s="103"/>
      <c r="GG88" s="103"/>
      <c r="GH88" s="103"/>
      <c r="GI88" s="103"/>
      <c r="GJ88" s="103"/>
      <c r="GK88" s="103"/>
      <c r="GL88" s="103"/>
      <c r="GM88" s="103"/>
      <c r="GN88" s="103"/>
      <c r="GO88" s="103"/>
      <c r="GP88" s="103"/>
      <c r="GQ88" s="103"/>
      <c r="GR88" s="103"/>
      <c r="GS88" s="103"/>
      <c r="GT88" s="103"/>
      <c r="GU88" s="103"/>
      <c r="GV88" s="103"/>
      <c r="GW88" s="103"/>
      <c r="GX88" s="103"/>
      <c r="GY88" s="103"/>
      <c r="GZ88" s="103"/>
      <c r="HA88" s="103"/>
      <c r="HB88" s="103"/>
      <c r="HC88" s="103"/>
      <c r="HD88" s="103"/>
      <c r="HE88" s="103"/>
      <c r="HF88" s="103"/>
      <c r="HG88" s="103"/>
      <c r="HH88" s="103"/>
      <c r="HI88" s="103"/>
      <c r="HJ88" s="103"/>
      <c r="HK88" s="103"/>
      <c r="HL88" s="103"/>
      <c r="HM88" s="103"/>
      <c r="HN88" s="103"/>
      <c r="HO88" s="103"/>
      <c r="HP88" s="103"/>
      <c r="HQ88" s="103"/>
      <c r="HR88" s="103"/>
      <c r="HS88" s="103"/>
      <c r="HT88" s="103"/>
      <c r="HU88" s="103"/>
      <c r="HV88" s="103"/>
      <c r="HW88" s="103"/>
      <c r="HX88" s="103"/>
      <c r="HY88" s="103"/>
      <c r="HZ88" s="103"/>
      <c r="IA88" s="103"/>
      <c r="IB88" s="103"/>
      <c r="IC88" s="103"/>
      <c r="ID88" s="103"/>
      <c r="IE88" s="103"/>
      <c r="IF88" s="103"/>
      <c r="IG88" s="103"/>
      <c r="IH88" s="103"/>
      <c r="II88" s="103"/>
      <c r="IJ88" s="103"/>
      <c r="IK88" s="103"/>
      <c r="IL88" s="103"/>
      <c r="IM88" s="103"/>
      <c r="IN88" s="103"/>
      <c r="IO88" s="103"/>
      <c r="IP88" s="103"/>
      <c r="IQ88" s="103"/>
      <c r="IR88" s="103"/>
      <c r="IS88" s="103"/>
      <c r="IT88" s="103"/>
      <c r="IU88" s="103"/>
      <c r="IV88" s="103"/>
      <c r="IW88" s="103"/>
    </row>
    <row r="89" customFormat="false" ht="12.75" hidden="false" customHeight="false" outlineLevel="0" collapsed="false">
      <c r="A89" s="103"/>
      <c r="C89" s="103"/>
      <c r="D89" s="104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  <c r="IR89" s="103"/>
      <c r="IS89" s="103"/>
      <c r="IT89" s="103"/>
      <c r="IU89" s="103"/>
      <c r="IV89" s="103"/>
      <c r="IW89" s="103"/>
    </row>
    <row r="90" customFormat="false" ht="12.75" hidden="false" customHeight="false" outlineLevel="0" collapsed="false">
      <c r="D90" s="83"/>
      <c r="E90" s="92"/>
      <c r="F90" s="92"/>
      <c r="G90" s="92"/>
      <c r="H90" s="92"/>
      <c r="I90" s="92"/>
      <c r="J90" s="92"/>
      <c r="K90" s="92"/>
      <c r="L90" s="92"/>
      <c r="M90" s="92"/>
      <c r="N90" s="92"/>
    </row>
    <row r="91" customFormat="false" ht="12.75" hidden="false" customHeight="false" outlineLevel="0" collapsed="false">
      <c r="A91" s="108"/>
      <c r="B91" s="109"/>
      <c r="C91" s="109"/>
      <c r="D91" s="109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09"/>
      <c r="BR91" s="109"/>
      <c r="BS91" s="109"/>
      <c r="BT91" s="109"/>
      <c r="BU91" s="109"/>
      <c r="BV91" s="109"/>
      <c r="BW91" s="109"/>
      <c r="BX91" s="109"/>
      <c r="BY91" s="109"/>
      <c r="BZ91" s="109"/>
      <c r="CA91" s="109"/>
      <c r="CB91" s="109"/>
      <c r="CC91" s="109"/>
      <c r="CD91" s="109"/>
      <c r="CE91" s="109"/>
      <c r="CF91" s="109"/>
      <c r="CG91" s="109"/>
      <c r="CH91" s="109"/>
      <c r="CI91" s="109"/>
      <c r="CJ91" s="109"/>
      <c r="CK91" s="109"/>
      <c r="CL91" s="109"/>
      <c r="CM91" s="109"/>
      <c r="CN91" s="109"/>
      <c r="CO91" s="109"/>
      <c r="CP91" s="109"/>
      <c r="CQ91" s="109"/>
      <c r="CR91" s="109"/>
      <c r="CS91" s="109"/>
      <c r="CT91" s="109"/>
      <c r="CU91" s="109"/>
      <c r="CV91" s="109"/>
      <c r="CW91" s="109"/>
      <c r="CX91" s="109"/>
      <c r="CY91" s="109"/>
      <c r="CZ91" s="109"/>
      <c r="DA91" s="109"/>
      <c r="DB91" s="109"/>
      <c r="DC91" s="109"/>
      <c r="DD91" s="109"/>
      <c r="DE91" s="109"/>
      <c r="DF91" s="109"/>
      <c r="DG91" s="109"/>
      <c r="DH91" s="109"/>
      <c r="DI91" s="109"/>
      <c r="DJ91" s="109"/>
      <c r="DK91" s="109"/>
      <c r="DL91" s="109"/>
      <c r="DM91" s="109"/>
      <c r="DN91" s="109"/>
      <c r="DO91" s="109"/>
      <c r="DP91" s="109"/>
      <c r="DQ91" s="109"/>
      <c r="DR91" s="109"/>
      <c r="DS91" s="109"/>
      <c r="DT91" s="109"/>
      <c r="DU91" s="109"/>
      <c r="DV91" s="109"/>
      <c r="DW91" s="109"/>
      <c r="DX91" s="109"/>
      <c r="DY91" s="109"/>
      <c r="DZ91" s="109"/>
      <c r="EA91" s="109"/>
      <c r="EB91" s="109"/>
      <c r="EC91" s="109"/>
      <c r="ED91" s="109"/>
      <c r="EE91" s="109"/>
      <c r="EF91" s="109"/>
      <c r="EG91" s="109"/>
      <c r="EH91" s="109"/>
      <c r="EI91" s="109"/>
      <c r="EJ91" s="109"/>
      <c r="EK91" s="109"/>
      <c r="EL91" s="109"/>
      <c r="EM91" s="109"/>
      <c r="EN91" s="109"/>
      <c r="EO91" s="109"/>
      <c r="EP91" s="109"/>
      <c r="EQ91" s="109"/>
      <c r="ER91" s="109"/>
      <c r="ES91" s="109"/>
      <c r="ET91" s="109"/>
      <c r="EU91" s="109"/>
      <c r="EV91" s="109"/>
      <c r="EW91" s="109"/>
      <c r="EX91" s="109"/>
      <c r="EY91" s="109"/>
      <c r="EZ91" s="109"/>
      <c r="FA91" s="109"/>
      <c r="FB91" s="109"/>
      <c r="FC91" s="109"/>
      <c r="FD91" s="109"/>
      <c r="FE91" s="109"/>
      <c r="FF91" s="109"/>
      <c r="FG91" s="109"/>
      <c r="FH91" s="109"/>
      <c r="FI91" s="109"/>
      <c r="FJ91" s="109"/>
      <c r="FK91" s="109"/>
      <c r="FL91" s="109"/>
      <c r="FM91" s="109"/>
      <c r="FN91" s="109"/>
      <c r="FO91" s="109"/>
      <c r="FP91" s="109"/>
      <c r="FQ91" s="109"/>
      <c r="FR91" s="109"/>
      <c r="FS91" s="109"/>
      <c r="FT91" s="109"/>
      <c r="FU91" s="109"/>
      <c r="FV91" s="109"/>
      <c r="FW91" s="109"/>
      <c r="FX91" s="109"/>
      <c r="FY91" s="109"/>
      <c r="FZ91" s="109"/>
      <c r="GA91" s="109"/>
      <c r="GB91" s="109"/>
      <c r="GC91" s="109"/>
      <c r="GD91" s="109"/>
      <c r="GE91" s="109"/>
      <c r="GF91" s="109"/>
      <c r="GG91" s="109"/>
      <c r="GH91" s="109"/>
      <c r="GI91" s="109"/>
      <c r="GJ91" s="109"/>
      <c r="GK91" s="109"/>
      <c r="GL91" s="109"/>
      <c r="GM91" s="109"/>
      <c r="GN91" s="109"/>
      <c r="GO91" s="109"/>
      <c r="GP91" s="109"/>
      <c r="GQ91" s="109"/>
      <c r="GR91" s="109"/>
      <c r="GS91" s="109"/>
      <c r="GT91" s="109"/>
      <c r="GU91" s="109"/>
      <c r="GV91" s="109"/>
      <c r="GW91" s="109"/>
      <c r="GX91" s="109"/>
      <c r="GY91" s="109"/>
      <c r="GZ91" s="109"/>
      <c r="HA91" s="109"/>
      <c r="HB91" s="109"/>
      <c r="HC91" s="109"/>
      <c r="HD91" s="109"/>
      <c r="HE91" s="109"/>
      <c r="HF91" s="109"/>
      <c r="HG91" s="109"/>
      <c r="HH91" s="109"/>
      <c r="HI91" s="109"/>
      <c r="HJ91" s="109"/>
      <c r="HK91" s="109"/>
      <c r="HL91" s="109"/>
      <c r="HM91" s="109"/>
      <c r="HN91" s="109"/>
      <c r="HO91" s="109"/>
      <c r="HP91" s="109"/>
      <c r="HQ91" s="109"/>
      <c r="HR91" s="109"/>
      <c r="HS91" s="109"/>
      <c r="HT91" s="109"/>
      <c r="HU91" s="109"/>
      <c r="HV91" s="109"/>
      <c r="HW91" s="109"/>
      <c r="HX91" s="109"/>
      <c r="HY91" s="109"/>
      <c r="HZ91" s="109"/>
      <c r="IA91" s="109"/>
      <c r="IB91" s="109"/>
      <c r="IC91" s="109"/>
      <c r="ID91" s="109"/>
      <c r="IE91" s="109"/>
      <c r="IF91" s="109"/>
      <c r="IG91" s="109"/>
      <c r="IH91" s="109"/>
      <c r="II91" s="109"/>
      <c r="IJ91" s="109"/>
      <c r="IK91" s="109"/>
      <c r="IL91" s="109"/>
      <c r="IM91" s="109"/>
      <c r="IN91" s="109"/>
      <c r="IO91" s="109"/>
      <c r="IP91" s="109"/>
      <c r="IQ91" s="109"/>
      <c r="IR91" s="109"/>
      <c r="IS91" s="109"/>
      <c r="IT91" s="109"/>
      <c r="IU91" s="109"/>
      <c r="IV91" s="109"/>
      <c r="IW91" s="109"/>
    </row>
    <row r="92" customFormat="false" ht="12.75" hidden="false" customHeight="false" outlineLevel="0" collapsed="false">
      <c r="A92" s="109"/>
      <c r="B92" s="109"/>
      <c r="C92" s="108"/>
      <c r="D92" s="111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  <c r="BA92" s="109"/>
      <c r="BB92" s="109"/>
      <c r="BC92" s="109"/>
      <c r="BD92" s="109"/>
      <c r="BE92" s="109"/>
      <c r="BF92" s="109"/>
      <c r="BG92" s="109"/>
      <c r="BH92" s="109"/>
      <c r="BI92" s="109"/>
      <c r="BJ92" s="109"/>
      <c r="BK92" s="109"/>
      <c r="BL92" s="109"/>
      <c r="BM92" s="109"/>
      <c r="BN92" s="109"/>
      <c r="BO92" s="109"/>
      <c r="BP92" s="109"/>
      <c r="BQ92" s="109"/>
      <c r="BR92" s="109"/>
      <c r="BS92" s="109"/>
      <c r="BT92" s="109"/>
      <c r="BU92" s="109"/>
      <c r="BV92" s="109"/>
      <c r="BW92" s="109"/>
      <c r="BX92" s="109"/>
      <c r="BY92" s="109"/>
      <c r="BZ92" s="109"/>
      <c r="CA92" s="109"/>
      <c r="CB92" s="109"/>
      <c r="CC92" s="109"/>
      <c r="CD92" s="109"/>
      <c r="CE92" s="109"/>
      <c r="CF92" s="109"/>
      <c r="CG92" s="109"/>
      <c r="CH92" s="109"/>
      <c r="CI92" s="109"/>
      <c r="CJ92" s="109"/>
      <c r="CK92" s="109"/>
      <c r="CL92" s="109"/>
      <c r="CM92" s="109"/>
      <c r="CN92" s="109"/>
      <c r="CO92" s="109"/>
      <c r="CP92" s="109"/>
      <c r="CQ92" s="109"/>
      <c r="CR92" s="109"/>
      <c r="CS92" s="109"/>
      <c r="CT92" s="109"/>
      <c r="CU92" s="109"/>
      <c r="CV92" s="109"/>
      <c r="CW92" s="109"/>
      <c r="CX92" s="109"/>
      <c r="CY92" s="109"/>
      <c r="CZ92" s="109"/>
      <c r="DA92" s="109"/>
      <c r="DB92" s="109"/>
      <c r="DC92" s="109"/>
      <c r="DD92" s="109"/>
      <c r="DE92" s="109"/>
      <c r="DF92" s="109"/>
      <c r="DG92" s="109"/>
      <c r="DH92" s="109"/>
      <c r="DI92" s="109"/>
      <c r="DJ92" s="109"/>
      <c r="DK92" s="109"/>
      <c r="DL92" s="109"/>
      <c r="DM92" s="109"/>
      <c r="DN92" s="109"/>
      <c r="DO92" s="109"/>
      <c r="DP92" s="109"/>
      <c r="DQ92" s="109"/>
      <c r="DR92" s="109"/>
      <c r="DS92" s="109"/>
      <c r="DT92" s="109"/>
      <c r="DU92" s="109"/>
      <c r="DV92" s="109"/>
      <c r="DW92" s="109"/>
      <c r="DX92" s="109"/>
      <c r="DY92" s="109"/>
      <c r="DZ92" s="109"/>
      <c r="EA92" s="109"/>
      <c r="EB92" s="109"/>
      <c r="EC92" s="109"/>
      <c r="ED92" s="109"/>
      <c r="EE92" s="109"/>
      <c r="EF92" s="109"/>
      <c r="EG92" s="109"/>
      <c r="EH92" s="109"/>
      <c r="EI92" s="109"/>
      <c r="EJ92" s="109"/>
      <c r="EK92" s="109"/>
      <c r="EL92" s="109"/>
      <c r="EM92" s="109"/>
      <c r="EN92" s="109"/>
      <c r="EO92" s="109"/>
      <c r="EP92" s="109"/>
      <c r="EQ92" s="109"/>
      <c r="ER92" s="109"/>
      <c r="ES92" s="109"/>
      <c r="ET92" s="109"/>
      <c r="EU92" s="109"/>
      <c r="EV92" s="109"/>
      <c r="EW92" s="109"/>
      <c r="EX92" s="109"/>
      <c r="EY92" s="109"/>
      <c r="EZ92" s="109"/>
      <c r="FA92" s="109"/>
      <c r="FB92" s="109"/>
      <c r="FC92" s="109"/>
      <c r="FD92" s="109"/>
      <c r="FE92" s="109"/>
      <c r="FF92" s="109"/>
      <c r="FG92" s="109"/>
      <c r="FH92" s="109"/>
      <c r="FI92" s="109"/>
      <c r="FJ92" s="109"/>
      <c r="FK92" s="109"/>
      <c r="FL92" s="109"/>
      <c r="FM92" s="109"/>
      <c r="FN92" s="109"/>
      <c r="FO92" s="109"/>
      <c r="FP92" s="109"/>
      <c r="FQ92" s="109"/>
      <c r="FR92" s="109"/>
      <c r="FS92" s="109"/>
      <c r="FT92" s="109"/>
      <c r="FU92" s="109"/>
      <c r="FV92" s="109"/>
      <c r="FW92" s="109"/>
      <c r="FX92" s="109"/>
      <c r="FY92" s="109"/>
      <c r="FZ92" s="109"/>
      <c r="GA92" s="109"/>
      <c r="GB92" s="109"/>
      <c r="GC92" s="109"/>
      <c r="GD92" s="109"/>
      <c r="GE92" s="109"/>
      <c r="GF92" s="109"/>
      <c r="GG92" s="109"/>
      <c r="GH92" s="109"/>
      <c r="GI92" s="109"/>
      <c r="GJ92" s="109"/>
      <c r="GK92" s="109"/>
      <c r="GL92" s="109"/>
      <c r="GM92" s="109"/>
      <c r="GN92" s="109"/>
      <c r="GO92" s="109"/>
      <c r="GP92" s="109"/>
      <c r="GQ92" s="109"/>
      <c r="GR92" s="109"/>
      <c r="GS92" s="109"/>
      <c r="GT92" s="109"/>
      <c r="GU92" s="109"/>
      <c r="GV92" s="109"/>
      <c r="GW92" s="109"/>
      <c r="GX92" s="109"/>
      <c r="GY92" s="109"/>
      <c r="GZ92" s="109"/>
      <c r="HA92" s="109"/>
      <c r="HB92" s="109"/>
      <c r="HC92" s="109"/>
      <c r="HD92" s="109"/>
      <c r="HE92" s="109"/>
      <c r="HF92" s="109"/>
      <c r="HG92" s="109"/>
      <c r="HH92" s="109"/>
      <c r="HI92" s="109"/>
      <c r="HJ92" s="109"/>
      <c r="HK92" s="109"/>
      <c r="HL92" s="109"/>
      <c r="HM92" s="109"/>
      <c r="HN92" s="109"/>
      <c r="HO92" s="109"/>
      <c r="HP92" s="109"/>
      <c r="HQ92" s="109"/>
      <c r="HR92" s="109"/>
      <c r="HS92" s="109"/>
      <c r="HT92" s="109"/>
      <c r="HU92" s="109"/>
      <c r="HV92" s="109"/>
      <c r="HW92" s="109"/>
      <c r="HX92" s="109"/>
      <c r="HY92" s="109"/>
      <c r="HZ92" s="109"/>
      <c r="IA92" s="109"/>
      <c r="IB92" s="109"/>
      <c r="IC92" s="109"/>
      <c r="ID92" s="109"/>
      <c r="IE92" s="109"/>
      <c r="IF92" s="109"/>
      <c r="IG92" s="109"/>
      <c r="IH92" s="109"/>
      <c r="II92" s="109"/>
      <c r="IJ92" s="109"/>
      <c r="IK92" s="109"/>
      <c r="IL92" s="109"/>
      <c r="IM92" s="109"/>
      <c r="IN92" s="109"/>
      <c r="IO92" s="109"/>
      <c r="IP92" s="109"/>
      <c r="IQ92" s="109"/>
      <c r="IR92" s="109"/>
      <c r="IS92" s="109"/>
      <c r="IT92" s="109"/>
      <c r="IU92" s="109"/>
      <c r="IV92" s="109"/>
      <c r="IW92" s="109"/>
    </row>
    <row r="93" customFormat="false" ht="17.25" hidden="false" customHeight="true" outlineLevel="0" collapsed="false">
      <c r="E93" s="92"/>
      <c r="F93" s="92"/>
      <c r="G93" s="92"/>
      <c r="H93" s="92"/>
      <c r="I93" s="92"/>
      <c r="J93" s="92"/>
      <c r="K93" s="92"/>
      <c r="L93" s="92"/>
      <c r="M93" s="92"/>
      <c r="N93" s="92"/>
    </row>
    <row r="94" customFormat="false" ht="13.5" hidden="false" customHeight="false" outlineLevel="0" collapsed="false">
      <c r="A94" s="112" t="s">
        <v>113</v>
      </c>
      <c r="B94" s="112" t="s">
        <v>114</v>
      </c>
      <c r="C94" s="112"/>
      <c r="D94" s="112" t="s">
        <v>104</v>
      </c>
      <c r="E94" s="113" t="n">
        <f aca="false">E88</f>
        <v>0.13691077151678</v>
      </c>
      <c r="F94" s="113" t="n">
        <f aca="false">F88</f>
        <v>0.0955952868355425</v>
      </c>
      <c r="G94" s="113" t="n">
        <f aca="false">G88</f>
        <v>0.0796131806956443</v>
      </c>
      <c r="H94" s="113" t="n">
        <f aca="false">H88</f>
        <v>0.0724908884258181</v>
      </c>
      <c r="I94" s="113" t="n">
        <f aca="false">I88</f>
        <v>0.0667257466599119</v>
      </c>
      <c r="J94" s="113" t="n">
        <f aca="false">J88</f>
        <v>0.0614282982691069</v>
      </c>
      <c r="K94" s="113" t="n">
        <f aca="false">K88</f>
        <v>0.0554347470689874</v>
      </c>
      <c r="L94" s="113" t="n">
        <f aca="false">L88</f>
        <v>0.0520831141331856</v>
      </c>
      <c r="M94" s="113" t="n">
        <f aca="false">M88</f>
        <v>0.0491698599431096</v>
      </c>
      <c r="N94" s="113" t="n">
        <f aca="false">N88</f>
        <v>0.0465064441802296</v>
      </c>
    </row>
    <row r="95" customFormat="false" ht="12.75" hidden="false" customHeight="false" outlineLevel="0" collapsed="false">
      <c r="B95" s="77" t="s">
        <v>115</v>
      </c>
      <c r="D95" s="91" t="s">
        <v>104</v>
      </c>
      <c r="E95" s="92" t="n">
        <f aca="false">-E51</f>
        <v>-0.127228983921001</v>
      </c>
      <c r="F95" s="92" t="n">
        <f aca="false">-F51</f>
        <v>-0.0773561144763659</v>
      </c>
      <c r="G95" s="92" t="n">
        <f aca="false">-G51</f>
        <v>-0.0650679239719182</v>
      </c>
      <c r="H95" s="92" t="n">
        <f aca="false">-H51</f>
        <v>-0.0582511597569552</v>
      </c>
      <c r="I95" s="92" t="n">
        <f aca="false">-I51</f>
        <v>-0.0538221709996196</v>
      </c>
      <c r="J95" s="92" t="n">
        <f aca="false">-J51</f>
        <v>-0.0500521062075194</v>
      </c>
      <c r="K95" s="92" t="n">
        <f aca="false">-K51</f>
        <v>-0.0467934209989644</v>
      </c>
      <c r="L95" s="92" t="n">
        <f aca="false">-L51</f>
        <v>-0.0438677050661834</v>
      </c>
      <c r="M95" s="92" t="n">
        <f aca="false">-M51</f>
        <v>-0.0414664944513229</v>
      </c>
      <c r="N95" s="92" t="n">
        <f aca="false">-N51</f>
        <v>-0.0393909810219622</v>
      </c>
    </row>
    <row r="96" customFormat="false" ht="12.75" hidden="false" customHeight="false" outlineLevel="0" collapsed="false">
      <c r="B96" s="77" t="s">
        <v>116</v>
      </c>
      <c r="D96" s="91" t="s">
        <v>104</v>
      </c>
      <c r="E96" s="92" t="n">
        <f aca="false">SUM(E94:E95)</f>
        <v>0.00968178759577912</v>
      </c>
      <c r="F96" s="92" t="n">
        <f aca="false">SUM(F94:F95)</f>
        <v>0.0182391723591766</v>
      </c>
      <c r="G96" s="92" t="n">
        <f aca="false">SUM(G94:G95)</f>
        <v>0.0145452567237261</v>
      </c>
      <c r="H96" s="92" t="n">
        <f aca="false">SUM(H94:H95)</f>
        <v>0.0142397286688628</v>
      </c>
      <c r="I96" s="92" t="n">
        <f aca="false">SUM(I94:I95)</f>
        <v>0.0129035756602923</v>
      </c>
      <c r="J96" s="92" t="n">
        <f aca="false">SUM(J94:J95)</f>
        <v>0.0113761920615875</v>
      </c>
      <c r="K96" s="92" t="n">
        <f aca="false">SUM(K94:K95)</f>
        <v>0.008641326070023</v>
      </c>
      <c r="L96" s="92" t="n">
        <f aca="false">SUM(L94:L95)</f>
        <v>0.00821540906700222</v>
      </c>
      <c r="M96" s="92" t="n">
        <f aca="false">SUM(M94:M95)</f>
        <v>0.00770336549178671</v>
      </c>
      <c r="N96" s="92" t="n">
        <f aca="false">SUM(N94:N95)</f>
        <v>0.00711546315826736</v>
      </c>
    </row>
    <row r="97" customFormat="false" ht="12.75" hidden="false" customHeight="false" outlineLevel="0" collapsed="false">
      <c r="E97" s="92"/>
      <c r="F97" s="92"/>
      <c r="G97" s="92"/>
      <c r="H97" s="92"/>
      <c r="I97" s="92"/>
      <c r="J97" s="92"/>
      <c r="K97" s="92"/>
      <c r="L97" s="92"/>
      <c r="M97" s="92"/>
      <c r="N97" s="92"/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52" fitToWidth="1" fitToHeight="1" pageOrder="downThenOver" orientation="portrait" blackAndWhite="false" draft="false" cellComments="none" horizontalDpi="300" verticalDpi="300" copies="1"/>
  <headerFooter differentFirst="false" differentOddEven="false">
    <oddHeader>&amp;CSan Arroyo Plant Analysis</oddHeader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0.66015625" defaultRowHeight="12.75" customHeight="true" zeroHeight="false" outlineLevelRow="0" outlineLevelCol="0"/>
  <cols>
    <col collapsed="false" customWidth="true" hidden="false" outlineLevel="0" max="1" min="1" style="77" width="15.32"/>
    <col collapsed="false" customWidth="true" hidden="false" outlineLevel="0" max="2" min="2" style="77" width="19.82"/>
    <col collapsed="false" customWidth="true" hidden="false" outlineLevel="0" max="3" min="3" style="77" width="15.66"/>
    <col collapsed="false" customWidth="true" hidden="false" outlineLevel="0" max="4" min="4" style="77" width="25.5"/>
    <col collapsed="false" customWidth="true" hidden="false" outlineLevel="0" max="5" min="5" style="77" width="15.5"/>
    <col collapsed="false" customWidth="true" hidden="false" outlineLevel="0" max="6" min="6" style="77" width="14.33"/>
    <col collapsed="false" customWidth="true" hidden="false" outlineLevel="0" max="7" min="7" style="77" width="15.82"/>
    <col collapsed="false" customWidth="true" hidden="false" outlineLevel="0" max="8" min="8" style="77" width="13.82"/>
    <col collapsed="false" customWidth="true" hidden="false" outlineLevel="0" max="10" min="9" style="77" width="14.99"/>
    <col collapsed="false" customWidth="true" hidden="false" outlineLevel="0" max="11" min="11" style="77" width="14.15"/>
    <col collapsed="false" customWidth="true" hidden="false" outlineLevel="0" max="12" min="12" style="77" width="13.82"/>
    <col collapsed="false" customWidth="true" hidden="false" outlineLevel="0" max="13" min="13" style="77" width="14.99"/>
    <col collapsed="false" customWidth="true" hidden="false" outlineLevel="0" max="14" min="14" style="77" width="14.66"/>
    <col collapsed="false" customWidth="false" hidden="false" outlineLevel="0" max="257" min="15" style="77" width="10.66"/>
  </cols>
  <sheetData>
    <row r="1" customFormat="false" ht="15.75" hidden="false" customHeight="false" outlineLevel="0" collapsed="false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.75" hidden="false" customHeight="false" outlineLevel="0" collapsed="false">
      <c r="E2" s="78" t="n">
        <f aca="false">YEAR(Inputs!E39)</f>
        <v>2001</v>
      </c>
      <c r="F2" s="78" t="n">
        <f aca="false">YEAR(Inputs!F39)</f>
        <v>2002</v>
      </c>
      <c r="G2" s="78" t="n">
        <f aca="false">YEAR(Inputs!G39)</f>
        <v>2003</v>
      </c>
      <c r="H2" s="78" t="n">
        <f aca="false">YEAR(Inputs!H39)</f>
        <v>2004</v>
      </c>
      <c r="I2" s="78" t="n">
        <f aca="false">YEAR(Inputs!I39)</f>
        <v>2005</v>
      </c>
      <c r="J2" s="78" t="n">
        <f aca="false">YEAR(Inputs!J39)</f>
        <v>2006</v>
      </c>
      <c r="K2" s="78" t="n">
        <f aca="false">YEAR(Inputs!K39)</f>
        <v>2007</v>
      </c>
      <c r="L2" s="78" t="n">
        <f aca="false">YEAR(Inputs!L39)</f>
        <v>2008</v>
      </c>
      <c r="M2" s="78" t="n">
        <f aca="false">YEAR(Inputs!M39)</f>
        <v>2009</v>
      </c>
      <c r="N2" s="78" t="n">
        <f aca="false">YEAR(Inputs!N39)</f>
        <v>2010</v>
      </c>
      <c r="O2" s="79"/>
    </row>
    <row r="3" customFormat="false" ht="12.75" hidden="false" customHeight="false" outlineLevel="0" collapsed="false">
      <c r="A3" s="77" t="s">
        <v>76</v>
      </c>
    </row>
    <row r="4" customFormat="false" ht="12.75" hidden="false" customHeight="false" outlineLevel="0" collapsed="false">
      <c r="B4" s="77" t="s">
        <v>77</v>
      </c>
      <c r="C4" s="77" t="s">
        <v>78</v>
      </c>
      <c r="D4" s="80" t="s">
        <v>79</v>
      </c>
      <c r="E4" s="81" t="n">
        <f aca="false">Curves!J6</f>
        <v>5.549375</v>
      </c>
      <c r="F4" s="81" t="n">
        <f aca="false">Curves!K6</f>
        <v>4.06079166666667</v>
      </c>
      <c r="G4" s="81" t="n">
        <f aca="false">Curves!L6</f>
        <v>3.683375</v>
      </c>
      <c r="H4" s="81" t="n">
        <f aca="false">Curves!M6</f>
        <v>3.555875</v>
      </c>
      <c r="I4" s="81" t="n">
        <f aca="false">Curves!N6</f>
        <v>3.54295833333333</v>
      </c>
      <c r="J4" s="81" t="n">
        <f aca="false">Curves!O6</f>
        <v>3.55295833333333</v>
      </c>
      <c r="K4" s="81" t="n">
        <f aca="false">Curves!P6</f>
        <v>3.58191666666667</v>
      </c>
      <c r="L4" s="81" t="n">
        <f aca="false">Curves!Q6</f>
        <v>3.62108333333333</v>
      </c>
      <c r="M4" s="81" t="n">
        <f aca="false">Curves!R6</f>
        <v>3.69108333333333</v>
      </c>
      <c r="N4" s="81" t="n">
        <f aca="false">Curves!S6</f>
        <v>3.78108333333333</v>
      </c>
    </row>
    <row r="5" customFormat="false" ht="12.75" hidden="false" customHeight="false" outlineLevel="0" collapsed="false">
      <c r="B5" s="77" t="s">
        <v>80</v>
      </c>
      <c r="C5" s="77" t="s">
        <v>78</v>
      </c>
      <c r="D5" s="82" t="n">
        <v>0.75</v>
      </c>
      <c r="E5" s="81" t="n">
        <f aca="false">E4*$D$5</f>
        <v>4.16203125</v>
      </c>
      <c r="F5" s="81" t="n">
        <f aca="false">F4*$D$5</f>
        <v>3.04559375</v>
      </c>
      <c r="G5" s="81" t="n">
        <f aca="false">G4*$D$5</f>
        <v>2.76253125</v>
      </c>
      <c r="H5" s="81" t="n">
        <f aca="false">H4*$D$5</f>
        <v>2.66690625</v>
      </c>
      <c r="I5" s="81" t="n">
        <f aca="false">I4*$D$5</f>
        <v>2.65721875</v>
      </c>
      <c r="J5" s="81" t="n">
        <f aca="false">J4*$D$5</f>
        <v>2.66471875</v>
      </c>
      <c r="K5" s="81" t="n">
        <f aca="false">K4*$D$5</f>
        <v>2.6864375</v>
      </c>
      <c r="L5" s="81" t="n">
        <f aca="false">L4*$D$5</f>
        <v>2.7158125</v>
      </c>
      <c r="M5" s="81" t="n">
        <f aca="false">M4*$D$5</f>
        <v>2.7683125</v>
      </c>
      <c r="N5" s="81" t="n">
        <f aca="false">N4*$D$5</f>
        <v>2.8358125</v>
      </c>
    </row>
    <row r="6" customFormat="false" ht="12.75" hidden="false" customHeight="false" outlineLevel="0" collapsed="false">
      <c r="B6" s="77" t="s">
        <v>81</v>
      </c>
      <c r="C6" s="77" t="s">
        <v>78</v>
      </c>
      <c r="D6" s="83"/>
      <c r="E6" s="81" t="n">
        <f aca="false">E4</f>
        <v>5.549375</v>
      </c>
      <c r="F6" s="81" t="n">
        <f aca="false">F4</f>
        <v>4.06079166666667</v>
      </c>
      <c r="G6" s="81" t="n">
        <f aca="false">G4</f>
        <v>3.683375</v>
      </c>
      <c r="H6" s="81" t="n">
        <f aca="false">H4</f>
        <v>3.555875</v>
      </c>
      <c r="I6" s="81" t="n">
        <f aca="false">I4</f>
        <v>3.54295833333333</v>
      </c>
      <c r="J6" s="81" t="n">
        <f aca="false">J4</f>
        <v>3.55295833333333</v>
      </c>
      <c r="K6" s="81" t="n">
        <f aca="false">K4</f>
        <v>3.58191666666667</v>
      </c>
      <c r="L6" s="81" t="n">
        <f aca="false">L4</f>
        <v>3.62108333333333</v>
      </c>
      <c r="M6" s="81" t="n">
        <f aca="false">M4</f>
        <v>3.69108333333333</v>
      </c>
      <c r="N6" s="81" t="n">
        <f aca="false">N4</f>
        <v>3.78108333333333</v>
      </c>
    </row>
    <row r="7" customFormat="false" ht="12.75" hidden="false" customHeight="false" outlineLevel="0" collapsed="false">
      <c r="D7" s="83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customFormat="false" ht="12.75" hidden="false" customHeight="false" outlineLevel="0" collapsed="false">
      <c r="A8" s="2" t="s">
        <v>41</v>
      </c>
      <c r="B8" s="2"/>
      <c r="C8" s="84" t="s">
        <v>82</v>
      </c>
      <c r="D8" s="83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customFormat="false" ht="12.75" hidden="false" customHeight="false" outlineLevel="0" collapsed="false">
      <c r="A9" s="34" t="str">
        <f aca="false">Inputs!A14</f>
        <v>Beartooth</v>
      </c>
      <c r="B9" s="0"/>
      <c r="C9" s="85" t="n">
        <v>0</v>
      </c>
      <c r="D9" s="83"/>
      <c r="E9" s="86" t="n">
        <f aca="false">$C9*Inputs!E43</f>
        <v>0</v>
      </c>
      <c r="F9" s="86" t="n">
        <f aca="false">$C9*Inputs!F43</f>
        <v>0</v>
      </c>
      <c r="G9" s="86" t="n">
        <f aca="false">$C9*Inputs!G43</f>
        <v>0</v>
      </c>
      <c r="H9" s="86" t="n">
        <f aca="false">$C9*Inputs!H43</f>
        <v>0</v>
      </c>
      <c r="I9" s="86" t="n">
        <f aca="false">$C9*Inputs!I43</f>
        <v>0</v>
      </c>
      <c r="J9" s="86" t="n">
        <f aca="false">$C9*Inputs!J43</f>
        <v>0</v>
      </c>
      <c r="K9" s="86" t="n">
        <f aca="false">$C9*Inputs!K43</f>
        <v>0</v>
      </c>
      <c r="L9" s="86" t="n">
        <f aca="false">$C9*Inputs!L43</f>
        <v>0</v>
      </c>
      <c r="M9" s="86" t="n">
        <f aca="false">$C9*Inputs!M43</f>
        <v>0</v>
      </c>
      <c r="N9" s="86" t="n">
        <f aca="false">$C9*Inputs!N43</f>
        <v>0</v>
      </c>
    </row>
    <row r="10" customFormat="false" ht="12.75" hidden="false" customHeight="false" outlineLevel="0" collapsed="false">
      <c r="A10" s="34" t="str">
        <f aca="false">Inputs!A15</f>
        <v>Crescendo</v>
      </c>
      <c r="B10" s="0"/>
      <c r="C10" s="85" t="n">
        <v>0</v>
      </c>
      <c r="D10" s="83"/>
      <c r="E10" s="86" t="n">
        <f aca="false">$C10*Inputs!E44</f>
        <v>0</v>
      </c>
      <c r="F10" s="86" t="n">
        <f aca="false">$C10*Inputs!F44</f>
        <v>0</v>
      </c>
      <c r="G10" s="86" t="n">
        <f aca="false">$C10*Inputs!G44</f>
        <v>0</v>
      </c>
      <c r="H10" s="86" t="n">
        <f aca="false">$C10*Inputs!H44</f>
        <v>0</v>
      </c>
      <c r="I10" s="86" t="n">
        <f aca="false">$C10*Inputs!I44</f>
        <v>0</v>
      </c>
      <c r="J10" s="86" t="n">
        <f aca="false">$C10*Inputs!J44</f>
        <v>0</v>
      </c>
      <c r="K10" s="86" t="n">
        <f aca="false">$C10*Inputs!K44</f>
        <v>0</v>
      </c>
      <c r="L10" s="86" t="n">
        <f aca="false">$C10*Inputs!L44</f>
        <v>0</v>
      </c>
      <c r="M10" s="86" t="n">
        <f aca="false">$C10*Inputs!M44</f>
        <v>0</v>
      </c>
      <c r="N10" s="86" t="n">
        <f aca="false">$C10*Inputs!N44</f>
        <v>0</v>
      </c>
    </row>
    <row r="11" customFormat="false" ht="12.75" hidden="false" customHeight="false" outlineLevel="0" collapsed="false">
      <c r="A11" s="34" t="str">
        <f aca="false">Inputs!A16</f>
        <v>D&amp;G Roustabout</v>
      </c>
      <c r="B11" s="0"/>
      <c r="C11" s="85" t="n">
        <v>0</v>
      </c>
      <c r="D11" s="83"/>
      <c r="E11" s="86" t="n">
        <f aca="false">$C11*Inputs!E45</f>
        <v>0</v>
      </c>
      <c r="F11" s="86" t="n">
        <f aca="false">$C11*Inputs!F45</f>
        <v>0</v>
      </c>
      <c r="G11" s="86" t="n">
        <f aca="false">$C11*Inputs!G45</f>
        <v>0</v>
      </c>
      <c r="H11" s="86" t="n">
        <f aca="false">$C11*Inputs!H45</f>
        <v>0</v>
      </c>
      <c r="I11" s="86" t="n">
        <f aca="false">$C11*Inputs!I45</f>
        <v>0</v>
      </c>
      <c r="J11" s="86" t="n">
        <f aca="false">$C11*Inputs!J45</f>
        <v>0</v>
      </c>
      <c r="K11" s="86" t="n">
        <f aca="false">$C11*Inputs!K45</f>
        <v>0</v>
      </c>
      <c r="L11" s="86" t="n">
        <f aca="false">$C11*Inputs!L45</f>
        <v>0</v>
      </c>
      <c r="M11" s="86" t="n">
        <f aca="false">$C11*Inputs!M45</f>
        <v>0</v>
      </c>
      <c r="N11" s="86" t="n">
        <f aca="false">$C11*Inputs!N45</f>
        <v>0</v>
      </c>
    </row>
    <row r="12" customFormat="false" ht="12.75" hidden="false" customHeight="false" outlineLevel="0" collapsed="false">
      <c r="A12" s="34" t="str">
        <f aca="false">Inputs!A17</f>
        <v>Hallwood</v>
      </c>
      <c r="B12" s="0"/>
      <c r="C12" s="85" t="n">
        <v>0</v>
      </c>
      <c r="D12" s="83"/>
      <c r="E12" s="86" t="n">
        <f aca="false">$C12*Inputs!E46</f>
        <v>0</v>
      </c>
      <c r="F12" s="86" t="n">
        <f aca="false">$C12*Inputs!F46</f>
        <v>0</v>
      </c>
      <c r="G12" s="86" t="n">
        <f aca="false">$C12*Inputs!G46</f>
        <v>0</v>
      </c>
      <c r="H12" s="86" t="n">
        <f aca="false">$C12*Inputs!H46</f>
        <v>0</v>
      </c>
      <c r="I12" s="86" t="n">
        <f aca="false">$C12*Inputs!I46</f>
        <v>0</v>
      </c>
      <c r="J12" s="86" t="n">
        <f aca="false">$C12*Inputs!J46</f>
        <v>0</v>
      </c>
      <c r="K12" s="86" t="n">
        <f aca="false">$C12*Inputs!K46</f>
        <v>0</v>
      </c>
      <c r="L12" s="86" t="n">
        <f aca="false">$C12*Inputs!L46</f>
        <v>0</v>
      </c>
      <c r="M12" s="86" t="n">
        <f aca="false">$C12*Inputs!M46</f>
        <v>0</v>
      </c>
      <c r="N12" s="86" t="n">
        <f aca="false">$C12*Inputs!N46</f>
        <v>0</v>
      </c>
    </row>
    <row r="13" customFormat="false" ht="12.75" hidden="false" customHeight="false" outlineLevel="0" collapsed="false">
      <c r="A13" s="34" t="str">
        <f aca="false">Inputs!A18</f>
        <v>Lone Mountain/Premier</v>
      </c>
      <c r="B13" s="0"/>
      <c r="C13" s="85" t="n">
        <v>0</v>
      </c>
      <c r="D13" s="83"/>
      <c r="E13" s="86" t="n">
        <f aca="false">$C13*Inputs!E47</f>
        <v>0</v>
      </c>
      <c r="F13" s="86" t="n">
        <f aca="false">$C13*Inputs!F47</f>
        <v>0</v>
      </c>
      <c r="G13" s="86" t="n">
        <f aca="false">$C13*Inputs!G47</f>
        <v>0</v>
      </c>
      <c r="H13" s="86" t="n">
        <f aca="false">$C13*Inputs!H47</f>
        <v>0</v>
      </c>
      <c r="I13" s="86" t="n">
        <f aca="false">$C13*Inputs!I47</f>
        <v>0</v>
      </c>
      <c r="J13" s="86" t="n">
        <f aca="false">$C13*Inputs!J47</f>
        <v>0</v>
      </c>
      <c r="K13" s="86" t="n">
        <f aca="false">$C13*Inputs!K47</f>
        <v>0</v>
      </c>
      <c r="L13" s="86" t="n">
        <f aca="false">$C13*Inputs!L47</f>
        <v>0</v>
      </c>
      <c r="M13" s="86" t="n">
        <f aca="false">$C13*Inputs!M47</f>
        <v>0</v>
      </c>
      <c r="N13" s="86" t="n">
        <f aca="false">$C13*Inputs!N47</f>
        <v>0</v>
      </c>
    </row>
    <row r="14" customFormat="false" ht="12.75" hidden="false" customHeight="false" outlineLevel="0" collapsed="false">
      <c r="A14" s="34" t="str">
        <f aca="false">Inputs!A19</f>
        <v>National Fuels</v>
      </c>
      <c r="B14" s="0"/>
      <c r="C14" s="85" t="n">
        <v>0</v>
      </c>
      <c r="D14" s="83"/>
      <c r="E14" s="86" t="n">
        <f aca="false">$C14*Inputs!E48</f>
        <v>0</v>
      </c>
      <c r="F14" s="86" t="n">
        <f aca="false">$C14*Inputs!F48</f>
        <v>0</v>
      </c>
      <c r="G14" s="86" t="n">
        <f aca="false">$C14*Inputs!G48</f>
        <v>0</v>
      </c>
      <c r="H14" s="86" t="n">
        <f aca="false">$C14*Inputs!H48</f>
        <v>0</v>
      </c>
      <c r="I14" s="86" t="n">
        <f aca="false">$C14*Inputs!I48</f>
        <v>0</v>
      </c>
      <c r="J14" s="86" t="n">
        <f aca="false">$C14*Inputs!J48</f>
        <v>0</v>
      </c>
      <c r="K14" s="86" t="n">
        <f aca="false">$C14*Inputs!K48</f>
        <v>0</v>
      </c>
      <c r="L14" s="86" t="n">
        <f aca="false">$C14*Inputs!L48</f>
        <v>0</v>
      </c>
      <c r="M14" s="86" t="n">
        <f aca="false">$C14*Inputs!M48</f>
        <v>0</v>
      </c>
      <c r="N14" s="86" t="n">
        <f aca="false">$C14*Inputs!N48</f>
        <v>0</v>
      </c>
    </row>
    <row r="15" customFormat="false" ht="12.75" hidden="false" customHeight="false" outlineLevel="0" collapsed="false">
      <c r="A15" s="34" t="str">
        <f aca="false">Inputs!A20</f>
        <v>Northstar</v>
      </c>
      <c r="B15" s="0"/>
      <c r="C15" s="85" t="n">
        <v>0</v>
      </c>
      <c r="D15" s="83"/>
      <c r="E15" s="86" t="n">
        <f aca="false">$C15*Inputs!E49</f>
        <v>0</v>
      </c>
      <c r="F15" s="86" t="n">
        <f aca="false">$C15*Inputs!F49</f>
        <v>0</v>
      </c>
      <c r="G15" s="86" t="n">
        <f aca="false">$C15*Inputs!G49</f>
        <v>0</v>
      </c>
      <c r="H15" s="86" t="n">
        <f aca="false">$C15*Inputs!H49</f>
        <v>0</v>
      </c>
      <c r="I15" s="86" t="n">
        <f aca="false">$C15*Inputs!I49</f>
        <v>0</v>
      </c>
      <c r="J15" s="86" t="n">
        <f aca="false">$C15*Inputs!J49</f>
        <v>0</v>
      </c>
      <c r="K15" s="86" t="n">
        <f aca="false">$C15*Inputs!K49</f>
        <v>0</v>
      </c>
      <c r="L15" s="86" t="n">
        <f aca="false">$C15*Inputs!L49</f>
        <v>0</v>
      </c>
      <c r="M15" s="86" t="n">
        <f aca="false">$C15*Inputs!M49</f>
        <v>0</v>
      </c>
      <c r="N15" s="86" t="n">
        <f aca="false">$C15*Inputs!N49</f>
        <v>0</v>
      </c>
    </row>
    <row r="16" customFormat="false" ht="12.75" hidden="false" customHeight="false" outlineLevel="0" collapsed="false">
      <c r="A16" s="34" t="str">
        <f aca="false">Inputs!A21</f>
        <v>Tom Brown</v>
      </c>
      <c r="B16" s="0"/>
      <c r="C16" s="85" t="n">
        <v>1</v>
      </c>
      <c r="D16" s="83"/>
      <c r="E16" s="86" t="n">
        <f aca="false">$C16*Inputs!E50</f>
        <v>1.5</v>
      </c>
      <c r="F16" s="86" t="n">
        <f aca="false">$C16*Inputs!F50</f>
        <v>1.4021477290397</v>
      </c>
      <c r="G16" s="86" t="n">
        <f aca="false">$C16*Inputs!G50</f>
        <v>1.31067883603412</v>
      </c>
      <c r="H16" s="86" t="n">
        <f aca="false">$C16*Inputs!H50</f>
        <v>1.22517690229709</v>
      </c>
      <c r="I16" s="86" t="n">
        <f aca="false">$C16*Inputs!I50</f>
        <v>1.14525267415184</v>
      </c>
      <c r="J16" s="86" t="n">
        <f aca="false">$C16*Inputs!J50</f>
        <v>1.07054229082576</v>
      </c>
      <c r="K16" s="86" t="n">
        <f aca="false">$C16*Inputs!K50</f>
        <v>1.0007056279482</v>
      </c>
      <c r="L16" s="86" t="n">
        <f aca="false">$C16*Inputs!L50</f>
        <v>0.935424749109872</v>
      </c>
      <c r="M16" s="86" t="n">
        <f aca="false">$C16*Inputs!M50</f>
        <v>0.874402458434624</v>
      </c>
      <c r="N16" s="86" t="n">
        <f aca="false">$C16*Inputs!N50</f>
        <v>0.817360947573891</v>
      </c>
    </row>
    <row r="17" customFormat="false" ht="12.75" hidden="false" customHeight="false" outlineLevel="0" collapsed="false">
      <c r="A17" s="34" t="str">
        <f aca="false">Inputs!A22</f>
        <v>Trend Oil</v>
      </c>
      <c r="B17" s="0"/>
      <c r="C17" s="85" t="n">
        <v>0</v>
      </c>
      <c r="D17" s="83"/>
      <c r="E17" s="86" t="n">
        <f aca="false">$C17*Inputs!E51</f>
        <v>0</v>
      </c>
      <c r="F17" s="86" t="n">
        <f aca="false">$C17*Inputs!F51</f>
        <v>0</v>
      </c>
      <c r="G17" s="86" t="n">
        <f aca="false">$C17*Inputs!G51</f>
        <v>0</v>
      </c>
      <c r="H17" s="86" t="n">
        <f aca="false">$C17*Inputs!H51</f>
        <v>0</v>
      </c>
      <c r="I17" s="86" t="n">
        <f aca="false">$C17*Inputs!I51</f>
        <v>0</v>
      </c>
      <c r="J17" s="86" t="n">
        <f aca="false">$C17*Inputs!J51</f>
        <v>0</v>
      </c>
      <c r="K17" s="86" t="n">
        <f aca="false">$C17*Inputs!K51</f>
        <v>0</v>
      </c>
      <c r="L17" s="86" t="n">
        <f aca="false">$C17*Inputs!L51</f>
        <v>0</v>
      </c>
      <c r="M17" s="86" t="n">
        <f aca="false">$C17*Inputs!M51</f>
        <v>0</v>
      </c>
      <c r="N17" s="86" t="n">
        <f aca="false">$C17*Inputs!N51</f>
        <v>0</v>
      </c>
    </row>
    <row r="18" customFormat="false" ht="12.75" hidden="false" customHeight="false" outlineLevel="0" collapsed="false">
      <c r="A18" s="41" t="s">
        <v>29</v>
      </c>
      <c r="B18" s="20"/>
      <c r="C18" s="87" t="n">
        <v>0</v>
      </c>
      <c r="D18" s="88"/>
      <c r="E18" s="89" t="n">
        <f aca="false">$C18*Inputs!E52</f>
        <v>0</v>
      </c>
      <c r="F18" s="89" t="n">
        <f aca="false">$C18*Inputs!F52</f>
        <v>0</v>
      </c>
      <c r="G18" s="89" t="n">
        <f aca="false">$C18*Inputs!G52</f>
        <v>0</v>
      </c>
      <c r="H18" s="89" t="n">
        <f aca="false">$C18*Inputs!H52</f>
        <v>0</v>
      </c>
      <c r="I18" s="89" t="n">
        <f aca="false">$C18*Inputs!I52</f>
        <v>0</v>
      </c>
      <c r="J18" s="89" t="n">
        <f aca="false">$C18*Inputs!J52</f>
        <v>0</v>
      </c>
      <c r="K18" s="89" t="n">
        <f aca="false">$C18*Inputs!K52</f>
        <v>0</v>
      </c>
      <c r="L18" s="89" t="n">
        <f aca="false">$C18*Inputs!L52</f>
        <v>0</v>
      </c>
      <c r="M18" s="89" t="n">
        <f aca="false">$C18*Inputs!M52</f>
        <v>0</v>
      </c>
      <c r="N18" s="89" t="n">
        <f aca="false">$C18*Inputs!N52</f>
        <v>0</v>
      </c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</row>
    <row r="19" customFormat="false" ht="12.75" hidden="false" customHeight="false" outlineLevel="0" collapsed="false">
      <c r="D19" s="83"/>
      <c r="E19" s="81" t="n">
        <f aca="false">SUM(E9:E18)</f>
        <v>1.5</v>
      </c>
      <c r="F19" s="81" t="n">
        <f aca="false">SUM(F9:F18)</f>
        <v>1.4021477290397</v>
      </c>
      <c r="G19" s="81" t="n">
        <f aca="false">SUM(G9:G18)</f>
        <v>1.31067883603412</v>
      </c>
      <c r="H19" s="81" t="n">
        <f aca="false">SUM(H9:H18)</f>
        <v>1.22517690229709</v>
      </c>
      <c r="I19" s="81" t="n">
        <f aca="false">SUM(I9:I18)</f>
        <v>1.14525267415184</v>
      </c>
      <c r="J19" s="81" t="n">
        <f aca="false">SUM(J9:J18)</f>
        <v>1.07054229082576</v>
      </c>
      <c r="K19" s="81" t="n">
        <f aca="false">SUM(K9:K18)</f>
        <v>1.0007056279482</v>
      </c>
      <c r="L19" s="81" t="n">
        <f aca="false">SUM(L9:L18)</f>
        <v>0.935424749109872</v>
      </c>
      <c r="M19" s="81" t="n">
        <f aca="false">SUM(M9:M18)</f>
        <v>0.874402458434624</v>
      </c>
      <c r="N19" s="81" t="n">
        <f aca="false">SUM(N9:N18)</f>
        <v>0.817360947573891</v>
      </c>
    </row>
    <row r="20" customFormat="false" ht="12.75" hidden="false" customHeight="false" outlineLevel="0" collapsed="false">
      <c r="D20" s="83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customFormat="false" ht="12.75" hidden="false" customHeight="false" outlineLevel="0" collapsed="false">
      <c r="A21" s="77" t="s">
        <v>83</v>
      </c>
    </row>
    <row r="22" customFormat="false" ht="12.75" hidden="false" customHeight="false" outlineLevel="0" collapsed="false">
      <c r="B22" s="77" t="s">
        <v>84</v>
      </c>
      <c r="C22" s="91" t="s">
        <v>85</v>
      </c>
      <c r="E22" s="92" t="n">
        <f aca="false">E19</f>
        <v>1.5</v>
      </c>
      <c r="F22" s="92" t="n">
        <f aca="false">F19</f>
        <v>1.4021477290397</v>
      </c>
      <c r="G22" s="92" t="n">
        <f aca="false">G19</f>
        <v>1.31067883603412</v>
      </c>
      <c r="H22" s="92" t="n">
        <f aca="false">H19</f>
        <v>1.22517690229709</v>
      </c>
      <c r="I22" s="92" t="n">
        <f aca="false">I19</f>
        <v>1.14525267415184</v>
      </c>
      <c r="J22" s="92" t="n">
        <f aca="false">J19</f>
        <v>1.07054229082576</v>
      </c>
      <c r="K22" s="92" t="n">
        <f aca="false">K19</f>
        <v>1.0007056279482</v>
      </c>
      <c r="L22" s="92" t="n">
        <f aca="false">L19</f>
        <v>0.935424749109872</v>
      </c>
      <c r="M22" s="92" t="n">
        <f aca="false">M19</f>
        <v>0.874402458434624</v>
      </c>
      <c r="N22" s="92" t="n">
        <f aca="false">N19</f>
        <v>0.817360947573891</v>
      </c>
    </row>
    <row r="23" customFormat="false" ht="12.75" hidden="false" customHeight="false" outlineLevel="0" collapsed="false">
      <c r="B23" s="77" t="s">
        <v>84</v>
      </c>
      <c r="C23" s="91" t="s">
        <v>86</v>
      </c>
      <c r="D23" s="0"/>
      <c r="E23" s="92" t="n">
        <f aca="false">SUMPRODUCT(E9:E18,Inputs!$C$43:$C$52)</f>
        <v>1.425</v>
      </c>
      <c r="F23" s="92" t="n">
        <f aca="false">SUMPRODUCT(F9:F18,Inputs!$C$43:$C$52)</f>
        <v>1.33204034258771</v>
      </c>
      <c r="G23" s="92" t="n">
        <f aca="false">SUMPRODUCT(G9:G18,Inputs!$C$43:$C$52)</f>
        <v>1.24514489423241</v>
      </c>
      <c r="H23" s="92" t="n">
        <f aca="false">SUMPRODUCT(H9:H18,Inputs!$C$43:$C$52)</f>
        <v>1.16391805718224</v>
      </c>
      <c r="I23" s="92" t="n">
        <f aca="false">SUMPRODUCT(I9:I18,Inputs!$C$43:$C$52)</f>
        <v>1.08799004044425</v>
      </c>
      <c r="J23" s="92" t="n">
        <f aca="false">SUMPRODUCT(J9:J18,Inputs!$C$43:$C$52)</f>
        <v>1.01701517628447</v>
      </c>
      <c r="K23" s="92" t="n">
        <f aca="false">SUMPRODUCT(K9:K18,Inputs!$C$43:$C$52)</f>
        <v>0.950670346550786</v>
      </c>
      <c r="L23" s="92" t="n">
        <f aca="false">SUMPRODUCT(L9:L18,Inputs!$C$43:$C$52)</f>
        <v>0.888653511654378</v>
      </c>
      <c r="M23" s="92" t="n">
        <f aca="false">SUMPRODUCT(M9:M18,Inputs!$C$43:$C$52)</f>
        <v>0.830682335512892</v>
      </c>
      <c r="N23" s="92" t="n">
        <f aca="false">SUMPRODUCT(N9:N18,Inputs!$C$43:$C$52)</f>
        <v>0.776492900195196</v>
      </c>
    </row>
    <row r="24" customFormat="false" ht="12.75" hidden="false" customHeight="false" outlineLevel="0" collapsed="false">
      <c r="A24" s="93" t="s">
        <v>87</v>
      </c>
      <c r="B24" s="77" t="str">
        <f aca="false">B33</f>
        <v>C2</v>
      </c>
      <c r="C24" s="91" t="s">
        <v>88</v>
      </c>
      <c r="D24" s="94" t="n">
        <v>0.9744</v>
      </c>
      <c r="E24" s="92" t="n">
        <f aca="false">+$D24*E$22</f>
        <v>1.4616</v>
      </c>
      <c r="F24" s="92" t="n">
        <f aca="false">+$D24*F$22</f>
        <v>1.36625274717628</v>
      </c>
      <c r="G24" s="92" t="n">
        <f aca="false">+$D24*G$22</f>
        <v>1.27712545783165</v>
      </c>
      <c r="H24" s="92" t="n">
        <f aca="false">+$D24*H$22</f>
        <v>1.19381237359828</v>
      </c>
      <c r="I24" s="92" t="n">
        <f aca="false">+$D24*I$22</f>
        <v>1.11593420569355</v>
      </c>
      <c r="J24" s="92" t="n">
        <f aca="false">+$D24*J$22</f>
        <v>1.04313640818062</v>
      </c>
      <c r="K24" s="92" t="n">
        <f aca="false">+$D24*K$22</f>
        <v>0.975087563872723</v>
      </c>
      <c r="L24" s="92" t="n">
        <f aca="false">+$D24*L$22</f>
        <v>0.911477875532659</v>
      </c>
      <c r="M24" s="92" t="n">
        <f aca="false">+$D24*M$22</f>
        <v>0.852017755498697</v>
      </c>
      <c r="N24" s="92" t="n">
        <f aca="false">+$D24*N$22</f>
        <v>0.796436507315999</v>
      </c>
    </row>
    <row r="25" customFormat="false" ht="12.75" hidden="false" customHeight="false" outlineLevel="0" collapsed="false">
      <c r="A25" s="93" t="s">
        <v>89</v>
      </c>
      <c r="B25" s="77" t="str">
        <f aca="false">B34</f>
        <v>C3</v>
      </c>
      <c r="C25" s="91" t="s">
        <v>88</v>
      </c>
      <c r="D25" s="94" t="n">
        <v>0.3547</v>
      </c>
      <c r="E25" s="92" t="n">
        <f aca="false">+$D25*E$22</f>
        <v>0.53205</v>
      </c>
      <c r="F25" s="92" t="n">
        <f aca="false">+$D25*F$22</f>
        <v>0.497341799490381</v>
      </c>
      <c r="G25" s="92" t="n">
        <f aca="false">+$D25*G$22</f>
        <v>0.464897783141303</v>
      </c>
      <c r="H25" s="92" t="n">
        <f aca="false">+$D25*H$22</f>
        <v>0.434570247244778</v>
      </c>
      <c r="I25" s="92" t="n">
        <f aca="false">+$D25*I$22</f>
        <v>0.406221123521657</v>
      </c>
      <c r="J25" s="92" t="n">
        <f aca="false">+$D25*J$22</f>
        <v>0.379721350555897</v>
      </c>
      <c r="K25" s="92" t="n">
        <f aca="false">+$D25*K$22</f>
        <v>0.354950286233225</v>
      </c>
      <c r="L25" s="92" t="n">
        <f aca="false">+$D25*L$22</f>
        <v>0.331795158509272</v>
      </c>
      <c r="M25" s="92" t="n">
        <f aca="false">+$D25*M$22</f>
        <v>0.310150552006761</v>
      </c>
      <c r="N25" s="92" t="n">
        <f aca="false">+$D25*N$22</f>
        <v>0.289917928104459</v>
      </c>
    </row>
    <row r="26" customFormat="false" ht="12.75" hidden="false" customHeight="false" outlineLevel="0" collapsed="false">
      <c r="A26" s="93" t="s">
        <v>90</v>
      </c>
      <c r="B26" s="77" t="str">
        <f aca="false">B35</f>
        <v>IC4</v>
      </c>
      <c r="C26" s="91" t="s">
        <v>88</v>
      </c>
      <c r="D26" s="94" t="n">
        <v>0.08828</v>
      </c>
      <c r="E26" s="92" t="n">
        <f aca="false">+$D26*E$22</f>
        <v>0.13242</v>
      </c>
      <c r="F26" s="92" t="n">
        <f aca="false">+$D26*F$22</f>
        <v>0.123781601519624</v>
      </c>
      <c r="G26" s="92" t="n">
        <f aca="false">+$D26*G$22</f>
        <v>0.115706727645092</v>
      </c>
      <c r="H26" s="92" t="n">
        <f aca="false">+$D26*H$22</f>
        <v>0.108158616934787</v>
      </c>
      <c r="I26" s="92" t="n">
        <f aca="false">+$D26*I$22</f>
        <v>0.101102906074124</v>
      </c>
      <c r="J26" s="92" t="n">
        <f aca="false">+$D26*J$22</f>
        <v>0.0945074734340981</v>
      </c>
      <c r="K26" s="92" t="n">
        <f aca="false">+$D26*K$22</f>
        <v>0.0883422928352668</v>
      </c>
      <c r="L26" s="92" t="n">
        <f aca="false">+$D26*L$22</f>
        <v>0.0825792968514195</v>
      </c>
      <c r="M26" s="92" t="n">
        <f aca="false">+$D26*M$22</f>
        <v>0.0771922490306086</v>
      </c>
      <c r="N26" s="92" t="n">
        <f aca="false">+$D26*N$22</f>
        <v>0.0721566244518231</v>
      </c>
    </row>
    <row r="27" customFormat="false" ht="12.75" hidden="false" customHeight="false" outlineLevel="0" collapsed="false">
      <c r="B27" s="77" t="str">
        <f aca="false">B36</f>
        <v>NC4</v>
      </c>
      <c r="C27" s="91" t="s">
        <v>88</v>
      </c>
      <c r="D27" s="94" t="n">
        <v>0.12558</v>
      </c>
      <c r="E27" s="92" t="n">
        <f aca="false">+$D27*E$22</f>
        <v>0.18837</v>
      </c>
      <c r="F27" s="92" t="n">
        <f aca="false">+$D27*F$22</f>
        <v>0.176081711812805</v>
      </c>
      <c r="G27" s="92" t="n">
        <f aca="false">+$D27*G$22</f>
        <v>0.164595048229165</v>
      </c>
      <c r="H27" s="92" t="n">
        <f aca="false">+$D27*H$22</f>
        <v>0.153857715390469</v>
      </c>
      <c r="I27" s="92" t="n">
        <f aca="false">+$D27*I$22</f>
        <v>0.143820830819988</v>
      </c>
      <c r="J27" s="92" t="n">
        <f aca="false">+$D27*J$22</f>
        <v>0.134438700881899</v>
      </c>
      <c r="K27" s="92" t="n">
        <f aca="false">+$D27*K$22</f>
        <v>0.125668612757735</v>
      </c>
      <c r="L27" s="92" t="n">
        <f aca="false">+$D27*L$22</f>
        <v>0.117470639993218</v>
      </c>
      <c r="M27" s="92" t="n">
        <f aca="false">+$D27*M$22</f>
        <v>0.10980746073022</v>
      </c>
      <c r="N27" s="92" t="n">
        <f aca="false">+$D27*N$22</f>
        <v>0.102644187796329</v>
      </c>
    </row>
    <row r="28" customFormat="false" ht="12.75" hidden="false" customHeight="false" outlineLevel="0" collapsed="false">
      <c r="B28" s="77" t="str">
        <f aca="false">B37</f>
        <v>IC5</v>
      </c>
      <c r="C28" s="91" t="s">
        <v>88</v>
      </c>
      <c r="D28" s="94" t="n">
        <v>0.05839</v>
      </c>
      <c r="E28" s="92" t="n">
        <f aca="false">+$D28*E$22</f>
        <v>0.087585</v>
      </c>
      <c r="F28" s="92" t="n">
        <f aca="false">+$D28*F$22</f>
        <v>0.0818714058986279</v>
      </c>
      <c r="G28" s="92" t="n">
        <f aca="false">+$D28*G$22</f>
        <v>0.0765305372360323</v>
      </c>
      <c r="H28" s="92" t="n">
        <f aca="false">+$D28*H$22</f>
        <v>0.0715380793251271</v>
      </c>
      <c r="I28" s="92" t="n">
        <f aca="false">+$D28*I$22</f>
        <v>0.0668713036437258</v>
      </c>
      <c r="J28" s="92" t="n">
        <f aca="false">+$D28*J$22</f>
        <v>0.0625089643613161</v>
      </c>
      <c r="K28" s="92" t="n">
        <f aca="false">+$D28*K$22</f>
        <v>0.0584312016158952</v>
      </c>
      <c r="L28" s="92" t="n">
        <f aca="false">+$D28*L$22</f>
        <v>0.0546194511005254</v>
      </c>
      <c r="M28" s="92" t="n">
        <f aca="false">+$D28*M$22</f>
        <v>0.0510563595479977</v>
      </c>
      <c r="N28" s="92" t="n">
        <f aca="false">+$D28*N$22</f>
        <v>0.0477257057288395</v>
      </c>
    </row>
    <row r="29" customFormat="false" ht="12.75" hidden="false" customHeight="false" outlineLevel="0" collapsed="false">
      <c r="B29" s="77" t="str">
        <f aca="false">B38</f>
        <v>NC5</v>
      </c>
      <c r="C29" s="91" t="s">
        <v>88</v>
      </c>
      <c r="D29" s="94" t="n">
        <v>0.05053</v>
      </c>
      <c r="E29" s="92" t="n">
        <f aca="false">+$D29*E$22</f>
        <v>0.075795</v>
      </c>
      <c r="F29" s="92" t="n">
        <f aca="false">+$D29*F$22</f>
        <v>0.0708505247483759</v>
      </c>
      <c r="G29" s="92" t="n">
        <f aca="false">+$D29*G$22</f>
        <v>0.0662286015848041</v>
      </c>
      <c r="H29" s="92" t="n">
        <f aca="false">+$D29*H$22</f>
        <v>0.061908188873072</v>
      </c>
      <c r="I29" s="92" t="n">
        <f aca="false">+$D29*I$22</f>
        <v>0.0578696176248924</v>
      </c>
      <c r="J29" s="92" t="n">
        <f aca="false">+$D29*J$22</f>
        <v>0.0540945019554256</v>
      </c>
      <c r="K29" s="92" t="n">
        <f aca="false">+$D29*K$22</f>
        <v>0.0505656553802224</v>
      </c>
      <c r="L29" s="92" t="n">
        <f aca="false">+$D29*L$22</f>
        <v>0.0472670125725218</v>
      </c>
      <c r="M29" s="92" t="n">
        <f aca="false">+$D29*M$22</f>
        <v>0.0441835562247015</v>
      </c>
      <c r="N29" s="92" t="n">
        <f aca="false">+$D29*N$22</f>
        <v>0.0413012486809087</v>
      </c>
    </row>
    <row r="30" customFormat="false" ht="12.75" hidden="false" customHeight="false" outlineLevel="0" collapsed="false">
      <c r="B30" s="77" t="str">
        <f aca="false">B39</f>
        <v>C6+</v>
      </c>
      <c r="C30" s="91" t="s">
        <v>88</v>
      </c>
      <c r="D30" s="94" t="n">
        <v>0.15988</v>
      </c>
      <c r="E30" s="92" t="n">
        <f aca="false">+$D30*E$22</f>
        <v>0.23982</v>
      </c>
      <c r="F30" s="92" t="n">
        <f aca="false">+$D30*F$22</f>
        <v>0.224175378918867</v>
      </c>
      <c r="G30" s="92" t="n">
        <f aca="false">+$D30*G$22</f>
        <v>0.209551332305135</v>
      </c>
      <c r="H30" s="92" t="n">
        <f aca="false">+$D30*H$22</f>
        <v>0.195881283139259</v>
      </c>
      <c r="I30" s="92" t="n">
        <f aca="false">+$D30*I$22</f>
        <v>0.183102997543396</v>
      </c>
      <c r="J30" s="92" t="n">
        <f aca="false">+$D30*J$22</f>
        <v>0.171158301457222</v>
      </c>
      <c r="K30" s="92" t="n">
        <f aca="false">+$D30*K$22</f>
        <v>0.159992815796358</v>
      </c>
      <c r="L30" s="92" t="n">
        <f aca="false">+$D30*L$22</f>
        <v>0.149555708887686</v>
      </c>
      <c r="M30" s="92" t="n">
        <f aca="false">+$D30*M$22</f>
        <v>0.139799465054528</v>
      </c>
      <c r="N30" s="92" t="n">
        <f aca="false">+$D30*N$22</f>
        <v>0.130679668298114</v>
      </c>
    </row>
    <row r="31" customFormat="false" ht="12.75" hidden="false" customHeight="false" outlineLevel="0" collapsed="false">
      <c r="D31" s="92" t="n">
        <f aca="false">SUM(D24:D30)</f>
        <v>1.81176</v>
      </c>
      <c r="E31" s="92"/>
      <c r="F31" s="92"/>
      <c r="G31" s="92"/>
      <c r="H31" s="92"/>
      <c r="I31" s="92"/>
      <c r="J31" s="92"/>
      <c r="K31" s="92"/>
      <c r="L31" s="92"/>
      <c r="M31" s="92"/>
      <c r="N31" s="92"/>
    </row>
    <row r="32" customFormat="false" ht="12.75" hidden="false" customHeight="false" outlineLevel="0" collapsed="false">
      <c r="A32" s="77" t="s">
        <v>91</v>
      </c>
      <c r="E32" s="92"/>
      <c r="F32" s="92"/>
      <c r="G32" s="92"/>
      <c r="H32" s="92"/>
      <c r="I32" s="92"/>
      <c r="J32" s="92"/>
      <c r="K32" s="92"/>
      <c r="L32" s="92"/>
      <c r="M32" s="92"/>
      <c r="N32" s="92"/>
    </row>
    <row r="33" customFormat="false" ht="12.75" hidden="false" customHeight="false" outlineLevel="0" collapsed="false">
      <c r="B33" s="77" t="s">
        <v>92</v>
      </c>
      <c r="C33" s="91" t="s">
        <v>88</v>
      </c>
      <c r="D33" s="95" t="n">
        <v>0.25</v>
      </c>
      <c r="E33" s="92" t="n">
        <f aca="false">+$D33*E24</f>
        <v>0.3654</v>
      </c>
      <c r="F33" s="92" t="n">
        <f aca="false">+$D33*F24</f>
        <v>0.34156318679407</v>
      </c>
      <c r="G33" s="92" t="n">
        <f aca="false">+$D33*G24</f>
        <v>0.319281364457912</v>
      </c>
      <c r="H33" s="92" t="n">
        <f aca="false">+$D33*H24</f>
        <v>0.298453093399571</v>
      </c>
      <c r="I33" s="92" t="n">
        <f aca="false">+$D33*I24</f>
        <v>0.278983551423388</v>
      </c>
      <c r="J33" s="92" t="n">
        <f aca="false">+$D33*J24</f>
        <v>0.260784102045155</v>
      </c>
      <c r="K33" s="92" t="n">
        <f aca="false">+$D33*K24</f>
        <v>0.243771890968181</v>
      </c>
      <c r="L33" s="92" t="n">
        <f aca="false">+$D33*L24</f>
        <v>0.227869468883165</v>
      </c>
      <c r="M33" s="92" t="n">
        <f aca="false">+$D33*M24</f>
        <v>0.213004438874674</v>
      </c>
      <c r="N33" s="92" t="n">
        <f aca="false">+$D33*N24</f>
        <v>0.199109126829</v>
      </c>
    </row>
    <row r="34" customFormat="false" ht="12.75" hidden="false" customHeight="false" outlineLevel="0" collapsed="false">
      <c r="B34" s="77" t="s">
        <v>93</v>
      </c>
      <c r="C34" s="91" t="s">
        <v>88</v>
      </c>
      <c r="D34" s="95" t="n">
        <v>0.65</v>
      </c>
      <c r="E34" s="92" t="n">
        <f aca="false">+$D34*E25</f>
        <v>0.3458325</v>
      </c>
      <c r="F34" s="92" t="n">
        <f aca="false">+$D34*F25</f>
        <v>0.323272169668747</v>
      </c>
      <c r="G34" s="92" t="n">
        <f aca="false">+$D34*G25</f>
        <v>0.302183559041847</v>
      </c>
      <c r="H34" s="92" t="n">
        <f aca="false">+$D34*H25</f>
        <v>0.282470660709106</v>
      </c>
      <c r="I34" s="92" t="n">
        <f aca="false">+$D34*I25</f>
        <v>0.264043730289077</v>
      </c>
      <c r="J34" s="92" t="n">
        <f aca="false">+$D34*J25</f>
        <v>0.246818877861333</v>
      </c>
      <c r="K34" s="92" t="n">
        <f aca="false">+$D34*K25</f>
        <v>0.230717686051596</v>
      </c>
      <c r="L34" s="92" t="n">
        <f aca="false">+$D34*L25</f>
        <v>0.215666853031027</v>
      </c>
      <c r="M34" s="92" t="n">
        <f aca="false">+$D34*M25</f>
        <v>0.201597858804395</v>
      </c>
      <c r="N34" s="92" t="n">
        <f aca="false">+$D34*N25</f>
        <v>0.188446653267898</v>
      </c>
    </row>
    <row r="35" customFormat="false" ht="12.75" hidden="false" customHeight="false" outlineLevel="0" collapsed="false">
      <c r="B35" s="77" t="s">
        <v>94</v>
      </c>
      <c r="C35" s="91" t="s">
        <v>88</v>
      </c>
      <c r="D35" s="95" t="n">
        <v>0.85</v>
      </c>
      <c r="E35" s="92" t="n">
        <f aca="false">+$D35*E26</f>
        <v>0.112557</v>
      </c>
      <c r="F35" s="92" t="n">
        <f aca="false">+$D35*F26</f>
        <v>0.105214361291681</v>
      </c>
      <c r="G35" s="92" t="n">
        <f aca="false">+$D35*G26</f>
        <v>0.0983507184983283</v>
      </c>
      <c r="H35" s="92" t="n">
        <f aca="false">+$D35*H26</f>
        <v>0.0919348243945691</v>
      </c>
      <c r="I35" s="92" t="n">
        <f aca="false">+$D35*I26</f>
        <v>0.0859374701630056</v>
      </c>
      <c r="J35" s="92" t="n">
        <f aca="false">+$D35*J26</f>
        <v>0.0803313524189834</v>
      </c>
      <c r="K35" s="92" t="n">
        <f aca="false">+$D35*K26</f>
        <v>0.0750909489099768</v>
      </c>
      <c r="L35" s="92" t="n">
        <f aca="false">+$D35*L26</f>
        <v>0.0701924023237066</v>
      </c>
      <c r="M35" s="92" t="n">
        <f aca="false">+$D35*M26</f>
        <v>0.0656134116760173</v>
      </c>
      <c r="N35" s="92" t="n">
        <f aca="false">+$D35*N26</f>
        <v>0.0613331307840496</v>
      </c>
    </row>
    <row r="36" customFormat="false" ht="12.75" hidden="false" customHeight="false" outlineLevel="0" collapsed="false">
      <c r="B36" s="77" t="s">
        <v>95</v>
      </c>
      <c r="C36" s="91" t="s">
        <v>88</v>
      </c>
      <c r="D36" s="95" t="n">
        <v>0.9</v>
      </c>
      <c r="E36" s="92" t="n">
        <f aca="false">+$D36*E27</f>
        <v>0.169533</v>
      </c>
      <c r="F36" s="92" t="n">
        <f aca="false">+$D36*F27</f>
        <v>0.158473540631525</v>
      </c>
      <c r="G36" s="92" t="n">
        <f aca="false">+$D36*G27</f>
        <v>0.148135543406248</v>
      </c>
      <c r="H36" s="92" t="n">
        <f aca="false">+$D36*H27</f>
        <v>0.138471943851422</v>
      </c>
      <c r="I36" s="92" t="n">
        <f aca="false">+$D36*I27</f>
        <v>0.129438747737989</v>
      </c>
      <c r="J36" s="92" t="n">
        <f aca="false">+$D36*J27</f>
        <v>0.120994830793709</v>
      </c>
      <c r="K36" s="92" t="n">
        <f aca="false">+$D36*K27</f>
        <v>0.113101751481961</v>
      </c>
      <c r="L36" s="92" t="n">
        <f aca="false">+$D36*L27</f>
        <v>0.105723575993896</v>
      </c>
      <c r="M36" s="92" t="n">
        <f aca="false">+$D36*M27</f>
        <v>0.098826714657198</v>
      </c>
      <c r="N36" s="92" t="n">
        <f aca="false">+$D36*N27</f>
        <v>0.0923797690166963</v>
      </c>
    </row>
    <row r="37" customFormat="false" ht="12.75" hidden="false" customHeight="false" outlineLevel="0" collapsed="false">
      <c r="B37" s="77" t="s">
        <v>96</v>
      </c>
      <c r="C37" s="91" t="s">
        <v>88</v>
      </c>
      <c r="D37" s="95" t="n">
        <v>0.95</v>
      </c>
      <c r="E37" s="92" t="n">
        <f aca="false">+$D37*E28</f>
        <v>0.08320575</v>
      </c>
      <c r="F37" s="92" t="n">
        <f aca="false">+$D37*F28</f>
        <v>0.0777778356036965</v>
      </c>
      <c r="G37" s="92" t="n">
        <f aca="false">+$D37*G28</f>
        <v>0.0727040103742307</v>
      </c>
      <c r="H37" s="92" t="n">
        <f aca="false">+$D37*H28</f>
        <v>0.0679611753588708</v>
      </c>
      <c r="I37" s="92" t="n">
        <f aca="false">+$D37*I28</f>
        <v>0.0635277384615395</v>
      </c>
      <c r="J37" s="92" t="n">
        <f aca="false">+$D37*J28</f>
        <v>0.0593835161432503</v>
      </c>
      <c r="K37" s="92" t="n">
        <f aca="false">+$D37*K28</f>
        <v>0.0555096415351004</v>
      </c>
      <c r="L37" s="92" t="n">
        <f aca="false">+$D37*L28</f>
        <v>0.0518884785454991</v>
      </c>
      <c r="M37" s="92" t="n">
        <f aca="false">+$D37*M28</f>
        <v>0.0485035415705978</v>
      </c>
      <c r="N37" s="92" t="n">
        <f aca="false">+$D37*N28</f>
        <v>0.0453394204423975</v>
      </c>
    </row>
    <row r="38" customFormat="false" ht="12.75" hidden="false" customHeight="false" outlineLevel="0" collapsed="false">
      <c r="B38" s="77" t="s">
        <v>97</v>
      </c>
      <c r="C38" s="91" t="s">
        <v>88</v>
      </c>
      <c r="D38" s="95" t="n">
        <v>0.95</v>
      </c>
      <c r="E38" s="92" t="n">
        <f aca="false">+$D38*E29</f>
        <v>0.07200525</v>
      </c>
      <c r="F38" s="92" t="n">
        <f aca="false">+$D38*F29</f>
        <v>0.0673079985109571</v>
      </c>
      <c r="G38" s="92" t="n">
        <f aca="false">+$D38*G29</f>
        <v>0.0629171715055639</v>
      </c>
      <c r="H38" s="92" t="n">
        <f aca="false">+$D38*H29</f>
        <v>0.0588127794294184</v>
      </c>
      <c r="I38" s="92" t="n">
        <f aca="false">+$D38*I29</f>
        <v>0.0549761367436477</v>
      </c>
      <c r="J38" s="92" t="n">
        <f aca="false">+$D38*J29</f>
        <v>0.0513897768576544</v>
      </c>
      <c r="K38" s="92" t="n">
        <f aca="false">+$D38*K29</f>
        <v>0.0480373726112112</v>
      </c>
      <c r="L38" s="92" t="n">
        <f aca="false">+$D38*L29</f>
        <v>0.0449036619438957</v>
      </c>
      <c r="M38" s="92" t="n">
        <f aca="false">+$D38*M29</f>
        <v>0.0419743784134665</v>
      </c>
      <c r="N38" s="92" t="n">
        <f aca="false">+$D38*N29</f>
        <v>0.0392361862468633</v>
      </c>
    </row>
    <row r="39" customFormat="false" ht="12.75" hidden="false" customHeight="false" outlineLevel="0" collapsed="false">
      <c r="B39" s="77" t="s">
        <v>98</v>
      </c>
      <c r="C39" s="91" t="s">
        <v>88</v>
      </c>
      <c r="D39" s="95" t="n">
        <v>0.996068</v>
      </c>
      <c r="E39" s="92" t="n">
        <f aca="false">+$D39*E30</f>
        <v>0.23887702776</v>
      </c>
      <c r="F39" s="92" t="n">
        <f aca="false">+$D39*F30</f>
        <v>0.223293921328958</v>
      </c>
      <c r="G39" s="92" t="n">
        <f aca="false">+$D39*G30</f>
        <v>0.208727376466511</v>
      </c>
      <c r="H39" s="92" t="n">
        <f aca="false">+$D39*H30</f>
        <v>0.195111077933955</v>
      </c>
      <c r="I39" s="92" t="n">
        <f aca="false">+$D39*I30</f>
        <v>0.182383036557055</v>
      </c>
      <c r="J39" s="92" t="n">
        <f aca="false">+$D39*J30</f>
        <v>0.170485307015893</v>
      </c>
      <c r="K39" s="92" t="n">
        <f aca="false">+$D39*K30</f>
        <v>0.159363724044646</v>
      </c>
      <c r="L39" s="92" t="n">
        <f aca="false">+$D39*L30</f>
        <v>0.14896765584034</v>
      </c>
      <c r="M39" s="92" t="n">
        <f aca="false">+$D39*M30</f>
        <v>0.139249773557933</v>
      </c>
      <c r="N39" s="92" t="n">
        <f aca="false">+$D39*N30</f>
        <v>0.130165835842365</v>
      </c>
    </row>
    <row r="40" customFormat="false" ht="12.75" hidden="false" customHeight="false" outlineLevel="0" collapsed="false">
      <c r="B40" s="77" t="s">
        <v>99</v>
      </c>
      <c r="C40" s="91" t="s">
        <v>88</v>
      </c>
      <c r="D40" s="96"/>
      <c r="E40" s="92" t="n">
        <f aca="false">SUM(E33:E39)</f>
        <v>1.38741052776</v>
      </c>
      <c r="F40" s="92" t="n">
        <f aca="false">SUM(F33:F39)</f>
        <v>1.29690301382963</v>
      </c>
      <c r="G40" s="92" t="n">
        <f aca="false">SUM(G33:G39)</f>
        <v>1.21229974375064</v>
      </c>
      <c r="H40" s="92" t="n">
        <f aca="false">SUM(H33:H39)</f>
        <v>1.13321555507691</v>
      </c>
      <c r="I40" s="92" t="n">
        <f aca="false">SUM(I33:I39)</f>
        <v>1.0592904113757</v>
      </c>
      <c r="J40" s="92" t="n">
        <f aca="false">SUM(J33:J39)</f>
        <v>0.990187763135978</v>
      </c>
      <c r="K40" s="92" t="n">
        <f aca="false">SUM(K33:K39)</f>
        <v>0.925593015602673</v>
      </c>
      <c r="L40" s="92" t="n">
        <f aca="false">SUM(L33:L39)</f>
        <v>0.865212096561529</v>
      </c>
      <c r="M40" s="92" t="n">
        <f aca="false">SUM(M33:M39)</f>
        <v>0.808770117554282</v>
      </c>
      <c r="N40" s="92" t="n">
        <f aca="false">SUM(N33:N39)</f>
        <v>0.75601012242927</v>
      </c>
    </row>
    <row r="41" customFormat="false" ht="12.75" hidden="false" customHeight="false" outlineLevel="0" collapsed="false">
      <c r="C41" s="91" t="s">
        <v>100</v>
      </c>
      <c r="D41" s="96"/>
      <c r="E41" s="92" t="n">
        <f aca="false">E40/42</f>
        <v>0.0330335839942857</v>
      </c>
      <c r="F41" s="92" t="n">
        <f aca="false">F40/42</f>
        <v>0.0308786431864199</v>
      </c>
      <c r="G41" s="92" t="n">
        <f aca="false">G40/42</f>
        <v>0.0288642796131105</v>
      </c>
      <c r="H41" s="92" t="n">
        <f aca="false">H40/42</f>
        <v>0.0269813227399265</v>
      </c>
      <c r="I41" s="92" t="n">
        <f aca="false">I40/42</f>
        <v>0.02522120027085</v>
      </c>
      <c r="J41" s="92" t="n">
        <f aca="false">J40/42</f>
        <v>0.0235758991222852</v>
      </c>
      <c r="K41" s="92" t="n">
        <f aca="false">K40/42</f>
        <v>0.0220379289429208</v>
      </c>
      <c r="L41" s="92" t="n">
        <f aca="false">L40/42</f>
        <v>0.0206002880133697</v>
      </c>
      <c r="M41" s="92" t="n">
        <f aca="false">M40/42</f>
        <v>0.01925643137034</v>
      </c>
      <c r="N41" s="92" t="n">
        <f aca="false">N40/42</f>
        <v>0.0180002410102207</v>
      </c>
    </row>
    <row r="42" customFormat="false" ht="12.75" hidden="false" customHeight="false" outlineLevel="0" collapsed="false">
      <c r="E42" s="92"/>
      <c r="F42" s="92"/>
      <c r="G42" s="92"/>
      <c r="H42" s="92"/>
      <c r="I42" s="92"/>
      <c r="J42" s="92"/>
      <c r="K42" s="92"/>
      <c r="L42" s="92"/>
      <c r="M42" s="92"/>
      <c r="N42" s="92"/>
    </row>
    <row r="43" customFormat="false" ht="12.75" hidden="false" customHeight="false" outlineLevel="0" collapsed="false">
      <c r="A43" s="77" t="s">
        <v>101</v>
      </c>
      <c r="B43" s="77" t="s">
        <v>92</v>
      </c>
      <c r="C43" s="91" t="s">
        <v>86</v>
      </c>
      <c r="D43" s="94" t="n">
        <v>0.06632</v>
      </c>
      <c r="E43" s="92" t="n">
        <f aca="false">$D$43*E33</f>
        <v>0.024233328</v>
      </c>
      <c r="F43" s="92" t="n">
        <f aca="false">$D$43*F33</f>
        <v>0.0226524705481827</v>
      </c>
      <c r="G43" s="92" t="n">
        <f aca="false">$D$43*G33</f>
        <v>0.0211747400908487</v>
      </c>
      <c r="H43" s="92" t="n">
        <f aca="false">$D$43*H33</f>
        <v>0.0197934091542596</v>
      </c>
      <c r="I43" s="92" t="n">
        <f aca="false">$D$43*I33</f>
        <v>0.0185021891303991</v>
      </c>
      <c r="J43" s="92" t="n">
        <f aca="false">$D$43*J33</f>
        <v>0.0172952016476347</v>
      </c>
      <c r="K43" s="92" t="n">
        <f aca="false">$D$43*K33</f>
        <v>0.0161669518090097</v>
      </c>
      <c r="L43" s="92" t="n">
        <f aca="false">$D$43*L33</f>
        <v>0.0151123031763315</v>
      </c>
      <c r="M43" s="92" t="n">
        <f aca="false">$D$43*M33</f>
        <v>0.0141264543861684</v>
      </c>
      <c r="N43" s="92" t="n">
        <f aca="false">$D$43*N33</f>
        <v>0.0132049172912993</v>
      </c>
    </row>
    <row r="44" customFormat="false" ht="12.75" hidden="false" customHeight="false" outlineLevel="0" collapsed="false">
      <c r="B44" s="77" t="s">
        <v>93</v>
      </c>
      <c r="C44" s="91" t="s">
        <v>86</v>
      </c>
      <c r="D44" s="94" t="n">
        <v>0.091523</v>
      </c>
      <c r="E44" s="92" t="n">
        <f aca="false">$D$44*E34</f>
        <v>0.0316516278975</v>
      </c>
      <c r="F44" s="92" t="n">
        <f aca="false">+$D43*F34</f>
        <v>0.0214394102924313</v>
      </c>
      <c r="G44" s="92" t="n">
        <f aca="false">+$D43*G34</f>
        <v>0.0200408136356553</v>
      </c>
      <c r="H44" s="92" t="n">
        <f aca="false">+$D43*H34</f>
        <v>0.0187334542182279</v>
      </c>
      <c r="I44" s="92" t="n">
        <f aca="false">+$D43*I34</f>
        <v>0.0175113801927716</v>
      </c>
      <c r="J44" s="92" t="n">
        <f aca="false">+$D43*J34</f>
        <v>0.0163690279797636</v>
      </c>
      <c r="K44" s="92" t="n">
        <f aca="false">+$D43*K34</f>
        <v>0.0153011969389419</v>
      </c>
      <c r="L44" s="92" t="n">
        <f aca="false">+$D43*L34</f>
        <v>0.0143030256930177</v>
      </c>
      <c r="M44" s="92" t="n">
        <f aca="false">+$D43*M34</f>
        <v>0.0133699699959075</v>
      </c>
      <c r="N44" s="92" t="n">
        <f aca="false">+$D43*N34</f>
        <v>0.012497782044727</v>
      </c>
    </row>
    <row r="45" customFormat="false" ht="12.75" hidden="false" customHeight="false" outlineLevel="0" collapsed="false">
      <c r="B45" s="77" t="s">
        <v>94</v>
      </c>
      <c r="C45" s="91" t="s">
        <v>86</v>
      </c>
      <c r="D45" s="94" t="n">
        <v>0.099635</v>
      </c>
      <c r="E45" s="92" t="n">
        <f aca="false">$D$45*E35</f>
        <v>0.011214616695</v>
      </c>
      <c r="F45" s="92" t="n">
        <f aca="false">+$D44*F35</f>
        <v>0.0096295339884985</v>
      </c>
      <c r="G45" s="92" t="n">
        <f aca="false">+$D44*G35</f>
        <v>0.0090013528091225</v>
      </c>
      <c r="H45" s="92" t="n">
        <f aca="false">+$D44*H35</f>
        <v>0.00841415093306414</v>
      </c>
      <c r="I45" s="92" t="n">
        <f aca="false">+$D44*I35</f>
        <v>0.00786525508172876</v>
      </c>
      <c r="J45" s="92" t="n">
        <f aca="false">+$D44*J35</f>
        <v>0.00735216636744261</v>
      </c>
      <c r="K45" s="92" t="n">
        <f aca="false">+$D44*K35</f>
        <v>0.0068725489170878</v>
      </c>
      <c r="L45" s="92" t="n">
        <f aca="false">+$D44*L35</f>
        <v>0.0064242192378726</v>
      </c>
      <c r="M45" s="92" t="n">
        <f aca="false">+$D44*M35</f>
        <v>0.00600513627682413</v>
      </c>
      <c r="N45" s="92" t="n">
        <f aca="false">+$D44*N35</f>
        <v>0.00561339212874857</v>
      </c>
    </row>
    <row r="46" customFormat="false" ht="12.75" hidden="false" customHeight="false" outlineLevel="0" collapsed="false">
      <c r="B46" s="77" t="s">
        <v>95</v>
      </c>
      <c r="C46" s="91" t="s">
        <v>86</v>
      </c>
      <c r="D46" s="94" t="n">
        <v>0.10371</v>
      </c>
      <c r="E46" s="92" t="n">
        <f aca="false">$D$46*E36</f>
        <v>0.01758226743</v>
      </c>
      <c r="F46" s="92" t="n">
        <f aca="false">+$D45*F36</f>
        <v>0.015789511220822</v>
      </c>
      <c r="G46" s="92" t="n">
        <f aca="false">+$D45*G36</f>
        <v>0.0147594848672816</v>
      </c>
      <c r="H46" s="92" t="n">
        <f aca="false">+$D45*H36</f>
        <v>0.0137966521256364</v>
      </c>
      <c r="I46" s="92" t="n">
        <f aca="false">+$D45*I36</f>
        <v>0.0128966296308745</v>
      </c>
      <c r="J46" s="92" t="n">
        <f aca="false">+$D45*J36</f>
        <v>0.0120553199661312</v>
      </c>
      <c r="K46" s="92" t="n">
        <f aca="false">+$D45*K36</f>
        <v>0.0112688930089052</v>
      </c>
      <c r="L46" s="92" t="n">
        <f aca="false">+$D45*L36</f>
        <v>0.0105337684941518</v>
      </c>
      <c r="M46" s="92" t="n">
        <f aca="false">+$D45*M36</f>
        <v>0.00984659971486993</v>
      </c>
      <c r="N46" s="92" t="n">
        <f aca="false">+$D45*N36</f>
        <v>0.00920425828597853</v>
      </c>
    </row>
    <row r="47" customFormat="false" ht="12.75" hidden="false" customHeight="false" outlineLevel="0" collapsed="false">
      <c r="B47" s="77" t="s">
        <v>96</v>
      </c>
      <c r="C47" s="91" t="s">
        <v>86</v>
      </c>
      <c r="D47" s="94" t="n">
        <v>0.1096</v>
      </c>
      <c r="E47" s="92" t="n">
        <f aca="false">$D$47*E37</f>
        <v>0.0091193502</v>
      </c>
      <c r="F47" s="92" t="n">
        <f aca="false">+$D46*F37</f>
        <v>0.00806633933045937</v>
      </c>
      <c r="G47" s="92" t="n">
        <f aca="false">+$D46*G37</f>
        <v>0.00754013291591146</v>
      </c>
      <c r="H47" s="92" t="n">
        <f aca="false">+$D46*H37</f>
        <v>0.00704825349646849</v>
      </c>
      <c r="I47" s="92" t="n">
        <f aca="false">+$D46*I37</f>
        <v>0.00658846175584626</v>
      </c>
      <c r="J47" s="92" t="n">
        <f aca="false">+$D46*J37</f>
        <v>0.00615866445921649</v>
      </c>
      <c r="K47" s="92" t="n">
        <f aca="false">+$D46*K37</f>
        <v>0.00575690492360526</v>
      </c>
      <c r="L47" s="92" t="n">
        <f aca="false">+$D46*L37</f>
        <v>0.00538135410995372</v>
      </c>
      <c r="M47" s="92" t="n">
        <f aca="false">+$D46*M37</f>
        <v>0.0050303022962867</v>
      </c>
      <c r="N47" s="92" t="n">
        <f aca="false">+$D46*N37</f>
        <v>0.00470215129408104</v>
      </c>
    </row>
    <row r="48" customFormat="false" ht="12.75" hidden="false" customHeight="false" outlineLevel="0" collapsed="false">
      <c r="B48" s="77" t="s">
        <v>97</v>
      </c>
      <c r="C48" s="91" t="s">
        <v>86</v>
      </c>
      <c r="D48" s="94" t="n">
        <v>0.11094</v>
      </c>
      <c r="E48" s="92" t="n">
        <f aca="false">$D$48*E38</f>
        <v>0.007988262435</v>
      </c>
      <c r="F48" s="92" t="n">
        <f aca="false">+$D47*F38</f>
        <v>0.0073769566368009</v>
      </c>
      <c r="G48" s="92" t="n">
        <f aca="false">+$D47*G38</f>
        <v>0.0068957219970098</v>
      </c>
      <c r="H48" s="92" t="n">
        <f aca="false">+$D47*H38</f>
        <v>0.00644588062546425</v>
      </c>
      <c r="I48" s="92" t="n">
        <f aca="false">+$D47*I38</f>
        <v>0.00602538458710379</v>
      </c>
      <c r="J48" s="92" t="n">
        <f aca="false">+$D47*J38</f>
        <v>0.00563231954359892</v>
      </c>
      <c r="K48" s="92" t="n">
        <f aca="false">+$D47*K38</f>
        <v>0.00526489603818875</v>
      </c>
      <c r="L48" s="92" t="n">
        <f aca="false">+$D47*L38</f>
        <v>0.00492144134905097</v>
      </c>
      <c r="M48" s="92" t="n">
        <f aca="false">+$D47*M38</f>
        <v>0.00460039187411592</v>
      </c>
      <c r="N48" s="92" t="n">
        <f aca="false">+$D47*N38</f>
        <v>0.00430028601265621</v>
      </c>
    </row>
    <row r="49" customFormat="false" ht="12.75" hidden="false" customHeight="false" outlineLevel="0" collapsed="false">
      <c r="B49" s="77" t="s">
        <v>98</v>
      </c>
      <c r="C49" s="91" t="s">
        <v>86</v>
      </c>
      <c r="D49" s="94" t="n">
        <v>0.122324</v>
      </c>
      <c r="E49" s="92" t="n">
        <f aca="false">$D$49*E39</f>
        <v>0.0292203935437142</v>
      </c>
      <c r="F49" s="92" t="n">
        <f aca="false">+$D48*F39</f>
        <v>0.0247722276322346</v>
      </c>
      <c r="G49" s="92" t="n">
        <f aca="false">+$D48*G39</f>
        <v>0.0231562151451948</v>
      </c>
      <c r="H49" s="92" t="n">
        <f aca="false">+$D48*H39</f>
        <v>0.021645622985993</v>
      </c>
      <c r="I49" s="92" t="n">
        <f aca="false">+$D48*I39</f>
        <v>0.0202335740756397</v>
      </c>
      <c r="J49" s="92" t="n">
        <f aca="false">+$D48*J39</f>
        <v>0.0189136399603431</v>
      </c>
      <c r="K49" s="92" t="n">
        <f aca="false">+$D48*K39</f>
        <v>0.0176798115455131</v>
      </c>
      <c r="L49" s="92" t="n">
        <f aca="false">+$D48*L39</f>
        <v>0.0165264717389273</v>
      </c>
      <c r="M49" s="92" t="n">
        <f aca="false">+$D48*M39</f>
        <v>0.0154483698785171</v>
      </c>
      <c r="N49" s="92" t="n">
        <f aca="false">+$D48*N39</f>
        <v>0.014440597828352</v>
      </c>
    </row>
    <row r="50" customFormat="false" ht="12.75" hidden="false" customHeight="false" outlineLevel="0" collapsed="false">
      <c r="B50" s="77" t="s">
        <v>102</v>
      </c>
      <c r="C50" s="91" t="s">
        <v>86</v>
      </c>
      <c r="D50" s="81"/>
      <c r="E50" s="92" t="n">
        <f aca="false">SUM(E43:E49)</f>
        <v>0.131009846201214</v>
      </c>
      <c r="F50" s="92" t="n">
        <f aca="false">SUM(F43:F49)</f>
        <v>0.109726449649429</v>
      </c>
      <c r="G50" s="92" t="n">
        <f aca="false">SUM(G43:G49)</f>
        <v>0.102568461461024</v>
      </c>
      <c r="H50" s="92" t="n">
        <f aca="false">SUM(H43:H49)</f>
        <v>0.0958774235391137</v>
      </c>
      <c r="I50" s="92" t="n">
        <f aca="false">SUM(I43:I49)</f>
        <v>0.0896228744543637</v>
      </c>
      <c r="J50" s="92" t="n">
        <f aca="false">SUM(J43:J49)</f>
        <v>0.0837763399241307</v>
      </c>
      <c r="K50" s="92" t="n">
        <f aca="false">SUM(K43:K49)</f>
        <v>0.0783112031812517</v>
      </c>
      <c r="L50" s="92" t="n">
        <f aca="false">SUM(L43:L49)</f>
        <v>0.0732025837993056</v>
      </c>
      <c r="M50" s="92" t="n">
        <f aca="false">SUM(M43:M49)</f>
        <v>0.0684272244226896</v>
      </c>
      <c r="N50" s="92" t="n">
        <f aca="false">SUM(N43:N49)</f>
        <v>0.0639633848858427</v>
      </c>
    </row>
    <row r="51" customFormat="false" ht="12.75" hidden="false" customHeight="false" outlineLevel="0" collapsed="false">
      <c r="B51" s="77" t="s">
        <v>103</v>
      </c>
      <c r="C51" s="91" t="s">
        <v>104</v>
      </c>
      <c r="D51" s="81"/>
      <c r="E51" s="92" t="n">
        <f aca="false">+E50*E5</f>
        <v>0.545267073947148</v>
      </c>
      <c r="F51" s="92" t="n">
        <f aca="false">+F50*F5</f>
        <v>0.334182189261992</v>
      </c>
      <c r="G51" s="92" t="n">
        <f aca="false">+G50*G5</f>
        <v>0.2833485800505</v>
      </c>
      <c r="H51" s="92" t="n">
        <f aca="false">+H50*H5</f>
        <v>0.25569610007036</v>
      </c>
      <c r="I51" s="92" t="n">
        <f aca="false">+I50*I5</f>
        <v>0.238147582429031</v>
      </c>
      <c r="J51" s="92" t="n">
        <f aca="false">+J50*J5</f>
        <v>0.223240383802205</v>
      </c>
      <c r="K51" s="92" t="n">
        <f aca="false">+K50*K5</f>
        <v>0.210378152896234</v>
      </c>
      <c r="L51" s="92" t="n">
        <f aca="false">+L50*L5</f>
        <v>0.198804492114452</v>
      </c>
      <c r="M51" s="92" t="n">
        <f aca="false">+M50*M5</f>
        <v>0.189427940709637</v>
      </c>
      <c r="N51" s="92" t="n">
        <f aca="false">+N50*N5</f>
        <v>0.181388166401584</v>
      </c>
    </row>
    <row r="52" customFormat="false" ht="12.75" hidden="false" customHeight="false" outlineLevel="0" collapsed="false">
      <c r="D52" s="81"/>
      <c r="E52" s="92"/>
      <c r="F52" s="92"/>
      <c r="G52" s="92"/>
      <c r="H52" s="92"/>
      <c r="I52" s="92"/>
      <c r="J52" s="92"/>
      <c r="K52" s="92"/>
      <c r="L52" s="92"/>
      <c r="M52" s="92"/>
      <c r="N52" s="92"/>
    </row>
    <row r="53" customFormat="false" ht="12.75" hidden="false" customHeight="false" outlineLevel="0" collapsed="false">
      <c r="D53" s="81"/>
      <c r="E53" s="92"/>
      <c r="F53" s="92"/>
      <c r="G53" s="92"/>
      <c r="H53" s="92"/>
      <c r="I53" s="92"/>
      <c r="J53" s="92"/>
      <c r="K53" s="92"/>
      <c r="L53" s="92"/>
      <c r="M53" s="92"/>
      <c r="N53" s="92"/>
    </row>
    <row r="54" customFormat="false" ht="12.75" hidden="false" customHeight="false" outlineLevel="0" collapsed="false">
      <c r="A54" s="97" t="s">
        <v>13</v>
      </c>
      <c r="B54" s="97" t="s">
        <v>84</v>
      </c>
      <c r="C54" s="97" t="s">
        <v>86</v>
      </c>
      <c r="D54" s="98" t="n">
        <v>0.02</v>
      </c>
      <c r="E54" s="99" t="n">
        <f aca="false">+$D54*E$23</f>
        <v>0.0285</v>
      </c>
      <c r="F54" s="99" t="n">
        <f aca="false">+$D54*F$23</f>
        <v>0.0266408068517542</v>
      </c>
      <c r="G54" s="99" t="n">
        <f aca="false">+$D54*G$23</f>
        <v>0.0249028978846483</v>
      </c>
      <c r="H54" s="99" t="n">
        <f aca="false">+$D54*H$23</f>
        <v>0.0232783611436447</v>
      </c>
      <c r="I54" s="99" t="n">
        <f aca="false">+$D54*I$23</f>
        <v>0.0217598008088849</v>
      </c>
      <c r="J54" s="99" t="n">
        <f aca="false">+$D54*J$23</f>
        <v>0.0203403035256894</v>
      </c>
      <c r="K54" s="99" t="n">
        <f aca="false">+$D54*K$23</f>
        <v>0.0190134069310157</v>
      </c>
      <c r="L54" s="99" t="n">
        <f aca="false">+$D54*L$23</f>
        <v>0.0177730702330876</v>
      </c>
      <c r="M54" s="99" t="n">
        <f aca="false">+$D54*M$23</f>
        <v>0.0166136467102579</v>
      </c>
      <c r="N54" s="99" t="n">
        <f aca="false">+$D54*N$23</f>
        <v>0.0155298580039039</v>
      </c>
    </row>
    <row r="55" customFormat="false" ht="12.75" hidden="false" customHeight="false" outlineLevel="0" collapsed="false">
      <c r="A55" s="97"/>
      <c r="B55" s="97" t="s">
        <v>103</v>
      </c>
      <c r="C55" s="97" t="s">
        <v>105</v>
      </c>
      <c r="D55" s="100"/>
      <c r="E55" s="99" t="n">
        <f aca="false">+E54*E5</f>
        <v>0.118617890625</v>
      </c>
      <c r="F55" s="99" t="n">
        <f aca="false">+F54*F5</f>
        <v>0.0811370748426599</v>
      </c>
      <c r="G55" s="99" t="n">
        <f aca="false">+G54*G5</f>
        <v>0.0687950336218998</v>
      </c>
      <c r="H55" s="99" t="n">
        <f aca="false">+H54*H5</f>
        <v>0.0620812068237432</v>
      </c>
      <c r="I55" s="99" t="n">
        <f aca="false">+I54*I5</f>
        <v>0.0578205507056342</v>
      </c>
      <c r="J55" s="99" t="n">
        <f aca="false">+J54*J5</f>
        <v>0.0542011881855957</v>
      </c>
      <c r="K55" s="99" t="n">
        <f aca="false">+K54*K5</f>
        <v>0.0510783293822406</v>
      </c>
      <c r="L55" s="99" t="n">
        <f aca="false">+L54*L5</f>
        <v>0.0482683263023971</v>
      </c>
      <c r="M55" s="99" t="n">
        <f aca="false">+M54*M5</f>
        <v>0.0459917658585907</v>
      </c>
      <c r="N55" s="99" t="n">
        <f aca="false">+N54*N5</f>
        <v>0.0440397654506958</v>
      </c>
    </row>
    <row r="56" customFormat="false" ht="12.75" hidden="false" customHeight="false" outlineLevel="0" collapsed="false">
      <c r="E56" s="92"/>
      <c r="F56" s="92"/>
      <c r="G56" s="92"/>
      <c r="H56" s="92"/>
      <c r="I56" s="92"/>
      <c r="J56" s="92"/>
      <c r="K56" s="92"/>
      <c r="L56" s="92"/>
      <c r="M56" s="92"/>
      <c r="N56" s="92"/>
    </row>
    <row r="57" customFormat="false" ht="12.75" hidden="false" customHeight="false" outlineLevel="0" collapsed="false">
      <c r="E57" s="92"/>
      <c r="F57" s="92"/>
      <c r="G57" s="92"/>
      <c r="H57" s="92"/>
      <c r="I57" s="92"/>
      <c r="J57" s="92"/>
      <c r="K57" s="92"/>
      <c r="L57" s="92"/>
      <c r="M57" s="92"/>
      <c r="N57" s="92"/>
    </row>
    <row r="58" customFormat="false" ht="12.75" hidden="false" customHeight="false" outlineLevel="0" collapsed="false">
      <c r="A58" s="97" t="s">
        <v>106</v>
      </c>
      <c r="B58" s="97" t="s">
        <v>107</v>
      </c>
      <c r="C58" s="97" t="s">
        <v>86</v>
      </c>
      <c r="D58" s="100"/>
      <c r="E58" s="100" t="n">
        <f aca="false">+E23-E50-E54</f>
        <v>1.26549015379879</v>
      </c>
      <c r="F58" s="100" t="n">
        <f aca="false">+F23-F50-F54</f>
        <v>1.19567308608653</v>
      </c>
      <c r="G58" s="100" t="n">
        <f aca="false">+G23-G50-G54</f>
        <v>1.11767353488674</v>
      </c>
      <c r="H58" s="100" t="n">
        <f aca="false">+H23-H50-H54</f>
        <v>1.04476227249948</v>
      </c>
      <c r="I58" s="100" t="n">
        <f aca="false">+I23-I50-I54</f>
        <v>0.976607365180997</v>
      </c>
      <c r="J58" s="100" t="n">
        <f aca="false">+J23-J50-J54</f>
        <v>0.912898532834652</v>
      </c>
      <c r="K58" s="100" t="n">
        <f aca="false">+K23-K50-K54</f>
        <v>0.853345736438519</v>
      </c>
      <c r="L58" s="100" t="n">
        <f aca="false">+L23-L50-L54</f>
        <v>0.797677857621985</v>
      </c>
      <c r="M58" s="100" t="n">
        <f aca="false">+M23-M50-M54</f>
        <v>0.745641464379945</v>
      </c>
      <c r="N58" s="100" t="n">
        <f aca="false">+N23-N50-N54</f>
        <v>0.696999657305449</v>
      </c>
    </row>
    <row r="59" customFormat="false" ht="12.75" hidden="false" customHeight="false" outlineLevel="0" collapsed="false">
      <c r="A59" s="101"/>
      <c r="B59" s="101" t="s">
        <v>103</v>
      </c>
      <c r="C59" s="101" t="s">
        <v>105</v>
      </c>
      <c r="D59" s="102"/>
      <c r="E59" s="102" t="n">
        <f aca="false">+E58*E5</f>
        <v>5.26700956667785</v>
      </c>
      <c r="F59" s="102" t="n">
        <f aca="false">+F58*F5</f>
        <v>3.64153447802834</v>
      </c>
      <c r="G59" s="102" t="n">
        <f aca="false">+G58*G5</f>
        <v>3.08760806742259</v>
      </c>
      <c r="H59" s="102" t="n">
        <f aca="false">+H58*H5</f>
        <v>2.78628303429306</v>
      </c>
      <c r="I59" s="102" t="n">
        <f aca="false">+I58*I5</f>
        <v>2.59505940214704</v>
      </c>
      <c r="J59" s="102" t="n">
        <f aca="false">+J58*J5</f>
        <v>2.43261783729199</v>
      </c>
      <c r="K59" s="102" t="n">
        <f aca="false">+K58*K5</f>
        <v>2.29245998683355</v>
      </c>
      <c r="L59" s="102" t="n">
        <f aca="false">+L58*L5</f>
        <v>2.16634349670301</v>
      </c>
      <c r="M59" s="102" t="n">
        <f aca="false">+M58*M5</f>
        <v>2.06416858636131</v>
      </c>
      <c r="N59" s="102" t="n">
        <f aca="false">+N58*N5</f>
        <v>1.97656034068251</v>
      </c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03"/>
      <c r="CK59" s="103"/>
      <c r="CL59" s="103"/>
      <c r="CM59" s="103"/>
      <c r="CN59" s="103"/>
      <c r="CO59" s="103"/>
      <c r="CP59" s="103"/>
      <c r="CQ59" s="103"/>
      <c r="CR59" s="103"/>
      <c r="CS59" s="103"/>
      <c r="CT59" s="103"/>
      <c r="CU59" s="103"/>
      <c r="CV59" s="103"/>
      <c r="CW59" s="103"/>
      <c r="CX59" s="103"/>
      <c r="CY59" s="103"/>
      <c r="CZ59" s="103"/>
      <c r="DA59" s="103"/>
      <c r="DB59" s="103"/>
      <c r="DC59" s="103"/>
      <c r="DD59" s="103"/>
      <c r="DE59" s="103"/>
      <c r="DF59" s="103"/>
      <c r="DG59" s="103"/>
      <c r="DH59" s="103"/>
      <c r="DI59" s="103"/>
      <c r="DJ59" s="103"/>
      <c r="DK59" s="103"/>
      <c r="DL59" s="103"/>
      <c r="DM59" s="103"/>
      <c r="DN59" s="103"/>
      <c r="DO59" s="103"/>
      <c r="DP59" s="103"/>
      <c r="DQ59" s="103"/>
      <c r="DR59" s="103"/>
      <c r="DS59" s="103"/>
      <c r="DT59" s="103"/>
      <c r="DU59" s="103"/>
      <c r="DV59" s="103"/>
      <c r="DW59" s="103"/>
      <c r="DX59" s="103"/>
      <c r="DY59" s="103"/>
      <c r="DZ59" s="103"/>
      <c r="EA59" s="103"/>
      <c r="EB59" s="103"/>
      <c r="EC59" s="103"/>
      <c r="ED59" s="103"/>
      <c r="EE59" s="103"/>
      <c r="EF59" s="103"/>
      <c r="EG59" s="103"/>
      <c r="EH59" s="103"/>
      <c r="EI59" s="103"/>
      <c r="EJ59" s="103"/>
      <c r="EK59" s="103"/>
      <c r="EL59" s="103"/>
      <c r="EM59" s="103"/>
      <c r="EN59" s="103"/>
      <c r="EO59" s="103"/>
      <c r="EP59" s="103"/>
      <c r="EQ59" s="103"/>
      <c r="ER59" s="103"/>
      <c r="ES59" s="103"/>
      <c r="ET59" s="103"/>
      <c r="EU59" s="103"/>
      <c r="EV59" s="103"/>
      <c r="EW59" s="103"/>
      <c r="EX59" s="103"/>
      <c r="EY59" s="103"/>
      <c r="EZ59" s="103"/>
      <c r="FA59" s="103"/>
      <c r="FB59" s="103"/>
      <c r="FC59" s="103"/>
      <c r="FD59" s="103"/>
      <c r="FE59" s="103"/>
      <c r="FF59" s="103"/>
      <c r="FG59" s="103"/>
      <c r="FH59" s="103"/>
      <c r="FI59" s="103"/>
      <c r="FJ59" s="103"/>
      <c r="FK59" s="103"/>
      <c r="FL59" s="103"/>
      <c r="FM59" s="103"/>
      <c r="FN59" s="103"/>
      <c r="FO59" s="103"/>
      <c r="FP59" s="103"/>
      <c r="FQ59" s="103"/>
      <c r="FR59" s="103"/>
      <c r="FS59" s="103"/>
      <c r="FT59" s="103"/>
      <c r="FU59" s="103"/>
      <c r="FV59" s="103"/>
      <c r="FW59" s="103"/>
      <c r="FX59" s="103"/>
      <c r="FY59" s="103"/>
      <c r="FZ59" s="103"/>
      <c r="GA59" s="103"/>
      <c r="GB59" s="103"/>
      <c r="GC59" s="103"/>
      <c r="GD59" s="103"/>
      <c r="GE59" s="103"/>
      <c r="GF59" s="103"/>
      <c r="GG59" s="103"/>
      <c r="GH59" s="103"/>
      <c r="GI59" s="103"/>
      <c r="GJ59" s="103"/>
      <c r="GK59" s="103"/>
      <c r="GL59" s="103"/>
      <c r="GM59" s="103"/>
      <c r="GN59" s="103"/>
      <c r="GO59" s="103"/>
      <c r="GP59" s="103"/>
      <c r="GQ59" s="103"/>
      <c r="GR59" s="103"/>
      <c r="GS59" s="103"/>
      <c r="GT59" s="103"/>
      <c r="GU59" s="103"/>
      <c r="GV59" s="103"/>
      <c r="GW59" s="103"/>
      <c r="GX59" s="103"/>
      <c r="GY59" s="103"/>
      <c r="GZ59" s="103"/>
      <c r="HA59" s="103"/>
      <c r="HB59" s="103"/>
      <c r="HC59" s="103"/>
      <c r="HD59" s="103"/>
      <c r="HE59" s="103"/>
      <c r="HF59" s="103"/>
      <c r="HG59" s="103"/>
      <c r="HH59" s="103"/>
      <c r="HI59" s="103"/>
      <c r="HJ59" s="103"/>
      <c r="HK59" s="103"/>
      <c r="HL59" s="103"/>
      <c r="HM59" s="103"/>
      <c r="HN59" s="103"/>
      <c r="HO59" s="103"/>
      <c r="HP59" s="103"/>
      <c r="HQ59" s="103"/>
      <c r="HR59" s="103"/>
      <c r="HS59" s="103"/>
      <c r="HT59" s="103"/>
      <c r="HU59" s="103"/>
      <c r="HV59" s="103"/>
      <c r="HW59" s="103"/>
      <c r="HX59" s="103"/>
      <c r="HY59" s="103"/>
      <c r="HZ59" s="103"/>
      <c r="IA59" s="103"/>
      <c r="IB59" s="103"/>
      <c r="IC59" s="103"/>
      <c r="ID59" s="103"/>
      <c r="IE59" s="103"/>
      <c r="IF59" s="103"/>
      <c r="IG59" s="103"/>
      <c r="IH59" s="103"/>
      <c r="II59" s="103"/>
      <c r="IJ59" s="103"/>
      <c r="IK59" s="103"/>
      <c r="IL59" s="103"/>
      <c r="IM59" s="103"/>
      <c r="IN59" s="103"/>
      <c r="IO59" s="103"/>
      <c r="IP59" s="103"/>
      <c r="IQ59" s="103"/>
      <c r="IR59" s="103"/>
      <c r="IS59" s="103"/>
      <c r="IT59" s="103"/>
      <c r="IU59" s="103"/>
      <c r="IV59" s="103"/>
      <c r="IW59" s="103"/>
    </row>
    <row r="60" customFormat="false" ht="12.75" hidden="false" customHeight="false" outlineLevel="0" collapsed="false">
      <c r="A60" s="101"/>
      <c r="B60" s="97" t="s">
        <v>107</v>
      </c>
      <c r="C60" s="97" t="s">
        <v>108</v>
      </c>
      <c r="D60" s="102"/>
      <c r="E60" s="102" t="n">
        <f aca="false">E58*Inputs!E40</f>
        <v>348.009792294666</v>
      </c>
      <c r="F60" s="102" t="n">
        <f aca="false">F58*Inputs!F40</f>
        <v>436.420676421583</v>
      </c>
      <c r="G60" s="102" t="n">
        <f aca="false">G58*Inputs!G40</f>
        <v>407.950840233661</v>
      </c>
      <c r="H60" s="102" t="n">
        <f aca="false">H58*Inputs!H40</f>
        <v>382.382991734809</v>
      </c>
      <c r="I60" s="102" t="n">
        <f aca="false">I58*Inputs!I40</f>
        <v>356.461688291064</v>
      </c>
      <c r="J60" s="102" t="n">
        <f aca="false">J58*Inputs!J40</f>
        <v>333.207964484648</v>
      </c>
      <c r="K60" s="102" t="n">
        <f aca="false">K58*Inputs!K40</f>
        <v>311.471193800059</v>
      </c>
      <c r="L60" s="102" t="n">
        <f aca="false">L58*Inputs!L40</f>
        <v>291.950095889647</v>
      </c>
      <c r="M60" s="102" t="n">
        <f aca="false">M58*Inputs!M40</f>
        <v>272.15913449868</v>
      </c>
      <c r="N60" s="102" t="n">
        <f aca="false">N58*Inputs!N40</f>
        <v>254.404874916489</v>
      </c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3"/>
      <c r="DS60" s="103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  <c r="ED60" s="103"/>
      <c r="EE60" s="103"/>
      <c r="EF60" s="103"/>
      <c r="EG60" s="103"/>
      <c r="EH60" s="103"/>
      <c r="EI60" s="103"/>
      <c r="EJ60" s="103"/>
      <c r="EK60" s="103"/>
      <c r="EL60" s="103"/>
      <c r="EM60" s="103"/>
      <c r="EN60" s="103"/>
      <c r="EO60" s="103"/>
      <c r="EP60" s="103"/>
      <c r="EQ60" s="103"/>
      <c r="ER60" s="103"/>
      <c r="ES60" s="103"/>
      <c r="ET60" s="103"/>
      <c r="EU60" s="103"/>
      <c r="EV60" s="103"/>
      <c r="EW60" s="103"/>
      <c r="EX60" s="103"/>
      <c r="EY60" s="103"/>
      <c r="EZ60" s="103"/>
      <c r="FA60" s="103"/>
      <c r="FB60" s="103"/>
      <c r="FC60" s="103"/>
      <c r="FD60" s="103"/>
      <c r="FE60" s="103"/>
      <c r="FF60" s="103"/>
      <c r="FG60" s="103"/>
      <c r="FH60" s="103"/>
      <c r="FI60" s="103"/>
      <c r="FJ60" s="103"/>
      <c r="FK60" s="103"/>
      <c r="FL60" s="103"/>
      <c r="FM60" s="103"/>
      <c r="FN60" s="103"/>
      <c r="FO60" s="103"/>
      <c r="FP60" s="103"/>
      <c r="FQ60" s="103"/>
      <c r="FR60" s="103"/>
      <c r="FS60" s="103"/>
      <c r="FT60" s="103"/>
      <c r="FU60" s="103"/>
      <c r="FV60" s="103"/>
      <c r="FW60" s="103"/>
      <c r="FX60" s="103"/>
      <c r="FY60" s="103"/>
      <c r="FZ60" s="103"/>
      <c r="GA60" s="103"/>
      <c r="GB60" s="103"/>
      <c r="GC60" s="103"/>
      <c r="GD60" s="103"/>
      <c r="GE60" s="103"/>
      <c r="GF60" s="103"/>
      <c r="GG60" s="103"/>
      <c r="GH60" s="103"/>
      <c r="GI60" s="103"/>
      <c r="GJ60" s="103"/>
      <c r="GK60" s="103"/>
      <c r="GL60" s="103"/>
      <c r="GM60" s="103"/>
      <c r="GN60" s="103"/>
      <c r="GO60" s="103"/>
      <c r="GP60" s="103"/>
      <c r="GQ60" s="103"/>
      <c r="GR60" s="103"/>
      <c r="GS60" s="103"/>
      <c r="GT60" s="103"/>
      <c r="GU60" s="103"/>
      <c r="GV60" s="103"/>
      <c r="GW60" s="103"/>
      <c r="GX60" s="103"/>
      <c r="GY60" s="103"/>
      <c r="GZ60" s="103"/>
      <c r="HA60" s="103"/>
      <c r="HB60" s="103"/>
      <c r="HC60" s="103"/>
      <c r="HD60" s="103"/>
      <c r="HE60" s="103"/>
      <c r="HF60" s="103"/>
      <c r="HG60" s="103"/>
      <c r="HH60" s="103"/>
      <c r="HI60" s="103"/>
      <c r="HJ60" s="103"/>
      <c r="HK60" s="103"/>
      <c r="HL60" s="103"/>
      <c r="HM60" s="103"/>
      <c r="HN60" s="103"/>
      <c r="HO60" s="103"/>
      <c r="HP60" s="103"/>
      <c r="HQ60" s="103"/>
      <c r="HR60" s="103"/>
      <c r="HS60" s="103"/>
      <c r="HT60" s="103"/>
      <c r="HU60" s="103"/>
      <c r="HV60" s="103"/>
      <c r="HW60" s="103"/>
      <c r="HX60" s="103"/>
      <c r="HY60" s="103"/>
      <c r="HZ60" s="103"/>
      <c r="IA60" s="103"/>
      <c r="IB60" s="103"/>
      <c r="IC60" s="103"/>
      <c r="ID60" s="103"/>
      <c r="IE60" s="103"/>
      <c r="IF60" s="103"/>
      <c r="IG60" s="103"/>
      <c r="IH60" s="103"/>
      <c r="II60" s="103"/>
      <c r="IJ60" s="103"/>
      <c r="IK60" s="103"/>
      <c r="IL60" s="103"/>
      <c r="IM60" s="103"/>
      <c r="IN60" s="103"/>
      <c r="IO60" s="103"/>
      <c r="IP60" s="103"/>
      <c r="IQ60" s="103"/>
      <c r="IR60" s="103"/>
      <c r="IS60" s="103"/>
      <c r="IT60" s="103"/>
      <c r="IU60" s="103"/>
      <c r="IV60" s="103"/>
      <c r="IW60" s="103"/>
    </row>
    <row r="61" customFormat="false" ht="12.75" hidden="false" customHeight="false" outlineLevel="0" collapsed="false">
      <c r="A61" s="103"/>
      <c r="B61" s="103"/>
      <c r="C61" s="103"/>
      <c r="D61" s="104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03"/>
      <c r="CK61" s="103"/>
      <c r="CL61" s="103"/>
      <c r="CM61" s="103"/>
      <c r="CN61" s="103"/>
      <c r="CO61" s="103"/>
      <c r="CP61" s="103"/>
      <c r="CQ61" s="103"/>
      <c r="CR61" s="103"/>
      <c r="CS61" s="103"/>
      <c r="CT61" s="103"/>
      <c r="CU61" s="103"/>
      <c r="CV61" s="103"/>
      <c r="CW61" s="103"/>
      <c r="CX61" s="103"/>
      <c r="CY61" s="103"/>
      <c r="CZ61" s="103"/>
      <c r="DA61" s="103"/>
      <c r="DB61" s="103"/>
      <c r="DC61" s="103"/>
      <c r="DD61" s="103"/>
      <c r="DE61" s="103"/>
      <c r="DF61" s="103"/>
      <c r="DG61" s="103"/>
      <c r="DH61" s="103"/>
      <c r="DI61" s="103"/>
      <c r="DJ61" s="103"/>
      <c r="DK61" s="103"/>
      <c r="DL61" s="103"/>
      <c r="DM61" s="103"/>
      <c r="DN61" s="103"/>
      <c r="DO61" s="103"/>
      <c r="DP61" s="103"/>
      <c r="DQ61" s="103"/>
      <c r="DR61" s="103"/>
      <c r="DS61" s="103"/>
      <c r="DT61" s="103"/>
      <c r="DU61" s="103"/>
      <c r="DV61" s="103"/>
      <c r="DW61" s="103"/>
      <c r="DX61" s="103"/>
      <c r="DY61" s="103"/>
      <c r="DZ61" s="103"/>
      <c r="EA61" s="103"/>
      <c r="EB61" s="103"/>
      <c r="EC61" s="103"/>
      <c r="ED61" s="103"/>
      <c r="EE61" s="103"/>
      <c r="EF61" s="103"/>
      <c r="EG61" s="103"/>
      <c r="EH61" s="103"/>
      <c r="EI61" s="103"/>
      <c r="EJ61" s="103"/>
      <c r="EK61" s="103"/>
      <c r="EL61" s="103"/>
      <c r="EM61" s="103"/>
      <c r="EN61" s="103"/>
      <c r="EO61" s="103"/>
      <c r="EP61" s="103"/>
      <c r="EQ61" s="103"/>
      <c r="ER61" s="103"/>
      <c r="ES61" s="103"/>
      <c r="ET61" s="103"/>
      <c r="EU61" s="103"/>
      <c r="EV61" s="103"/>
      <c r="EW61" s="103"/>
      <c r="EX61" s="103"/>
      <c r="EY61" s="103"/>
      <c r="EZ61" s="103"/>
      <c r="FA61" s="103"/>
      <c r="FB61" s="103"/>
      <c r="FC61" s="103"/>
      <c r="FD61" s="103"/>
      <c r="FE61" s="103"/>
      <c r="FF61" s="103"/>
      <c r="FG61" s="103"/>
      <c r="FH61" s="103"/>
      <c r="FI61" s="103"/>
      <c r="FJ61" s="103"/>
      <c r="FK61" s="103"/>
      <c r="FL61" s="103"/>
      <c r="FM61" s="103"/>
      <c r="FN61" s="103"/>
      <c r="FO61" s="103"/>
      <c r="FP61" s="103"/>
      <c r="FQ61" s="103"/>
      <c r="FR61" s="103"/>
      <c r="FS61" s="103"/>
      <c r="FT61" s="103"/>
      <c r="FU61" s="103"/>
      <c r="FV61" s="103"/>
      <c r="FW61" s="103"/>
      <c r="FX61" s="103"/>
      <c r="FY61" s="103"/>
      <c r="FZ61" s="103"/>
      <c r="GA61" s="103"/>
      <c r="GB61" s="103"/>
      <c r="GC61" s="103"/>
      <c r="GD61" s="103"/>
      <c r="GE61" s="103"/>
      <c r="GF61" s="103"/>
      <c r="GG61" s="103"/>
      <c r="GH61" s="103"/>
      <c r="GI61" s="103"/>
      <c r="GJ61" s="103"/>
      <c r="GK61" s="103"/>
      <c r="GL61" s="103"/>
      <c r="GM61" s="103"/>
      <c r="GN61" s="103"/>
      <c r="GO61" s="103"/>
      <c r="GP61" s="103"/>
      <c r="GQ61" s="103"/>
      <c r="GR61" s="103"/>
      <c r="GS61" s="103"/>
      <c r="GT61" s="103"/>
      <c r="GU61" s="103"/>
      <c r="GV61" s="103"/>
      <c r="GW61" s="103"/>
      <c r="GX61" s="103"/>
      <c r="GY61" s="103"/>
      <c r="GZ61" s="103"/>
      <c r="HA61" s="103"/>
      <c r="HB61" s="103"/>
      <c r="HC61" s="103"/>
      <c r="HD61" s="103"/>
      <c r="HE61" s="103"/>
      <c r="HF61" s="103"/>
      <c r="HG61" s="103"/>
      <c r="HH61" s="103"/>
      <c r="HI61" s="103"/>
      <c r="HJ61" s="103"/>
      <c r="HK61" s="103"/>
      <c r="HL61" s="103"/>
      <c r="HM61" s="103"/>
      <c r="HN61" s="103"/>
      <c r="HO61" s="103"/>
      <c r="HP61" s="103"/>
      <c r="HQ61" s="103"/>
      <c r="HR61" s="103"/>
      <c r="HS61" s="103"/>
      <c r="HT61" s="103"/>
      <c r="HU61" s="103"/>
      <c r="HV61" s="103"/>
      <c r="HW61" s="103"/>
      <c r="HX61" s="103"/>
      <c r="HY61" s="103"/>
      <c r="HZ61" s="103"/>
      <c r="IA61" s="103"/>
      <c r="IB61" s="103"/>
      <c r="IC61" s="103"/>
      <c r="ID61" s="103"/>
      <c r="IE61" s="103"/>
      <c r="IF61" s="103"/>
      <c r="IG61" s="103"/>
      <c r="IH61" s="103"/>
      <c r="II61" s="103"/>
      <c r="IJ61" s="103"/>
      <c r="IK61" s="103"/>
      <c r="IL61" s="103"/>
      <c r="IM61" s="103"/>
      <c r="IN61" s="103"/>
      <c r="IO61" s="103"/>
      <c r="IP61" s="103"/>
      <c r="IQ61" s="103"/>
      <c r="IR61" s="103"/>
      <c r="IS61" s="103"/>
      <c r="IT61" s="103"/>
      <c r="IU61" s="103"/>
      <c r="IV61" s="103"/>
      <c r="IW61" s="103"/>
    </row>
    <row r="62" customFormat="false" ht="12.75" hidden="false" customHeight="false" outlineLevel="0" collapsed="false">
      <c r="A62" s="106" t="s">
        <v>109</v>
      </c>
      <c r="B62" s="77" t="s">
        <v>92</v>
      </c>
      <c r="C62" s="103"/>
      <c r="D62" s="104"/>
      <c r="E62" s="107" t="n">
        <v>0.424691706306001</v>
      </c>
      <c r="F62" s="107" t="n">
        <v>0.318951735876867</v>
      </c>
      <c r="G62" s="107" t="n">
        <v>0.26437306666592</v>
      </c>
      <c r="H62" s="107" t="n">
        <v>0.262035245728754</v>
      </c>
      <c r="I62" s="107" t="n">
        <v>0.263652250418294</v>
      </c>
      <c r="J62" s="107" t="n">
        <v>0.265301024227556</v>
      </c>
      <c r="K62" s="107" t="n">
        <v>0.268585674197331</v>
      </c>
      <c r="L62" s="107" t="n">
        <v>0.273869219378625</v>
      </c>
      <c r="M62" s="107" t="n">
        <v>0.279763701264304</v>
      </c>
      <c r="N62" s="107" t="n">
        <v>0.28566981915665</v>
      </c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03"/>
      <c r="CP62" s="103"/>
      <c r="CQ62" s="103"/>
      <c r="CR62" s="103"/>
      <c r="CS62" s="103"/>
      <c r="CT62" s="103"/>
      <c r="CU62" s="103"/>
      <c r="CV62" s="103"/>
      <c r="CW62" s="103"/>
      <c r="CX62" s="103"/>
      <c r="CY62" s="103"/>
      <c r="CZ62" s="103"/>
      <c r="DA62" s="103"/>
      <c r="DB62" s="103"/>
      <c r="DC62" s="103"/>
      <c r="DD62" s="103"/>
      <c r="DE62" s="103"/>
      <c r="DF62" s="103"/>
      <c r="DG62" s="103"/>
      <c r="DH62" s="103"/>
      <c r="DI62" s="103"/>
      <c r="DJ62" s="103"/>
      <c r="DK62" s="103"/>
      <c r="DL62" s="103"/>
      <c r="DM62" s="103"/>
      <c r="DN62" s="103"/>
      <c r="DO62" s="103"/>
      <c r="DP62" s="103"/>
      <c r="DQ62" s="103"/>
      <c r="DR62" s="103"/>
      <c r="DS62" s="103"/>
      <c r="DT62" s="103"/>
      <c r="DU62" s="103"/>
      <c r="DV62" s="103"/>
      <c r="DW62" s="103"/>
      <c r="DX62" s="103"/>
      <c r="DY62" s="103"/>
      <c r="DZ62" s="103"/>
      <c r="EA62" s="103"/>
      <c r="EB62" s="103"/>
      <c r="EC62" s="103"/>
      <c r="ED62" s="103"/>
      <c r="EE62" s="103"/>
      <c r="EF62" s="103"/>
      <c r="EG62" s="103"/>
      <c r="EH62" s="103"/>
      <c r="EI62" s="103"/>
      <c r="EJ62" s="103"/>
      <c r="EK62" s="103"/>
      <c r="EL62" s="103"/>
      <c r="EM62" s="103"/>
      <c r="EN62" s="103"/>
      <c r="EO62" s="103"/>
      <c r="EP62" s="103"/>
      <c r="EQ62" s="103"/>
      <c r="ER62" s="103"/>
      <c r="ES62" s="103"/>
      <c r="ET62" s="103"/>
      <c r="EU62" s="103"/>
      <c r="EV62" s="103"/>
      <c r="EW62" s="103"/>
      <c r="EX62" s="103"/>
      <c r="EY62" s="103"/>
      <c r="EZ62" s="103"/>
      <c r="FA62" s="103"/>
      <c r="FB62" s="103"/>
      <c r="FC62" s="103"/>
      <c r="FD62" s="103"/>
      <c r="FE62" s="103"/>
      <c r="FF62" s="103"/>
      <c r="FG62" s="103"/>
      <c r="FH62" s="103"/>
      <c r="FI62" s="103"/>
      <c r="FJ62" s="103"/>
      <c r="FK62" s="103"/>
      <c r="FL62" s="103"/>
      <c r="FM62" s="103"/>
      <c r="FN62" s="103"/>
      <c r="FO62" s="103"/>
      <c r="FP62" s="103"/>
      <c r="FQ62" s="103"/>
      <c r="FR62" s="103"/>
      <c r="FS62" s="103"/>
      <c r="FT62" s="103"/>
      <c r="FU62" s="103"/>
      <c r="FV62" s="103"/>
      <c r="FW62" s="103"/>
      <c r="FX62" s="103"/>
      <c r="FY62" s="103"/>
      <c r="FZ62" s="103"/>
      <c r="GA62" s="103"/>
      <c r="GB62" s="103"/>
      <c r="GC62" s="103"/>
      <c r="GD62" s="103"/>
      <c r="GE62" s="103"/>
      <c r="GF62" s="103"/>
      <c r="GG62" s="103"/>
      <c r="GH62" s="103"/>
      <c r="GI62" s="103"/>
      <c r="GJ62" s="103"/>
      <c r="GK62" s="103"/>
      <c r="GL62" s="103"/>
      <c r="GM62" s="103"/>
      <c r="GN62" s="103"/>
      <c r="GO62" s="103"/>
      <c r="GP62" s="103"/>
      <c r="GQ62" s="103"/>
      <c r="GR62" s="103"/>
      <c r="GS62" s="103"/>
      <c r="GT62" s="103"/>
      <c r="GU62" s="103"/>
      <c r="GV62" s="103"/>
      <c r="GW62" s="103"/>
      <c r="GX62" s="103"/>
      <c r="GY62" s="103"/>
      <c r="GZ62" s="103"/>
      <c r="HA62" s="103"/>
      <c r="HB62" s="103"/>
      <c r="HC62" s="103"/>
      <c r="HD62" s="103"/>
      <c r="HE62" s="103"/>
      <c r="HF62" s="103"/>
      <c r="HG62" s="103"/>
      <c r="HH62" s="103"/>
      <c r="HI62" s="103"/>
      <c r="HJ62" s="103"/>
      <c r="HK62" s="103"/>
      <c r="HL62" s="103"/>
      <c r="HM62" s="103"/>
      <c r="HN62" s="103"/>
      <c r="HO62" s="103"/>
      <c r="HP62" s="103"/>
      <c r="HQ62" s="103"/>
      <c r="HR62" s="103"/>
      <c r="HS62" s="103"/>
      <c r="HT62" s="103"/>
      <c r="HU62" s="103"/>
      <c r="HV62" s="103"/>
      <c r="HW62" s="103"/>
      <c r="HX62" s="103"/>
      <c r="HY62" s="103"/>
      <c r="HZ62" s="103"/>
      <c r="IA62" s="103"/>
      <c r="IB62" s="103"/>
      <c r="IC62" s="103"/>
      <c r="ID62" s="103"/>
      <c r="IE62" s="103"/>
      <c r="IF62" s="103"/>
      <c r="IG62" s="103"/>
      <c r="IH62" s="103"/>
      <c r="II62" s="103"/>
      <c r="IJ62" s="103"/>
      <c r="IK62" s="103"/>
      <c r="IL62" s="103"/>
      <c r="IM62" s="103"/>
      <c r="IN62" s="103"/>
      <c r="IO62" s="103"/>
      <c r="IP62" s="103"/>
      <c r="IQ62" s="103"/>
      <c r="IR62" s="103"/>
      <c r="IS62" s="103"/>
      <c r="IT62" s="103"/>
      <c r="IU62" s="103"/>
      <c r="IV62" s="103"/>
      <c r="IW62" s="103"/>
    </row>
    <row r="63" customFormat="false" ht="12.75" hidden="false" customHeight="false" outlineLevel="0" collapsed="false">
      <c r="A63" s="106" t="s">
        <v>110</v>
      </c>
      <c r="B63" s="77" t="s">
        <v>93</v>
      </c>
      <c r="C63" s="103"/>
      <c r="D63" s="104"/>
      <c r="E63" s="107" t="n">
        <v>0.551926143511905</v>
      </c>
      <c r="F63" s="107" t="n">
        <v>0.447363906374564</v>
      </c>
      <c r="G63" s="107" t="n">
        <v>0.432766789522592</v>
      </c>
      <c r="H63" s="107" t="n">
        <v>0.431732201847847</v>
      </c>
      <c r="I63" s="107" t="n">
        <v>0.432653974236272</v>
      </c>
      <c r="J63" s="107" t="n">
        <v>0.433621762561292</v>
      </c>
      <c r="K63" s="107" t="n">
        <v>0.403521533400703</v>
      </c>
      <c r="L63" s="107" t="n">
        <v>0.406004101186257</v>
      </c>
      <c r="M63" s="107" t="n">
        <v>0.410517412711801</v>
      </c>
      <c r="N63" s="107" t="n">
        <v>0.417443411728103</v>
      </c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  <c r="IV63" s="103"/>
      <c r="IW63" s="103"/>
    </row>
    <row r="64" customFormat="false" ht="12.75" hidden="false" customHeight="false" outlineLevel="0" collapsed="false">
      <c r="A64" s="103"/>
      <c r="B64" s="77" t="s">
        <v>94</v>
      </c>
      <c r="C64" s="103"/>
      <c r="D64" s="104"/>
      <c r="E64" s="107" t="n">
        <v>0.599079552227438</v>
      </c>
      <c r="F64" s="107" t="n">
        <v>0.50187462718887</v>
      </c>
      <c r="G64" s="107" t="n">
        <v>0.468759164893388</v>
      </c>
      <c r="H64" s="107" t="n">
        <v>0.462975138791097</v>
      </c>
      <c r="I64" s="107" t="n">
        <v>0.460014021863531</v>
      </c>
      <c r="J64" s="107" t="n">
        <v>0.457119303147645</v>
      </c>
      <c r="K64" s="107" t="n">
        <v>0.457643604301948</v>
      </c>
      <c r="L64" s="107" t="n">
        <v>0.462345643729834</v>
      </c>
      <c r="M64" s="107" t="n">
        <v>0.468324555320872</v>
      </c>
      <c r="N64" s="107" t="n">
        <v>0.47432778644108</v>
      </c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  <c r="IA64" s="103"/>
      <c r="IB64" s="103"/>
      <c r="IC64" s="103"/>
      <c r="ID64" s="103"/>
      <c r="IE64" s="103"/>
      <c r="IF64" s="103"/>
      <c r="IG64" s="103"/>
      <c r="IH64" s="103"/>
      <c r="II64" s="103"/>
      <c r="IJ64" s="103"/>
      <c r="IK64" s="103"/>
      <c r="IL64" s="103"/>
      <c r="IM64" s="103"/>
      <c r="IN64" s="103"/>
      <c r="IO64" s="103"/>
      <c r="IP64" s="103"/>
      <c r="IQ64" s="103"/>
      <c r="IR64" s="103"/>
      <c r="IS64" s="103"/>
      <c r="IT64" s="103"/>
      <c r="IU64" s="103"/>
      <c r="IV64" s="103"/>
      <c r="IW64" s="103"/>
    </row>
    <row r="65" customFormat="false" ht="12.75" hidden="false" customHeight="false" outlineLevel="0" collapsed="false">
      <c r="A65" s="103"/>
      <c r="B65" s="77" t="s">
        <v>95</v>
      </c>
      <c r="C65" s="103"/>
      <c r="D65" s="104"/>
      <c r="E65" s="107" t="n">
        <v>0.600746218894104</v>
      </c>
      <c r="F65" s="107" t="n">
        <v>0.50187462718887</v>
      </c>
      <c r="G65" s="107" t="n">
        <v>0.468759164893388</v>
      </c>
      <c r="H65" s="107" t="n">
        <v>0.462975138791097</v>
      </c>
      <c r="I65" s="107" t="n">
        <v>0.460014021863531</v>
      </c>
      <c r="J65" s="107" t="n">
        <v>0.457119303147645</v>
      </c>
      <c r="K65" s="107" t="n">
        <v>0.457643604301948</v>
      </c>
      <c r="L65" s="107" t="n">
        <v>0.462345643729834</v>
      </c>
      <c r="M65" s="107" t="n">
        <v>0.468324555320872</v>
      </c>
      <c r="N65" s="107" t="n">
        <v>0.47432778644108</v>
      </c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103"/>
      <c r="BO65" s="103"/>
      <c r="BP65" s="103"/>
      <c r="BQ65" s="103"/>
      <c r="BR65" s="103"/>
      <c r="BS65" s="103"/>
      <c r="BT65" s="103"/>
      <c r="BU65" s="103"/>
      <c r="BV65" s="103"/>
      <c r="BW65" s="103"/>
      <c r="BX65" s="103"/>
      <c r="BY65" s="103"/>
      <c r="BZ65" s="103"/>
      <c r="CA65" s="103"/>
      <c r="CB65" s="103"/>
      <c r="CC65" s="103"/>
      <c r="CD65" s="103"/>
      <c r="CE65" s="103"/>
      <c r="CF65" s="103"/>
      <c r="CG65" s="103"/>
      <c r="CH65" s="103"/>
      <c r="CI65" s="103"/>
      <c r="CJ65" s="103"/>
      <c r="CK65" s="103"/>
      <c r="CL65" s="103"/>
      <c r="CM65" s="103"/>
      <c r="CN65" s="103"/>
      <c r="CO65" s="103"/>
      <c r="CP65" s="103"/>
      <c r="CQ65" s="103"/>
      <c r="CR65" s="103"/>
      <c r="CS65" s="103"/>
      <c r="CT65" s="103"/>
      <c r="CU65" s="103"/>
      <c r="CV65" s="103"/>
      <c r="CW65" s="103"/>
      <c r="CX65" s="103"/>
      <c r="CY65" s="103"/>
      <c r="CZ65" s="103"/>
      <c r="DA65" s="103"/>
      <c r="DB65" s="103"/>
      <c r="DC65" s="103"/>
      <c r="DD65" s="103"/>
      <c r="DE65" s="103"/>
      <c r="DF65" s="103"/>
      <c r="DG65" s="103"/>
      <c r="DH65" s="103"/>
      <c r="DI65" s="103"/>
      <c r="DJ65" s="103"/>
      <c r="DK65" s="103"/>
      <c r="DL65" s="103"/>
      <c r="DM65" s="103"/>
      <c r="DN65" s="103"/>
      <c r="DO65" s="103"/>
      <c r="DP65" s="103"/>
      <c r="DQ65" s="103"/>
      <c r="DR65" s="103"/>
      <c r="DS65" s="103"/>
      <c r="DT65" s="103"/>
      <c r="DU65" s="103"/>
      <c r="DV65" s="103"/>
      <c r="DW65" s="103"/>
      <c r="DX65" s="103"/>
      <c r="DY65" s="103"/>
      <c r="DZ65" s="103"/>
      <c r="EA65" s="103"/>
      <c r="EB65" s="103"/>
      <c r="EC65" s="103"/>
      <c r="ED65" s="103"/>
      <c r="EE65" s="103"/>
      <c r="EF65" s="103"/>
      <c r="EG65" s="103"/>
      <c r="EH65" s="103"/>
      <c r="EI65" s="103"/>
      <c r="EJ65" s="103"/>
      <c r="EK65" s="103"/>
      <c r="EL65" s="103"/>
      <c r="EM65" s="103"/>
      <c r="EN65" s="103"/>
      <c r="EO65" s="103"/>
      <c r="EP65" s="103"/>
      <c r="EQ65" s="103"/>
      <c r="ER65" s="103"/>
      <c r="ES65" s="103"/>
      <c r="ET65" s="103"/>
      <c r="EU65" s="103"/>
      <c r="EV65" s="103"/>
      <c r="EW65" s="103"/>
      <c r="EX65" s="103"/>
      <c r="EY65" s="103"/>
      <c r="EZ65" s="103"/>
      <c r="FA65" s="103"/>
      <c r="FB65" s="103"/>
      <c r="FC65" s="103"/>
      <c r="FD65" s="103"/>
      <c r="FE65" s="103"/>
      <c r="FF65" s="103"/>
      <c r="FG65" s="103"/>
      <c r="FH65" s="103"/>
      <c r="FI65" s="103"/>
      <c r="FJ65" s="103"/>
      <c r="FK65" s="103"/>
      <c r="FL65" s="103"/>
      <c r="FM65" s="103"/>
      <c r="FN65" s="103"/>
      <c r="FO65" s="103"/>
      <c r="FP65" s="103"/>
      <c r="FQ65" s="103"/>
      <c r="FR65" s="103"/>
      <c r="FS65" s="103"/>
      <c r="FT65" s="103"/>
      <c r="FU65" s="103"/>
      <c r="FV65" s="103"/>
      <c r="FW65" s="103"/>
      <c r="FX65" s="103"/>
      <c r="FY65" s="103"/>
      <c r="FZ65" s="103"/>
      <c r="GA65" s="103"/>
      <c r="GB65" s="103"/>
      <c r="GC65" s="103"/>
      <c r="GD65" s="103"/>
      <c r="GE65" s="103"/>
      <c r="GF65" s="103"/>
      <c r="GG65" s="103"/>
      <c r="GH65" s="103"/>
      <c r="GI65" s="103"/>
      <c r="GJ65" s="103"/>
      <c r="GK65" s="103"/>
      <c r="GL65" s="103"/>
      <c r="GM65" s="103"/>
      <c r="GN65" s="103"/>
      <c r="GO65" s="103"/>
      <c r="GP65" s="103"/>
      <c r="GQ65" s="103"/>
      <c r="GR65" s="103"/>
      <c r="GS65" s="103"/>
      <c r="GT65" s="103"/>
      <c r="GU65" s="103"/>
      <c r="GV65" s="103"/>
      <c r="GW65" s="103"/>
      <c r="GX65" s="103"/>
      <c r="GY65" s="103"/>
      <c r="GZ65" s="103"/>
      <c r="HA65" s="103"/>
      <c r="HB65" s="103"/>
      <c r="HC65" s="103"/>
      <c r="HD65" s="103"/>
      <c r="HE65" s="103"/>
      <c r="HF65" s="103"/>
      <c r="HG65" s="103"/>
      <c r="HH65" s="103"/>
      <c r="HI65" s="103"/>
      <c r="HJ65" s="103"/>
      <c r="HK65" s="103"/>
      <c r="HL65" s="103"/>
      <c r="HM65" s="103"/>
      <c r="HN65" s="103"/>
      <c r="HO65" s="103"/>
      <c r="HP65" s="103"/>
      <c r="HQ65" s="103"/>
      <c r="HR65" s="103"/>
      <c r="HS65" s="103"/>
      <c r="HT65" s="103"/>
      <c r="HU65" s="103"/>
      <c r="HV65" s="103"/>
      <c r="HW65" s="103"/>
      <c r="HX65" s="103"/>
      <c r="HY65" s="103"/>
      <c r="HZ65" s="103"/>
      <c r="IA65" s="103"/>
      <c r="IB65" s="103"/>
      <c r="IC65" s="103"/>
      <c r="ID65" s="103"/>
      <c r="IE65" s="103"/>
      <c r="IF65" s="103"/>
      <c r="IG65" s="103"/>
      <c r="IH65" s="103"/>
      <c r="II65" s="103"/>
      <c r="IJ65" s="103"/>
      <c r="IK65" s="103"/>
      <c r="IL65" s="103"/>
      <c r="IM65" s="103"/>
      <c r="IN65" s="103"/>
      <c r="IO65" s="103"/>
      <c r="IP65" s="103"/>
      <c r="IQ65" s="103"/>
      <c r="IR65" s="103"/>
      <c r="IS65" s="103"/>
      <c r="IT65" s="103"/>
      <c r="IU65" s="103"/>
      <c r="IV65" s="103"/>
      <c r="IW65" s="103"/>
    </row>
    <row r="66" customFormat="false" ht="12.75" hidden="false" customHeight="false" outlineLevel="0" collapsed="false">
      <c r="A66" s="103"/>
      <c r="B66" s="77" t="s">
        <v>96</v>
      </c>
      <c r="C66" s="103"/>
      <c r="D66" s="104"/>
      <c r="E66" s="107" t="n">
        <v>0.638919598749239</v>
      </c>
      <c r="F66" s="107" t="n">
        <v>0.531171850013276</v>
      </c>
      <c r="G66" s="107" t="n">
        <v>0.504024396512597</v>
      </c>
      <c r="H66" s="107" t="n">
        <v>0.49300378576071</v>
      </c>
      <c r="I66" s="107" t="n">
        <v>0.485496842785679</v>
      </c>
      <c r="J66" s="107" t="n">
        <v>0.478072545493659</v>
      </c>
      <c r="K66" s="107" t="n">
        <v>0.474903893425325</v>
      </c>
      <c r="L66" s="107" t="n">
        <v>0.476935261422623</v>
      </c>
      <c r="M66" s="107" t="n">
        <v>0.480555948911671</v>
      </c>
      <c r="N66" s="107" t="n">
        <v>0.484206906856021</v>
      </c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103"/>
      <c r="BI66" s="103"/>
      <c r="BJ66" s="103"/>
      <c r="BK66" s="103"/>
      <c r="BL66" s="103"/>
      <c r="BM66" s="103"/>
      <c r="BN66" s="103"/>
      <c r="BO66" s="103"/>
      <c r="BP66" s="103"/>
      <c r="BQ66" s="103"/>
      <c r="BR66" s="103"/>
      <c r="BS66" s="103"/>
      <c r="BT66" s="103"/>
      <c r="BU66" s="103"/>
      <c r="BV66" s="103"/>
      <c r="BW66" s="103"/>
      <c r="BX66" s="103"/>
      <c r="BY66" s="103"/>
      <c r="BZ66" s="103"/>
      <c r="CA66" s="103"/>
      <c r="CB66" s="103"/>
      <c r="CC66" s="103"/>
      <c r="CD66" s="103"/>
      <c r="CE66" s="103"/>
      <c r="CF66" s="103"/>
      <c r="CG66" s="103"/>
      <c r="CH66" s="103"/>
      <c r="CI66" s="103"/>
      <c r="CJ66" s="103"/>
      <c r="CK66" s="103"/>
      <c r="CL66" s="103"/>
      <c r="CM66" s="103"/>
      <c r="CN66" s="103"/>
      <c r="CO66" s="103"/>
      <c r="CP66" s="103"/>
      <c r="CQ66" s="103"/>
      <c r="CR66" s="103"/>
      <c r="CS66" s="103"/>
      <c r="CT66" s="103"/>
      <c r="CU66" s="103"/>
      <c r="CV66" s="103"/>
      <c r="CW66" s="103"/>
      <c r="CX66" s="103"/>
      <c r="CY66" s="103"/>
      <c r="CZ66" s="103"/>
      <c r="DA66" s="103"/>
      <c r="DB66" s="103"/>
      <c r="DC66" s="103"/>
      <c r="DD66" s="103"/>
      <c r="DE66" s="103"/>
      <c r="DF66" s="103"/>
      <c r="DG66" s="103"/>
      <c r="DH66" s="103"/>
      <c r="DI66" s="103"/>
      <c r="DJ66" s="103"/>
      <c r="DK66" s="103"/>
      <c r="DL66" s="103"/>
      <c r="DM66" s="103"/>
      <c r="DN66" s="103"/>
      <c r="DO66" s="103"/>
      <c r="DP66" s="103"/>
      <c r="DQ66" s="103"/>
      <c r="DR66" s="103"/>
      <c r="DS66" s="103"/>
      <c r="DT66" s="103"/>
      <c r="DU66" s="103"/>
      <c r="DV66" s="103"/>
      <c r="DW66" s="103"/>
      <c r="DX66" s="103"/>
      <c r="DY66" s="103"/>
      <c r="DZ66" s="103"/>
      <c r="EA66" s="103"/>
      <c r="EB66" s="103"/>
      <c r="EC66" s="103"/>
      <c r="ED66" s="103"/>
      <c r="EE66" s="103"/>
      <c r="EF66" s="103"/>
      <c r="EG66" s="103"/>
      <c r="EH66" s="103"/>
      <c r="EI66" s="103"/>
      <c r="EJ66" s="103"/>
      <c r="EK66" s="103"/>
      <c r="EL66" s="103"/>
      <c r="EM66" s="103"/>
      <c r="EN66" s="103"/>
      <c r="EO66" s="103"/>
      <c r="EP66" s="103"/>
      <c r="EQ66" s="103"/>
      <c r="ER66" s="103"/>
      <c r="ES66" s="103"/>
      <c r="ET66" s="103"/>
      <c r="EU66" s="103"/>
      <c r="EV66" s="103"/>
      <c r="EW66" s="103"/>
      <c r="EX66" s="103"/>
      <c r="EY66" s="103"/>
      <c r="EZ66" s="103"/>
      <c r="FA66" s="103"/>
      <c r="FB66" s="103"/>
      <c r="FC66" s="103"/>
      <c r="FD66" s="103"/>
      <c r="FE66" s="103"/>
      <c r="FF66" s="103"/>
      <c r="FG66" s="103"/>
      <c r="FH66" s="103"/>
      <c r="FI66" s="103"/>
      <c r="FJ66" s="103"/>
      <c r="FK66" s="103"/>
      <c r="FL66" s="103"/>
      <c r="FM66" s="103"/>
      <c r="FN66" s="103"/>
      <c r="FO66" s="103"/>
      <c r="FP66" s="103"/>
      <c r="FQ66" s="103"/>
      <c r="FR66" s="103"/>
      <c r="FS66" s="103"/>
      <c r="FT66" s="103"/>
      <c r="FU66" s="103"/>
      <c r="FV66" s="103"/>
      <c r="FW66" s="103"/>
      <c r="FX66" s="103"/>
      <c r="FY66" s="103"/>
      <c r="FZ66" s="103"/>
      <c r="GA66" s="103"/>
      <c r="GB66" s="103"/>
      <c r="GC66" s="103"/>
      <c r="GD66" s="103"/>
      <c r="GE66" s="103"/>
      <c r="GF66" s="103"/>
      <c r="GG66" s="103"/>
      <c r="GH66" s="103"/>
      <c r="GI66" s="103"/>
      <c r="GJ66" s="103"/>
      <c r="GK66" s="103"/>
      <c r="GL66" s="103"/>
      <c r="GM66" s="103"/>
      <c r="GN66" s="103"/>
      <c r="GO66" s="103"/>
      <c r="GP66" s="103"/>
      <c r="GQ66" s="103"/>
      <c r="GR66" s="103"/>
      <c r="GS66" s="103"/>
      <c r="GT66" s="103"/>
      <c r="GU66" s="103"/>
      <c r="GV66" s="103"/>
      <c r="GW66" s="103"/>
      <c r="GX66" s="103"/>
      <c r="GY66" s="103"/>
      <c r="GZ66" s="103"/>
      <c r="HA66" s="103"/>
      <c r="HB66" s="103"/>
      <c r="HC66" s="103"/>
      <c r="HD66" s="103"/>
      <c r="HE66" s="103"/>
      <c r="HF66" s="103"/>
      <c r="HG66" s="103"/>
      <c r="HH66" s="103"/>
      <c r="HI66" s="103"/>
      <c r="HJ66" s="103"/>
      <c r="HK66" s="103"/>
      <c r="HL66" s="103"/>
      <c r="HM66" s="103"/>
      <c r="HN66" s="103"/>
      <c r="HO66" s="103"/>
      <c r="HP66" s="103"/>
      <c r="HQ66" s="103"/>
      <c r="HR66" s="103"/>
      <c r="HS66" s="103"/>
      <c r="HT66" s="103"/>
      <c r="HU66" s="103"/>
      <c r="HV66" s="103"/>
      <c r="HW66" s="103"/>
      <c r="HX66" s="103"/>
      <c r="HY66" s="103"/>
      <c r="HZ66" s="103"/>
      <c r="IA66" s="103"/>
      <c r="IB66" s="103"/>
      <c r="IC66" s="103"/>
      <c r="ID66" s="103"/>
      <c r="IE66" s="103"/>
      <c r="IF66" s="103"/>
      <c r="IG66" s="103"/>
      <c r="IH66" s="103"/>
      <c r="II66" s="103"/>
      <c r="IJ66" s="103"/>
      <c r="IK66" s="103"/>
      <c r="IL66" s="103"/>
      <c r="IM66" s="103"/>
      <c r="IN66" s="103"/>
      <c r="IO66" s="103"/>
      <c r="IP66" s="103"/>
      <c r="IQ66" s="103"/>
      <c r="IR66" s="103"/>
      <c r="IS66" s="103"/>
      <c r="IT66" s="103"/>
      <c r="IU66" s="103"/>
      <c r="IV66" s="103"/>
      <c r="IW66" s="103"/>
    </row>
    <row r="67" customFormat="false" ht="12.75" hidden="false" customHeight="false" outlineLevel="0" collapsed="false">
      <c r="A67" s="103"/>
      <c r="B67" s="77" t="s">
        <v>97</v>
      </c>
      <c r="C67" s="103"/>
      <c r="D67" s="104"/>
      <c r="E67" s="107" t="n">
        <v>0.638919598749239</v>
      </c>
      <c r="F67" s="107" t="n">
        <v>0.531171850013276</v>
      </c>
      <c r="G67" s="107" t="n">
        <v>0.504024396512597</v>
      </c>
      <c r="H67" s="107" t="n">
        <v>0.49300378576071</v>
      </c>
      <c r="I67" s="107" t="n">
        <v>0.485496842785679</v>
      </c>
      <c r="J67" s="107" t="n">
        <v>0.478072545493659</v>
      </c>
      <c r="K67" s="107" t="n">
        <v>0.474903893425325</v>
      </c>
      <c r="L67" s="107" t="n">
        <v>0.476935261422623</v>
      </c>
      <c r="M67" s="107" t="n">
        <v>0.480555948911671</v>
      </c>
      <c r="N67" s="107" t="n">
        <v>0.484206906856021</v>
      </c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103"/>
      <c r="BI67" s="103"/>
      <c r="BJ67" s="103"/>
      <c r="BK67" s="103"/>
      <c r="BL67" s="103"/>
      <c r="BM67" s="103"/>
      <c r="BN67" s="103"/>
      <c r="BO67" s="103"/>
      <c r="BP67" s="103"/>
      <c r="BQ67" s="103"/>
      <c r="BR67" s="103"/>
      <c r="BS67" s="103"/>
      <c r="BT67" s="103"/>
      <c r="BU67" s="103"/>
      <c r="BV67" s="103"/>
      <c r="BW67" s="103"/>
      <c r="BX67" s="103"/>
      <c r="BY67" s="103"/>
      <c r="BZ67" s="103"/>
      <c r="CA67" s="103"/>
      <c r="CB67" s="103"/>
      <c r="CC67" s="103"/>
      <c r="CD67" s="103"/>
      <c r="CE67" s="103"/>
      <c r="CF67" s="103"/>
      <c r="CG67" s="103"/>
      <c r="CH67" s="103"/>
      <c r="CI67" s="103"/>
      <c r="CJ67" s="103"/>
      <c r="CK67" s="103"/>
      <c r="CL67" s="103"/>
      <c r="CM67" s="103"/>
      <c r="CN67" s="103"/>
      <c r="CO67" s="103"/>
      <c r="CP67" s="103"/>
      <c r="CQ67" s="103"/>
      <c r="CR67" s="103"/>
      <c r="CS67" s="103"/>
      <c r="CT67" s="103"/>
      <c r="CU67" s="103"/>
      <c r="CV67" s="103"/>
      <c r="CW67" s="103"/>
      <c r="CX67" s="103"/>
      <c r="CY67" s="103"/>
      <c r="CZ67" s="103"/>
      <c r="DA67" s="103"/>
      <c r="DB67" s="103"/>
      <c r="DC67" s="103"/>
      <c r="DD67" s="103"/>
      <c r="DE67" s="103"/>
      <c r="DF67" s="103"/>
      <c r="DG67" s="103"/>
      <c r="DH67" s="103"/>
      <c r="DI67" s="103"/>
      <c r="DJ67" s="103"/>
      <c r="DK67" s="103"/>
      <c r="DL67" s="103"/>
      <c r="DM67" s="103"/>
      <c r="DN67" s="103"/>
      <c r="DO67" s="103"/>
      <c r="DP67" s="103"/>
      <c r="DQ67" s="103"/>
      <c r="DR67" s="103"/>
      <c r="DS67" s="103"/>
      <c r="DT67" s="103"/>
      <c r="DU67" s="103"/>
      <c r="DV67" s="103"/>
      <c r="DW67" s="103"/>
      <c r="DX67" s="103"/>
      <c r="DY67" s="103"/>
      <c r="DZ67" s="103"/>
      <c r="EA67" s="103"/>
      <c r="EB67" s="103"/>
      <c r="EC67" s="103"/>
      <c r="ED67" s="103"/>
      <c r="EE67" s="103"/>
      <c r="EF67" s="103"/>
      <c r="EG67" s="103"/>
      <c r="EH67" s="103"/>
      <c r="EI67" s="103"/>
      <c r="EJ67" s="103"/>
      <c r="EK67" s="103"/>
      <c r="EL67" s="103"/>
      <c r="EM67" s="103"/>
      <c r="EN67" s="103"/>
      <c r="EO67" s="103"/>
      <c r="EP67" s="103"/>
      <c r="EQ67" s="103"/>
      <c r="ER67" s="103"/>
      <c r="ES67" s="103"/>
      <c r="ET67" s="103"/>
      <c r="EU67" s="103"/>
      <c r="EV67" s="103"/>
      <c r="EW67" s="103"/>
      <c r="EX67" s="103"/>
      <c r="EY67" s="103"/>
      <c r="EZ67" s="103"/>
      <c r="FA67" s="103"/>
      <c r="FB67" s="103"/>
      <c r="FC67" s="103"/>
      <c r="FD67" s="103"/>
      <c r="FE67" s="103"/>
      <c r="FF67" s="103"/>
      <c r="FG67" s="103"/>
      <c r="FH67" s="103"/>
      <c r="FI67" s="103"/>
      <c r="FJ67" s="103"/>
      <c r="FK67" s="103"/>
      <c r="FL67" s="103"/>
      <c r="FM67" s="103"/>
      <c r="FN67" s="103"/>
      <c r="FO67" s="103"/>
      <c r="FP67" s="103"/>
      <c r="FQ67" s="103"/>
      <c r="FR67" s="103"/>
      <c r="FS67" s="103"/>
      <c r="FT67" s="103"/>
      <c r="FU67" s="103"/>
      <c r="FV67" s="103"/>
      <c r="FW67" s="103"/>
      <c r="FX67" s="103"/>
      <c r="FY67" s="103"/>
      <c r="FZ67" s="103"/>
      <c r="GA67" s="103"/>
      <c r="GB67" s="103"/>
      <c r="GC67" s="103"/>
      <c r="GD67" s="103"/>
      <c r="GE67" s="103"/>
      <c r="GF67" s="103"/>
      <c r="GG67" s="103"/>
      <c r="GH67" s="103"/>
      <c r="GI67" s="103"/>
      <c r="GJ67" s="103"/>
      <c r="GK67" s="103"/>
      <c r="GL67" s="103"/>
      <c r="GM67" s="103"/>
      <c r="GN67" s="103"/>
      <c r="GO67" s="103"/>
      <c r="GP67" s="103"/>
      <c r="GQ67" s="103"/>
      <c r="GR67" s="103"/>
      <c r="GS67" s="103"/>
      <c r="GT67" s="103"/>
      <c r="GU67" s="103"/>
      <c r="GV67" s="103"/>
      <c r="GW67" s="103"/>
      <c r="GX67" s="103"/>
      <c r="GY67" s="103"/>
      <c r="GZ67" s="103"/>
      <c r="HA67" s="103"/>
      <c r="HB67" s="103"/>
      <c r="HC67" s="103"/>
      <c r="HD67" s="103"/>
      <c r="HE67" s="103"/>
      <c r="HF67" s="103"/>
      <c r="HG67" s="103"/>
      <c r="HH67" s="103"/>
      <c r="HI67" s="103"/>
      <c r="HJ67" s="103"/>
      <c r="HK67" s="103"/>
      <c r="HL67" s="103"/>
      <c r="HM67" s="103"/>
      <c r="HN67" s="103"/>
      <c r="HO67" s="103"/>
      <c r="HP67" s="103"/>
      <c r="HQ67" s="103"/>
      <c r="HR67" s="103"/>
      <c r="HS67" s="103"/>
      <c r="HT67" s="103"/>
      <c r="HU67" s="103"/>
      <c r="HV67" s="103"/>
      <c r="HW67" s="103"/>
      <c r="HX67" s="103"/>
      <c r="HY67" s="103"/>
      <c r="HZ67" s="103"/>
      <c r="IA67" s="103"/>
      <c r="IB67" s="103"/>
      <c r="IC67" s="103"/>
      <c r="ID67" s="103"/>
      <c r="IE67" s="103"/>
      <c r="IF67" s="103"/>
      <c r="IG67" s="103"/>
      <c r="IH67" s="103"/>
      <c r="II67" s="103"/>
      <c r="IJ67" s="103"/>
      <c r="IK67" s="103"/>
      <c r="IL67" s="103"/>
      <c r="IM67" s="103"/>
      <c r="IN67" s="103"/>
      <c r="IO67" s="103"/>
      <c r="IP67" s="103"/>
      <c r="IQ67" s="103"/>
      <c r="IR67" s="103"/>
      <c r="IS67" s="103"/>
      <c r="IT67" s="103"/>
      <c r="IU67" s="103"/>
      <c r="IV67" s="103"/>
      <c r="IW67" s="103"/>
    </row>
    <row r="68" customFormat="false" ht="12.75" hidden="false" customHeight="false" outlineLevel="0" collapsed="false">
      <c r="A68" s="103"/>
      <c r="B68" s="77" t="s">
        <v>98</v>
      </c>
      <c r="C68" s="103"/>
      <c r="D68" s="104"/>
      <c r="E68" s="107" t="n">
        <v>0.638919598749239</v>
      </c>
      <c r="F68" s="107" t="n">
        <v>0.531171850013276</v>
      </c>
      <c r="G68" s="107" t="n">
        <v>0.504024396512597</v>
      </c>
      <c r="H68" s="107" t="n">
        <v>0.49300378576071</v>
      </c>
      <c r="I68" s="107" t="n">
        <v>0.485496842785679</v>
      </c>
      <c r="J68" s="107" t="n">
        <v>0.478072545493659</v>
      </c>
      <c r="K68" s="107" t="n">
        <v>0.474903893425325</v>
      </c>
      <c r="L68" s="107" t="n">
        <v>0.476935261422623</v>
      </c>
      <c r="M68" s="107" t="n">
        <v>0.480555948911671</v>
      </c>
      <c r="N68" s="107" t="n">
        <v>0.484206906856021</v>
      </c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103"/>
      <c r="BO68" s="103"/>
      <c r="BP68" s="103"/>
      <c r="BQ68" s="103"/>
      <c r="BR68" s="103"/>
      <c r="BS68" s="103"/>
      <c r="BT68" s="103"/>
      <c r="BU68" s="103"/>
      <c r="BV68" s="103"/>
      <c r="BW68" s="103"/>
      <c r="BX68" s="103"/>
      <c r="BY68" s="103"/>
      <c r="BZ68" s="103"/>
      <c r="CA68" s="103"/>
      <c r="CB68" s="103"/>
      <c r="CC68" s="103"/>
      <c r="CD68" s="103"/>
      <c r="CE68" s="103"/>
      <c r="CF68" s="103"/>
      <c r="CG68" s="103"/>
      <c r="CH68" s="103"/>
      <c r="CI68" s="103"/>
      <c r="CJ68" s="103"/>
      <c r="CK68" s="103"/>
      <c r="CL68" s="103"/>
      <c r="CM68" s="103"/>
      <c r="CN68" s="103"/>
      <c r="CO68" s="103"/>
      <c r="CP68" s="103"/>
      <c r="CQ68" s="103"/>
      <c r="CR68" s="103"/>
      <c r="CS68" s="103"/>
      <c r="CT68" s="103"/>
      <c r="CU68" s="103"/>
      <c r="CV68" s="103"/>
      <c r="CW68" s="103"/>
      <c r="CX68" s="103"/>
      <c r="CY68" s="103"/>
      <c r="CZ68" s="103"/>
      <c r="DA68" s="103"/>
      <c r="DB68" s="103"/>
      <c r="DC68" s="103"/>
      <c r="DD68" s="103"/>
      <c r="DE68" s="103"/>
      <c r="DF68" s="103"/>
      <c r="DG68" s="103"/>
      <c r="DH68" s="103"/>
      <c r="DI68" s="103"/>
      <c r="DJ68" s="103"/>
      <c r="DK68" s="103"/>
      <c r="DL68" s="103"/>
      <c r="DM68" s="103"/>
      <c r="DN68" s="103"/>
      <c r="DO68" s="103"/>
      <c r="DP68" s="103"/>
      <c r="DQ68" s="103"/>
      <c r="DR68" s="103"/>
      <c r="DS68" s="103"/>
      <c r="DT68" s="103"/>
      <c r="DU68" s="103"/>
      <c r="DV68" s="103"/>
      <c r="DW68" s="103"/>
      <c r="DX68" s="103"/>
      <c r="DY68" s="103"/>
      <c r="DZ68" s="103"/>
      <c r="EA68" s="103"/>
      <c r="EB68" s="103"/>
      <c r="EC68" s="103"/>
      <c r="ED68" s="103"/>
      <c r="EE68" s="103"/>
      <c r="EF68" s="103"/>
      <c r="EG68" s="103"/>
      <c r="EH68" s="103"/>
      <c r="EI68" s="103"/>
      <c r="EJ68" s="103"/>
      <c r="EK68" s="103"/>
      <c r="EL68" s="103"/>
      <c r="EM68" s="103"/>
      <c r="EN68" s="103"/>
      <c r="EO68" s="103"/>
      <c r="EP68" s="103"/>
      <c r="EQ68" s="103"/>
      <c r="ER68" s="103"/>
      <c r="ES68" s="103"/>
      <c r="ET68" s="103"/>
      <c r="EU68" s="103"/>
      <c r="EV68" s="103"/>
      <c r="EW68" s="103"/>
      <c r="EX68" s="103"/>
      <c r="EY68" s="103"/>
      <c r="EZ68" s="103"/>
      <c r="FA68" s="103"/>
      <c r="FB68" s="103"/>
      <c r="FC68" s="103"/>
      <c r="FD68" s="103"/>
      <c r="FE68" s="103"/>
      <c r="FF68" s="103"/>
      <c r="FG68" s="103"/>
      <c r="FH68" s="103"/>
      <c r="FI68" s="103"/>
      <c r="FJ68" s="103"/>
      <c r="FK68" s="103"/>
      <c r="FL68" s="103"/>
      <c r="FM68" s="103"/>
      <c r="FN68" s="103"/>
      <c r="FO68" s="103"/>
      <c r="FP68" s="103"/>
      <c r="FQ68" s="103"/>
      <c r="FR68" s="103"/>
      <c r="FS68" s="103"/>
      <c r="FT68" s="103"/>
      <c r="FU68" s="103"/>
      <c r="FV68" s="103"/>
      <c r="FW68" s="103"/>
      <c r="FX68" s="103"/>
      <c r="FY68" s="103"/>
      <c r="FZ68" s="103"/>
      <c r="GA68" s="103"/>
      <c r="GB68" s="103"/>
      <c r="GC68" s="103"/>
      <c r="GD68" s="103"/>
      <c r="GE68" s="103"/>
      <c r="GF68" s="103"/>
      <c r="GG68" s="103"/>
      <c r="GH68" s="103"/>
      <c r="GI68" s="103"/>
      <c r="GJ68" s="103"/>
      <c r="GK68" s="103"/>
      <c r="GL68" s="103"/>
      <c r="GM68" s="103"/>
      <c r="GN68" s="103"/>
      <c r="GO68" s="103"/>
      <c r="GP68" s="103"/>
      <c r="GQ68" s="103"/>
      <c r="GR68" s="103"/>
      <c r="GS68" s="103"/>
      <c r="GT68" s="103"/>
      <c r="GU68" s="103"/>
      <c r="GV68" s="103"/>
      <c r="GW68" s="103"/>
      <c r="GX68" s="103"/>
      <c r="GY68" s="103"/>
      <c r="GZ68" s="103"/>
      <c r="HA68" s="103"/>
      <c r="HB68" s="103"/>
      <c r="HC68" s="103"/>
      <c r="HD68" s="103"/>
      <c r="HE68" s="103"/>
      <c r="HF68" s="103"/>
      <c r="HG68" s="103"/>
      <c r="HH68" s="103"/>
      <c r="HI68" s="103"/>
      <c r="HJ68" s="103"/>
      <c r="HK68" s="103"/>
      <c r="HL68" s="103"/>
      <c r="HM68" s="103"/>
      <c r="HN68" s="103"/>
      <c r="HO68" s="103"/>
      <c r="HP68" s="103"/>
      <c r="HQ68" s="103"/>
      <c r="HR68" s="103"/>
      <c r="HS68" s="103"/>
      <c r="HT68" s="103"/>
      <c r="HU68" s="103"/>
      <c r="HV68" s="103"/>
      <c r="HW68" s="103"/>
      <c r="HX68" s="103"/>
      <c r="HY68" s="103"/>
      <c r="HZ68" s="103"/>
      <c r="IA68" s="103"/>
      <c r="IB68" s="103"/>
      <c r="IC68" s="103"/>
      <c r="ID68" s="103"/>
      <c r="IE68" s="103"/>
      <c r="IF68" s="103"/>
      <c r="IG68" s="103"/>
      <c r="IH68" s="103"/>
      <c r="II68" s="103"/>
      <c r="IJ68" s="103"/>
      <c r="IK68" s="103"/>
      <c r="IL68" s="103"/>
      <c r="IM68" s="103"/>
      <c r="IN68" s="103"/>
      <c r="IO68" s="103"/>
      <c r="IP68" s="103"/>
      <c r="IQ68" s="103"/>
      <c r="IR68" s="103"/>
      <c r="IS68" s="103"/>
      <c r="IT68" s="103"/>
      <c r="IU68" s="103"/>
      <c r="IV68" s="103"/>
      <c r="IW68" s="103"/>
    </row>
    <row r="69" customFormat="false" ht="12.75" hidden="false" customHeight="false" outlineLevel="0" collapsed="false">
      <c r="A69" s="103"/>
      <c r="C69" s="103"/>
      <c r="D69" s="104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/>
      <c r="BG69" s="103"/>
      <c r="BH69" s="103"/>
      <c r="BI69" s="103"/>
      <c r="BJ69" s="103"/>
      <c r="BK69" s="103"/>
      <c r="BL69" s="103"/>
      <c r="BM69" s="103"/>
      <c r="BN69" s="103"/>
      <c r="BO69" s="103"/>
      <c r="BP69" s="103"/>
      <c r="BQ69" s="103"/>
      <c r="BR69" s="103"/>
      <c r="BS69" s="103"/>
      <c r="BT69" s="103"/>
      <c r="BU69" s="103"/>
      <c r="BV69" s="103"/>
      <c r="BW69" s="103"/>
      <c r="BX69" s="103"/>
      <c r="BY69" s="103"/>
      <c r="BZ69" s="103"/>
      <c r="CA69" s="103"/>
      <c r="CB69" s="103"/>
      <c r="CC69" s="103"/>
      <c r="CD69" s="103"/>
      <c r="CE69" s="103"/>
      <c r="CF69" s="103"/>
      <c r="CG69" s="103"/>
      <c r="CH69" s="103"/>
      <c r="CI69" s="103"/>
      <c r="CJ69" s="103"/>
      <c r="CK69" s="103"/>
      <c r="CL69" s="103"/>
      <c r="CM69" s="103"/>
      <c r="CN69" s="103"/>
      <c r="CO69" s="103"/>
      <c r="CP69" s="103"/>
      <c r="CQ69" s="103"/>
      <c r="CR69" s="103"/>
      <c r="CS69" s="103"/>
      <c r="CT69" s="103"/>
      <c r="CU69" s="103"/>
      <c r="CV69" s="103"/>
      <c r="CW69" s="103"/>
      <c r="CX69" s="103"/>
      <c r="CY69" s="103"/>
      <c r="CZ69" s="103"/>
      <c r="DA69" s="103"/>
      <c r="DB69" s="103"/>
      <c r="DC69" s="103"/>
      <c r="DD69" s="103"/>
      <c r="DE69" s="103"/>
      <c r="DF69" s="103"/>
      <c r="DG69" s="103"/>
      <c r="DH69" s="103"/>
      <c r="DI69" s="103"/>
      <c r="DJ69" s="103"/>
      <c r="DK69" s="103"/>
      <c r="DL69" s="103"/>
      <c r="DM69" s="103"/>
      <c r="DN69" s="103"/>
      <c r="DO69" s="103"/>
      <c r="DP69" s="103"/>
      <c r="DQ69" s="103"/>
      <c r="DR69" s="103"/>
      <c r="DS69" s="103"/>
      <c r="DT69" s="103"/>
      <c r="DU69" s="103"/>
      <c r="DV69" s="103"/>
      <c r="DW69" s="103"/>
      <c r="DX69" s="103"/>
      <c r="DY69" s="103"/>
      <c r="DZ69" s="103"/>
      <c r="EA69" s="103"/>
      <c r="EB69" s="103"/>
      <c r="EC69" s="103"/>
      <c r="ED69" s="103"/>
      <c r="EE69" s="103"/>
      <c r="EF69" s="103"/>
      <c r="EG69" s="103"/>
      <c r="EH69" s="103"/>
      <c r="EI69" s="103"/>
      <c r="EJ69" s="103"/>
      <c r="EK69" s="103"/>
      <c r="EL69" s="103"/>
      <c r="EM69" s="103"/>
      <c r="EN69" s="103"/>
      <c r="EO69" s="103"/>
      <c r="EP69" s="103"/>
      <c r="EQ69" s="103"/>
      <c r="ER69" s="103"/>
      <c r="ES69" s="103"/>
      <c r="ET69" s="103"/>
      <c r="EU69" s="103"/>
      <c r="EV69" s="103"/>
      <c r="EW69" s="103"/>
      <c r="EX69" s="103"/>
      <c r="EY69" s="103"/>
      <c r="EZ69" s="103"/>
      <c r="FA69" s="103"/>
      <c r="FB69" s="103"/>
      <c r="FC69" s="103"/>
      <c r="FD69" s="103"/>
      <c r="FE69" s="103"/>
      <c r="FF69" s="103"/>
      <c r="FG69" s="103"/>
      <c r="FH69" s="103"/>
      <c r="FI69" s="103"/>
      <c r="FJ69" s="103"/>
      <c r="FK69" s="103"/>
      <c r="FL69" s="103"/>
      <c r="FM69" s="103"/>
      <c r="FN69" s="103"/>
      <c r="FO69" s="103"/>
      <c r="FP69" s="103"/>
      <c r="FQ69" s="103"/>
      <c r="FR69" s="103"/>
      <c r="FS69" s="103"/>
      <c r="FT69" s="103"/>
      <c r="FU69" s="103"/>
      <c r="FV69" s="103"/>
      <c r="FW69" s="103"/>
      <c r="FX69" s="103"/>
      <c r="FY69" s="103"/>
      <c r="FZ69" s="103"/>
      <c r="GA69" s="103"/>
      <c r="GB69" s="103"/>
      <c r="GC69" s="103"/>
      <c r="GD69" s="103"/>
      <c r="GE69" s="103"/>
      <c r="GF69" s="103"/>
      <c r="GG69" s="103"/>
      <c r="GH69" s="103"/>
      <c r="GI69" s="103"/>
      <c r="GJ69" s="103"/>
      <c r="GK69" s="103"/>
      <c r="GL69" s="103"/>
      <c r="GM69" s="103"/>
      <c r="GN69" s="103"/>
      <c r="GO69" s="103"/>
      <c r="GP69" s="103"/>
      <c r="GQ69" s="103"/>
      <c r="GR69" s="103"/>
      <c r="GS69" s="103"/>
      <c r="GT69" s="103"/>
      <c r="GU69" s="103"/>
      <c r="GV69" s="103"/>
      <c r="GW69" s="103"/>
      <c r="GX69" s="103"/>
      <c r="GY69" s="103"/>
      <c r="GZ69" s="103"/>
      <c r="HA69" s="103"/>
      <c r="HB69" s="103"/>
      <c r="HC69" s="103"/>
      <c r="HD69" s="103"/>
      <c r="HE69" s="103"/>
      <c r="HF69" s="103"/>
      <c r="HG69" s="103"/>
      <c r="HH69" s="103"/>
      <c r="HI69" s="103"/>
      <c r="HJ69" s="103"/>
      <c r="HK69" s="103"/>
      <c r="HL69" s="103"/>
      <c r="HM69" s="103"/>
      <c r="HN69" s="103"/>
      <c r="HO69" s="103"/>
      <c r="HP69" s="103"/>
      <c r="HQ69" s="103"/>
      <c r="HR69" s="103"/>
      <c r="HS69" s="103"/>
      <c r="HT69" s="103"/>
      <c r="HU69" s="103"/>
      <c r="HV69" s="103"/>
      <c r="HW69" s="103"/>
      <c r="HX69" s="103"/>
      <c r="HY69" s="103"/>
      <c r="HZ69" s="103"/>
      <c r="IA69" s="103"/>
      <c r="IB69" s="103"/>
      <c r="IC69" s="103"/>
      <c r="ID69" s="103"/>
      <c r="IE69" s="103"/>
      <c r="IF69" s="103"/>
      <c r="IG69" s="103"/>
      <c r="IH69" s="103"/>
      <c r="II69" s="103"/>
      <c r="IJ69" s="103"/>
      <c r="IK69" s="103"/>
      <c r="IL69" s="103"/>
      <c r="IM69" s="103"/>
      <c r="IN69" s="103"/>
      <c r="IO69" s="103"/>
      <c r="IP69" s="103"/>
      <c r="IQ69" s="103"/>
      <c r="IR69" s="103"/>
      <c r="IS69" s="103"/>
      <c r="IT69" s="103"/>
      <c r="IU69" s="103"/>
      <c r="IV69" s="103"/>
      <c r="IW69" s="103"/>
    </row>
    <row r="70" customFormat="false" ht="12.75" hidden="false" customHeight="false" outlineLevel="0" collapsed="false">
      <c r="A70" s="103"/>
      <c r="C70" s="103"/>
      <c r="D70" s="104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03"/>
      <c r="BL70" s="103"/>
      <c r="BM70" s="103"/>
      <c r="BN70" s="103"/>
      <c r="BO70" s="103"/>
      <c r="BP70" s="103"/>
      <c r="BQ70" s="103"/>
      <c r="BR70" s="103"/>
      <c r="BS70" s="103"/>
      <c r="BT70" s="103"/>
      <c r="BU70" s="103"/>
      <c r="BV70" s="103"/>
      <c r="BW70" s="103"/>
      <c r="BX70" s="103"/>
      <c r="BY70" s="103"/>
      <c r="BZ70" s="103"/>
      <c r="CA70" s="103"/>
      <c r="CB70" s="103"/>
      <c r="CC70" s="103"/>
      <c r="CD70" s="103"/>
      <c r="CE70" s="103"/>
      <c r="CF70" s="103"/>
      <c r="CG70" s="103"/>
      <c r="CH70" s="103"/>
      <c r="CI70" s="103"/>
      <c r="CJ70" s="103"/>
      <c r="CK70" s="103"/>
      <c r="CL70" s="103"/>
      <c r="CM70" s="103"/>
      <c r="CN70" s="103"/>
      <c r="CO70" s="103"/>
      <c r="CP70" s="103"/>
      <c r="CQ70" s="103"/>
      <c r="CR70" s="103"/>
      <c r="CS70" s="103"/>
      <c r="CT70" s="103"/>
      <c r="CU70" s="103"/>
      <c r="CV70" s="103"/>
      <c r="CW70" s="103"/>
      <c r="CX70" s="103"/>
      <c r="CY70" s="103"/>
      <c r="CZ70" s="103"/>
      <c r="DA70" s="103"/>
      <c r="DB70" s="103"/>
      <c r="DC70" s="103"/>
      <c r="DD70" s="103"/>
      <c r="DE70" s="103"/>
      <c r="DF70" s="103"/>
      <c r="DG70" s="103"/>
      <c r="DH70" s="103"/>
      <c r="DI70" s="103"/>
      <c r="DJ70" s="103"/>
      <c r="DK70" s="103"/>
      <c r="DL70" s="103"/>
      <c r="DM70" s="103"/>
      <c r="DN70" s="103"/>
      <c r="DO70" s="103"/>
      <c r="DP70" s="103"/>
      <c r="DQ70" s="103"/>
      <c r="DR70" s="103"/>
      <c r="DS70" s="103"/>
      <c r="DT70" s="103"/>
      <c r="DU70" s="103"/>
      <c r="DV70" s="103"/>
      <c r="DW70" s="103"/>
      <c r="DX70" s="103"/>
      <c r="DY70" s="103"/>
      <c r="DZ70" s="103"/>
      <c r="EA70" s="103"/>
      <c r="EB70" s="103"/>
      <c r="EC70" s="103"/>
      <c r="ED70" s="103"/>
      <c r="EE70" s="103"/>
      <c r="EF70" s="103"/>
      <c r="EG70" s="103"/>
      <c r="EH70" s="103"/>
      <c r="EI70" s="103"/>
      <c r="EJ70" s="103"/>
      <c r="EK70" s="103"/>
      <c r="EL70" s="103"/>
      <c r="EM70" s="103"/>
      <c r="EN70" s="103"/>
      <c r="EO70" s="103"/>
      <c r="EP70" s="103"/>
      <c r="EQ70" s="103"/>
      <c r="ER70" s="103"/>
      <c r="ES70" s="103"/>
      <c r="ET70" s="103"/>
      <c r="EU70" s="103"/>
      <c r="EV70" s="103"/>
      <c r="EW70" s="103"/>
      <c r="EX70" s="103"/>
      <c r="EY70" s="103"/>
      <c r="EZ70" s="103"/>
      <c r="FA70" s="103"/>
      <c r="FB70" s="103"/>
      <c r="FC70" s="103"/>
      <c r="FD70" s="103"/>
      <c r="FE70" s="103"/>
      <c r="FF70" s="103"/>
      <c r="FG70" s="103"/>
      <c r="FH70" s="103"/>
      <c r="FI70" s="103"/>
      <c r="FJ70" s="103"/>
      <c r="FK70" s="103"/>
      <c r="FL70" s="103"/>
      <c r="FM70" s="103"/>
      <c r="FN70" s="103"/>
      <c r="FO70" s="103"/>
      <c r="FP70" s="103"/>
      <c r="FQ70" s="103"/>
      <c r="FR70" s="103"/>
      <c r="FS70" s="103"/>
      <c r="FT70" s="103"/>
      <c r="FU70" s="103"/>
      <c r="FV70" s="103"/>
      <c r="FW70" s="103"/>
      <c r="FX70" s="103"/>
      <c r="FY70" s="103"/>
      <c r="FZ70" s="103"/>
      <c r="GA70" s="103"/>
      <c r="GB70" s="103"/>
      <c r="GC70" s="103"/>
      <c r="GD70" s="103"/>
      <c r="GE70" s="103"/>
      <c r="GF70" s="103"/>
      <c r="GG70" s="103"/>
      <c r="GH70" s="103"/>
      <c r="GI70" s="103"/>
      <c r="GJ70" s="103"/>
      <c r="GK70" s="103"/>
      <c r="GL70" s="103"/>
      <c r="GM70" s="103"/>
      <c r="GN70" s="103"/>
      <c r="GO70" s="103"/>
      <c r="GP70" s="103"/>
      <c r="GQ70" s="103"/>
      <c r="GR70" s="103"/>
      <c r="GS70" s="103"/>
      <c r="GT70" s="103"/>
      <c r="GU70" s="103"/>
      <c r="GV70" s="103"/>
      <c r="GW70" s="103"/>
      <c r="GX70" s="103"/>
      <c r="GY70" s="103"/>
      <c r="GZ70" s="103"/>
      <c r="HA70" s="103"/>
      <c r="HB70" s="103"/>
      <c r="HC70" s="103"/>
      <c r="HD70" s="103"/>
      <c r="HE70" s="103"/>
      <c r="HF70" s="103"/>
      <c r="HG70" s="103"/>
      <c r="HH70" s="103"/>
      <c r="HI70" s="103"/>
      <c r="HJ70" s="103"/>
      <c r="HK70" s="103"/>
      <c r="HL70" s="103"/>
      <c r="HM70" s="103"/>
      <c r="HN70" s="103"/>
      <c r="HO70" s="103"/>
      <c r="HP70" s="103"/>
      <c r="HQ70" s="103"/>
      <c r="HR70" s="103"/>
      <c r="HS70" s="103"/>
      <c r="HT70" s="103"/>
      <c r="HU70" s="103"/>
      <c r="HV70" s="103"/>
      <c r="HW70" s="103"/>
      <c r="HX70" s="103"/>
      <c r="HY70" s="103"/>
      <c r="HZ70" s="103"/>
      <c r="IA70" s="103"/>
      <c r="IB70" s="103"/>
      <c r="IC70" s="103"/>
      <c r="ID70" s="103"/>
      <c r="IE70" s="103"/>
      <c r="IF70" s="103"/>
      <c r="IG70" s="103"/>
      <c r="IH70" s="103"/>
      <c r="II70" s="103"/>
      <c r="IJ70" s="103"/>
      <c r="IK70" s="103"/>
      <c r="IL70" s="103"/>
      <c r="IM70" s="103"/>
      <c r="IN70" s="103"/>
      <c r="IO70" s="103"/>
      <c r="IP70" s="103"/>
      <c r="IQ70" s="103"/>
      <c r="IR70" s="103"/>
      <c r="IS70" s="103"/>
      <c r="IT70" s="103"/>
      <c r="IU70" s="103"/>
      <c r="IV70" s="103"/>
      <c r="IW70" s="103"/>
    </row>
    <row r="71" customFormat="false" ht="12.75" hidden="false" customHeight="false" outlineLevel="0" collapsed="false">
      <c r="A71" s="106" t="s">
        <v>111</v>
      </c>
      <c r="B71" s="77" t="s">
        <v>92</v>
      </c>
      <c r="C71" s="103"/>
      <c r="D71" s="104"/>
      <c r="E71" s="107" t="n">
        <v>-0.13</v>
      </c>
      <c r="F71" s="107" t="n">
        <v>-0.13</v>
      </c>
      <c r="G71" s="107" t="n">
        <v>-0.13</v>
      </c>
      <c r="H71" s="107" t="n">
        <v>-0.13</v>
      </c>
      <c r="I71" s="107" t="n">
        <v>-0.13</v>
      </c>
      <c r="J71" s="107" t="n">
        <v>-0.13</v>
      </c>
      <c r="K71" s="107" t="n">
        <v>-0.13</v>
      </c>
      <c r="L71" s="107" t="n">
        <v>-0.13</v>
      </c>
      <c r="M71" s="107" t="n">
        <v>-0.13</v>
      </c>
      <c r="N71" s="107" t="n">
        <v>-0.13</v>
      </c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03"/>
      <c r="BF71" s="103"/>
      <c r="BG71" s="103"/>
      <c r="BH71" s="103"/>
      <c r="BI71" s="103"/>
      <c r="BJ71" s="103"/>
      <c r="BK71" s="103"/>
      <c r="BL71" s="103"/>
      <c r="BM71" s="103"/>
      <c r="BN71" s="103"/>
      <c r="BO71" s="103"/>
      <c r="BP71" s="103"/>
      <c r="BQ71" s="103"/>
      <c r="BR71" s="103"/>
      <c r="BS71" s="103"/>
      <c r="BT71" s="103"/>
      <c r="BU71" s="103"/>
      <c r="BV71" s="103"/>
      <c r="BW71" s="103"/>
      <c r="BX71" s="103"/>
      <c r="BY71" s="103"/>
      <c r="BZ71" s="103"/>
      <c r="CA71" s="103"/>
      <c r="CB71" s="103"/>
      <c r="CC71" s="103"/>
      <c r="CD71" s="103"/>
      <c r="CE71" s="103"/>
      <c r="CF71" s="103"/>
      <c r="CG71" s="103"/>
      <c r="CH71" s="103"/>
      <c r="CI71" s="103"/>
      <c r="CJ71" s="103"/>
      <c r="CK71" s="103"/>
      <c r="CL71" s="103"/>
      <c r="CM71" s="103"/>
      <c r="CN71" s="103"/>
      <c r="CO71" s="103"/>
      <c r="CP71" s="103"/>
      <c r="CQ71" s="103"/>
      <c r="CR71" s="103"/>
      <c r="CS71" s="103"/>
      <c r="CT71" s="103"/>
      <c r="CU71" s="103"/>
      <c r="CV71" s="103"/>
      <c r="CW71" s="103"/>
      <c r="CX71" s="103"/>
      <c r="CY71" s="103"/>
      <c r="CZ71" s="103"/>
      <c r="DA71" s="103"/>
      <c r="DB71" s="103"/>
      <c r="DC71" s="103"/>
      <c r="DD71" s="103"/>
      <c r="DE71" s="103"/>
      <c r="DF71" s="103"/>
      <c r="DG71" s="103"/>
      <c r="DH71" s="103"/>
      <c r="DI71" s="103"/>
      <c r="DJ71" s="103"/>
      <c r="DK71" s="103"/>
      <c r="DL71" s="103"/>
      <c r="DM71" s="103"/>
      <c r="DN71" s="103"/>
      <c r="DO71" s="103"/>
      <c r="DP71" s="103"/>
      <c r="DQ71" s="103"/>
      <c r="DR71" s="103"/>
      <c r="DS71" s="103"/>
      <c r="DT71" s="103"/>
      <c r="DU71" s="103"/>
      <c r="DV71" s="103"/>
      <c r="DW71" s="103"/>
      <c r="DX71" s="103"/>
      <c r="DY71" s="103"/>
      <c r="DZ71" s="103"/>
      <c r="EA71" s="103"/>
      <c r="EB71" s="103"/>
      <c r="EC71" s="103"/>
      <c r="ED71" s="103"/>
      <c r="EE71" s="103"/>
      <c r="EF71" s="103"/>
      <c r="EG71" s="103"/>
      <c r="EH71" s="103"/>
      <c r="EI71" s="103"/>
      <c r="EJ71" s="103"/>
      <c r="EK71" s="103"/>
      <c r="EL71" s="103"/>
      <c r="EM71" s="103"/>
      <c r="EN71" s="103"/>
      <c r="EO71" s="103"/>
      <c r="EP71" s="103"/>
      <c r="EQ71" s="103"/>
      <c r="ER71" s="103"/>
      <c r="ES71" s="103"/>
      <c r="ET71" s="103"/>
      <c r="EU71" s="103"/>
      <c r="EV71" s="103"/>
      <c r="EW71" s="103"/>
      <c r="EX71" s="103"/>
      <c r="EY71" s="103"/>
      <c r="EZ71" s="103"/>
      <c r="FA71" s="103"/>
      <c r="FB71" s="103"/>
      <c r="FC71" s="103"/>
      <c r="FD71" s="103"/>
      <c r="FE71" s="103"/>
      <c r="FF71" s="103"/>
      <c r="FG71" s="103"/>
      <c r="FH71" s="103"/>
      <c r="FI71" s="103"/>
      <c r="FJ71" s="103"/>
      <c r="FK71" s="103"/>
      <c r="FL71" s="103"/>
      <c r="FM71" s="103"/>
      <c r="FN71" s="103"/>
      <c r="FO71" s="103"/>
      <c r="FP71" s="103"/>
      <c r="FQ71" s="103"/>
      <c r="FR71" s="103"/>
      <c r="FS71" s="103"/>
      <c r="FT71" s="103"/>
      <c r="FU71" s="103"/>
      <c r="FV71" s="103"/>
      <c r="FW71" s="103"/>
      <c r="FX71" s="103"/>
      <c r="FY71" s="103"/>
      <c r="FZ71" s="103"/>
      <c r="GA71" s="103"/>
      <c r="GB71" s="103"/>
      <c r="GC71" s="103"/>
      <c r="GD71" s="103"/>
      <c r="GE71" s="103"/>
      <c r="GF71" s="103"/>
      <c r="GG71" s="103"/>
      <c r="GH71" s="103"/>
      <c r="GI71" s="103"/>
      <c r="GJ71" s="103"/>
      <c r="GK71" s="103"/>
      <c r="GL71" s="103"/>
      <c r="GM71" s="103"/>
      <c r="GN71" s="103"/>
      <c r="GO71" s="103"/>
      <c r="GP71" s="103"/>
      <c r="GQ71" s="103"/>
      <c r="GR71" s="103"/>
      <c r="GS71" s="103"/>
      <c r="GT71" s="103"/>
      <c r="GU71" s="103"/>
      <c r="GV71" s="103"/>
      <c r="GW71" s="103"/>
      <c r="GX71" s="103"/>
      <c r="GY71" s="103"/>
      <c r="GZ71" s="103"/>
      <c r="HA71" s="103"/>
      <c r="HB71" s="103"/>
      <c r="HC71" s="103"/>
      <c r="HD71" s="103"/>
      <c r="HE71" s="103"/>
      <c r="HF71" s="103"/>
      <c r="HG71" s="103"/>
      <c r="HH71" s="103"/>
      <c r="HI71" s="103"/>
      <c r="HJ71" s="103"/>
      <c r="HK71" s="103"/>
      <c r="HL71" s="103"/>
      <c r="HM71" s="103"/>
      <c r="HN71" s="103"/>
      <c r="HO71" s="103"/>
      <c r="HP71" s="103"/>
      <c r="HQ71" s="103"/>
      <c r="HR71" s="103"/>
      <c r="HS71" s="103"/>
      <c r="HT71" s="103"/>
      <c r="HU71" s="103"/>
      <c r="HV71" s="103"/>
      <c r="HW71" s="103"/>
      <c r="HX71" s="103"/>
      <c r="HY71" s="103"/>
      <c r="HZ71" s="103"/>
      <c r="IA71" s="103"/>
      <c r="IB71" s="103"/>
      <c r="IC71" s="103"/>
      <c r="ID71" s="103"/>
      <c r="IE71" s="103"/>
      <c r="IF71" s="103"/>
      <c r="IG71" s="103"/>
      <c r="IH71" s="103"/>
      <c r="II71" s="103"/>
      <c r="IJ71" s="103"/>
      <c r="IK71" s="103"/>
      <c r="IL71" s="103"/>
      <c r="IM71" s="103"/>
      <c r="IN71" s="103"/>
      <c r="IO71" s="103"/>
      <c r="IP71" s="103"/>
      <c r="IQ71" s="103"/>
      <c r="IR71" s="103"/>
      <c r="IS71" s="103"/>
      <c r="IT71" s="103"/>
      <c r="IU71" s="103"/>
      <c r="IV71" s="103"/>
      <c r="IW71" s="103"/>
    </row>
    <row r="72" customFormat="false" ht="12.75" hidden="false" customHeight="false" outlineLevel="0" collapsed="false">
      <c r="A72" s="103"/>
      <c r="B72" s="77" t="s">
        <v>93</v>
      </c>
      <c r="C72" s="103"/>
      <c r="D72" s="104"/>
      <c r="E72" s="107" t="n">
        <v>-0.13</v>
      </c>
      <c r="F72" s="107" t="n">
        <v>-0.13</v>
      </c>
      <c r="G72" s="107" t="n">
        <v>-0.13</v>
      </c>
      <c r="H72" s="107" t="n">
        <v>-0.13</v>
      </c>
      <c r="I72" s="107" t="n">
        <v>-0.13</v>
      </c>
      <c r="J72" s="107" t="n">
        <v>-0.13</v>
      </c>
      <c r="K72" s="107" t="n">
        <v>-0.13</v>
      </c>
      <c r="L72" s="107" t="n">
        <v>-0.13</v>
      </c>
      <c r="M72" s="107" t="n">
        <v>-0.13</v>
      </c>
      <c r="N72" s="107" t="n">
        <v>-0.13</v>
      </c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  <c r="BI72" s="103"/>
      <c r="BJ72" s="103"/>
      <c r="BK72" s="103"/>
      <c r="BL72" s="103"/>
      <c r="BM72" s="103"/>
      <c r="BN72" s="103"/>
      <c r="BO72" s="103"/>
      <c r="BP72" s="103"/>
      <c r="BQ72" s="103"/>
      <c r="BR72" s="103"/>
      <c r="BS72" s="103"/>
      <c r="BT72" s="103"/>
      <c r="BU72" s="103"/>
      <c r="BV72" s="103"/>
      <c r="BW72" s="103"/>
      <c r="BX72" s="103"/>
      <c r="BY72" s="103"/>
      <c r="BZ72" s="103"/>
      <c r="CA72" s="103"/>
      <c r="CB72" s="103"/>
      <c r="CC72" s="103"/>
      <c r="CD72" s="103"/>
      <c r="CE72" s="103"/>
      <c r="CF72" s="103"/>
      <c r="CG72" s="103"/>
      <c r="CH72" s="103"/>
      <c r="CI72" s="103"/>
      <c r="CJ72" s="103"/>
      <c r="CK72" s="103"/>
      <c r="CL72" s="103"/>
      <c r="CM72" s="103"/>
      <c r="CN72" s="103"/>
      <c r="CO72" s="103"/>
      <c r="CP72" s="103"/>
      <c r="CQ72" s="103"/>
      <c r="CR72" s="103"/>
      <c r="CS72" s="103"/>
      <c r="CT72" s="103"/>
      <c r="CU72" s="103"/>
      <c r="CV72" s="103"/>
      <c r="CW72" s="103"/>
      <c r="CX72" s="103"/>
      <c r="CY72" s="103"/>
      <c r="CZ72" s="103"/>
      <c r="DA72" s="103"/>
      <c r="DB72" s="103"/>
      <c r="DC72" s="103"/>
      <c r="DD72" s="103"/>
      <c r="DE72" s="103"/>
      <c r="DF72" s="103"/>
      <c r="DG72" s="103"/>
      <c r="DH72" s="103"/>
      <c r="DI72" s="103"/>
      <c r="DJ72" s="103"/>
      <c r="DK72" s="103"/>
      <c r="DL72" s="103"/>
      <c r="DM72" s="103"/>
      <c r="DN72" s="103"/>
      <c r="DO72" s="103"/>
      <c r="DP72" s="103"/>
      <c r="DQ72" s="103"/>
      <c r="DR72" s="103"/>
      <c r="DS72" s="103"/>
      <c r="DT72" s="103"/>
      <c r="DU72" s="103"/>
      <c r="DV72" s="103"/>
      <c r="DW72" s="103"/>
      <c r="DX72" s="103"/>
      <c r="DY72" s="103"/>
      <c r="DZ72" s="103"/>
      <c r="EA72" s="103"/>
      <c r="EB72" s="103"/>
      <c r="EC72" s="103"/>
      <c r="ED72" s="103"/>
      <c r="EE72" s="103"/>
      <c r="EF72" s="103"/>
      <c r="EG72" s="103"/>
      <c r="EH72" s="103"/>
      <c r="EI72" s="103"/>
      <c r="EJ72" s="103"/>
      <c r="EK72" s="103"/>
      <c r="EL72" s="103"/>
      <c r="EM72" s="103"/>
      <c r="EN72" s="103"/>
      <c r="EO72" s="103"/>
      <c r="EP72" s="103"/>
      <c r="EQ72" s="103"/>
      <c r="ER72" s="103"/>
      <c r="ES72" s="103"/>
      <c r="ET72" s="103"/>
      <c r="EU72" s="103"/>
      <c r="EV72" s="103"/>
      <c r="EW72" s="103"/>
      <c r="EX72" s="103"/>
      <c r="EY72" s="103"/>
      <c r="EZ72" s="103"/>
      <c r="FA72" s="103"/>
      <c r="FB72" s="103"/>
      <c r="FC72" s="103"/>
      <c r="FD72" s="103"/>
      <c r="FE72" s="103"/>
      <c r="FF72" s="103"/>
      <c r="FG72" s="103"/>
      <c r="FH72" s="103"/>
      <c r="FI72" s="103"/>
      <c r="FJ72" s="103"/>
      <c r="FK72" s="103"/>
      <c r="FL72" s="103"/>
      <c r="FM72" s="103"/>
      <c r="FN72" s="103"/>
      <c r="FO72" s="103"/>
      <c r="FP72" s="103"/>
      <c r="FQ72" s="103"/>
      <c r="FR72" s="103"/>
      <c r="FS72" s="103"/>
      <c r="FT72" s="103"/>
      <c r="FU72" s="103"/>
      <c r="FV72" s="103"/>
      <c r="FW72" s="103"/>
      <c r="FX72" s="103"/>
      <c r="FY72" s="103"/>
      <c r="FZ72" s="103"/>
      <c r="GA72" s="103"/>
      <c r="GB72" s="103"/>
      <c r="GC72" s="103"/>
      <c r="GD72" s="103"/>
      <c r="GE72" s="103"/>
      <c r="GF72" s="103"/>
      <c r="GG72" s="103"/>
      <c r="GH72" s="103"/>
      <c r="GI72" s="103"/>
      <c r="GJ72" s="103"/>
      <c r="GK72" s="103"/>
      <c r="GL72" s="103"/>
      <c r="GM72" s="103"/>
      <c r="GN72" s="103"/>
      <c r="GO72" s="103"/>
      <c r="GP72" s="103"/>
      <c r="GQ72" s="103"/>
      <c r="GR72" s="103"/>
      <c r="GS72" s="103"/>
      <c r="GT72" s="103"/>
      <c r="GU72" s="103"/>
      <c r="GV72" s="103"/>
      <c r="GW72" s="103"/>
      <c r="GX72" s="103"/>
      <c r="GY72" s="103"/>
      <c r="GZ72" s="103"/>
      <c r="HA72" s="103"/>
      <c r="HB72" s="103"/>
      <c r="HC72" s="103"/>
      <c r="HD72" s="103"/>
      <c r="HE72" s="103"/>
      <c r="HF72" s="103"/>
      <c r="HG72" s="103"/>
      <c r="HH72" s="103"/>
      <c r="HI72" s="103"/>
      <c r="HJ72" s="103"/>
      <c r="HK72" s="103"/>
      <c r="HL72" s="103"/>
      <c r="HM72" s="103"/>
      <c r="HN72" s="103"/>
      <c r="HO72" s="103"/>
      <c r="HP72" s="103"/>
      <c r="HQ72" s="103"/>
      <c r="HR72" s="103"/>
      <c r="HS72" s="103"/>
      <c r="HT72" s="103"/>
      <c r="HU72" s="103"/>
      <c r="HV72" s="103"/>
      <c r="HW72" s="103"/>
      <c r="HX72" s="103"/>
      <c r="HY72" s="103"/>
      <c r="HZ72" s="103"/>
      <c r="IA72" s="103"/>
      <c r="IB72" s="103"/>
      <c r="IC72" s="103"/>
      <c r="ID72" s="103"/>
      <c r="IE72" s="103"/>
      <c r="IF72" s="103"/>
      <c r="IG72" s="103"/>
      <c r="IH72" s="103"/>
      <c r="II72" s="103"/>
      <c r="IJ72" s="103"/>
      <c r="IK72" s="103"/>
      <c r="IL72" s="103"/>
      <c r="IM72" s="103"/>
      <c r="IN72" s="103"/>
      <c r="IO72" s="103"/>
      <c r="IP72" s="103"/>
      <c r="IQ72" s="103"/>
      <c r="IR72" s="103"/>
      <c r="IS72" s="103"/>
      <c r="IT72" s="103"/>
      <c r="IU72" s="103"/>
      <c r="IV72" s="103"/>
      <c r="IW72" s="103"/>
    </row>
    <row r="73" customFormat="false" ht="12.75" hidden="false" customHeight="false" outlineLevel="0" collapsed="false">
      <c r="A73" s="103"/>
      <c r="B73" s="77" t="s">
        <v>94</v>
      </c>
      <c r="C73" s="103"/>
      <c r="D73" s="104"/>
      <c r="E73" s="107" t="n">
        <v>-0.13</v>
      </c>
      <c r="F73" s="107" t="n">
        <v>-0.13</v>
      </c>
      <c r="G73" s="107" t="n">
        <v>-0.13</v>
      </c>
      <c r="H73" s="107" t="n">
        <v>-0.13</v>
      </c>
      <c r="I73" s="107" t="n">
        <v>-0.13</v>
      </c>
      <c r="J73" s="107" t="n">
        <v>-0.13</v>
      </c>
      <c r="K73" s="107" t="n">
        <v>-0.13</v>
      </c>
      <c r="L73" s="107" t="n">
        <v>-0.13</v>
      </c>
      <c r="M73" s="107" t="n">
        <v>-0.13</v>
      </c>
      <c r="N73" s="107" t="n">
        <v>-0.13</v>
      </c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  <c r="AR73" s="103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103"/>
      <c r="BI73" s="103"/>
      <c r="BJ73" s="103"/>
      <c r="BK73" s="103"/>
      <c r="BL73" s="103"/>
      <c r="BM73" s="103"/>
      <c r="BN73" s="103"/>
      <c r="BO73" s="103"/>
      <c r="BP73" s="103"/>
      <c r="BQ73" s="103"/>
      <c r="BR73" s="103"/>
      <c r="BS73" s="103"/>
      <c r="BT73" s="103"/>
      <c r="BU73" s="103"/>
      <c r="BV73" s="103"/>
      <c r="BW73" s="103"/>
      <c r="BX73" s="103"/>
      <c r="BY73" s="103"/>
      <c r="BZ73" s="103"/>
      <c r="CA73" s="103"/>
      <c r="CB73" s="103"/>
      <c r="CC73" s="103"/>
      <c r="CD73" s="103"/>
      <c r="CE73" s="103"/>
      <c r="CF73" s="103"/>
      <c r="CG73" s="103"/>
      <c r="CH73" s="103"/>
      <c r="CI73" s="103"/>
      <c r="CJ73" s="103"/>
      <c r="CK73" s="103"/>
      <c r="CL73" s="103"/>
      <c r="CM73" s="103"/>
      <c r="CN73" s="103"/>
      <c r="CO73" s="103"/>
      <c r="CP73" s="103"/>
      <c r="CQ73" s="103"/>
      <c r="CR73" s="103"/>
      <c r="CS73" s="103"/>
      <c r="CT73" s="103"/>
      <c r="CU73" s="103"/>
      <c r="CV73" s="103"/>
      <c r="CW73" s="103"/>
      <c r="CX73" s="103"/>
      <c r="CY73" s="103"/>
      <c r="CZ73" s="103"/>
      <c r="DA73" s="103"/>
      <c r="DB73" s="103"/>
      <c r="DC73" s="103"/>
      <c r="DD73" s="103"/>
      <c r="DE73" s="103"/>
      <c r="DF73" s="103"/>
      <c r="DG73" s="103"/>
      <c r="DH73" s="103"/>
      <c r="DI73" s="103"/>
      <c r="DJ73" s="103"/>
      <c r="DK73" s="103"/>
      <c r="DL73" s="103"/>
      <c r="DM73" s="103"/>
      <c r="DN73" s="103"/>
      <c r="DO73" s="103"/>
      <c r="DP73" s="103"/>
      <c r="DQ73" s="103"/>
      <c r="DR73" s="103"/>
      <c r="DS73" s="103"/>
      <c r="DT73" s="103"/>
      <c r="DU73" s="103"/>
      <c r="DV73" s="103"/>
      <c r="DW73" s="103"/>
      <c r="DX73" s="103"/>
      <c r="DY73" s="103"/>
      <c r="DZ73" s="103"/>
      <c r="EA73" s="103"/>
      <c r="EB73" s="103"/>
      <c r="EC73" s="103"/>
      <c r="ED73" s="103"/>
      <c r="EE73" s="103"/>
      <c r="EF73" s="103"/>
      <c r="EG73" s="103"/>
      <c r="EH73" s="103"/>
      <c r="EI73" s="103"/>
      <c r="EJ73" s="103"/>
      <c r="EK73" s="103"/>
      <c r="EL73" s="103"/>
      <c r="EM73" s="103"/>
      <c r="EN73" s="103"/>
      <c r="EO73" s="103"/>
      <c r="EP73" s="103"/>
      <c r="EQ73" s="103"/>
      <c r="ER73" s="103"/>
      <c r="ES73" s="103"/>
      <c r="ET73" s="103"/>
      <c r="EU73" s="103"/>
      <c r="EV73" s="103"/>
      <c r="EW73" s="103"/>
      <c r="EX73" s="103"/>
      <c r="EY73" s="103"/>
      <c r="EZ73" s="103"/>
      <c r="FA73" s="103"/>
      <c r="FB73" s="103"/>
      <c r="FC73" s="103"/>
      <c r="FD73" s="103"/>
      <c r="FE73" s="103"/>
      <c r="FF73" s="103"/>
      <c r="FG73" s="103"/>
      <c r="FH73" s="103"/>
      <c r="FI73" s="103"/>
      <c r="FJ73" s="103"/>
      <c r="FK73" s="103"/>
      <c r="FL73" s="103"/>
      <c r="FM73" s="103"/>
      <c r="FN73" s="103"/>
      <c r="FO73" s="103"/>
      <c r="FP73" s="103"/>
      <c r="FQ73" s="103"/>
      <c r="FR73" s="103"/>
      <c r="FS73" s="103"/>
      <c r="FT73" s="103"/>
      <c r="FU73" s="103"/>
      <c r="FV73" s="103"/>
      <c r="FW73" s="103"/>
      <c r="FX73" s="103"/>
      <c r="FY73" s="103"/>
      <c r="FZ73" s="103"/>
      <c r="GA73" s="103"/>
      <c r="GB73" s="103"/>
      <c r="GC73" s="103"/>
      <c r="GD73" s="103"/>
      <c r="GE73" s="103"/>
      <c r="GF73" s="103"/>
      <c r="GG73" s="103"/>
      <c r="GH73" s="103"/>
      <c r="GI73" s="103"/>
      <c r="GJ73" s="103"/>
      <c r="GK73" s="103"/>
      <c r="GL73" s="103"/>
      <c r="GM73" s="103"/>
      <c r="GN73" s="103"/>
      <c r="GO73" s="103"/>
      <c r="GP73" s="103"/>
      <c r="GQ73" s="103"/>
      <c r="GR73" s="103"/>
      <c r="GS73" s="103"/>
      <c r="GT73" s="103"/>
      <c r="GU73" s="103"/>
      <c r="GV73" s="103"/>
      <c r="GW73" s="103"/>
      <c r="GX73" s="103"/>
      <c r="GY73" s="103"/>
      <c r="GZ73" s="103"/>
      <c r="HA73" s="103"/>
      <c r="HB73" s="103"/>
      <c r="HC73" s="103"/>
      <c r="HD73" s="103"/>
      <c r="HE73" s="103"/>
      <c r="HF73" s="103"/>
      <c r="HG73" s="103"/>
      <c r="HH73" s="103"/>
      <c r="HI73" s="103"/>
      <c r="HJ73" s="103"/>
      <c r="HK73" s="103"/>
      <c r="HL73" s="103"/>
      <c r="HM73" s="103"/>
      <c r="HN73" s="103"/>
      <c r="HO73" s="103"/>
      <c r="HP73" s="103"/>
      <c r="HQ73" s="103"/>
      <c r="HR73" s="103"/>
      <c r="HS73" s="103"/>
      <c r="HT73" s="103"/>
      <c r="HU73" s="103"/>
      <c r="HV73" s="103"/>
      <c r="HW73" s="103"/>
      <c r="HX73" s="103"/>
      <c r="HY73" s="103"/>
      <c r="HZ73" s="103"/>
      <c r="IA73" s="103"/>
      <c r="IB73" s="103"/>
      <c r="IC73" s="103"/>
      <c r="ID73" s="103"/>
      <c r="IE73" s="103"/>
      <c r="IF73" s="103"/>
      <c r="IG73" s="103"/>
      <c r="IH73" s="103"/>
      <c r="II73" s="103"/>
      <c r="IJ73" s="103"/>
      <c r="IK73" s="103"/>
      <c r="IL73" s="103"/>
      <c r="IM73" s="103"/>
      <c r="IN73" s="103"/>
      <c r="IO73" s="103"/>
      <c r="IP73" s="103"/>
      <c r="IQ73" s="103"/>
      <c r="IR73" s="103"/>
      <c r="IS73" s="103"/>
      <c r="IT73" s="103"/>
      <c r="IU73" s="103"/>
      <c r="IV73" s="103"/>
      <c r="IW73" s="103"/>
    </row>
    <row r="74" customFormat="false" ht="12.75" hidden="false" customHeight="false" outlineLevel="0" collapsed="false">
      <c r="A74" s="103"/>
      <c r="B74" s="77" t="s">
        <v>95</v>
      </c>
      <c r="C74" s="103"/>
      <c r="D74" s="104"/>
      <c r="E74" s="107" t="n">
        <v>-0.13</v>
      </c>
      <c r="F74" s="107" t="n">
        <v>-0.13</v>
      </c>
      <c r="G74" s="107" t="n">
        <v>-0.13</v>
      </c>
      <c r="H74" s="107" t="n">
        <v>-0.13</v>
      </c>
      <c r="I74" s="107" t="n">
        <v>-0.13</v>
      </c>
      <c r="J74" s="107" t="n">
        <v>-0.13</v>
      </c>
      <c r="K74" s="107" t="n">
        <v>-0.13</v>
      </c>
      <c r="L74" s="107" t="n">
        <v>-0.13</v>
      </c>
      <c r="M74" s="107" t="n">
        <v>-0.13</v>
      </c>
      <c r="N74" s="107" t="n">
        <v>-0.13</v>
      </c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3"/>
      <c r="BS74" s="103"/>
      <c r="BT74" s="103"/>
      <c r="BU74" s="103"/>
      <c r="BV74" s="103"/>
      <c r="BW74" s="103"/>
      <c r="BX74" s="103"/>
      <c r="BY74" s="103"/>
      <c r="BZ74" s="103"/>
      <c r="CA74" s="103"/>
      <c r="CB74" s="103"/>
      <c r="CC74" s="103"/>
      <c r="CD74" s="103"/>
      <c r="CE74" s="103"/>
      <c r="CF74" s="103"/>
      <c r="CG74" s="103"/>
      <c r="CH74" s="103"/>
      <c r="CI74" s="103"/>
      <c r="CJ74" s="103"/>
      <c r="CK74" s="103"/>
      <c r="CL74" s="103"/>
      <c r="CM74" s="103"/>
      <c r="CN74" s="103"/>
      <c r="CO74" s="103"/>
      <c r="CP74" s="103"/>
      <c r="CQ74" s="103"/>
      <c r="CR74" s="103"/>
      <c r="CS74" s="103"/>
      <c r="CT74" s="103"/>
      <c r="CU74" s="103"/>
      <c r="CV74" s="103"/>
      <c r="CW74" s="103"/>
      <c r="CX74" s="103"/>
      <c r="CY74" s="103"/>
      <c r="CZ74" s="103"/>
      <c r="DA74" s="103"/>
      <c r="DB74" s="103"/>
      <c r="DC74" s="103"/>
      <c r="DD74" s="103"/>
      <c r="DE74" s="103"/>
      <c r="DF74" s="103"/>
      <c r="DG74" s="103"/>
      <c r="DH74" s="103"/>
      <c r="DI74" s="103"/>
      <c r="DJ74" s="103"/>
      <c r="DK74" s="103"/>
      <c r="DL74" s="103"/>
      <c r="DM74" s="103"/>
      <c r="DN74" s="103"/>
      <c r="DO74" s="103"/>
      <c r="DP74" s="103"/>
      <c r="DQ74" s="103"/>
      <c r="DR74" s="103"/>
      <c r="DS74" s="103"/>
      <c r="DT74" s="103"/>
      <c r="DU74" s="103"/>
      <c r="DV74" s="103"/>
      <c r="DW74" s="103"/>
      <c r="DX74" s="103"/>
      <c r="DY74" s="103"/>
      <c r="DZ74" s="103"/>
      <c r="EA74" s="103"/>
      <c r="EB74" s="103"/>
      <c r="EC74" s="103"/>
      <c r="ED74" s="103"/>
      <c r="EE74" s="103"/>
      <c r="EF74" s="103"/>
      <c r="EG74" s="103"/>
      <c r="EH74" s="103"/>
      <c r="EI74" s="103"/>
      <c r="EJ74" s="103"/>
      <c r="EK74" s="103"/>
      <c r="EL74" s="103"/>
      <c r="EM74" s="103"/>
      <c r="EN74" s="103"/>
      <c r="EO74" s="103"/>
      <c r="EP74" s="103"/>
      <c r="EQ74" s="103"/>
      <c r="ER74" s="103"/>
      <c r="ES74" s="103"/>
      <c r="ET74" s="103"/>
      <c r="EU74" s="103"/>
      <c r="EV74" s="103"/>
      <c r="EW74" s="103"/>
      <c r="EX74" s="103"/>
      <c r="EY74" s="103"/>
      <c r="EZ74" s="103"/>
      <c r="FA74" s="103"/>
      <c r="FB74" s="103"/>
      <c r="FC74" s="103"/>
      <c r="FD74" s="103"/>
      <c r="FE74" s="103"/>
      <c r="FF74" s="103"/>
      <c r="FG74" s="103"/>
      <c r="FH74" s="103"/>
      <c r="FI74" s="103"/>
      <c r="FJ74" s="103"/>
      <c r="FK74" s="103"/>
      <c r="FL74" s="103"/>
      <c r="FM74" s="103"/>
      <c r="FN74" s="103"/>
      <c r="FO74" s="103"/>
      <c r="FP74" s="103"/>
      <c r="FQ74" s="103"/>
      <c r="FR74" s="103"/>
      <c r="FS74" s="103"/>
      <c r="FT74" s="103"/>
      <c r="FU74" s="103"/>
      <c r="FV74" s="103"/>
      <c r="FW74" s="103"/>
      <c r="FX74" s="103"/>
      <c r="FY74" s="103"/>
      <c r="FZ74" s="103"/>
      <c r="GA74" s="103"/>
      <c r="GB74" s="103"/>
      <c r="GC74" s="103"/>
      <c r="GD74" s="103"/>
      <c r="GE74" s="103"/>
      <c r="GF74" s="103"/>
      <c r="GG74" s="103"/>
      <c r="GH74" s="103"/>
      <c r="GI74" s="103"/>
      <c r="GJ74" s="103"/>
      <c r="GK74" s="103"/>
      <c r="GL74" s="103"/>
      <c r="GM74" s="103"/>
      <c r="GN74" s="103"/>
      <c r="GO74" s="103"/>
      <c r="GP74" s="103"/>
      <c r="GQ74" s="103"/>
      <c r="GR74" s="103"/>
      <c r="GS74" s="103"/>
      <c r="GT74" s="103"/>
      <c r="GU74" s="103"/>
      <c r="GV74" s="103"/>
      <c r="GW74" s="103"/>
      <c r="GX74" s="103"/>
      <c r="GY74" s="103"/>
      <c r="GZ74" s="103"/>
      <c r="HA74" s="103"/>
      <c r="HB74" s="103"/>
      <c r="HC74" s="103"/>
      <c r="HD74" s="103"/>
      <c r="HE74" s="103"/>
      <c r="HF74" s="103"/>
      <c r="HG74" s="103"/>
      <c r="HH74" s="103"/>
      <c r="HI74" s="103"/>
      <c r="HJ74" s="103"/>
      <c r="HK74" s="103"/>
      <c r="HL74" s="103"/>
      <c r="HM74" s="103"/>
      <c r="HN74" s="103"/>
      <c r="HO74" s="103"/>
      <c r="HP74" s="103"/>
      <c r="HQ74" s="103"/>
      <c r="HR74" s="103"/>
      <c r="HS74" s="103"/>
      <c r="HT74" s="103"/>
      <c r="HU74" s="103"/>
      <c r="HV74" s="103"/>
      <c r="HW74" s="103"/>
      <c r="HX74" s="103"/>
      <c r="HY74" s="103"/>
      <c r="HZ74" s="103"/>
      <c r="IA74" s="103"/>
      <c r="IB74" s="103"/>
      <c r="IC74" s="103"/>
      <c r="ID74" s="103"/>
      <c r="IE74" s="103"/>
      <c r="IF74" s="103"/>
      <c r="IG74" s="103"/>
      <c r="IH74" s="103"/>
      <c r="II74" s="103"/>
      <c r="IJ74" s="103"/>
      <c r="IK74" s="103"/>
      <c r="IL74" s="103"/>
      <c r="IM74" s="103"/>
      <c r="IN74" s="103"/>
      <c r="IO74" s="103"/>
      <c r="IP74" s="103"/>
      <c r="IQ74" s="103"/>
      <c r="IR74" s="103"/>
      <c r="IS74" s="103"/>
      <c r="IT74" s="103"/>
      <c r="IU74" s="103"/>
      <c r="IV74" s="103"/>
      <c r="IW74" s="103"/>
    </row>
    <row r="75" customFormat="false" ht="12.75" hidden="false" customHeight="false" outlineLevel="0" collapsed="false">
      <c r="A75" s="103"/>
      <c r="B75" s="77" t="s">
        <v>96</v>
      </c>
      <c r="C75" s="103"/>
      <c r="D75" s="104"/>
      <c r="E75" s="107" t="n">
        <v>-0.13</v>
      </c>
      <c r="F75" s="107" t="n">
        <v>-0.13</v>
      </c>
      <c r="G75" s="107" t="n">
        <v>-0.13</v>
      </c>
      <c r="H75" s="107" t="n">
        <v>-0.13</v>
      </c>
      <c r="I75" s="107" t="n">
        <v>-0.13</v>
      </c>
      <c r="J75" s="107" t="n">
        <v>-0.13</v>
      </c>
      <c r="K75" s="107" t="n">
        <v>-0.13</v>
      </c>
      <c r="L75" s="107" t="n">
        <v>-0.13</v>
      </c>
      <c r="M75" s="107" t="n">
        <v>-0.13</v>
      </c>
      <c r="N75" s="107" t="n">
        <v>-0.13</v>
      </c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  <c r="BN75" s="103"/>
      <c r="BO75" s="103"/>
      <c r="BP75" s="103"/>
      <c r="BQ75" s="103"/>
      <c r="BR75" s="103"/>
      <c r="BS75" s="103"/>
      <c r="BT75" s="103"/>
      <c r="BU75" s="103"/>
      <c r="BV75" s="103"/>
      <c r="BW75" s="103"/>
      <c r="BX75" s="103"/>
      <c r="BY75" s="103"/>
      <c r="BZ75" s="103"/>
      <c r="CA75" s="103"/>
      <c r="CB75" s="103"/>
      <c r="CC75" s="103"/>
      <c r="CD75" s="103"/>
      <c r="CE75" s="103"/>
      <c r="CF75" s="103"/>
      <c r="CG75" s="103"/>
      <c r="CH75" s="103"/>
      <c r="CI75" s="103"/>
      <c r="CJ75" s="103"/>
      <c r="CK75" s="103"/>
      <c r="CL75" s="103"/>
      <c r="CM75" s="103"/>
      <c r="CN75" s="103"/>
      <c r="CO75" s="103"/>
      <c r="CP75" s="103"/>
      <c r="CQ75" s="103"/>
      <c r="CR75" s="103"/>
      <c r="CS75" s="103"/>
      <c r="CT75" s="103"/>
      <c r="CU75" s="103"/>
      <c r="CV75" s="103"/>
      <c r="CW75" s="103"/>
      <c r="CX75" s="103"/>
      <c r="CY75" s="103"/>
      <c r="CZ75" s="103"/>
      <c r="DA75" s="103"/>
      <c r="DB75" s="103"/>
      <c r="DC75" s="103"/>
      <c r="DD75" s="103"/>
      <c r="DE75" s="103"/>
      <c r="DF75" s="103"/>
      <c r="DG75" s="103"/>
      <c r="DH75" s="103"/>
      <c r="DI75" s="103"/>
      <c r="DJ75" s="103"/>
      <c r="DK75" s="103"/>
      <c r="DL75" s="103"/>
      <c r="DM75" s="103"/>
      <c r="DN75" s="103"/>
      <c r="DO75" s="103"/>
      <c r="DP75" s="103"/>
      <c r="DQ75" s="103"/>
      <c r="DR75" s="103"/>
      <c r="DS75" s="103"/>
      <c r="DT75" s="103"/>
      <c r="DU75" s="103"/>
      <c r="DV75" s="103"/>
      <c r="DW75" s="103"/>
      <c r="DX75" s="103"/>
      <c r="DY75" s="103"/>
      <c r="DZ75" s="103"/>
      <c r="EA75" s="103"/>
      <c r="EB75" s="103"/>
      <c r="EC75" s="103"/>
      <c r="ED75" s="103"/>
      <c r="EE75" s="103"/>
      <c r="EF75" s="103"/>
      <c r="EG75" s="103"/>
      <c r="EH75" s="103"/>
      <c r="EI75" s="103"/>
      <c r="EJ75" s="103"/>
      <c r="EK75" s="103"/>
      <c r="EL75" s="103"/>
      <c r="EM75" s="103"/>
      <c r="EN75" s="103"/>
      <c r="EO75" s="103"/>
      <c r="EP75" s="103"/>
      <c r="EQ75" s="103"/>
      <c r="ER75" s="103"/>
      <c r="ES75" s="103"/>
      <c r="ET75" s="103"/>
      <c r="EU75" s="103"/>
      <c r="EV75" s="103"/>
      <c r="EW75" s="103"/>
      <c r="EX75" s="103"/>
      <c r="EY75" s="103"/>
      <c r="EZ75" s="103"/>
      <c r="FA75" s="103"/>
      <c r="FB75" s="103"/>
      <c r="FC75" s="103"/>
      <c r="FD75" s="103"/>
      <c r="FE75" s="103"/>
      <c r="FF75" s="103"/>
      <c r="FG75" s="103"/>
      <c r="FH75" s="103"/>
      <c r="FI75" s="103"/>
      <c r="FJ75" s="103"/>
      <c r="FK75" s="103"/>
      <c r="FL75" s="103"/>
      <c r="FM75" s="103"/>
      <c r="FN75" s="103"/>
      <c r="FO75" s="103"/>
      <c r="FP75" s="103"/>
      <c r="FQ75" s="103"/>
      <c r="FR75" s="103"/>
      <c r="FS75" s="103"/>
      <c r="FT75" s="103"/>
      <c r="FU75" s="103"/>
      <c r="FV75" s="103"/>
      <c r="FW75" s="103"/>
      <c r="FX75" s="103"/>
      <c r="FY75" s="103"/>
      <c r="FZ75" s="103"/>
      <c r="GA75" s="103"/>
      <c r="GB75" s="103"/>
      <c r="GC75" s="103"/>
      <c r="GD75" s="103"/>
      <c r="GE75" s="103"/>
      <c r="GF75" s="103"/>
      <c r="GG75" s="103"/>
      <c r="GH75" s="103"/>
      <c r="GI75" s="103"/>
      <c r="GJ75" s="103"/>
      <c r="GK75" s="103"/>
      <c r="GL75" s="103"/>
      <c r="GM75" s="103"/>
      <c r="GN75" s="103"/>
      <c r="GO75" s="103"/>
      <c r="GP75" s="103"/>
      <c r="GQ75" s="103"/>
      <c r="GR75" s="103"/>
      <c r="GS75" s="103"/>
      <c r="GT75" s="103"/>
      <c r="GU75" s="103"/>
      <c r="GV75" s="103"/>
      <c r="GW75" s="103"/>
      <c r="GX75" s="103"/>
      <c r="GY75" s="103"/>
      <c r="GZ75" s="103"/>
      <c r="HA75" s="103"/>
      <c r="HB75" s="103"/>
      <c r="HC75" s="103"/>
      <c r="HD75" s="103"/>
      <c r="HE75" s="103"/>
      <c r="HF75" s="103"/>
      <c r="HG75" s="103"/>
      <c r="HH75" s="103"/>
      <c r="HI75" s="103"/>
      <c r="HJ75" s="103"/>
      <c r="HK75" s="103"/>
      <c r="HL75" s="103"/>
      <c r="HM75" s="103"/>
      <c r="HN75" s="103"/>
      <c r="HO75" s="103"/>
      <c r="HP75" s="103"/>
      <c r="HQ75" s="103"/>
      <c r="HR75" s="103"/>
      <c r="HS75" s="103"/>
      <c r="HT75" s="103"/>
      <c r="HU75" s="103"/>
      <c r="HV75" s="103"/>
      <c r="HW75" s="103"/>
      <c r="HX75" s="103"/>
      <c r="HY75" s="103"/>
      <c r="HZ75" s="103"/>
      <c r="IA75" s="103"/>
      <c r="IB75" s="103"/>
      <c r="IC75" s="103"/>
      <c r="ID75" s="103"/>
      <c r="IE75" s="103"/>
      <c r="IF75" s="103"/>
      <c r="IG75" s="103"/>
      <c r="IH75" s="103"/>
      <c r="II75" s="103"/>
      <c r="IJ75" s="103"/>
      <c r="IK75" s="103"/>
      <c r="IL75" s="103"/>
      <c r="IM75" s="103"/>
      <c r="IN75" s="103"/>
      <c r="IO75" s="103"/>
      <c r="IP75" s="103"/>
      <c r="IQ75" s="103"/>
      <c r="IR75" s="103"/>
      <c r="IS75" s="103"/>
      <c r="IT75" s="103"/>
      <c r="IU75" s="103"/>
      <c r="IV75" s="103"/>
      <c r="IW75" s="103"/>
    </row>
    <row r="76" customFormat="false" ht="12.75" hidden="false" customHeight="false" outlineLevel="0" collapsed="false">
      <c r="A76" s="103"/>
      <c r="B76" s="77" t="s">
        <v>97</v>
      </c>
      <c r="C76" s="103"/>
      <c r="D76" s="104"/>
      <c r="E76" s="107" t="n">
        <v>-0.13</v>
      </c>
      <c r="F76" s="107" t="n">
        <v>-0.13</v>
      </c>
      <c r="G76" s="107" t="n">
        <v>-0.13</v>
      </c>
      <c r="H76" s="107" t="n">
        <v>-0.13</v>
      </c>
      <c r="I76" s="107" t="n">
        <v>-0.13</v>
      </c>
      <c r="J76" s="107" t="n">
        <v>-0.13</v>
      </c>
      <c r="K76" s="107" t="n">
        <v>-0.13</v>
      </c>
      <c r="L76" s="107" t="n">
        <v>-0.13</v>
      </c>
      <c r="M76" s="107" t="n">
        <v>-0.13</v>
      </c>
      <c r="N76" s="107" t="n">
        <v>-0.13</v>
      </c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103"/>
      <c r="BT76" s="103"/>
      <c r="BU76" s="103"/>
      <c r="BV76" s="103"/>
      <c r="BW76" s="103"/>
      <c r="BX76" s="103"/>
      <c r="BY76" s="103"/>
      <c r="BZ76" s="103"/>
      <c r="CA76" s="103"/>
      <c r="CB76" s="103"/>
      <c r="CC76" s="103"/>
      <c r="CD76" s="103"/>
      <c r="CE76" s="103"/>
      <c r="CF76" s="103"/>
      <c r="CG76" s="103"/>
      <c r="CH76" s="103"/>
      <c r="CI76" s="103"/>
      <c r="CJ76" s="103"/>
      <c r="CK76" s="103"/>
      <c r="CL76" s="103"/>
      <c r="CM76" s="103"/>
      <c r="CN76" s="103"/>
      <c r="CO76" s="103"/>
      <c r="CP76" s="103"/>
      <c r="CQ76" s="103"/>
      <c r="CR76" s="103"/>
      <c r="CS76" s="103"/>
      <c r="CT76" s="103"/>
      <c r="CU76" s="103"/>
      <c r="CV76" s="103"/>
      <c r="CW76" s="103"/>
      <c r="CX76" s="103"/>
      <c r="CY76" s="103"/>
      <c r="CZ76" s="103"/>
      <c r="DA76" s="103"/>
      <c r="DB76" s="103"/>
      <c r="DC76" s="103"/>
      <c r="DD76" s="103"/>
      <c r="DE76" s="103"/>
      <c r="DF76" s="103"/>
      <c r="DG76" s="103"/>
      <c r="DH76" s="103"/>
      <c r="DI76" s="103"/>
      <c r="DJ76" s="103"/>
      <c r="DK76" s="103"/>
      <c r="DL76" s="103"/>
      <c r="DM76" s="103"/>
      <c r="DN76" s="103"/>
      <c r="DO76" s="103"/>
      <c r="DP76" s="103"/>
      <c r="DQ76" s="103"/>
      <c r="DR76" s="103"/>
      <c r="DS76" s="103"/>
      <c r="DT76" s="103"/>
      <c r="DU76" s="103"/>
      <c r="DV76" s="103"/>
      <c r="DW76" s="103"/>
      <c r="DX76" s="103"/>
      <c r="DY76" s="103"/>
      <c r="DZ76" s="103"/>
      <c r="EA76" s="103"/>
      <c r="EB76" s="103"/>
      <c r="EC76" s="103"/>
      <c r="ED76" s="103"/>
      <c r="EE76" s="103"/>
      <c r="EF76" s="103"/>
      <c r="EG76" s="103"/>
      <c r="EH76" s="103"/>
      <c r="EI76" s="103"/>
      <c r="EJ76" s="103"/>
      <c r="EK76" s="103"/>
      <c r="EL76" s="103"/>
      <c r="EM76" s="103"/>
      <c r="EN76" s="103"/>
      <c r="EO76" s="103"/>
      <c r="EP76" s="103"/>
      <c r="EQ76" s="103"/>
      <c r="ER76" s="103"/>
      <c r="ES76" s="103"/>
      <c r="ET76" s="103"/>
      <c r="EU76" s="103"/>
      <c r="EV76" s="103"/>
      <c r="EW76" s="103"/>
      <c r="EX76" s="103"/>
      <c r="EY76" s="103"/>
      <c r="EZ76" s="103"/>
      <c r="FA76" s="103"/>
      <c r="FB76" s="103"/>
      <c r="FC76" s="103"/>
      <c r="FD76" s="103"/>
      <c r="FE76" s="103"/>
      <c r="FF76" s="103"/>
      <c r="FG76" s="103"/>
      <c r="FH76" s="103"/>
      <c r="FI76" s="103"/>
      <c r="FJ76" s="103"/>
      <c r="FK76" s="103"/>
      <c r="FL76" s="103"/>
      <c r="FM76" s="103"/>
      <c r="FN76" s="103"/>
      <c r="FO76" s="103"/>
      <c r="FP76" s="103"/>
      <c r="FQ76" s="103"/>
      <c r="FR76" s="103"/>
      <c r="FS76" s="103"/>
      <c r="FT76" s="103"/>
      <c r="FU76" s="103"/>
      <c r="FV76" s="103"/>
      <c r="FW76" s="103"/>
      <c r="FX76" s="103"/>
      <c r="FY76" s="103"/>
      <c r="FZ76" s="103"/>
      <c r="GA76" s="103"/>
      <c r="GB76" s="103"/>
      <c r="GC76" s="103"/>
      <c r="GD76" s="103"/>
      <c r="GE76" s="103"/>
      <c r="GF76" s="103"/>
      <c r="GG76" s="103"/>
      <c r="GH76" s="103"/>
      <c r="GI76" s="103"/>
      <c r="GJ76" s="103"/>
      <c r="GK76" s="103"/>
      <c r="GL76" s="103"/>
      <c r="GM76" s="103"/>
      <c r="GN76" s="103"/>
      <c r="GO76" s="103"/>
      <c r="GP76" s="103"/>
      <c r="GQ76" s="103"/>
      <c r="GR76" s="103"/>
      <c r="GS76" s="103"/>
      <c r="GT76" s="103"/>
      <c r="GU76" s="103"/>
      <c r="GV76" s="103"/>
      <c r="GW76" s="103"/>
      <c r="GX76" s="103"/>
      <c r="GY76" s="103"/>
      <c r="GZ76" s="103"/>
      <c r="HA76" s="103"/>
      <c r="HB76" s="103"/>
      <c r="HC76" s="103"/>
      <c r="HD76" s="103"/>
      <c r="HE76" s="103"/>
      <c r="HF76" s="103"/>
      <c r="HG76" s="103"/>
      <c r="HH76" s="103"/>
      <c r="HI76" s="103"/>
      <c r="HJ76" s="103"/>
      <c r="HK76" s="103"/>
      <c r="HL76" s="103"/>
      <c r="HM76" s="103"/>
      <c r="HN76" s="103"/>
      <c r="HO76" s="103"/>
      <c r="HP76" s="103"/>
      <c r="HQ76" s="103"/>
      <c r="HR76" s="103"/>
      <c r="HS76" s="103"/>
      <c r="HT76" s="103"/>
      <c r="HU76" s="103"/>
      <c r="HV76" s="103"/>
      <c r="HW76" s="103"/>
      <c r="HX76" s="103"/>
      <c r="HY76" s="103"/>
      <c r="HZ76" s="103"/>
      <c r="IA76" s="103"/>
      <c r="IB76" s="103"/>
      <c r="IC76" s="103"/>
      <c r="ID76" s="103"/>
      <c r="IE76" s="103"/>
      <c r="IF76" s="103"/>
      <c r="IG76" s="103"/>
      <c r="IH76" s="103"/>
      <c r="II76" s="103"/>
      <c r="IJ76" s="103"/>
      <c r="IK76" s="103"/>
      <c r="IL76" s="103"/>
      <c r="IM76" s="103"/>
      <c r="IN76" s="103"/>
      <c r="IO76" s="103"/>
      <c r="IP76" s="103"/>
      <c r="IQ76" s="103"/>
      <c r="IR76" s="103"/>
      <c r="IS76" s="103"/>
      <c r="IT76" s="103"/>
      <c r="IU76" s="103"/>
      <c r="IV76" s="103"/>
      <c r="IW76" s="103"/>
    </row>
    <row r="77" customFormat="false" ht="12.75" hidden="false" customHeight="false" outlineLevel="0" collapsed="false">
      <c r="A77" s="103"/>
      <c r="B77" s="77" t="s">
        <v>98</v>
      </c>
      <c r="C77" s="103"/>
      <c r="D77" s="104"/>
      <c r="E77" s="107" t="n">
        <v>-0.13</v>
      </c>
      <c r="F77" s="107" t="n">
        <v>-0.13</v>
      </c>
      <c r="G77" s="107" t="n">
        <v>-0.13</v>
      </c>
      <c r="H77" s="107" t="n">
        <v>-0.13</v>
      </c>
      <c r="I77" s="107" t="n">
        <v>-0.13</v>
      </c>
      <c r="J77" s="107" t="n">
        <v>-0.13</v>
      </c>
      <c r="K77" s="107" t="n">
        <v>-0.13</v>
      </c>
      <c r="L77" s="107" t="n">
        <v>-0.13</v>
      </c>
      <c r="M77" s="107" t="n">
        <v>-0.13</v>
      </c>
      <c r="N77" s="107" t="n">
        <v>-0.13</v>
      </c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  <c r="BY77" s="103"/>
      <c r="BZ77" s="103"/>
      <c r="CA77" s="103"/>
      <c r="CB77" s="103"/>
      <c r="CC77" s="103"/>
      <c r="CD77" s="103"/>
      <c r="CE77" s="103"/>
      <c r="CF77" s="103"/>
      <c r="CG77" s="103"/>
      <c r="CH77" s="103"/>
      <c r="CI77" s="103"/>
      <c r="CJ77" s="103"/>
      <c r="CK77" s="103"/>
      <c r="CL77" s="103"/>
      <c r="CM77" s="103"/>
      <c r="CN77" s="103"/>
      <c r="CO77" s="103"/>
      <c r="CP77" s="103"/>
      <c r="CQ77" s="103"/>
      <c r="CR77" s="103"/>
      <c r="CS77" s="103"/>
      <c r="CT77" s="103"/>
      <c r="CU77" s="103"/>
      <c r="CV77" s="103"/>
      <c r="CW77" s="103"/>
      <c r="CX77" s="103"/>
      <c r="CY77" s="103"/>
      <c r="CZ77" s="103"/>
      <c r="DA77" s="103"/>
      <c r="DB77" s="103"/>
      <c r="DC77" s="103"/>
      <c r="DD77" s="103"/>
      <c r="DE77" s="103"/>
      <c r="DF77" s="103"/>
      <c r="DG77" s="103"/>
      <c r="DH77" s="103"/>
      <c r="DI77" s="103"/>
      <c r="DJ77" s="103"/>
      <c r="DK77" s="103"/>
      <c r="DL77" s="103"/>
      <c r="DM77" s="103"/>
      <c r="DN77" s="103"/>
      <c r="DO77" s="103"/>
      <c r="DP77" s="103"/>
      <c r="DQ77" s="103"/>
      <c r="DR77" s="103"/>
      <c r="DS77" s="103"/>
      <c r="DT77" s="103"/>
      <c r="DU77" s="103"/>
      <c r="DV77" s="103"/>
      <c r="DW77" s="103"/>
      <c r="DX77" s="103"/>
      <c r="DY77" s="103"/>
      <c r="DZ77" s="103"/>
      <c r="EA77" s="103"/>
      <c r="EB77" s="103"/>
      <c r="EC77" s="103"/>
      <c r="ED77" s="103"/>
      <c r="EE77" s="103"/>
      <c r="EF77" s="103"/>
      <c r="EG77" s="103"/>
      <c r="EH77" s="103"/>
      <c r="EI77" s="103"/>
      <c r="EJ77" s="103"/>
      <c r="EK77" s="103"/>
      <c r="EL77" s="103"/>
      <c r="EM77" s="103"/>
      <c r="EN77" s="103"/>
      <c r="EO77" s="103"/>
      <c r="EP77" s="103"/>
      <c r="EQ77" s="103"/>
      <c r="ER77" s="103"/>
      <c r="ES77" s="103"/>
      <c r="ET77" s="103"/>
      <c r="EU77" s="103"/>
      <c r="EV77" s="103"/>
      <c r="EW77" s="103"/>
      <c r="EX77" s="103"/>
      <c r="EY77" s="103"/>
      <c r="EZ77" s="103"/>
      <c r="FA77" s="103"/>
      <c r="FB77" s="103"/>
      <c r="FC77" s="103"/>
      <c r="FD77" s="103"/>
      <c r="FE77" s="103"/>
      <c r="FF77" s="103"/>
      <c r="FG77" s="103"/>
      <c r="FH77" s="103"/>
      <c r="FI77" s="103"/>
      <c r="FJ77" s="103"/>
      <c r="FK77" s="103"/>
      <c r="FL77" s="103"/>
      <c r="FM77" s="103"/>
      <c r="FN77" s="103"/>
      <c r="FO77" s="103"/>
      <c r="FP77" s="103"/>
      <c r="FQ77" s="103"/>
      <c r="FR77" s="103"/>
      <c r="FS77" s="103"/>
      <c r="FT77" s="103"/>
      <c r="FU77" s="103"/>
      <c r="FV77" s="103"/>
      <c r="FW77" s="103"/>
      <c r="FX77" s="103"/>
      <c r="FY77" s="103"/>
      <c r="FZ77" s="103"/>
      <c r="GA77" s="103"/>
      <c r="GB77" s="103"/>
      <c r="GC77" s="103"/>
      <c r="GD77" s="103"/>
      <c r="GE77" s="103"/>
      <c r="GF77" s="103"/>
      <c r="GG77" s="103"/>
      <c r="GH77" s="103"/>
      <c r="GI77" s="103"/>
      <c r="GJ77" s="103"/>
      <c r="GK77" s="103"/>
      <c r="GL77" s="103"/>
      <c r="GM77" s="103"/>
      <c r="GN77" s="103"/>
      <c r="GO77" s="103"/>
      <c r="GP77" s="103"/>
      <c r="GQ77" s="103"/>
      <c r="GR77" s="103"/>
      <c r="GS77" s="103"/>
      <c r="GT77" s="103"/>
      <c r="GU77" s="103"/>
      <c r="GV77" s="103"/>
      <c r="GW77" s="103"/>
      <c r="GX77" s="103"/>
      <c r="GY77" s="103"/>
      <c r="GZ77" s="103"/>
      <c r="HA77" s="103"/>
      <c r="HB77" s="103"/>
      <c r="HC77" s="103"/>
      <c r="HD77" s="103"/>
      <c r="HE77" s="103"/>
      <c r="HF77" s="103"/>
      <c r="HG77" s="103"/>
      <c r="HH77" s="103"/>
      <c r="HI77" s="103"/>
      <c r="HJ77" s="103"/>
      <c r="HK77" s="103"/>
      <c r="HL77" s="103"/>
      <c r="HM77" s="103"/>
      <c r="HN77" s="103"/>
      <c r="HO77" s="103"/>
      <c r="HP77" s="103"/>
      <c r="HQ77" s="103"/>
      <c r="HR77" s="103"/>
      <c r="HS77" s="103"/>
      <c r="HT77" s="103"/>
      <c r="HU77" s="103"/>
      <c r="HV77" s="103"/>
      <c r="HW77" s="103"/>
      <c r="HX77" s="103"/>
      <c r="HY77" s="103"/>
      <c r="HZ77" s="103"/>
      <c r="IA77" s="103"/>
      <c r="IB77" s="103"/>
      <c r="IC77" s="103"/>
      <c r="ID77" s="103"/>
      <c r="IE77" s="103"/>
      <c r="IF77" s="103"/>
      <c r="IG77" s="103"/>
      <c r="IH77" s="103"/>
      <c r="II77" s="103"/>
      <c r="IJ77" s="103"/>
      <c r="IK77" s="103"/>
      <c r="IL77" s="103"/>
      <c r="IM77" s="103"/>
      <c r="IN77" s="103"/>
      <c r="IO77" s="103"/>
      <c r="IP77" s="103"/>
      <c r="IQ77" s="103"/>
      <c r="IR77" s="103"/>
      <c r="IS77" s="103"/>
      <c r="IT77" s="103"/>
      <c r="IU77" s="103"/>
      <c r="IV77" s="103"/>
      <c r="IW77" s="103"/>
    </row>
    <row r="78" customFormat="false" ht="12.75" hidden="false" customHeight="false" outlineLevel="0" collapsed="false">
      <c r="A78" s="103"/>
      <c r="C78" s="103"/>
      <c r="D78" s="104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3"/>
      <c r="BZ78" s="103"/>
      <c r="CA78" s="103"/>
      <c r="CB78" s="103"/>
      <c r="CC78" s="103"/>
      <c r="CD78" s="103"/>
      <c r="CE78" s="103"/>
      <c r="CF78" s="103"/>
      <c r="CG78" s="103"/>
      <c r="CH78" s="103"/>
      <c r="CI78" s="103"/>
      <c r="CJ78" s="103"/>
      <c r="CK78" s="103"/>
      <c r="CL78" s="103"/>
      <c r="CM78" s="103"/>
      <c r="CN78" s="103"/>
      <c r="CO78" s="103"/>
      <c r="CP78" s="103"/>
      <c r="CQ78" s="103"/>
      <c r="CR78" s="103"/>
      <c r="CS78" s="103"/>
      <c r="CT78" s="103"/>
      <c r="CU78" s="103"/>
      <c r="CV78" s="103"/>
      <c r="CW78" s="103"/>
      <c r="CX78" s="103"/>
      <c r="CY78" s="103"/>
      <c r="CZ78" s="103"/>
      <c r="DA78" s="103"/>
      <c r="DB78" s="103"/>
      <c r="DC78" s="103"/>
      <c r="DD78" s="103"/>
      <c r="DE78" s="103"/>
      <c r="DF78" s="103"/>
      <c r="DG78" s="103"/>
      <c r="DH78" s="103"/>
      <c r="DI78" s="103"/>
      <c r="DJ78" s="103"/>
      <c r="DK78" s="103"/>
      <c r="DL78" s="103"/>
      <c r="DM78" s="103"/>
      <c r="DN78" s="103"/>
      <c r="DO78" s="103"/>
      <c r="DP78" s="103"/>
      <c r="DQ78" s="103"/>
      <c r="DR78" s="103"/>
      <c r="DS78" s="103"/>
      <c r="DT78" s="103"/>
      <c r="DU78" s="103"/>
      <c r="DV78" s="103"/>
      <c r="DW78" s="103"/>
      <c r="DX78" s="103"/>
      <c r="DY78" s="103"/>
      <c r="DZ78" s="103"/>
      <c r="EA78" s="103"/>
      <c r="EB78" s="103"/>
      <c r="EC78" s="103"/>
      <c r="ED78" s="103"/>
      <c r="EE78" s="103"/>
      <c r="EF78" s="103"/>
      <c r="EG78" s="103"/>
      <c r="EH78" s="103"/>
      <c r="EI78" s="103"/>
      <c r="EJ78" s="103"/>
      <c r="EK78" s="103"/>
      <c r="EL78" s="103"/>
      <c r="EM78" s="103"/>
      <c r="EN78" s="103"/>
      <c r="EO78" s="103"/>
      <c r="EP78" s="103"/>
      <c r="EQ78" s="103"/>
      <c r="ER78" s="103"/>
      <c r="ES78" s="103"/>
      <c r="ET78" s="103"/>
      <c r="EU78" s="103"/>
      <c r="EV78" s="103"/>
      <c r="EW78" s="103"/>
      <c r="EX78" s="103"/>
      <c r="EY78" s="103"/>
      <c r="EZ78" s="103"/>
      <c r="FA78" s="103"/>
      <c r="FB78" s="103"/>
      <c r="FC78" s="103"/>
      <c r="FD78" s="103"/>
      <c r="FE78" s="103"/>
      <c r="FF78" s="103"/>
      <c r="FG78" s="103"/>
      <c r="FH78" s="103"/>
      <c r="FI78" s="103"/>
      <c r="FJ78" s="103"/>
      <c r="FK78" s="103"/>
      <c r="FL78" s="103"/>
      <c r="FM78" s="103"/>
      <c r="FN78" s="103"/>
      <c r="FO78" s="103"/>
      <c r="FP78" s="103"/>
      <c r="FQ78" s="103"/>
      <c r="FR78" s="103"/>
      <c r="FS78" s="103"/>
      <c r="FT78" s="103"/>
      <c r="FU78" s="103"/>
      <c r="FV78" s="103"/>
      <c r="FW78" s="103"/>
      <c r="FX78" s="103"/>
      <c r="FY78" s="103"/>
      <c r="FZ78" s="103"/>
      <c r="GA78" s="103"/>
      <c r="GB78" s="103"/>
      <c r="GC78" s="103"/>
      <c r="GD78" s="103"/>
      <c r="GE78" s="103"/>
      <c r="GF78" s="103"/>
      <c r="GG78" s="103"/>
      <c r="GH78" s="103"/>
      <c r="GI78" s="103"/>
      <c r="GJ78" s="103"/>
      <c r="GK78" s="103"/>
      <c r="GL78" s="103"/>
      <c r="GM78" s="103"/>
      <c r="GN78" s="103"/>
      <c r="GO78" s="103"/>
      <c r="GP78" s="103"/>
      <c r="GQ78" s="103"/>
      <c r="GR78" s="103"/>
      <c r="GS78" s="103"/>
      <c r="GT78" s="103"/>
      <c r="GU78" s="103"/>
      <c r="GV78" s="103"/>
      <c r="GW78" s="103"/>
      <c r="GX78" s="103"/>
      <c r="GY78" s="103"/>
      <c r="GZ78" s="103"/>
      <c r="HA78" s="103"/>
      <c r="HB78" s="103"/>
      <c r="HC78" s="103"/>
      <c r="HD78" s="103"/>
      <c r="HE78" s="103"/>
      <c r="HF78" s="103"/>
      <c r="HG78" s="103"/>
      <c r="HH78" s="103"/>
      <c r="HI78" s="103"/>
      <c r="HJ78" s="103"/>
      <c r="HK78" s="103"/>
      <c r="HL78" s="103"/>
      <c r="HM78" s="103"/>
      <c r="HN78" s="103"/>
      <c r="HO78" s="103"/>
      <c r="HP78" s="103"/>
      <c r="HQ78" s="103"/>
      <c r="HR78" s="103"/>
      <c r="HS78" s="103"/>
      <c r="HT78" s="103"/>
      <c r="HU78" s="103"/>
      <c r="HV78" s="103"/>
      <c r="HW78" s="103"/>
      <c r="HX78" s="103"/>
      <c r="HY78" s="103"/>
      <c r="HZ78" s="103"/>
      <c r="IA78" s="103"/>
      <c r="IB78" s="103"/>
      <c r="IC78" s="103"/>
      <c r="ID78" s="103"/>
      <c r="IE78" s="103"/>
      <c r="IF78" s="103"/>
      <c r="IG78" s="103"/>
      <c r="IH78" s="103"/>
      <c r="II78" s="103"/>
      <c r="IJ78" s="103"/>
      <c r="IK78" s="103"/>
      <c r="IL78" s="103"/>
      <c r="IM78" s="103"/>
      <c r="IN78" s="103"/>
      <c r="IO78" s="103"/>
      <c r="IP78" s="103"/>
      <c r="IQ78" s="103"/>
      <c r="IR78" s="103"/>
      <c r="IS78" s="103"/>
      <c r="IT78" s="103"/>
      <c r="IU78" s="103"/>
      <c r="IV78" s="103"/>
      <c r="IW78" s="103"/>
    </row>
    <row r="79" customFormat="false" ht="12.75" hidden="false" customHeight="false" outlineLevel="0" collapsed="false">
      <c r="A79" s="103"/>
      <c r="C79" s="103"/>
      <c r="D79" s="104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3"/>
      <c r="BT79" s="103"/>
      <c r="BU79" s="103"/>
      <c r="BV79" s="103"/>
      <c r="BW79" s="103"/>
      <c r="BX79" s="103"/>
      <c r="BY79" s="103"/>
      <c r="BZ79" s="103"/>
      <c r="CA79" s="103"/>
      <c r="CB79" s="103"/>
      <c r="CC79" s="103"/>
      <c r="CD79" s="103"/>
      <c r="CE79" s="103"/>
      <c r="CF79" s="103"/>
      <c r="CG79" s="103"/>
      <c r="CH79" s="103"/>
      <c r="CI79" s="103"/>
      <c r="CJ79" s="103"/>
      <c r="CK79" s="103"/>
      <c r="CL79" s="103"/>
      <c r="CM79" s="103"/>
      <c r="CN79" s="103"/>
      <c r="CO79" s="103"/>
      <c r="CP79" s="103"/>
      <c r="CQ79" s="103"/>
      <c r="CR79" s="103"/>
      <c r="CS79" s="103"/>
      <c r="CT79" s="103"/>
      <c r="CU79" s="103"/>
      <c r="CV79" s="103"/>
      <c r="CW79" s="103"/>
      <c r="CX79" s="103"/>
      <c r="CY79" s="103"/>
      <c r="CZ79" s="103"/>
      <c r="DA79" s="103"/>
      <c r="DB79" s="103"/>
      <c r="DC79" s="103"/>
      <c r="DD79" s="103"/>
      <c r="DE79" s="103"/>
      <c r="DF79" s="103"/>
      <c r="DG79" s="103"/>
      <c r="DH79" s="103"/>
      <c r="DI79" s="103"/>
      <c r="DJ79" s="103"/>
      <c r="DK79" s="103"/>
      <c r="DL79" s="103"/>
      <c r="DM79" s="103"/>
      <c r="DN79" s="103"/>
      <c r="DO79" s="103"/>
      <c r="DP79" s="103"/>
      <c r="DQ79" s="103"/>
      <c r="DR79" s="103"/>
      <c r="DS79" s="103"/>
      <c r="DT79" s="103"/>
      <c r="DU79" s="103"/>
      <c r="DV79" s="103"/>
      <c r="DW79" s="103"/>
      <c r="DX79" s="103"/>
      <c r="DY79" s="103"/>
      <c r="DZ79" s="103"/>
      <c r="EA79" s="103"/>
      <c r="EB79" s="103"/>
      <c r="EC79" s="103"/>
      <c r="ED79" s="103"/>
      <c r="EE79" s="103"/>
      <c r="EF79" s="103"/>
      <c r="EG79" s="103"/>
      <c r="EH79" s="103"/>
      <c r="EI79" s="103"/>
      <c r="EJ79" s="103"/>
      <c r="EK79" s="103"/>
      <c r="EL79" s="103"/>
      <c r="EM79" s="103"/>
      <c r="EN79" s="103"/>
      <c r="EO79" s="103"/>
      <c r="EP79" s="103"/>
      <c r="EQ79" s="103"/>
      <c r="ER79" s="103"/>
      <c r="ES79" s="103"/>
      <c r="ET79" s="103"/>
      <c r="EU79" s="103"/>
      <c r="EV79" s="103"/>
      <c r="EW79" s="103"/>
      <c r="EX79" s="103"/>
      <c r="EY79" s="103"/>
      <c r="EZ79" s="103"/>
      <c r="FA79" s="103"/>
      <c r="FB79" s="103"/>
      <c r="FC79" s="103"/>
      <c r="FD79" s="103"/>
      <c r="FE79" s="103"/>
      <c r="FF79" s="103"/>
      <c r="FG79" s="103"/>
      <c r="FH79" s="103"/>
      <c r="FI79" s="103"/>
      <c r="FJ79" s="103"/>
      <c r="FK79" s="103"/>
      <c r="FL79" s="103"/>
      <c r="FM79" s="103"/>
      <c r="FN79" s="103"/>
      <c r="FO79" s="103"/>
      <c r="FP79" s="103"/>
      <c r="FQ79" s="103"/>
      <c r="FR79" s="103"/>
      <c r="FS79" s="103"/>
      <c r="FT79" s="103"/>
      <c r="FU79" s="103"/>
      <c r="FV79" s="103"/>
      <c r="FW79" s="103"/>
      <c r="FX79" s="103"/>
      <c r="FY79" s="103"/>
      <c r="FZ79" s="103"/>
      <c r="GA79" s="103"/>
      <c r="GB79" s="103"/>
      <c r="GC79" s="103"/>
      <c r="GD79" s="103"/>
      <c r="GE79" s="103"/>
      <c r="GF79" s="103"/>
      <c r="GG79" s="103"/>
      <c r="GH79" s="103"/>
      <c r="GI79" s="103"/>
      <c r="GJ79" s="103"/>
      <c r="GK79" s="103"/>
      <c r="GL79" s="103"/>
      <c r="GM79" s="103"/>
      <c r="GN79" s="103"/>
      <c r="GO79" s="103"/>
      <c r="GP79" s="103"/>
      <c r="GQ79" s="103"/>
      <c r="GR79" s="103"/>
      <c r="GS79" s="103"/>
      <c r="GT79" s="103"/>
      <c r="GU79" s="103"/>
      <c r="GV79" s="103"/>
      <c r="GW79" s="103"/>
      <c r="GX79" s="103"/>
      <c r="GY79" s="103"/>
      <c r="GZ79" s="103"/>
      <c r="HA79" s="103"/>
      <c r="HB79" s="103"/>
      <c r="HC79" s="103"/>
      <c r="HD79" s="103"/>
      <c r="HE79" s="103"/>
      <c r="HF79" s="103"/>
      <c r="HG79" s="103"/>
      <c r="HH79" s="103"/>
      <c r="HI79" s="103"/>
      <c r="HJ79" s="103"/>
      <c r="HK79" s="103"/>
      <c r="HL79" s="103"/>
      <c r="HM79" s="103"/>
      <c r="HN79" s="103"/>
      <c r="HO79" s="103"/>
      <c r="HP79" s="103"/>
      <c r="HQ79" s="103"/>
      <c r="HR79" s="103"/>
      <c r="HS79" s="103"/>
      <c r="HT79" s="103"/>
      <c r="HU79" s="103"/>
      <c r="HV79" s="103"/>
      <c r="HW79" s="103"/>
      <c r="HX79" s="103"/>
      <c r="HY79" s="103"/>
      <c r="HZ79" s="103"/>
      <c r="IA79" s="103"/>
      <c r="IB79" s="103"/>
      <c r="IC79" s="103"/>
      <c r="ID79" s="103"/>
      <c r="IE79" s="103"/>
      <c r="IF79" s="103"/>
      <c r="IG79" s="103"/>
      <c r="IH79" s="103"/>
      <c r="II79" s="103"/>
      <c r="IJ79" s="103"/>
      <c r="IK79" s="103"/>
      <c r="IL79" s="103"/>
      <c r="IM79" s="103"/>
      <c r="IN79" s="103"/>
      <c r="IO79" s="103"/>
      <c r="IP79" s="103"/>
      <c r="IQ79" s="103"/>
      <c r="IR79" s="103"/>
      <c r="IS79" s="103"/>
      <c r="IT79" s="103"/>
      <c r="IU79" s="103"/>
      <c r="IV79" s="103"/>
      <c r="IW79" s="103"/>
    </row>
    <row r="80" customFormat="false" ht="12.75" hidden="false" customHeight="false" outlineLevel="0" collapsed="false">
      <c r="A80" s="106" t="s">
        <v>112</v>
      </c>
      <c r="C80" s="103"/>
      <c r="D80" s="104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103"/>
      <c r="BO80" s="103"/>
      <c r="BP80" s="103"/>
      <c r="BQ80" s="103"/>
      <c r="BR80" s="103"/>
      <c r="BS80" s="103"/>
      <c r="BT80" s="103"/>
      <c r="BU80" s="103"/>
      <c r="BV80" s="103"/>
      <c r="BW80" s="103"/>
      <c r="BX80" s="103"/>
      <c r="BY80" s="103"/>
      <c r="BZ80" s="103"/>
      <c r="CA80" s="103"/>
      <c r="CB80" s="103"/>
      <c r="CC80" s="103"/>
      <c r="CD80" s="103"/>
      <c r="CE80" s="103"/>
      <c r="CF80" s="103"/>
      <c r="CG80" s="103"/>
      <c r="CH80" s="103"/>
      <c r="CI80" s="103"/>
      <c r="CJ80" s="103"/>
      <c r="CK80" s="103"/>
      <c r="CL80" s="103"/>
      <c r="CM80" s="103"/>
      <c r="CN80" s="103"/>
      <c r="CO80" s="103"/>
      <c r="CP80" s="103"/>
      <c r="CQ80" s="103"/>
      <c r="CR80" s="103"/>
      <c r="CS80" s="103"/>
      <c r="CT80" s="103"/>
      <c r="CU80" s="103"/>
      <c r="CV80" s="103"/>
      <c r="CW80" s="103"/>
      <c r="CX80" s="103"/>
      <c r="CY80" s="103"/>
      <c r="CZ80" s="103"/>
      <c r="DA80" s="103"/>
      <c r="DB80" s="103"/>
      <c r="DC80" s="103"/>
      <c r="DD80" s="103"/>
      <c r="DE80" s="103"/>
      <c r="DF80" s="103"/>
      <c r="DG80" s="103"/>
      <c r="DH80" s="103"/>
      <c r="DI80" s="103"/>
      <c r="DJ80" s="103"/>
      <c r="DK80" s="103"/>
      <c r="DL80" s="103"/>
      <c r="DM80" s="103"/>
      <c r="DN80" s="103"/>
      <c r="DO80" s="103"/>
      <c r="DP80" s="103"/>
      <c r="DQ80" s="103"/>
      <c r="DR80" s="103"/>
      <c r="DS80" s="103"/>
      <c r="DT80" s="103"/>
      <c r="DU80" s="103"/>
      <c r="DV80" s="103"/>
      <c r="DW80" s="103"/>
      <c r="DX80" s="103"/>
      <c r="DY80" s="103"/>
      <c r="DZ80" s="103"/>
      <c r="EA80" s="103"/>
      <c r="EB80" s="103"/>
      <c r="EC80" s="103"/>
      <c r="ED80" s="103"/>
      <c r="EE80" s="103"/>
      <c r="EF80" s="103"/>
      <c r="EG80" s="103"/>
      <c r="EH80" s="103"/>
      <c r="EI80" s="103"/>
      <c r="EJ80" s="103"/>
      <c r="EK80" s="103"/>
      <c r="EL80" s="103"/>
      <c r="EM80" s="103"/>
      <c r="EN80" s="103"/>
      <c r="EO80" s="103"/>
      <c r="EP80" s="103"/>
      <c r="EQ80" s="103"/>
      <c r="ER80" s="103"/>
      <c r="ES80" s="103"/>
      <c r="ET80" s="103"/>
      <c r="EU80" s="103"/>
      <c r="EV80" s="103"/>
      <c r="EW80" s="103"/>
      <c r="EX80" s="103"/>
      <c r="EY80" s="103"/>
      <c r="EZ80" s="103"/>
      <c r="FA80" s="103"/>
      <c r="FB80" s="103"/>
      <c r="FC80" s="103"/>
      <c r="FD80" s="103"/>
      <c r="FE80" s="103"/>
      <c r="FF80" s="103"/>
      <c r="FG80" s="103"/>
      <c r="FH80" s="103"/>
      <c r="FI80" s="103"/>
      <c r="FJ80" s="103"/>
      <c r="FK80" s="103"/>
      <c r="FL80" s="103"/>
      <c r="FM80" s="103"/>
      <c r="FN80" s="103"/>
      <c r="FO80" s="103"/>
      <c r="FP80" s="103"/>
      <c r="FQ80" s="103"/>
      <c r="FR80" s="103"/>
      <c r="FS80" s="103"/>
      <c r="FT80" s="103"/>
      <c r="FU80" s="103"/>
      <c r="FV80" s="103"/>
      <c r="FW80" s="103"/>
      <c r="FX80" s="103"/>
      <c r="FY80" s="103"/>
      <c r="FZ80" s="103"/>
      <c r="GA80" s="103"/>
      <c r="GB80" s="103"/>
      <c r="GC80" s="103"/>
      <c r="GD80" s="103"/>
      <c r="GE80" s="103"/>
      <c r="GF80" s="103"/>
      <c r="GG80" s="103"/>
      <c r="GH80" s="103"/>
      <c r="GI80" s="103"/>
      <c r="GJ80" s="103"/>
      <c r="GK80" s="103"/>
      <c r="GL80" s="103"/>
      <c r="GM80" s="103"/>
      <c r="GN80" s="103"/>
      <c r="GO80" s="103"/>
      <c r="GP80" s="103"/>
      <c r="GQ80" s="103"/>
      <c r="GR80" s="103"/>
      <c r="GS80" s="103"/>
      <c r="GT80" s="103"/>
      <c r="GU80" s="103"/>
      <c r="GV80" s="103"/>
      <c r="GW80" s="103"/>
      <c r="GX80" s="103"/>
      <c r="GY80" s="103"/>
      <c r="GZ80" s="103"/>
      <c r="HA80" s="103"/>
      <c r="HB80" s="103"/>
      <c r="HC80" s="103"/>
      <c r="HD80" s="103"/>
      <c r="HE80" s="103"/>
      <c r="HF80" s="103"/>
      <c r="HG80" s="103"/>
      <c r="HH80" s="103"/>
      <c r="HI80" s="103"/>
      <c r="HJ80" s="103"/>
      <c r="HK80" s="103"/>
      <c r="HL80" s="103"/>
      <c r="HM80" s="103"/>
      <c r="HN80" s="103"/>
      <c r="HO80" s="103"/>
      <c r="HP80" s="103"/>
      <c r="HQ80" s="103"/>
      <c r="HR80" s="103"/>
      <c r="HS80" s="103"/>
      <c r="HT80" s="103"/>
      <c r="HU80" s="103"/>
      <c r="HV80" s="103"/>
      <c r="HW80" s="103"/>
      <c r="HX80" s="103"/>
      <c r="HY80" s="103"/>
      <c r="HZ80" s="103"/>
      <c r="IA80" s="103"/>
      <c r="IB80" s="103"/>
      <c r="IC80" s="103"/>
      <c r="ID80" s="103"/>
      <c r="IE80" s="103"/>
      <c r="IF80" s="103"/>
      <c r="IG80" s="103"/>
      <c r="IH80" s="103"/>
      <c r="II80" s="103"/>
      <c r="IJ80" s="103"/>
      <c r="IK80" s="103"/>
      <c r="IL80" s="103"/>
      <c r="IM80" s="103"/>
      <c r="IN80" s="103"/>
      <c r="IO80" s="103"/>
      <c r="IP80" s="103"/>
      <c r="IQ80" s="103"/>
      <c r="IR80" s="103"/>
      <c r="IS80" s="103"/>
      <c r="IT80" s="103"/>
      <c r="IU80" s="103"/>
      <c r="IV80" s="103"/>
      <c r="IW80" s="103"/>
    </row>
    <row r="81" customFormat="false" ht="12.75" hidden="false" customHeight="false" outlineLevel="0" collapsed="false">
      <c r="A81" s="103"/>
      <c r="B81" s="77" t="s">
        <v>92</v>
      </c>
      <c r="C81" s="103"/>
      <c r="D81" s="104"/>
      <c r="E81" s="105" t="n">
        <f aca="false">(E62+E71)*E33</f>
        <v>0.107680349484213</v>
      </c>
      <c r="F81" s="105" t="n">
        <f aca="false">(F62+F71)*F33</f>
        <v>0.064538957056374</v>
      </c>
      <c r="G81" s="105" t="n">
        <f aca="false">(G62+G71)*G33</f>
        <v>0.0429028160714889</v>
      </c>
      <c r="H81" s="105" t="n">
        <f aca="false">(H62+H71)*H33</f>
        <v>0.0394063275255192</v>
      </c>
      <c r="I81" s="105" t="n">
        <f aca="false">(I62+I71)*I33</f>
        <v>0.0372867794774237</v>
      </c>
      <c r="J81" s="105" t="n">
        <f aca="false">(J62+J71)*J33</f>
        <v>0.0352843561089731</v>
      </c>
      <c r="K81" s="105" t="n">
        <f aca="false">(K62+K71)*K33</f>
        <v>0.0337832918601835</v>
      </c>
      <c r="L81" s="105" t="n">
        <f aca="false">(L62+L71)*L33</f>
        <v>0.0327834026084428</v>
      </c>
      <c r="M81" s="105" t="n">
        <f aca="false">(M62+M71)*M33</f>
        <v>0.0319003331515973</v>
      </c>
      <c r="N81" s="105" t="n">
        <f aca="false">(N62+N71)*N33</f>
        <v>0.0309952817659089</v>
      </c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  <c r="BH81" s="103"/>
      <c r="BI81" s="103"/>
      <c r="BJ81" s="103"/>
      <c r="BK81" s="103"/>
      <c r="BL81" s="103"/>
      <c r="BM81" s="103"/>
      <c r="BN81" s="103"/>
      <c r="BO81" s="103"/>
      <c r="BP81" s="103"/>
      <c r="BQ81" s="103"/>
      <c r="BR81" s="103"/>
      <c r="BS81" s="103"/>
      <c r="BT81" s="103"/>
      <c r="BU81" s="103"/>
      <c r="BV81" s="103"/>
      <c r="BW81" s="103"/>
      <c r="BX81" s="103"/>
      <c r="BY81" s="103"/>
      <c r="BZ81" s="103"/>
      <c r="CA81" s="103"/>
      <c r="CB81" s="103"/>
      <c r="CC81" s="103"/>
      <c r="CD81" s="103"/>
      <c r="CE81" s="103"/>
      <c r="CF81" s="103"/>
      <c r="CG81" s="103"/>
      <c r="CH81" s="103"/>
      <c r="CI81" s="103"/>
      <c r="CJ81" s="103"/>
      <c r="CK81" s="103"/>
      <c r="CL81" s="103"/>
      <c r="CM81" s="103"/>
      <c r="CN81" s="103"/>
      <c r="CO81" s="103"/>
      <c r="CP81" s="103"/>
      <c r="CQ81" s="103"/>
      <c r="CR81" s="103"/>
      <c r="CS81" s="103"/>
      <c r="CT81" s="103"/>
      <c r="CU81" s="103"/>
      <c r="CV81" s="103"/>
      <c r="CW81" s="103"/>
      <c r="CX81" s="103"/>
      <c r="CY81" s="103"/>
      <c r="CZ81" s="103"/>
      <c r="DA81" s="103"/>
      <c r="DB81" s="103"/>
      <c r="DC81" s="103"/>
      <c r="DD81" s="103"/>
      <c r="DE81" s="103"/>
      <c r="DF81" s="103"/>
      <c r="DG81" s="103"/>
      <c r="DH81" s="103"/>
      <c r="DI81" s="103"/>
      <c r="DJ81" s="103"/>
      <c r="DK81" s="103"/>
      <c r="DL81" s="103"/>
      <c r="DM81" s="103"/>
      <c r="DN81" s="103"/>
      <c r="DO81" s="103"/>
      <c r="DP81" s="103"/>
      <c r="DQ81" s="103"/>
      <c r="DR81" s="103"/>
      <c r="DS81" s="103"/>
      <c r="DT81" s="103"/>
      <c r="DU81" s="103"/>
      <c r="DV81" s="103"/>
      <c r="DW81" s="103"/>
      <c r="DX81" s="103"/>
      <c r="DY81" s="103"/>
      <c r="DZ81" s="103"/>
      <c r="EA81" s="103"/>
      <c r="EB81" s="103"/>
      <c r="EC81" s="103"/>
      <c r="ED81" s="103"/>
      <c r="EE81" s="103"/>
      <c r="EF81" s="103"/>
      <c r="EG81" s="103"/>
      <c r="EH81" s="103"/>
      <c r="EI81" s="103"/>
      <c r="EJ81" s="103"/>
      <c r="EK81" s="103"/>
      <c r="EL81" s="103"/>
      <c r="EM81" s="103"/>
      <c r="EN81" s="103"/>
      <c r="EO81" s="103"/>
      <c r="EP81" s="103"/>
      <c r="EQ81" s="103"/>
      <c r="ER81" s="103"/>
      <c r="ES81" s="103"/>
      <c r="ET81" s="103"/>
      <c r="EU81" s="103"/>
      <c r="EV81" s="103"/>
      <c r="EW81" s="103"/>
      <c r="EX81" s="103"/>
      <c r="EY81" s="103"/>
      <c r="EZ81" s="103"/>
      <c r="FA81" s="103"/>
      <c r="FB81" s="103"/>
      <c r="FC81" s="103"/>
      <c r="FD81" s="103"/>
      <c r="FE81" s="103"/>
      <c r="FF81" s="103"/>
      <c r="FG81" s="103"/>
      <c r="FH81" s="103"/>
      <c r="FI81" s="103"/>
      <c r="FJ81" s="103"/>
      <c r="FK81" s="103"/>
      <c r="FL81" s="103"/>
      <c r="FM81" s="103"/>
      <c r="FN81" s="103"/>
      <c r="FO81" s="103"/>
      <c r="FP81" s="103"/>
      <c r="FQ81" s="103"/>
      <c r="FR81" s="103"/>
      <c r="FS81" s="103"/>
      <c r="FT81" s="103"/>
      <c r="FU81" s="103"/>
      <c r="FV81" s="103"/>
      <c r="FW81" s="103"/>
      <c r="FX81" s="103"/>
      <c r="FY81" s="103"/>
      <c r="FZ81" s="103"/>
      <c r="GA81" s="103"/>
      <c r="GB81" s="103"/>
      <c r="GC81" s="103"/>
      <c r="GD81" s="103"/>
      <c r="GE81" s="103"/>
      <c r="GF81" s="103"/>
      <c r="GG81" s="103"/>
      <c r="GH81" s="103"/>
      <c r="GI81" s="103"/>
      <c r="GJ81" s="103"/>
      <c r="GK81" s="103"/>
      <c r="GL81" s="103"/>
      <c r="GM81" s="103"/>
      <c r="GN81" s="103"/>
      <c r="GO81" s="103"/>
      <c r="GP81" s="103"/>
      <c r="GQ81" s="103"/>
      <c r="GR81" s="103"/>
      <c r="GS81" s="103"/>
      <c r="GT81" s="103"/>
      <c r="GU81" s="103"/>
      <c r="GV81" s="103"/>
      <c r="GW81" s="103"/>
      <c r="GX81" s="103"/>
      <c r="GY81" s="103"/>
      <c r="GZ81" s="103"/>
      <c r="HA81" s="103"/>
      <c r="HB81" s="103"/>
      <c r="HC81" s="103"/>
      <c r="HD81" s="103"/>
      <c r="HE81" s="103"/>
      <c r="HF81" s="103"/>
      <c r="HG81" s="103"/>
      <c r="HH81" s="103"/>
      <c r="HI81" s="103"/>
      <c r="HJ81" s="103"/>
      <c r="HK81" s="103"/>
      <c r="HL81" s="103"/>
      <c r="HM81" s="103"/>
      <c r="HN81" s="103"/>
      <c r="HO81" s="103"/>
      <c r="HP81" s="103"/>
      <c r="HQ81" s="103"/>
      <c r="HR81" s="103"/>
      <c r="HS81" s="103"/>
      <c r="HT81" s="103"/>
      <c r="HU81" s="103"/>
      <c r="HV81" s="103"/>
      <c r="HW81" s="103"/>
      <c r="HX81" s="103"/>
      <c r="HY81" s="103"/>
      <c r="HZ81" s="103"/>
      <c r="IA81" s="103"/>
      <c r="IB81" s="103"/>
      <c r="IC81" s="103"/>
      <c r="ID81" s="103"/>
      <c r="IE81" s="103"/>
      <c r="IF81" s="103"/>
      <c r="IG81" s="103"/>
      <c r="IH81" s="103"/>
      <c r="II81" s="103"/>
      <c r="IJ81" s="103"/>
      <c r="IK81" s="103"/>
      <c r="IL81" s="103"/>
      <c r="IM81" s="103"/>
      <c r="IN81" s="103"/>
      <c r="IO81" s="103"/>
      <c r="IP81" s="103"/>
      <c r="IQ81" s="103"/>
      <c r="IR81" s="103"/>
      <c r="IS81" s="103"/>
      <c r="IT81" s="103"/>
      <c r="IU81" s="103"/>
      <c r="IV81" s="103"/>
      <c r="IW81" s="103"/>
    </row>
    <row r="82" customFormat="false" ht="12.75" hidden="false" customHeight="false" outlineLevel="0" collapsed="false">
      <c r="A82" s="103"/>
      <c r="B82" s="77" t="s">
        <v>93</v>
      </c>
      <c r="C82" s="103"/>
      <c r="D82" s="104"/>
      <c r="E82" s="105" t="n">
        <f aca="false">(E63+E72)*E34</f>
        <v>0.145915773026081</v>
      </c>
      <c r="F82" s="105" t="n">
        <f aca="false">(F63+F72)*F34</f>
        <v>0.102594918588254</v>
      </c>
      <c r="G82" s="105" t="n">
        <f aca="false">(G63+G72)*G34</f>
        <v>0.0914911460176107</v>
      </c>
      <c r="H82" s="105" t="n">
        <f aca="false">(H63+H72)*H34</f>
        <v>0.0852304944131746</v>
      </c>
      <c r="I82" s="105" t="n">
        <f aca="false">(I63+I72)*I34</f>
        <v>0.0799138843441595</v>
      </c>
      <c r="J82" s="105" t="n">
        <f aca="false">(J63+J72)*J34</f>
        <v>0.0749395827296582</v>
      </c>
      <c r="K82" s="105" t="n">
        <f aca="false">(K63+K72)*K34</f>
        <v>0.0631062552714947</v>
      </c>
      <c r="L82" s="105" t="n">
        <f aca="false">(L63+L72)*L34</f>
        <v>0.059524935926497</v>
      </c>
      <c r="M82" s="105" t="n">
        <f aca="false">(M63+M72)*M34</f>
        <v>0.0565517097600477</v>
      </c>
      <c r="N82" s="105" t="n">
        <f aca="false">(N63+N72)*N34</f>
        <v>0.0541677489440675</v>
      </c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  <c r="BH82" s="103"/>
      <c r="BI82" s="103"/>
      <c r="BJ82" s="103"/>
      <c r="BK82" s="103"/>
      <c r="BL82" s="103"/>
      <c r="BM82" s="103"/>
      <c r="BN82" s="103"/>
      <c r="BO82" s="103"/>
      <c r="BP82" s="103"/>
      <c r="BQ82" s="103"/>
      <c r="BR82" s="103"/>
      <c r="BS82" s="103"/>
      <c r="BT82" s="103"/>
      <c r="BU82" s="103"/>
      <c r="BV82" s="103"/>
      <c r="BW82" s="103"/>
      <c r="BX82" s="103"/>
      <c r="BY82" s="103"/>
      <c r="BZ82" s="103"/>
      <c r="CA82" s="103"/>
      <c r="CB82" s="103"/>
      <c r="CC82" s="103"/>
      <c r="CD82" s="103"/>
      <c r="CE82" s="103"/>
      <c r="CF82" s="103"/>
      <c r="CG82" s="103"/>
      <c r="CH82" s="103"/>
      <c r="CI82" s="103"/>
      <c r="CJ82" s="103"/>
      <c r="CK82" s="103"/>
      <c r="CL82" s="103"/>
      <c r="CM82" s="103"/>
      <c r="CN82" s="103"/>
      <c r="CO82" s="103"/>
      <c r="CP82" s="103"/>
      <c r="CQ82" s="103"/>
      <c r="CR82" s="103"/>
      <c r="CS82" s="103"/>
      <c r="CT82" s="103"/>
      <c r="CU82" s="103"/>
      <c r="CV82" s="103"/>
      <c r="CW82" s="103"/>
      <c r="CX82" s="103"/>
      <c r="CY82" s="103"/>
      <c r="CZ82" s="103"/>
      <c r="DA82" s="103"/>
      <c r="DB82" s="103"/>
      <c r="DC82" s="103"/>
      <c r="DD82" s="103"/>
      <c r="DE82" s="103"/>
      <c r="DF82" s="103"/>
      <c r="DG82" s="103"/>
      <c r="DH82" s="103"/>
      <c r="DI82" s="103"/>
      <c r="DJ82" s="103"/>
      <c r="DK82" s="103"/>
      <c r="DL82" s="103"/>
      <c r="DM82" s="103"/>
      <c r="DN82" s="103"/>
      <c r="DO82" s="103"/>
      <c r="DP82" s="103"/>
      <c r="DQ82" s="103"/>
      <c r="DR82" s="103"/>
      <c r="DS82" s="103"/>
      <c r="DT82" s="103"/>
      <c r="DU82" s="103"/>
      <c r="DV82" s="103"/>
      <c r="DW82" s="103"/>
      <c r="DX82" s="103"/>
      <c r="DY82" s="103"/>
      <c r="DZ82" s="103"/>
      <c r="EA82" s="103"/>
      <c r="EB82" s="103"/>
      <c r="EC82" s="103"/>
      <c r="ED82" s="103"/>
      <c r="EE82" s="103"/>
      <c r="EF82" s="103"/>
      <c r="EG82" s="103"/>
      <c r="EH82" s="103"/>
      <c r="EI82" s="103"/>
      <c r="EJ82" s="103"/>
      <c r="EK82" s="103"/>
      <c r="EL82" s="103"/>
      <c r="EM82" s="103"/>
      <c r="EN82" s="103"/>
      <c r="EO82" s="103"/>
      <c r="EP82" s="103"/>
      <c r="EQ82" s="103"/>
      <c r="ER82" s="103"/>
      <c r="ES82" s="103"/>
      <c r="ET82" s="103"/>
      <c r="EU82" s="103"/>
      <c r="EV82" s="103"/>
      <c r="EW82" s="103"/>
      <c r="EX82" s="103"/>
      <c r="EY82" s="103"/>
      <c r="EZ82" s="103"/>
      <c r="FA82" s="103"/>
      <c r="FB82" s="103"/>
      <c r="FC82" s="103"/>
      <c r="FD82" s="103"/>
      <c r="FE82" s="103"/>
      <c r="FF82" s="103"/>
      <c r="FG82" s="103"/>
      <c r="FH82" s="103"/>
      <c r="FI82" s="103"/>
      <c r="FJ82" s="103"/>
      <c r="FK82" s="103"/>
      <c r="FL82" s="103"/>
      <c r="FM82" s="103"/>
      <c r="FN82" s="103"/>
      <c r="FO82" s="103"/>
      <c r="FP82" s="103"/>
      <c r="FQ82" s="103"/>
      <c r="FR82" s="103"/>
      <c r="FS82" s="103"/>
      <c r="FT82" s="103"/>
      <c r="FU82" s="103"/>
      <c r="FV82" s="103"/>
      <c r="FW82" s="103"/>
      <c r="FX82" s="103"/>
      <c r="FY82" s="103"/>
      <c r="FZ82" s="103"/>
      <c r="GA82" s="103"/>
      <c r="GB82" s="103"/>
      <c r="GC82" s="103"/>
      <c r="GD82" s="103"/>
      <c r="GE82" s="103"/>
      <c r="GF82" s="103"/>
      <c r="GG82" s="103"/>
      <c r="GH82" s="103"/>
      <c r="GI82" s="103"/>
      <c r="GJ82" s="103"/>
      <c r="GK82" s="103"/>
      <c r="GL82" s="103"/>
      <c r="GM82" s="103"/>
      <c r="GN82" s="103"/>
      <c r="GO82" s="103"/>
      <c r="GP82" s="103"/>
      <c r="GQ82" s="103"/>
      <c r="GR82" s="103"/>
      <c r="GS82" s="103"/>
      <c r="GT82" s="103"/>
      <c r="GU82" s="103"/>
      <c r="GV82" s="103"/>
      <c r="GW82" s="103"/>
      <c r="GX82" s="103"/>
      <c r="GY82" s="103"/>
      <c r="GZ82" s="103"/>
      <c r="HA82" s="103"/>
      <c r="HB82" s="103"/>
      <c r="HC82" s="103"/>
      <c r="HD82" s="103"/>
      <c r="HE82" s="103"/>
      <c r="HF82" s="103"/>
      <c r="HG82" s="103"/>
      <c r="HH82" s="103"/>
      <c r="HI82" s="103"/>
      <c r="HJ82" s="103"/>
      <c r="HK82" s="103"/>
      <c r="HL82" s="103"/>
      <c r="HM82" s="103"/>
      <c r="HN82" s="103"/>
      <c r="HO82" s="103"/>
      <c r="HP82" s="103"/>
      <c r="HQ82" s="103"/>
      <c r="HR82" s="103"/>
      <c r="HS82" s="103"/>
      <c r="HT82" s="103"/>
      <c r="HU82" s="103"/>
      <c r="HV82" s="103"/>
      <c r="HW82" s="103"/>
      <c r="HX82" s="103"/>
      <c r="HY82" s="103"/>
      <c r="HZ82" s="103"/>
      <c r="IA82" s="103"/>
      <c r="IB82" s="103"/>
      <c r="IC82" s="103"/>
      <c r="ID82" s="103"/>
      <c r="IE82" s="103"/>
      <c r="IF82" s="103"/>
      <c r="IG82" s="103"/>
      <c r="IH82" s="103"/>
      <c r="II82" s="103"/>
      <c r="IJ82" s="103"/>
      <c r="IK82" s="103"/>
      <c r="IL82" s="103"/>
      <c r="IM82" s="103"/>
      <c r="IN82" s="103"/>
      <c r="IO82" s="103"/>
      <c r="IP82" s="103"/>
      <c r="IQ82" s="103"/>
      <c r="IR82" s="103"/>
      <c r="IS82" s="103"/>
      <c r="IT82" s="103"/>
      <c r="IU82" s="103"/>
      <c r="IV82" s="103"/>
      <c r="IW82" s="103"/>
    </row>
    <row r="83" customFormat="false" ht="12.75" hidden="false" customHeight="false" outlineLevel="0" collapsed="false">
      <c r="A83" s="103"/>
      <c r="B83" s="77" t="s">
        <v>94</v>
      </c>
      <c r="C83" s="103"/>
      <c r="D83" s="104"/>
      <c r="E83" s="105" t="n">
        <f aca="false">(E64+E73)*E35</f>
        <v>0.0527981871600637</v>
      </c>
      <c r="F83" s="105" t="n">
        <f aca="false">(F64+F73)*F35</f>
        <v>0.0391265513802588</v>
      </c>
      <c r="G83" s="105" t="n">
        <f aca="false">(G64+G73)*G35</f>
        <v>0.0333172072651584</v>
      </c>
      <c r="H83" s="105" t="n">
        <f aca="false">(H64+H73)*H35</f>
        <v>0.0306120109125168</v>
      </c>
      <c r="I83" s="105" t="n">
        <f aca="false">(I64+I73)*I35</f>
        <v>0.0283605701572707</v>
      </c>
      <c r="J83" s="105" t="n">
        <f aca="false">(J64+J73)*J35</f>
        <v>0.0262779360242057</v>
      </c>
      <c r="K83" s="105" t="n">
        <f aca="false">(K64+K73)*K35</f>
        <v>0.0246030691513182</v>
      </c>
      <c r="L83" s="105" t="n">
        <f aca="false">(L64+L73)*L35</f>
        <v>0.0233281391352157</v>
      </c>
      <c r="M83" s="105" t="n">
        <f aca="false">(M64+M73)*M35</f>
        <v>0.0221986283283738</v>
      </c>
      <c r="N83" s="105" t="n">
        <f aca="false">(N64+N73)*N35</f>
        <v>0.0211187011583731</v>
      </c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/>
      <c r="BG83" s="103"/>
      <c r="BH83" s="103"/>
      <c r="BI83" s="103"/>
      <c r="BJ83" s="103"/>
      <c r="BK83" s="103"/>
      <c r="BL83" s="103"/>
      <c r="BM83" s="103"/>
      <c r="BN83" s="103"/>
      <c r="BO83" s="103"/>
      <c r="BP83" s="103"/>
      <c r="BQ83" s="103"/>
      <c r="BR83" s="103"/>
      <c r="BS83" s="103"/>
      <c r="BT83" s="103"/>
      <c r="BU83" s="103"/>
      <c r="BV83" s="103"/>
      <c r="BW83" s="103"/>
      <c r="BX83" s="103"/>
      <c r="BY83" s="103"/>
      <c r="BZ83" s="103"/>
      <c r="CA83" s="103"/>
      <c r="CB83" s="103"/>
      <c r="CC83" s="103"/>
      <c r="CD83" s="103"/>
      <c r="CE83" s="103"/>
      <c r="CF83" s="103"/>
      <c r="CG83" s="103"/>
      <c r="CH83" s="103"/>
      <c r="CI83" s="103"/>
      <c r="CJ83" s="103"/>
      <c r="CK83" s="103"/>
      <c r="CL83" s="103"/>
      <c r="CM83" s="103"/>
      <c r="CN83" s="103"/>
      <c r="CO83" s="103"/>
      <c r="CP83" s="103"/>
      <c r="CQ83" s="103"/>
      <c r="CR83" s="103"/>
      <c r="CS83" s="103"/>
      <c r="CT83" s="103"/>
      <c r="CU83" s="103"/>
      <c r="CV83" s="103"/>
      <c r="CW83" s="103"/>
      <c r="CX83" s="103"/>
      <c r="CY83" s="103"/>
      <c r="CZ83" s="103"/>
      <c r="DA83" s="103"/>
      <c r="DB83" s="103"/>
      <c r="DC83" s="103"/>
      <c r="DD83" s="103"/>
      <c r="DE83" s="103"/>
      <c r="DF83" s="103"/>
      <c r="DG83" s="103"/>
      <c r="DH83" s="103"/>
      <c r="DI83" s="103"/>
      <c r="DJ83" s="103"/>
      <c r="DK83" s="103"/>
      <c r="DL83" s="103"/>
      <c r="DM83" s="103"/>
      <c r="DN83" s="103"/>
      <c r="DO83" s="103"/>
      <c r="DP83" s="103"/>
      <c r="DQ83" s="103"/>
      <c r="DR83" s="103"/>
      <c r="DS83" s="103"/>
      <c r="DT83" s="103"/>
      <c r="DU83" s="103"/>
      <c r="DV83" s="103"/>
      <c r="DW83" s="103"/>
      <c r="DX83" s="103"/>
      <c r="DY83" s="103"/>
      <c r="DZ83" s="103"/>
      <c r="EA83" s="103"/>
      <c r="EB83" s="103"/>
      <c r="EC83" s="103"/>
      <c r="ED83" s="103"/>
      <c r="EE83" s="103"/>
      <c r="EF83" s="103"/>
      <c r="EG83" s="103"/>
      <c r="EH83" s="103"/>
      <c r="EI83" s="103"/>
      <c r="EJ83" s="103"/>
      <c r="EK83" s="103"/>
      <c r="EL83" s="103"/>
      <c r="EM83" s="103"/>
      <c r="EN83" s="103"/>
      <c r="EO83" s="103"/>
      <c r="EP83" s="103"/>
      <c r="EQ83" s="103"/>
      <c r="ER83" s="103"/>
      <c r="ES83" s="103"/>
      <c r="ET83" s="103"/>
      <c r="EU83" s="103"/>
      <c r="EV83" s="103"/>
      <c r="EW83" s="103"/>
      <c r="EX83" s="103"/>
      <c r="EY83" s="103"/>
      <c r="EZ83" s="103"/>
      <c r="FA83" s="103"/>
      <c r="FB83" s="103"/>
      <c r="FC83" s="103"/>
      <c r="FD83" s="103"/>
      <c r="FE83" s="103"/>
      <c r="FF83" s="103"/>
      <c r="FG83" s="103"/>
      <c r="FH83" s="103"/>
      <c r="FI83" s="103"/>
      <c r="FJ83" s="103"/>
      <c r="FK83" s="103"/>
      <c r="FL83" s="103"/>
      <c r="FM83" s="103"/>
      <c r="FN83" s="103"/>
      <c r="FO83" s="103"/>
      <c r="FP83" s="103"/>
      <c r="FQ83" s="103"/>
      <c r="FR83" s="103"/>
      <c r="FS83" s="103"/>
      <c r="FT83" s="103"/>
      <c r="FU83" s="103"/>
      <c r="FV83" s="103"/>
      <c r="FW83" s="103"/>
      <c r="FX83" s="103"/>
      <c r="FY83" s="103"/>
      <c r="FZ83" s="103"/>
      <c r="GA83" s="103"/>
      <c r="GB83" s="103"/>
      <c r="GC83" s="103"/>
      <c r="GD83" s="103"/>
      <c r="GE83" s="103"/>
      <c r="GF83" s="103"/>
      <c r="GG83" s="103"/>
      <c r="GH83" s="103"/>
      <c r="GI83" s="103"/>
      <c r="GJ83" s="103"/>
      <c r="GK83" s="103"/>
      <c r="GL83" s="103"/>
      <c r="GM83" s="103"/>
      <c r="GN83" s="103"/>
      <c r="GO83" s="103"/>
      <c r="GP83" s="103"/>
      <c r="GQ83" s="103"/>
      <c r="GR83" s="103"/>
      <c r="GS83" s="103"/>
      <c r="GT83" s="103"/>
      <c r="GU83" s="103"/>
      <c r="GV83" s="103"/>
      <c r="GW83" s="103"/>
      <c r="GX83" s="103"/>
      <c r="GY83" s="103"/>
      <c r="GZ83" s="103"/>
      <c r="HA83" s="103"/>
      <c r="HB83" s="103"/>
      <c r="HC83" s="103"/>
      <c r="HD83" s="103"/>
      <c r="HE83" s="103"/>
      <c r="HF83" s="103"/>
      <c r="HG83" s="103"/>
      <c r="HH83" s="103"/>
      <c r="HI83" s="103"/>
      <c r="HJ83" s="103"/>
      <c r="HK83" s="103"/>
      <c r="HL83" s="103"/>
      <c r="HM83" s="103"/>
      <c r="HN83" s="103"/>
      <c r="HO83" s="103"/>
      <c r="HP83" s="103"/>
      <c r="HQ83" s="103"/>
      <c r="HR83" s="103"/>
      <c r="HS83" s="103"/>
      <c r="HT83" s="103"/>
      <c r="HU83" s="103"/>
      <c r="HV83" s="103"/>
      <c r="HW83" s="103"/>
      <c r="HX83" s="103"/>
      <c r="HY83" s="103"/>
      <c r="HZ83" s="103"/>
      <c r="IA83" s="103"/>
      <c r="IB83" s="103"/>
      <c r="IC83" s="103"/>
      <c r="ID83" s="103"/>
      <c r="IE83" s="103"/>
      <c r="IF83" s="103"/>
      <c r="IG83" s="103"/>
      <c r="IH83" s="103"/>
      <c r="II83" s="103"/>
      <c r="IJ83" s="103"/>
      <c r="IK83" s="103"/>
      <c r="IL83" s="103"/>
      <c r="IM83" s="103"/>
      <c r="IN83" s="103"/>
      <c r="IO83" s="103"/>
      <c r="IP83" s="103"/>
      <c r="IQ83" s="103"/>
      <c r="IR83" s="103"/>
      <c r="IS83" s="103"/>
      <c r="IT83" s="103"/>
      <c r="IU83" s="103"/>
      <c r="IV83" s="103"/>
      <c r="IW83" s="103"/>
    </row>
    <row r="84" customFormat="false" ht="12.75" hidden="false" customHeight="false" outlineLevel="0" collapsed="false">
      <c r="A84" s="103"/>
      <c r="B84" s="77" t="s">
        <v>95</v>
      </c>
      <c r="C84" s="103"/>
      <c r="D84" s="104"/>
      <c r="E84" s="105" t="n">
        <f aca="false">(E65+E74)*E36</f>
        <v>0.0798070187277742</v>
      </c>
      <c r="F84" s="105" t="n">
        <f aca="false">(F65+F74)*F36</f>
        <v>0.0589322888416484</v>
      </c>
      <c r="G84" s="105" t="n">
        <f aca="false">(G65+G74)*G36</f>
        <v>0.050182272975329</v>
      </c>
      <c r="H84" s="105" t="n">
        <f aca="false">(H65+H74)*H36</f>
        <v>0.0461077147226002</v>
      </c>
      <c r="I84" s="105" t="n">
        <f aca="false">(I65+I74)*I36</f>
        <v>0.0427166017259928</v>
      </c>
      <c r="J84" s="105" t="n">
        <f aca="false">(J65+J74)*J36</f>
        <v>0.0395797447337053</v>
      </c>
      <c r="K84" s="105" t="n">
        <f aca="false">(K65+K74)*K36</f>
        <v>0.0370570655084129</v>
      </c>
      <c r="L84" s="105" t="n">
        <f aca="false">(L65+L74)*L36</f>
        <v>0.0351367699211113</v>
      </c>
      <c r="M84" s="105" t="n">
        <f aca="false">(M65+M74)*M36</f>
        <v>0.0334355042902192</v>
      </c>
      <c r="N84" s="105" t="n">
        <f aca="false">(N65+N74)*N36</f>
        <v>0.0318089213774573</v>
      </c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3"/>
      <c r="BG84" s="103"/>
      <c r="BH84" s="103"/>
      <c r="BI84" s="103"/>
      <c r="BJ84" s="103"/>
      <c r="BK84" s="103"/>
      <c r="BL84" s="103"/>
      <c r="BM84" s="103"/>
      <c r="BN84" s="103"/>
      <c r="BO84" s="103"/>
      <c r="BP84" s="103"/>
      <c r="BQ84" s="103"/>
      <c r="BR84" s="103"/>
      <c r="BS84" s="103"/>
      <c r="BT84" s="103"/>
      <c r="BU84" s="103"/>
      <c r="BV84" s="103"/>
      <c r="BW84" s="103"/>
      <c r="BX84" s="103"/>
      <c r="BY84" s="103"/>
      <c r="BZ84" s="103"/>
      <c r="CA84" s="103"/>
      <c r="CB84" s="103"/>
      <c r="CC84" s="103"/>
      <c r="CD84" s="103"/>
      <c r="CE84" s="103"/>
      <c r="CF84" s="103"/>
      <c r="CG84" s="103"/>
      <c r="CH84" s="103"/>
      <c r="CI84" s="103"/>
      <c r="CJ84" s="103"/>
      <c r="CK84" s="103"/>
      <c r="CL84" s="103"/>
      <c r="CM84" s="103"/>
      <c r="CN84" s="103"/>
      <c r="CO84" s="103"/>
      <c r="CP84" s="103"/>
      <c r="CQ84" s="103"/>
      <c r="CR84" s="103"/>
      <c r="CS84" s="103"/>
      <c r="CT84" s="103"/>
      <c r="CU84" s="103"/>
      <c r="CV84" s="103"/>
      <c r="CW84" s="103"/>
      <c r="CX84" s="103"/>
      <c r="CY84" s="103"/>
      <c r="CZ84" s="103"/>
      <c r="DA84" s="103"/>
      <c r="DB84" s="103"/>
      <c r="DC84" s="103"/>
      <c r="DD84" s="103"/>
      <c r="DE84" s="103"/>
      <c r="DF84" s="103"/>
      <c r="DG84" s="103"/>
      <c r="DH84" s="103"/>
      <c r="DI84" s="103"/>
      <c r="DJ84" s="103"/>
      <c r="DK84" s="103"/>
      <c r="DL84" s="103"/>
      <c r="DM84" s="103"/>
      <c r="DN84" s="103"/>
      <c r="DO84" s="103"/>
      <c r="DP84" s="103"/>
      <c r="DQ84" s="103"/>
      <c r="DR84" s="103"/>
      <c r="DS84" s="103"/>
      <c r="DT84" s="103"/>
      <c r="DU84" s="103"/>
      <c r="DV84" s="103"/>
      <c r="DW84" s="103"/>
      <c r="DX84" s="103"/>
      <c r="DY84" s="103"/>
      <c r="DZ84" s="103"/>
      <c r="EA84" s="103"/>
      <c r="EB84" s="103"/>
      <c r="EC84" s="103"/>
      <c r="ED84" s="103"/>
      <c r="EE84" s="103"/>
      <c r="EF84" s="103"/>
      <c r="EG84" s="103"/>
      <c r="EH84" s="103"/>
      <c r="EI84" s="103"/>
      <c r="EJ84" s="103"/>
      <c r="EK84" s="103"/>
      <c r="EL84" s="103"/>
      <c r="EM84" s="103"/>
      <c r="EN84" s="103"/>
      <c r="EO84" s="103"/>
      <c r="EP84" s="103"/>
      <c r="EQ84" s="103"/>
      <c r="ER84" s="103"/>
      <c r="ES84" s="103"/>
      <c r="ET84" s="103"/>
      <c r="EU84" s="103"/>
      <c r="EV84" s="103"/>
      <c r="EW84" s="103"/>
      <c r="EX84" s="103"/>
      <c r="EY84" s="103"/>
      <c r="EZ84" s="103"/>
      <c r="FA84" s="103"/>
      <c r="FB84" s="103"/>
      <c r="FC84" s="103"/>
      <c r="FD84" s="103"/>
      <c r="FE84" s="103"/>
      <c r="FF84" s="103"/>
      <c r="FG84" s="103"/>
      <c r="FH84" s="103"/>
      <c r="FI84" s="103"/>
      <c r="FJ84" s="103"/>
      <c r="FK84" s="103"/>
      <c r="FL84" s="103"/>
      <c r="FM84" s="103"/>
      <c r="FN84" s="103"/>
      <c r="FO84" s="103"/>
      <c r="FP84" s="103"/>
      <c r="FQ84" s="103"/>
      <c r="FR84" s="103"/>
      <c r="FS84" s="103"/>
      <c r="FT84" s="103"/>
      <c r="FU84" s="103"/>
      <c r="FV84" s="103"/>
      <c r="FW84" s="103"/>
      <c r="FX84" s="103"/>
      <c r="FY84" s="103"/>
      <c r="FZ84" s="103"/>
      <c r="GA84" s="103"/>
      <c r="GB84" s="103"/>
      <c r="GC84" s="103"/>
      <c r="GD84" s="103"/>
      <c r="GE84" s="103"/>
      <c r="GF84" s="103"/>
      <c r="GG84" s="103"/>
      <c r="GH84" s="103"/>
      <c r="GI84" s="103"/>
      <c r="GJ84" s="103"/>
      <c r="GK84" s="103"/>
      <c r="GL84" s="103"/>
      <c r="GM84" s="103"/>
      <c r="GN84" s="103"/>
      <c r="GO84" s="103"/>
      <c r="GP84" s="103"/>
      <c r="GQ84" s="103"/>
      <c r="GR84" s="103"/>
      <c r="GS84" s="103"/>
      <c r="GT84" s="103"/>
      <c r="GU84" s="103"/>
      <c r="GV84" s="103"/>
      <c r="GW84" s="103"/>
      <c r="GX84" s="103"/>
      <c r="GY84" s="103"/>
      <c r="GZ84" s="103"/>
      <c r="HA84" s="103"/>
      <c r="HB84" s="103"/>
      <c r="HC84" s="103"/>
      <c r="HD84" s="103"/>
      <c r="HE84" s="103"/>
      <c r="HF84" s="103"/>
      <c r="HG84" s="103"/>
      <c r="HH84" s="103"/>
      <c r="HI84" s="103"/>
      <c r="HJ84" s="103"/>
      <c r="HK84" s="103"/>
      <c r="HL84" s="103"/>
      <c r="HM84" s="103"/>
      <c r="HN84" s="103"/>
      <c r="HO84" s="103"/>
      <c r="HP84" s="103"/>
      <c r="HQ84" s="103"/>
      <c r="HR84" s="103"/>
      <c r="HS84" s="103"/>
      <c r="HT84" s="103"/>
      <c r="HU84" s="103"/>
      <c r="HV84" s="103"/>
      <c r="HW84" s="103"/>
      <c r="HX84" s="103"/>
      <c r="HY84" s="103"/>
      <c r="HZ84" s="103"/>
      <c r="IA84" s="103"/>
      <c r="IB84" s="103"/>
      <c r="IC84" s="103"/>
      <c r="ID84" s="103"/>
      <c r="IE84" s="103"/>
      <c r="IF84" s="103"/>
      <c r="IG84" s="103"/>
      <c r="IH84" s="103"/>
      <c r="II84" s="103"/>
      <c r="IJ84" s="103"/>
      <c r="IK84" s="103"/>
      <c r="IL84" s="103"/>
      <c r="IM84" s="103"/>
      <c r="IN84" s="103"/>
      <c r="IO84" s="103"/>
      <c r="IP84" s="103"/>
      <c r="IQ84" s="103"/>
      <c r="IR84" s="103"/>
      <c r="IS84" s="103"/>
      <c r="IT84" s="103"/>
      <c r="IU84" s="103"/>
      <c r="IV84" s="103"/>
      <c r="IW84" s="103"/>
    </row>
    <row r="85" customFormat="false" ht="12.75" hidden="false" customHeight="false" outlineLevel="0" collapsed="false">
      <c r="A85" s="103"/>
      <c r="B85" s="77" t="s">
        <v>96</v>
      </c>
      <c r="C85" s="103"/>
      <c r="D85" s="104"/>
      <c r="E85" s="105" t="n">
        <f aca="false">(E66+E75)*E37</f>
        <v>0.0423450369036295</v>
      </c>
      <c r="F85" s="105" t="n">
        <f aca="false">(F66+F75)*F37</f>
        <v>0.0312022781991634</v>
      </c>
      <c r="G85" s="105" t="n">
        <f aca="false">(G66+G75)*G37</f>
        <v>0.0271930736042672</v>
      </c>
      <c r="H85" s="105" t="n">
        <f aca="false">(H66+H75)*H37</f>
        <v>0.0246701639400176</v>
      </c>
      <c r="I85" s="105" t="n">
        <f aca="false">(I66+I75)*I37</f>
        <v>0.0225839104523916</v>
      </c>
      <c r="J85" s="105" t="n">
        <f aca="false">(J66+J75)*J37</f>
        <v>0.020669771624345</v>
      </c>
      <c r="K85" s="105" t="n">
        <f aca="false">(K66+K75)*K37</f>
        <v>0.0191454914881002</v>
      </c>
      <c r="L85" s="105" t="n">
        <f aca="false">(L66+L75)*L37</f>
        <v>0.0180019428690049</v>
      </c>
      <c r="M85" s="105" t="n">
        <f aca="false">(M66+M75)*M37</f>
        <v>0.0170032050408576</v>
      </c>
      <c r="N85" s="105" t="n">
        <f aca="false">(N66+N75)*N37</f>
        <v>0.0160595358735463</v>
      </c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3"/>
      <c r="BW85" s="103"/>
      <c r="BX85" s="103"/>
      <c r="BY85" s="103"/>
      <c r="BZ85" s="103"/>
      <c r="CA85" s="103"/>
      <c r="CB85" s="103"/>
      <c r="CC85" s="103"/>
      <c r="CD85" s="103"/>
      <c r="CE85" s="103"/>
      <c r="CF85" s="103"/>
      <c r="CG85" s="103"/>
      <c r="CH85" s="103"/>
      <c r="CI85" s="103"/>
      <c r="CJ85" s="103"/>
      <c r="CK85" s="103"/>
      <c r="CL85" s="103"/>
      <c r="CM85" s="103"/>
      <c r="CN85" s="103"/>
      <c r="CO85" s="103"/>
      <c r="CP85" s="103"/>
      <c r="CQ85" s="103"/>
      <c r="CR85" s="103"/>
      <c r="CS85" s="103"/>
      <c r="CT85" s="103"/>
      <c r="CU85" s="103"/>
      <c r="CV85" s="103"/>
      <c r="CW85" s="103"/>
      <c r="CX85" s="103"/>
      <c r="CY85" s="103"/>
      <c r="CZ85" s="103"/>
      <c r="DA85" s="103"/>
      <c r="DB85" s="103"/>
      <c r="DC85" s="103"/>
      <c r="DD85" s="103"/>
      <c r="DE85" s="103"/>
      <c r="DF85" s="103"/>
      <c r="DG85" s="103"/>
      <c r="DH85" s="103"/>
      <c r="DI85" s="103"/>
      <c r="DJ85" s="103"/>
      <c r="DK85" s="103"/>
      <c r="DL85" s="103"/>
      <c r="DM85" s="103"/>
      <c r="DN85" s="103"/>
      <c r="DO85" s="103"/>
      <c r="DP85" s="103"/>
      <c r="DQ85" s="103"/>
      <c r="DR85" s="103"/>
      <c r="DS85" s="103"/>
      <c r="DT85" s="103"/>
      <c r="DU85" s="103"/>
      <c r="DV85" s="103"/>
      <c r="DW85" s="103"/>
      <c r="DX85" s="103"/>
      <c r="DY85" s="103"/>
      <c r="DZ85" s="103"/>
      <c r="EA85" s="103"/>
      <c r="EB85" s="103"/>
      <c r="EC85" s="103"/>
      <c r="ED85" s="103"/>
      <c r="EE85" s="103"/>
      <c r="EF85" s="103"/>
      <c r="EG85" s="103"/>
      <c r="EH85" s="103"/>
      <c r="EI85" s="103"/>
      <c r="EJ85" s="103"/>
      <c r="EK85" s="103"/>
      <c r="EL85" s="103"/>
      <c r="EM85" s="103"/>
      <c r="EN85" s="103"/>
      <c r="EO85" s="103"/>
      <c r="EP85" s="103"/>
      <c r="EQ85" s="103"/>
      <c r="ER85" s="103"/>
      <c r="ES85" s="103"/>
      <c r="ET85" s="103"/>
      <c r="EU85" s="103"/>
      <c r="EV85" s="103"/>
      <c r="EW85" s="103"/>
      <c r="EX85" s="103"/>
      <c r="EY85" s="103"/>
      <c r="EZ85" s="103"/>
      <c r="FA85" s="103"/>
      <c r="FB85" s="103"/>
      <c r="FC85" s="103"/>
      <c r="FD85" s="103"/>
      <c r="FE85" s="103"/>
      <c r="FF85" s="103"/>
      <c r="FG85" s="103"/>
      <c r="FH85" s="103"/>
      <c r="FI85" s="103"/>
      <c r="FJ85" s="103"/>
      <c r="FK85" s="103"/>
      <c r="FL85" s="103"/>
      <c r="FM85" s="103"/>
      <c r="FN85" s="103"/>
      <c r="FO85" s="103"/>
      <c r="FP85" s="103"/>
      <c r="FQ85" s="103"/>
      <c r="FR85" s="103"/>
      <c r="FS85" s="103"/>
      <c r="FT85" s="103"/>
      <c r="FU85" s="103"/>
      <c r="FV85" s="103"/>
      <c r="FW85" s="103"/>
      <c r="FX85" s="103"/>
      <c r="FY85" s="103"/>
      <c r="FZ85" s="103"/>
      <c r="GA85" s="103"/>
      <c r="GB85" s="103"/>
      <c r="GC85" s="103"/>
      <c r="GD85" s="103"/>
      <c r="GE85" s="103"/>
      <c r="GF85" s="103"/>
      <c r="GG85" s="103"/>
      <c r="GH85" s="103"/>
      <c r="GI85" s="103"/>
      <c r="GJ85" s="103"/>
      <c r="GK85" s="103"/>
      <c r="GL85" s="103"/>
      <c r="GM85" s="103"/>
      <c r="GN85" s="103"/>
      <c r="GO85" s="103"/>
      <c r="GP85" s="103"/>
      <c r="GQ85" s="103"/>
      <c r="GR85" s="103"/>
      <c r="GS85" s="103"/>
      <c r="GT85" s="103"/>
      <c r="GU85" s="103"/>
      <c r="GV85" s="103"/>
      <c r="GW85" s="103"/>
      <c r="GX85" s="103"/>
      <c r="GY85" s="103"/>
      <c r="GZ85" s="103"/>
      <c r="HA85" s="103"/>
      <c r="HB85" s="103"/>
      <c r="HC85" s="103"/>
      <c r="HD85" s="103"/>
      <c r="HE85" s="103"/>
      <c r="HF85" s="103"/>
      <c r="HG85" s="103"/>
      <c r="HH85" s="103"/>
      <c r="HI85" s="103"/>
      <c r="HJ85" s="103"/>
      <c r="HK85" s="103"/>
      <c r="HL85" s="103"/>
      <c r="HM85" s="103"/>
      <c r="HN85" s="103"/>
      <c r="HO85" s="103"/>
      <c r="HP85" s="103"/>
      <c r="HQ85" s="103"/>
      <c r="HR85" s="103"/>
      <c r="HS85" s="103"/>
      <c r="HT85" s="103"/>
      <c r="HU85" s="103"/>
      <c r="HV85" s="103"/>
      <c r="HW85" s="103"/>
      <c r="HX85" s="103"/>
      <c r="HY85" s="103"/>
      <c r="HZ85" s="103"/>
      <c r="IA85" s="103"/>
      <c r="IB85" s="103"/>
      <c r="IC85" s="103"/>
      <c r="ID85" s="103"/>
      <c r="IE85" s="103"/>
      <c r="IF85" s="103"/>
      <c r="IG85" s="103"/>
      <c r="IH85" s="103"/>
      <c r="II85" s="103"/>
      <c r="IJ85" s="103"/>
      <c r="IK85" s="103"/>
      <c r="IL85" s="103"/>
      <c r="IM85" s="103"/>
      <c r="IN85" s="103"/>
      <c r="IO85" s="103"/>
      <c r="IP85" s="103"/>
      <c r="IQ85" s="103"/>
      <c r="IR85" s="103"/>
      <c r="IS85" s="103"/>
      <c r="IT85" s="103"/>
      <c r="IU85" s="103"/>
      <c r="IV85" s="103"/>
      <c r="IW85" s="103"/>
    </row>
    <row r="86" customFormat="false" ht="12.75" hidden="false" customHeight="false" outlineLevel="0" collapsed="false">
      <c r="A86" s="103"/>
      <c r="B86" s="77" t="s">
        <v>97</v>
      </c>
      <c r="C86" s="103"/>
      <c r="D86" s="104"/>
      <c r="E86" s="105" t="n">
        <f aca="false">(E67+E76)*E38</f>
        <v>0.0366448829378386</v>
      </c>
      <c r="F86" s="105" t="n">
        <f aca="false">(F67+F76)*F38</f>
        <v>0.0270020742833315</v>
      </c>
      <c r="G86" s="105" t="n">
        <f aca="false">(G67+G76)*G38</f>
        <v>0.0235325571026481</v>
      </c>
      <c r="H86" s="105" t="n">
        <f aca="false">(H67+H76)*H38</f>
        <v>0.0213492615839885</v>
      </c>
      <c r="I86" s="105" t="n">
        <f aca="false">(I67+I76)*I38</f>
        <v>0.0195438430409205</v>
      </c>
      <c r="J86" s="105" t="n">
        <f aca="false">(J67+J76)*J38</f>
        <v>0.0178873704431949</v>
      </c>
      <c r="K86" s="105" t="n">
        <f aca="false">(K67+K76)*K38</f>
        <v>0.0165682768435298</v>
      </c>
      <c r="L86" s="105" t="n">
        <f aca="false">(L67+L76)*L38</f>
        <v>0.0155786636953385</v>
      </c>
      <c r="M86" s="105" t="n">
        <f aca="false">(M67+M76)*M38</f>
        <v>0.0147143680547103</v>
      </c>
      <c r="N86" s="105" t="n">
        <f aca="false">(N67+N76)*N38</f>
        <v>0.0138977281673282</v>
      </c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3"/>
      <c r="BW86" s="103"/>
      <c r="BX86" s="103"/>
      <c r="BY86" s="103"/>
      <c r="BZ86" s="103"/>
      <c r="CA86" s="103"/>
      <c r="CB86" s="103"/>
      <c r="CC86" s="103"/>
      <c r="CD86" s="103"/>
      <c r="CE86" s="103"/>
      <c r="CF86" s="103"/>
      <c r="CG86" s="103"/>
      <c r="CH86" s="103"/>
      <c r="CI86" s="103"/>
      <c r="CJ86" s="103"/>
      <c r="CK86" s="103"/>
      <c r="CL86" s="103"/>
      <c r="CM86" s="103"/>
      <c r="CN86" s="103"/>
      <c r="CO86" s="103"/>
      <c r="CP86" s="103"/>
      <c r="CQ86" s="103"/>
      <c r="CR86" s="103"/>
      <c r="CS86" s="103"/>
      <c r="CT86" s="103"/>
      <c r="CU86" s="103"/>
      <c r="CV86" s="103"/>
      <c r="CW86" s="103"/>
      <c r="CX86" s="103"/>
      <c r="CY86" s="103"/>
      <c r="CZ86" s="103"/>
      <c r="DA86" s="103"/>
      <c r="DB86" s="103"/>
      <c r="DC86" s="103"/>
      <c r="DD86" s="103"/>
      <c r="DE86" s="103"/>
      <c r="DF86" s="103"/>
      <c r="DG86" s="103"/>
      <c r="DH86" s="103"/>
      <c r="DI86" s="103"/>
      <c r="DJ86" s="103"/>
      <c r="DK86" s="103"/>
      <c r="DL86" s="103"/>
      <c r="DM86" s="103"/>
      <c r="DN86" s="103"/>
      <c r="DO86" s="103"/>
      <c r="DP86" s="103"/>
      <c r="DQ86" s="103"/>
      <c r="DR86" s="103"/>
      <c r="DS86" s="103"/>
      <c r="DT86" s="103"/>
      <c r="DU86" s="103"/>
      <c r="DV86" s="103"/>
      <c r="DW86" s="103"/>
      <c r="DX86" s="103"/>
      <c r="DY86" s="103"/>
      <c r="DZ86" s="103"/>
      <c r="EA86" s="103"/>
      <c r="EB86" s="103"/>
      <c r="EC86" s="103"/>
      <c r="ED86" s="103"/>
      <c r="EE86" s="103"/>
      <c r="EF86" s="103"/>
      <c r="EG86" s="103"/>
      <c r="EH86" s="103"/>
      <c r="EI86" s="103"/>
      <c r="EJ86" s="103"/>
      <c r="EK86" s="103"/>
      <c r="EL86" s="103"/>
      <c r="EM86" s="103"/>
      <c r="EN86" s="103"/>
      <c r="EO86" s="103"/>
      <c r="EP86" s="103"/>
      <c r="EQ86" s="103"/>
      <c r="ER86" s="103"/>
      <c r="ES86" s="103"/>
      <c r="ET86" s="103"/>
      <c r="EU86" s="103"/>
      <c r="EV86" s="103"/>
      <c r="EW86" s="103"/>
      <c r="EX86" s="103"/>
      <c r="EY86" s="103"/>
      <c r="EZ86" s="103"/>
      <c r="FA86" s="103"/>
      <c r="FB86" s="103"/>
      <c r="FC86" s="103"/>
      <c r="FD86" s="103"/>
      <c r="FE86" s="103"/>
      <c r="FF86" s="103"/>
      <c r="FG86" s="103"/>
      <c r="FH86" s="103"/>
      <c r="FI86" s="103"/>
      <c r="FJ86" s="103"/>
      <c r="FK86" s="103"/>
      <c r="FL86" s="103"/>
      <c r="FM86" s="103"/>
      <c r="FN86" s="103"/>
      <c r="FO86" s="103"/>
      <c r="FP86" s="103"/>
      <c r="FQ86" s="103"/>
      <c r="FR86" s="103"/>
      <c r="FS86" s="103"/>
      <c r="FT86" s="103"/>
      <c r="FU86" s="103"/>
      <c r="FV86" s="103"/>
      <c r="FW86" s="103"/>
      <c r="FX86" s="103"/>
      <c r="FY86" s="103"/>
      <c r="FZ86" s="103"/>
      <c r="GA86" s="103"/>
      <c r="GB86" s="103"/>
      <c r="GC86" s="103"/>
      <c r="GD86" s="103"/>
      <c r="GE86" s="103"/>
      <c r="GF86" s="103"/>
      <c r="GG86" s="103"/>
      <c r="GH86" s="103"/>
      <c r="GI86" s="103"/>
      <c r="GJ86" s="103"/>
      <c r="GK86" s="103"/>
      <c r="GL86" s="103"/>
      <c r="GM86" s="103"/>
      <c r="GN86" s="103"/>
      <c r="GO86" s="103"/>
      <c r="GP86" s="103"/>
      <c r="GQ86" s="103"/>
      <c r="GR86" s="103"/>
      <c r="GS86" s="103"/>
      <c r="GT86" s="103"/>
      <c r="GU86" s="103"/>
      <c r="GV86" s="103"/>
      <c r="GW86" s="103"/>
      <c r="GX86" s="103"/>
      <c r="GY86" s="103"/>
      <c r="GZ86" s="103"/>
      <c r="HA86" s="103"/>
      <c r="HB86" s="103"/>
      <c r="HC86" s="103"/>
      <c r="HD86" s="103"/>
      <c r="HE86" s="103"/>
      <c r="HF86" s="103"/>
      <c r="HG86" s="103"/>
      <c r="HH86" s="103"/>
      <c r="HI86" s="103"/>
      <c r="HJ86" s="103"/>
      <c r="HK86" s="103"/>
      <c r="HL86" s="103"/>
      <c r="HM86" s="103"/>
      <c r="HN86" s="103"/>
      <c r="HO86" s="103"/>
      <c r="HP86" s="103"/>
      <c r="HQ86" s="103"/>
      <c r="HR86" s="103"/>
      <c r="HS86" s="103"/>
      <c r="HT86" s="103"/>
      <c r="HU86" s="103"/>
      <c r="HV86" s="103"/>
      <c r="HW86" s="103"/>
      <c r="HX86" s="103"/>
      <c r="HY86" s="103"/>
      <c r="HZ86" s="103"/>
      <c r="IA86" s="103"/>
      <c r="IB86" s="103"/>
      <c r="IC86" s="103"/>
      <c r="ID86" s="103"/>
      <c r="IE86" s="103"/>
      <c r="IF86" s="103"/>
      <c r="IG86" s="103"/>
      <c r="IH86" s="103"/>
      <c r="II86" s="103"/>
      <c r="IJ86" s="103"/>
      <c r="IK86" s="103"/>
      <c r="IL86" s="103"/>
      <c r="IM86" s="103"/>
      <c r="IN86" s="103"/>
      <c r="IO86" s="103"/>
      <c r="IP86" s="103"/>
      <c r="IQ86" s="103"/>
      <c r="IR86" s="103"/>
      <c r="IS86" s="103"/>
      <c r="IT86" s="103"/>
      <c r="IU86" s="103"/>
      <c r="IV86" s="103"/>
      <c r="IW86" s="103"/>
    </row>
    <row r="87" customFormat="false" ht="12.75" hidden="false" customHeight="false" outlineLevel="0" collapsed="false">
      <c r="A87" s="103"/>
      <c r="B87" s="77" t="s">
        <v>98</v>
      </c>
      <c r="C87" s="103"/>
      <c r="D87" s="104"/>
      <c r="E87" s="105" t="n">
        <f aca="false">(E68+E77)*E39</f>
        <v>0.12156920111803</v>
      </c>
      <c r="F87" s="105" t="n">
        <f aca="false">(F68+F77)*F39</f>
        <v>0.089579235516257</v>
      </c>
      <c r="G87" s="105" t="n">
        <f aca="false">(G68+G77)*G39</f>
        <v>0.0780691310185446</v>
      </c>
      <c r="H87" s="105" t="n">
        <f aca="false">(H68+H77)*H39</f>
        <v>0.0708260599338787</v>
      </c>
      <c r="I87" s="105" t="n">
        <f aca="false">(I68+I77)*I39</f>
        <v>0.0648365936736981</v>
      </c>
      <c r="J87" s="105" t="n">
        <f aca="false">(J68+J77)*J39</f>
        <v>0.0593412547822898</v>
      </c>
      <c r="K87" s="105" t="n">
        <f aca="false">(K68+K77)*K39</f>
        <v>0.0549651688937576</v>
      </c>
      <c r="L87" s="105" t="n">
        <f aca="false">(L68+L77)*L39</f>
        <v>0.0516821326224836</v>
      </c>
      <c r="M87" s="105" t="n">
        <f aca="false">(M68+M77)*M39</f>
        <v>0.0488148365053366</v>
      </c>
      <c r="N87" s="105" t="n">
        <f aca="false">(N68+N77)*N39</f>
        <v>0.0461056380920528</v>
      </c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03"/>
      <c r="BM87" s="103"/>
      <c r="BN87" s="103"/>
      <c r="BO87" s="103"/>
      <c r="BP87" s="103"/>
      <c r="BQ87" s="103"/>
      <c r="BR87" s="103"/>
      <c r="BS87" s="103"/>
      <c r="BT87" s="103"/>
      <c r="BU87" s="103"/>
      <c r="BV87" s="103"/>
      <c r="BW87" s="103"/>
      <c r="BX87" s="103"/>
      <c r="BY87" s="103"/>
      <c r="BZ87" s="103"/>
      <c r="CA87" s="103"/>
      <c r="CB87" s="103"/>
      <c r="CC87" s="103"/>
      <c r="CD87" s="103"/>
      <c r="CE87" s="103"/>
      <c r="CF87" s="103"/>
      <c r="CG87" s="103"/>
      <c r="CH87" s="103"/>
      <c r="CI87" s="103"/>
      <c r="CJ87" s="103"/>
      <c r="CK87" s="103"/>
      <c r="CL87" s="103"/>
      <c r="CM87" s="103"/>
      <c r="CN87" s="103"/>
      <c r="CO87" s="103"/>
      <c r="CP87" s="103"/>
      <c r="CQ87" s="103"/>
      <c r="CR87" s="103"/>
      <c r="CS87" s="103"/>
      <c r="CT87" s="103"/>
      <c r="CU87" s="103"/>
      <c r="CV87" s="103"/>
      <c r="CW87" s="103"/>
      <c r="CX87" s="103"/>
      <c r="CY87" s="103"/>
      <c r="CZ87" s="103"/>
      <c r="DA87" s="103"/>
      <c r="DB87" s="103"/>
      <c r="DC87" s="103"/>
      <c r="DD87" s="103"/>
      <c r="DE87" s="103"/>
      <c r="DF87" s="103"/>
      <c r="DG87" s="103"/>
      <c r="DH87" s="103"/>
      <c r="DI87" s="103"/>
      <c r="DJ87" s="103"/>
      <c r="DK87" s="103"/>
      <c r="DL87" s="103"/>
      <c r="DM87" s="103"/>
      <c r="DN87" s="103"/>
      <c r="DO87" s="103"/>
      <c r="DP87" s="103"/>
      <c r="DQ87" s="103"/>
      <c r="DR87" s="103"/>
      <c r="DS87" s="103"/>
      <c r="DT87" s="103"/>
      <c r="DU87" s="103"/>
      <c r="DV87" s="103"/>
      <c r="DW87" s="103"/>
      <c r="DX87" s="103"/>
      <c r="DY87" s="103"/>
      <c r="DZ87" s="103"/>
      <c r="EA87" s="103"/>
      <c r="EB87" s="103"/>
      <c r="EC87" s="103"/>
      <c r="ED87" s="103"/>
      <c r="EE87" s="103"/>
      <c r="EF87" s="103"/>
      <c r="EG87" s="103"/>
      <c r="EH87" s="103"/>
      <c r="EI87" s="103"/>
      <c r="EJ87" s="103"/>
      <c r="EK87" s="103"/>
      <c r="EL87" s="103"/>
      <c r="EM87" s="103"/>
      <c r="EN87" s="103"/>
      <c r="EO87" s="103"/>
      <c r="EP87" s="103"/>
      <c r="EQ87" s="103"/>
      <c r="ER87" s="103"/>
      <c r="ES87" s="103"/>
      <c r="ET87" s="103"/>
      <c r="EU87" s="103"/>
      <c r="EV87" s="103"/>
      <c r="EW87" s="103"/>
      <c r="EX87" s="103"/>
      <c r="EY87" s="103"/>
      <c r="EZ87" s="103"/>
      <c r="FA87" s="103"/>
      <c r="FB87" s="103"/>
      <c r="FC87" s="103"/>
      <c r="FD87" s="103"/>
      <c r="FE87" s="103"/>
      <c r="FF87" s="103"/>
      <c r="FG87" s="103"/>
      <c r="FH87" s="103"/>
      <c r="FI87" s="103"/>
      <c r="FJ87" s="103"/>
      <c r="FK87" s="103"/>
      <c r="FL87" s="103"/>
      <c r="FM87" s="103"/>
      <c r="FN87" s="103"/>
      <c r="FO87" s="103"/>
      <c r="FP87" s="103"/>
      <c r="FQ87" s="103"/>
      <c r="FR87" s="103"/>
      <c r="FS87" s="103"/>
      <c r="FT87" s="103"/>
      <c r="FU87" s="103"/>
      <c r="FV87" s="103"/>
      <c r="FW87" s="103"/>
      <c r="FX87" s="103"/>
      <c r="FY87" s="103"/>
      <c r="FZ87" s="103"/>
      <c r="GA87" s="103"/>
      <c r="GB87" s="103"/>
      <c r="GC87" s="103"/>
      <c r="GD87" s="103"/>
      <c r="GE87" s="103"/>
      <c r="GF87" s="103"/>
      <c r="GG87" s="103"/>
      <c r="GH87" s="103"/>
      <c r="GI87" s="103"/>
      <c r="GJ87" s="103"/>
      <c r="GK87" s="103"/>
      <c r="GL87" s="103"/>
      <c r="GM87" s="103"/>
      <c r="GN87" s="103"/>
      <c r="GO87" s="103"/>
      <c r="GP87" s="103"/>
      <c r="GQ87" s="103"/>
      <c r="GR87" s="103"/>
      <c r="GS87" s="103"/>
      <c r="GT87" s="103"/>
      <c r="GU87" s="103"/>
      <c r="GV87" s="103"/>
      <c r="GW87" s="103"/>
      <c r="GX87" s="103"/>
      <c r="GY87" s="103"/>
      <c r="GZ87" s="103"/>
      <c r="HA87" s="103"/>
      <c r="HB87" s="103"/>
      <c r="HC87" s="103"/>
      <c r="HD87" s="103"/>
      <c r="HE87" s="103"/>
      <c r="HF87" s="103"/>
      <c r="HG87" s="103"/>
      <c r="HH87" s="103"/>
      <c r="HI87" s="103"/>
      <c r="HJ87" s="103"/>
      <c r="HK87" s="103"/>
      <c r="HL87" s="103"/>
      <c r="HM87" s="103"/>
      <c r="HN87" s="103"/>
      <c r="HO87" s="103"/>
      <c r="HP87" s="103"/>
      <c r="HQ87" s="103"/>
      <c r="HR87" s="103"/>
      <c r="HS87" s="103"/>
      <c r="HT87" s="103"/>
      <c r="HU87" s="103"/>
      <c r="HV87" s="103"/>
      <c r="HW87" s="103"/>
      <c r="HX87" s="103"/>
      <c r="HY87" s="103"/>
      <c r="HZ87" s="103"/>
      <c r="IA87" s="103"/>
      <c r="IB87" s="103"/>
      <c r="IC87" s="103"/>
      <c r="ID87" s="103"/>
      <c r="IE87" s="103"/>
      <c r="IF87" s="103"/>
      <c r="IG87" s="103"/>
      <c r="IH87" s="103"/>
      <c r="II87" s="103"/>
      <c r="IJ87" s="103"/>
      <c r="IK87" s="103"/>
      <c r="IL87" s="103"/>
      <c r="IM87" s="103"/>
      <c r="IN87" s="103"/>
      <c r="IO87" s="103"/>
      <c r="IP87" s="103"/>
      <c r="IQ87" s="103"/>
      <c r="IR87" s="103"/>
      <c r="IS87" s="103"/>
      <c r="IT87" s="103"/>
      <c r="IU87" s="103"/>
      <c r="IV87" s="103"/>
      <c r="IW87" s="103"/>
    </row>
    <row r="88" customFormat="false" ht="12.75" hidden="false" customHeight="false" outlineLevel="0" collapsed="false">
      <c r="A88" s="103"/>
      <c r="B88" s="91" t="s">
        <v>102</v>
      </c>
      <c r="C88" s="103"/>
      <c r="D88" s="104"/>
      <c r="E88" s="105" t="n">
        <f aca="false">SUM(E81:E87)</f>
        <v>0.58676044935763</v>
      </c>
      <c r="F88" s="105" t="n">
        <f aca="false">SUM(F81:F87)</f>
        <v>0.412976303865288</v>
      </c>
      <c r="G88" s="105" t="n">
        <f aca="false">SUM(G81:G87)</f>
        <v>0.346688204055047</v>
      </c>
      <c r="H88" s="105" t="n">
        <f aca="false">SUM(H81:H87)</f>
        <v>0.318202033031696</v>
      </c>
      <c r="I88" s="105" t="n">
        <f aca="false">SUM(I81:I87)</f>
        <v>0.295242182871857</v>
      </c>
      <c r="J88" s="105" t="n">
        <f aca="false">SUM(J81:J87)</f>
        <v>0.273980016446372</v>
      </c>
      <c r="K88" s="105" t="n">
        <f aca="false">SUM(K81:K87)</f>
        <v>0.249228619016797</v>
      </c>
      <c r="L88" s="105" t="n">
        <f aca="false">SUM(L81:L87)</f>
        <v>0.236035986778094</v>
      </c>
      <c r="M88" s="105" t="n">
        <f aca="false">SUM(M81:M87)</f>
        <v>0.224618585131143</v>
      </c>
      <c r="N88" s="105" t="n">
        <f aca="false">SUM(N81:N87)</f>
        <v>0.214153555378734</v>
      </c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03"/>
      <c r="BO88" s="103"/>
      <c r="BP88" s="103"/>
      <c r="BQ88" s="103"/>
      <c r="BR88" s="103"/>
      <c r="BS88" s="103"/>
      <c r="BT88" s="103"/>
      <c r="BU88" s="103"/>
      <c r="BV88" s="103"/>
      <c r="BW88" s="103"/>
      <c r="BX88" s="103"/>
      <c r="BY88" s="103"/>
      <c r="BZ88" s="103"/>
      <c r="CA88" s="103"/>
      <c r="CB88" s="103"/>
      <c r="CC88" s="103"/>
      <c r="CD88" s="103"/>
      <c r="CE88" s="103"/>
      <c r="CF88" s="103"/>
      <c r="CG88" s="103"/>
      <c r="CH88" s="103"/>
      <c r="CI88" s="103"/>
      <c r="CJ88" s="103"/>
      <c r="CK88" s="103"/>
      <c r="CL88" s="103"/>
      <c r="CM88" s="103"/>
      <c r="CN88" s="103"/>
      <c r="CO88" s="103"/>
      <c r="CP88" s="103"/>
      <c r="CQ88" s="103"/>
      <c r="CR88" s="103"/>
      <c r="CS88" s="103"/>
      <c r="CT88" s="103"/>
      <c r="CU88" s="103"/>
      <c r="CV88" s="103"/>
      <c r="CW88" s="103"/>
      <c r="CX88" s="103"/>
      <c r="CY88" s="103"/>
      <c r="CZ88" s="103"/>
      <c r="DA88" s="103"/>
      <c r="DB88" s="103"/>
      <c r="DC88" s="103"/>
      <c r="DD88" s="103"/>
      <c r="DE88" s="103"/>
      <c r="DF88" s="103"/>
      <c r="DG88" s="103"/>
      <c r="DH88" s="103"/>
      <c r="DI88" s="103"/>
      <c r="DJ88" s="103"/>
      <c r="DK88" s="103"/>
      <c r="DL88" s="103"/>
      <c r="DM88" s="103"/>
      <c r="DN88" s="103"/>
      <c r="DO88" s="103"/>
      <c r="DP88" s="103"/>
      <c r="DQ88" s="103"/>
      <c r="DR88" s="103"/>
      <c r="DS88" s="103"/>
      <c r="DT88" s="103"/>
      <c r="DU88" s="103"/>
      <c r="DV88" s="103"/>
      <c r="DW88" s="103"/>
      <c r="DX88" s="103"/>
      <c r="DY88" s="103"/>
      <c r="DZ88" s="103"/>
      <c r="EA88" s="103"/>
      <c r="EB88" s="103"/>
      <c r="EC88" s="103"/>
      <c r="ED88" s="103"/>
      <c r="EE88" s="103"/>
      <c r="EF88" s="103"/>
      <c r="EG88" s="103"/>
      <c r="EH88" s="103"/>
      <c r="EI88" s="103"/>
      <c r="EJ88" s="103"/>
      <c r="EK88" s="103"/>
      <c r="EL88" s="103"/>
      <c r="EM88" s="103"/>
      <c r="EN88" s="103"/>
      <c r="EO88" s="103"/>
      <c r="EP88" s="103"/>
      <c r="EQ88" s="103"/>
      <c r="ER88" s="103"/>
      <c r="ES88" s="103"/>
      <c r="ET88" s="103"/>
      <c r="EU88" s="103"/>
      <c r="EV88" s="103"/>
      <c r="EW88" s="103"/>
      <c r="EX88" s="103"/>
      <c r="EY88" s="103"/>
      <c r="EZ88" s="103"/>
      <c r="FA88" s="103"/>
      <c r="FB88" s="103"/>
      <c r="FC88" s="103"/>
      <c r="FD88" s="103"/>
      <c r="FE88" s="103"/>
      <c r="FF88" s="103"/>
      <c r="FG88" s="103"/>
      <c r="FH88" s="103"/>
      <c r="FI88" s="103"/>
      <c r="FJ88" s="103"/>
      <c r="FK88" s="103"/>
      <c r="FL88" s="103"/>
      <c r="FM88" s="103"/>
      <c r="FN88" s="103"/>
      <c r="FO88" s="103"/>
      <c r="FP88" s="103"/>
      <c r="FQ88" s="103"/>
      <c r="FR88" s="103"/>
      <c r="FS88" s="103"/>
      <c r="FT88" s="103"/>
      <c r="FU88" s="103"/>
      <c r="FV88" s="103"/>
      <c r="FW88" s="103"/>
      <c r="FX88" s="103"/>
      <c r="FY88" s="103"/>
      <c r="FZ88" s="103"/>
      <c r="GA88" s="103"/>
      <c r="GB88" s="103"/>
      <c r="GC88" s="103"/>
      <c r="GD88" s="103"/>
      <c r="GE88" s="103"/>
      <c r="GF88" s="103"/>
      <c r="GG88" s="103"/>
      <c r="GH88" s="103"/>
      <c r="GI88" s="103"/>
      <c r="GJ88" s="103"/>
      <c r="GK88" s="103"/>
      <c r="GL88" s="103"/>
      <c r="GM88" s="103"/>
      <c r="GN88" s="103"/>
      <c r="GO88" s="103"/>
      <c r="GP88" s="103"/>
      <c r="GQ88" s="103"/>
      <c r="GR88" s="103"/>
      <c r="GS88" s="103"/>
      <c r="GT88" s="103"/>
      <c r="GU88" s="103"/>
      <c r="GV88" s="103"/>
      <c r="GW88" s="103"/>
      <c r="GX88" s="103"/>
      <c r="GY88" s="103"/>
      <c r="GZ88" s="103"/>
      <c r="HA88" s="103"/>
      <c r="HB88" s="103"/>
      <c r="HC88" s="103"/>
      <c r="HD88" s="103"/>
      <c r="HE88" s="103"/>
      <c r="HF88" s="103"/>
      <c r="HG88" s="103"/>
      <c r="HH88" s="103"/>
      <c r="HI88" s="103"/>
      <c r="HJ88" s="103"/>
      <c r="HK88" s="103"/>
      <c r="HL88" s="103"/>
      <c r="HM88" s="103"/>
      <c r="HN88" s="103"/>
      <c r="HO88" s="103"/>
      <c r="HP88" s="103"/>
      <c r="HQ88" s="103"/>
      <c r="HR88" s="103"/>
      <c r="HS88" s="103"/>
      <c r="HT88" s="103"/>
      <c r="HU88" s="103"/>
      <c r="HV88" s="103"/>
      <c r="HW88" s="103"/>
      <c r="HX88" s="103"/>
      <c r="HY88" s="103"/>
      <c r="HZ88" s="103"/>
      <c r="IA88" s="103"/>
      <c r="IB88" s="103"/>
      <c r="IC88" s="103"/>
      <c r="ID88" s="103"/>
      <c r="IE88" s="103"/>
      <c r="IF88" s="103"/>
      <c r="IG88" s="103"/>
      <c r="IH88" s="103"/>
      <c r="II88" s="103"/>
      <c r="IJ88" s="103"/>
      <c r="IK88" s="103"/>
      <c r="IL88" s="103"/>
      <c r="IM88" s="103"/>
      <c r="IN88" s="103"/>
      <c r="IO88" s="103"/>
      <c r="IP88" s="103"/>
      <c r="IQ88" s="103"/>
      <c r="IR88" s="103"/>
      <c r="IS88" s="103"/>
      <c r="IT88" s="103"/>
      <c r="IU88" s="103"/>
      <c r="IV88" s="103"/>
      <c r="IW88" s="103"/>
    </row>
    <row r="89" customFormat="false" ht="12.75" hidden="false" customHeight="false" outlineLevel="0" collapsed="false">
      <c r="A89" s="103"/>
      <c r="C89" s="103"/>
      <c r="D89" s="104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  <c r="IR89" s="103"/>
      <c r="IS89" s="103"/>
      <c r="IT89" s="103"/>
      <c r="IU89" s="103"/>
      <c r="IV89" s="103"/>
      <c r="IW89" s="103"/>
    </row>
    <row r="90" customFormat="false" ht="12.75" hidden="false" customHeight="false" outlineLevel="0" collapsed="false">
      <c r="D90" s="83"/>
      <c r="E90" s="92"/>
      <c r="F90" s="92"/>
      <c r="G90" s="92"/>
      <c r="H90" s="92"/>
      <c r="I90" s="92"/>
      <c r="J90" s="92"/>
      <c r="K90" s="92"/>
      <c r="L90" s="92"/>
      <c r="M90" s="92"/>
      <c r="N90" s="92"/>
    </row>
    <row r="91" customFormat="false" ht="12.75" hidden="false" customHeight="false" outlineLevel="0" collapsed="false">
      <c r="A91" s="108"/>
      <c r="B91" s="109"/>
      <c r="C91" s="109"/>
      <c r="D91" s="109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09"/>
      <c r="BR91" s="109"/>
      <c r="BS91" s="109"/>
      <c r="BT91" s="109"/>
      <c r="BU91" s="109"/>
      <c r="BV91" s="109"/>
      <c r="BW91" s="109"/>
      <c r="BX91" s="109"/>
      <c r="BY91" s="109"/>
      <c r="BZ91" s="109"/>
      <c r="CA91" s="109"/>
      <c r="CB91" s="109"/>
      <c r="CC91" s="109"/>
      <c r="CD91" s="109"/>
      <c r="CE91" s="109"/>
      <c r="CF91" s="109"/>
      <c r="CG91" s="109"/>
      <c r="CH91" s="109"/>
      <c r="CI91" s="109"/>
      <c r="CJ91" s="109"/>
      <c r="CK91" s="109"/>
      <c r="CL91" s="109"/>
      <c r="CM91" s="109"/>
      <c r="CN91" s="109"/>
      <c r="CO91" s="109"/>
      <c r="CP91" s="109"/>
      <c r="CQ91" s="109"/>
      <c r="CR91" s="109"/>
      <c r="CS91" s="109"/>
      <c r="CT91" s="109"/>
      <c r="CU91" s="109"/>
      <c r="CV91" s="109"/>
      <c r="CW91" s="109"/>
      <c r="CX91" s="109"/>
      <c r="CY91" s="109"/>
      <c r="CZ91" s="109"/>
      <c r="DA91" s="109"/>
      <c r="DB91" s="109"/>
      <c r="DC91" s="109"/>
      <c r="DD91" s="109"/>
      <c r="DE91" s="109"/>
      <c r="DF91" s="109"/>
      <c r="DG91" s="109"/>
      <c r="DH91" s="109"/>
      <c r="DI91" s="109"/>
      <c r="DJ91" s="109"/>
      <c r="DK91" s="109"/>
      <c r="DL91" s="109"/>
      <c r="DM91" s="109"/>
      <c r="DN91" s="109"/>
      <c r="DO91" s="109"/>
      <c r="DP91" s="109"/>
      <c r="DQ91" s="109"/>
      <c r="DR91" s="109"/>
      <c r="DS91" s="109"/>
      <c r="DT91" s="109"/>
      <c r="DU91" s="109"/>
      <c r="DV91" s="109"/>
      <c r="DW91" s="109"/>
      <c r="DX91" s="109"/>
      <c r="DY91" s="109"/>
      <c r="DZ91" s="109"/>
      <c r="EA91" s="109"/>
      <c r="EB91" s="109"/>
      <c r="EC91" s="109"/>
      <c r="ED91" s="109"/>
      <c r="EE91" s="109"/>
      <c r="EF91" s="109"/>
      <c r="EG91" s="109"/>
      <c r="EH91" s="109"/>
      <c r="EI91" s="109"/>
      <c r="EJ91" s="109"/>
      <c r="EK91" s="109"/>
      <c r="EL91" s="109"/>
      <c r="EM91" s="109"/>
      <c r="EN91" s="109"/>
      <c r="EO91" s="109"/>
      <c r="EP91" s="109"/>
      <c r="EQ91" s="109"/>
      <c r="ER91" s="109"/>
      <c r="ES91" s="109"/>
      <c r="ET91" s="109"/>
      <c r="EU91" s="109"/>
      <c r="EV91" s="109"/>
      <c r="EW91" s="109"/>
      <c r="EX91" s="109"/>
      <c r="EY91" s="109"/>
      <c r="EZ91" s="109"/>
      <c r="FA91" s="109"/>
      <c r="FB91" s="109"/>
      <c r="FC91" s="109"/>
      <c r="FD91" s="109"/>
      <c r="FE91" s="109"/>
      <c r="FF91" s="109"/>
      <c r="FG91" s="109"/>
      <c r="FH91" s="109"/>
      <c r="FI91" s="109"/>
      <c r="FJ91" s="109"/>
      <c r="FK91" s="109"/>
      <c r="FL91" s="109"/>
      <c r="FM91" s="109"/>
      <c r="FN91" s="109"/>
      <c r="FO91" s="109"/>
      <c r="FP91" s="109"/>
      <c r="FQ91" s="109"/>
      <c r="FR91" s="109"/>
      <c r="FS91" s="109"/>
      <c r="FT91" s="109"/>
      <c r="FU91" s="109"/>
      <c r="FV91" s="109"/>
      <c r="FW91" s="109"/>
      <c r="FX91" s="109"/>
      <c r="FY91" s="109"/>
      <c r="FZ91" s="109"/>
      <c r="GA91" s="109"/>
      <c r="GB91" s="109"/>
      <c r="GC91" s="109"/>
      <c r="GD91" s="109"/>
      <c r="GE91" s="109"/>
      <c r="GF91" s="109"/>
      <c r="GG91" s="109"/>
      <c r="GH91" s="109"/>
      <c r="GI91" s="109"/>
      <c r="GJ91" s="109"/>
      <c r="GK91" s="109"/>
      <c r="GL91" s="109"/>
      <c r="GM91" s="109"/>
      <c r="GN91" s="109"/>
      <c r="GO91" s="109"/>
      <c r="GP91" s="109"/>
      <c r="GQ91" s="109"/>
      <c r="GR91" s="109"/>
      <c r="GS91" s="109"/>
      <c r="GT91" s="109"/>
      <c r="GU91" s="109"/>
      <c r="GV91" s="109"/>
      <c r="GW91" s="109"/>
      <c r="GX91" s="109"/>
      <c r="GY91" s="109"/>
      <c r="GZ91" s="109"/>
      <c r="HA91" s="109"/>
      <c r="HB91" s="109"/>
      <c r="HC91" s="109"/>
      <c r="HD91" s="109"/>
      <c r="HE91" s="109"/>
      <c r="HF91" s="109"/>
      <c r="HG91" s="109"/>
      <c r="HH91" s="109"/>
      <c r="HI91" s="109"/>
      <c r="HJ91" s="109"/>
      <c r="HK91" s="109"/>
      <c r="HL91" s="109"/>
      <c r="HM91" s="109"/>
      <c r="HN91" s="109"/>
      <c r="HO91" s="109"/>
      <c r="HP91" s="109"/>
      <c r="HQ91" s="109"/>
      <c r="HR91" s="109"/>
      <c r="HS91" s="109"/>
      <c r="HT91" s="109"/>
      <c r="HU91" s="109"/>
      <c r="HV91" s="109"/>
      <c r="HW91" s="109"/>
      <c r="HX91" s="109"/>
      <c r="HY91" s="109"/>
      <c r="HZ91" s="109"/>
      <c r="IA91" s="109"/>
      <c r="IB91" s="109"/>
      <c r="IC91" s="109"/>
      <c r="ID91" s="109"/>
      <c r="IE91" s="109"/>
      <c r="IF91" s="109"/>
      <c r="IG91" s="109"/>
      <c r="IH91" s="109"/>
      <c r="II91" s="109"/>
      <c r="IJ91" s="109"/>
      <c r="IK91" s="109"/>
      <c r="IL91" s="109"/>
      <c r="IM91" s="109"/>
      <c r="IN91" s="109"/>
      <c r="IO91" s="109"/>
      <c r="IP91" s="109"/>
      <c r="IQ91" s="109"/>
      <c r="IR91" s="109"/>
      <c r="IS91" s="109"/>
      <c r="IT91" s="109"/>
      <c r="IU91" s="109"/>
      <c r="IV91" s="109"/>
      <c r="IW91" s="109"/>
    </row>
    <row r="92" customFormat="false" ht="12.75" hidden="false" customHeight="false" outlineLevel="0" collapsed="false">
      <c r="A92" s="109"/>
      <c r="B92" s="109"/>
      <c r="C92" s="108"/>
      <c r="D92" s="111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  <c r="BA92" s="109"/>
      <c r="BB92" s="109"/>
      <c r="BC92" s="109"/>
      <c r="BD92" s="109"/>
      <c r="BE92" s="109"/>
      <c r="BF92" s="109"/>
      <c r="BG92" s="109"/>
      <c r="BH92" s="109"/>
      <c r="BI92" s="109"/>
      <c r="BJ92" s="109"/>
      <c r="BK92" s="109"/>
      <c r="BL92" s="109"/>
      <c r="BM92" s="109"/>
      <c r="BN92" s="109"/>
      <c r="BO92" s="109"/>
      <c r="BP92" s="109"/>
      <c r="BQ92" s="109"/>
      <c r="BR92" s="109"/>
      <c r="BS92" s="109"/>
      <c r="BT92" s="109"/>
      <c r="BU92" s="109"/>
      <c r="BV92" s="109"/>
      <c r="BW92" s="109"/>
      <c r="BX92" s="109"/>
      <c r="BY92" s="109"/>
      <c r="BZ92" s="109"/>
      <c r="CA92" s="109"/>
      <c r="CB92" s="109"/>
      <c r="CC92" s="109"/>
      <c r="CD92" s="109"/>
      <c r="CE92" s="109"/>
      <c r="CF92" s="109"/>
      <c r="CG92" s="109"/>
      <c r="CH92" s="109"/>
      <c r="CI92" s="109"/>
      <c r="CJ92" s="109"/>
      <c r="CK92" s="109"/>
      <c r="CL92" s="109"/>
      <c r="CM92" s="109"/>
      <c r="CN92" s="109"/>
      <c r="CO92" s="109"/>
      <c r="CP92" s="109"/>
      <c r="CQ92" s="109"/>
      <c r="CR92" s="109"/>
      <c r="CS92" s="109"/>
      <c r="CT92" s="109"/>
      <c r="CU92" s="109"/>
      <c r="CV92" s="109"/>
      <c r="CW92" s="109"/>
      <c r="CX92" s="109"/>
      <c r="CY92" s="109"/>
      <c r="CZ92" s="109"/>
      <c r="DA92" s="109"/>
      <c r="DB92" s="109"/>
      <c r="DC92" s="109"/>
      <c r="DD92" s="109"/>
      <c r="DE92" s="109"/>
      <c r="DF92" s="109"/>
      <c r="DG92" s="109"/>
      <c r="DH92" s="109"/>
      <c r="DI92" s="109"/>
      <c r="DJ92" s="109"/>
      <c r="DK92" s="109"/>
      <c r="DL92" s="109"/>
      <c r="DM92" s="109"/>
      <c r="DN92" s="109"/>
      <c r="DO92" s="109"/>
      <c r="DP92" s="109"/>
      <c r="DQ92" s="109"/>
      <c r="DR92" s="109"/>
      <c r="DS92" s="109"/>
      <c r="DT92" s="109"/>
      <c r="DU92" s="109"/>
      <c r="DV92" s="109"/>
      <c r="DW92" s="109"/>
      <c r="DX92" s="109"/>
      <c r="DY92" s="109"/>
      <c r="DZ92" s="109"/>
      <c r="EA92" s="109"/>
      <c r="EB92" s="109"/>
      <c r="EC92" s="109"/>
      <c r="ED92" s="109"/>
      <c r="EE92" s="109"/>
      <c r="EF92" s="109"/>
      <c r="EG92" s="109"/>
      <c r="EH92" s="109"/>
      <c r="EI92" s="109"/>
      <c r="EJ92" s="109"/>
      <c r="EK92" s="109"/>
      <c r="EL92" s="109"/>
      <c r="EM92" s="109"/>
      <c r="EN92" s="109"/>
      <c r="EO92" s="109"/>
      <c r="EP92" s="109"/>
      <c r="EQ92" s="109"/>
      <c r="ER92" s="109"/>
      <c r="ES92" s="109"/>
      <c r="ET92" s="109"/>
      <c r="EU92" s="109"/>
      <c r="EV92" s="109"/>
      <c r="EW92" s="109"/>
      <c r="EX92" s="109"/>
      <c r="EY92" s="109"/>
      <c r="EZ92" s="109"/>
      <c r="FA92" s="109"/>
      <c r="FB92" s="109"/>
      <c r="FC92" s="109"/>
      <c r="FD92" s="109"/>
      <c r="FE92" s="109"/>
      <c r="FF92" s="109"/>
      <c r="FG92" s="109"/>
      <c r="FH92" s="109"/>
      <c r="FI92" s="109"/>
      <c r="FJ92" s="109"/>
      <c r="FK92" s="109"/>
      <c r="FL92" s="109"/>
      <c r="FM92" s="109"/>
      <c r="FN92" s="109"/>
      <c r="FO92" s="109"/>
      <c r="FP92" s="109"/>
      <c r="FQ92" s="109"/>
      <c r="FR92" s="109"/>
      <c r="FS92" s="109"/>
      <c r="FT92" s="109"/>
      <c r="FU92" s="109"/>
      <c r="FV92" s="109"/>
      <c r="FW92" s="109"/>
      <c r="FX92" s="109"/>
      <c r="FY92" s="109"/>
      <c r="FZ92" s="109"/>
      <c r="GA92" s="109"/>
      <c r="GB92" s="109"/>
      <c r="GC92" s="109"/>
      <c r="GD92" s="109"/>
      <c r="GE92" s="109"/>
      <c r="GF92" s="109"/>
      <c r="GG92" s="109"/>
      <c r="GH92" s="109"/>
      <c r="GI92" s="109"/>
      <c r="GJ92" s="109"/>
      <c r="GK92" s="109"/>
      <c r="GL92" s="109"/>
      <c r="GM92" s="109"/>
      <c r="GN92" s="109"/>
      <c r="GO92" s="109"/>
      <c r="GP92" s="109"/>
      <c r="GQ92" s="109"/>
      <c r="GR92" s="109"/>
      <c r="GS92" s="109"/>
      <c r="GT92" s="109"/>
      <c r="GU92" s="109"/>
      <c r="GV92" s="109"/>
      <c r="GW92" s="109"/>
      <c r="GX92" s="109"/>
      <c r="GY92" s="109"/>
      <c r="GZ92" s="109"/>
      <c r="HA92" s="109"/>
      <c r="HB92" s="109"/>
      <c r="HC92" s="109"/>
      <c r="HD92" s="109"/>
      <c r="HE92" s="109"/>
      <c r="HF92" s="109"/>
      <c r="HG92" s="109"/>
      <c r="HH92" s="109"/>
      <c r="HI92" s="109"/>
      <c r="HJ92" s="109"/>
      <c r="HK92" s="109"/>
      <c r="HL92" s="109"/>
      <c r="HM92" s="109"/>
      <c r="HN92" s="109"/>
      <c r="HO92" s="109"/>
      <c r="HP92" s="109"/>
      <c r="HQ92" s="109"/>
      <c r="HR92" s="109"/>
      <c r="HS92" s="109"/>
      <c r="HT92" s="109"/>
      <c r="HU92" s="109"/>
      <c r="HV92" s="109"/>
      <c r="HW92" s="109"/>
      <c r="HX92" s="109"/>
      <c r="HY92" s="109"/>
      <c r="HZ92" s="109"/>
      <c r="IA92" s="109"/>
      <c r="IB92" s="109"/>
      <c r="IC92" s="109"/>
      <c r="ID92" s="109"/>
      <c r="IE92" s="109"/>
      <c r="IF92" s="109"/>
      <c r="IG92" s="109"/>
      <c r="IH92" s="109"/>
      <c r="II92" s="109"/>
      <c r="IJ92" s="109"/>
      <c r="IK92" s="109"/>
      <c r="IL92" s="109"/>
      <c r="IM92" s="109"/>
      <c r="IN92" s="109"/>
      <c r="IO92" s="109"/>
      <c r="IP92" s="109"/>
      <c r="IQ92" s="109"/>
      <c r="IR92" s="109"/>
      <c r="IS92" s="109"/>
      <c r="IT92" s="109"/>
      <c r="IU92" s="109"/>
      <c r="IV92" s="109"/>
      <c r="IW92" s="109"/>
    </row>
    <row r="93" customFormat="false" ht="17.25" hidden="false" customHeight="true" outlineLevel="0" collapsed="false">
      <c r="E93" s="92"/>
      <c r="F93" s="92"/>
      <c r="G93" s="92"/>
      <c r="H93" s="92"/>
      <c r="I93" s="92"/>
      <c r="J93" s="92"/>
      <c r="K93" s="92"/>
      <c r="L93" s="92"/>
      <c r="M93" s="92"/>
      <c r="N93" s="92"/>
    </row>
    <row r="94" customFormat="false" ht="13.5" hidden="false" customHeight="false" outlineLevel="0" collapsed="false">
      <c r="A94" s="112" t="s">
        <v>113</v>
      </c>
      <c r="B94" s="112" t="s">
        <v>114</v>
      </c>
      <c r="C94" s="112"/>
      <c r="D94" s="112" t="s">
        <v>104</v>
      </c>
      <c r="E94" s="113" t="n">
        <f aca="false">E88</f>
        <v>0.58676044935763</v>
      </c>
      <c r="F94" s="113" t="n">
        <f aca="false">F88</f>
        <v>0.412976303865288</v>
      </c>
      <c r="G94" s="113" t="n">
        <f aca="false">G88</f>
        <v>0.346688204055047</v>
      </c>
      <c r="H94" s="113" t="n">
        <f aca="false">H88</f>
        <v>0.318202033031696</v>
      </c>
      <c r="I94" s="113" t="n">
        <f aca="false">I88</f>
        <v>0.295242182871857</v>
      </c>
      <c r="J94" s="113" t="n">
        <f aca="false">J88</f>
        <v>0.273980016446372</v>
      </c>
      <c r="K94" s="113" t="n">
        <f aca="false">K88</f>
        <v>0.249228619016797</v>
      </c>
      <c r="L94" s="113" t="n">
        <f aca="false">L88</f>
        <v>0.236035986778094</v>
      </c>
      <c r="M94" s="113" t="n">
        <f aca="false">M88</f>
        <v>0.224618585131143</v>
      </c>
      <c r="N94" s="113" t="n">
        <f aca="false">N88</f>
        <v>0.214153555378734</v>
      </c>
    </row>
    <row r="95" customFormat="false" ht="12.75" hidden="false" customHeight="false" outlineLevel="0" collapsed="false">
      <c r="B95" s="77" t="s">
        <v>115</v>
      </c>
      <c r="D95" s="91" t="s">
        <v>104</v>
      </c>
      <c r="E95" s="92" t="n">
        <f aca="false">-E51</f>
        <v>-0.545267073947148</v>
      </c>
      <c r="F95" s="92" t="n">
        <f aca="false">-F51</f>
        <v>-0.334182189261992</v>
      </c>
      <c r="G95" s="92" t="n">
        <f aca="false">-G51</f>
        <v>-0.2833485800505</v>
      </c>
      <c r="H95" s="92" t="n">
        <f aca="false">-H51</f>
        <v>-0.25569610007036</v>
      </c>
      <c r="I95" s="92" t="n">
        <f aca="false">-I51</f>
        <v>-0.238147582429031</v>
      </c>
      <c r="J95" s="92" t="n">
        <f aca="false">-J51</f>
        <v>-0.223240383802205</v>
      </c>
      <c r="K95" s="92" t="n">
        <f aca="false">-K51</f>
        <v>-0.210378152896234</v>
      </c>
      <c r="L95" s="92" t="n">
        <f aca="false">-L51</f>
        <v>-0.198804492114452</v>
      </c>
      <c r="M95" s="92" t="n">
        <f aca="false">-M51</f>
        <v>-0.189427940709637</v>
      </c>
      <c r="N95" s="92" t="n">
        <f aca="false">-N51</f>
        <v>-0.181388166401584</v>
      </c>
    </row>
    <row r="96" customFormat="false" ht="12.75" hidden="false" customHeight="false" outlineLevel="0" collapsed="false">
      <c r="B96" s="77" t="s">
        <v>116</v>
      </c>
      <c r="D96" s="91" t="s">
        <v>104</v>
      </c>
      <c r="E96" s="92" t="n">
        <f aca="false">SUM(E94:E95)</f>
        <v>0.041493375410482</v>
      </c>
      <c r="F96" s="92" t="n">
        <f aca="false">SUM(F94:F95)</f>
        <v>0.0787941146032957</v>
      </c>
      <c r="G96" s="92" t="n">
        <f aca="false">SUM(G94:G95)</f>
        <v>0.0633396240045473</v>
      </c>
      <c r="H96" s="92" t="n">
        <f aca="false">SUM(H94:H95)</f>
        <v>0.0625059329613361</v>
      </c>
      <c r="I96" s="92" t="n">
        <f aca="false">SUM(I94:I95)</f>
        <v>0.0570946004428256</v>
      </c>
      <c r="J96" s="92" t="n">
        <f aca="false">SUM(J94:J95)</f>
        <v>0.0507396326441675</v>
      </c>
      <c r="K96" s="92" t="n">
        <f aca="false">SUM(K94:K95)</f>
        <v>0.0388504661205631</v>
      </c>
      <c r="L96" s="92" t="n">
        <f aca="false">SUM(L94:L95)</f>
        <v>0.0372314946636422</v>
      </c>
      <c r="M96" s="92" t="n">
        <f aca="false">SUM(M94:M95)</f>
        <v>0.0351906444215056</v>
      </c>
      <c r="N96" s="92" t="n">
        <f aca="false">SUM(N94:N95)</f>
        <v>0.0327653889771504</v>
      </c>
    </row>
    <row r="97" customFormat="false" ht="12.75" hidden="false" customHeight="false" outlineLevel="0" collapsed="false">
      <c r="E97" s="92"/>
      <c r="F97" s="92"/>
      <c r="G97" s="92"/>
      <c r="H97" s="92"/>
      <c r="I97" s="92"/>
      <c r="J97" s="92"/>
      <c r="K97" s="92"/>
      <c r="L97" s="92"/>
      <c r="M97" s="92"/>
      <c r="N97" s="92"/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52" fitToWidth="1" fitToHeight="1" pageOrder="downThenOver" orientation="portrait" blackAndWhite="false" draft="false" cellComments="none" horizontalDpi="300" verticalDpi="300" copies="1"/>
  <headerFooter differentFirst="false" differentOddEven="false">
    <oddHeader>&amp;CSan Arroyo Plant Analysis</oddHeader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1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8.99"/>
    <col collapsed="false" customWidth="true" hidden="false" outlineLevel="0" max="4" min="4" style="0" width="12.82"/>
    <col collapsed="false" customWidth="true" hidden="false" outlineLevel="0" max="5" min="5" style="0" width="13.99"/>
    <col collapsed="false" customWidth="true" hidden="false" outlineLevel="0" max="6" min="6" style="0" width="13.66"/>
    <col collapsed="false" customWidth="true" hidden="false" outlineLevel="0" max="7" min="7" style="0" width="15.66"/>
    <col collapsed="false" customWidth="true" hidden="false" outlineLevel="0" max="8" min="8" style="0" width="14.15"/>
    <col collapsed="false" customWidth="true" hidden="false" outlineLevel="0" max="15" min="15" style="0" width="15.99"/>
  </cols>
  <sheetData>
    <row r="1" customFormat="false" ht="15.75" hidden="false" customHeight="false" outlineLevel="0" collapsed="false">
      <c r="A1" s="1" t="s">
        <v>117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2.75" hidden="false" customHeight="false" outlineLevel="0" collapsed="false">
      <c r="A2" s="114" t="s">
        <v>118</v>
      </c>
      <c r="E2" s="115" t="n">
        <f aca="false">Inputs!E39</f>
        <v>37256</v>
      </c>
      <c r="F2" s="116" t="n">
        <f aca="false">Inputs!F39</f>
        <v>37621</v>
      </c>
      <c r="G2" s="116" t="n">
        <f aca="false">Inputs!G39</f>
        <v>37986</v>
      </c>
      <c r="H2" s="116" t="n">
        <f aca="false">Inputs!H39</f>
        <v>38352</v>
      </c>
      <c r="I2" s="116" t="n">
        <f aca="false">Inputs!I39</f>
        <v>38717</v>
      </c>
      <c r="J2" s="116" t="n">
        <f aca="false">Inputs!J39</f>
        <v>39082</v>
      </c>
      <c r="K2" s="116" t="n">
        <f aca="false">Inputs!K39</f>
        <v>39447</v>
      </c>
      <c r="L2" s="116" t="n">
        <f aca="false">Inputs!L39</f>
        <v>39813</v>
      </c>
      <c r="M2" s="116" t="n">
        <f aca="false">Inputs!M39</f>
        <v>40178</v>
      </c>
      <c r="N2" s="117" t="n">
        <f aca="false">Inputs!N39</f>
        <v>40543</v>
      </c>
      <c r="O2" s="118" t="n">
        <f aca="false">EOMONTH(N2,12)</f>
        <v>40908</v>
      </c>
      <c r="P2" s="119"/>
      <c r="Q2" s="119"/>
      <c r="R2" s="119"/>
      <c r="S2" s="119"/>
      <c r="T2" s="119"/>
      <c r="U2" s="119"/>
      <c r="V2" s="119"/>
    </row>
    <row r="3" customFormat="false" ht="13.5" hidden="true" customHeight="false" outlineLevel="0" collapsed="false">
      <c r="A3" s="114"/>
      <c r="E3" s="120" t="n">
        <f aca="false">1/(1+Discount_Rate)^YEARFRAC(ValDate,E2,1)</f>
        <v>0.0362381334597127</v>
      </c>
      <c r="F3" s="120" t="n">
        <f aca="false">1/(1+Discount_Rate)^YEARFRAC(ValDate,F2,1)</f>
        <v>0.0416736522064175</v>
      </c>
      <c r="G3" s="120" t="n">
        <f aca="false">1/(1+Discount_Rate)^YEARFRAC(ValDate,G2,1)</f>
        <v>0.0479244484627077</v>
      </c>
      <c r="H3" s="120" t="n">
        <f aca="false">1/(1+Discount_Rate)^YEARFRAC(ValDate,H2,1)</f>
        <v>0.0551338916308623</v>
      </c>
      <c r="I3" s="120" t="n">
        <f aca="false">1/(1+Discount_Rate)^YEARFRAC(ValDate,I2,1)</f>
        <v>0.0633807802180943</v>
      </c>
      <c r="J3" s="120" t="n">
        <f aca="false">1/(1+Discount_Rate)^YEARFRAC(ValDate,J2,1)</f>
        <v>0.0728874781693505</v>
      </c>
      <c r="K3" s="120" t="n">
        <f aca="false">1/(1+Discount_Rate)^YEARFRAC(ValDate,K2,1)</f>
        <v>0.0838200672599362</v>
      </c>
      <c r="L3" s="120" t="n">
        <f aca="false">1/(1+Discount_Rate)^YEARFRAC(ValDate,L2,1)</f>
        <v>0.0964292853627086</v>
      </c>
      <c r="M3" s="120" t="n">
        <f aca="false">1/(1+Discount_Rate)^YEARFRAC(ValDate,M2,1)</f>
        <v>0.110853530707427</v>
      </c>
      <c r="N3" s="120" t="n">
        <f aca="false">1/(1+Discount_Rate)^YEARFRAC(ValDate,N2,1)</f>
        <v>0.127480654864932</v>
      </c>
      <c r="O3" s="120" t="n">
        <f aca="false">1/(1+Discount_Rate)^YEARFRAC(ValDate,O2,1)</f>
        <v>0.146601573103618</v>
      </c>
      <c r="P3" s="119"/>
      <c r="Q3" s="119"/>
      <c r="R3" s="119"/>
      <c r="S3" s="119"/>
      <c r="T3" s="119"/>
      <c r="U3" s="119"/>
      <c r="V3" s="119"/>
    </row>
    <row r="4" customFormat="false" ht="12.75" hidden="false" customHeight="false" outlineLevel="0" collapsed="false">
      <c r="A4" s="45" t="s">
        <v>119</v>
      </c>
    </row>
    <row r="5" customFormat="false" ht="12.75" hidden="false" customHeight="false" outlineLevel="0" collapsed="false">
      <c r="A5" s="121" t="str">
        <f aca="false">Inputs!A42</f>
        <v>Keep Dakota at 18MMcf/d</v>
      </c>
      <c r="E5" s="122" t="n">
        <f aca="false">Inputs!E42*Inputs!E$40*Inputs!E72</f>
        <v>0</v>
      </c>
      <c r="F5" s="122" t="n">
        <f aca="false">Inputs!F42*Inputs!F$40*Inputs!F72</f>
        <v>0</v>
      </c>
      <c r="G5" s="122" t="n">
        <f aca="false">Inputs!G42*Inputs!G$40*Inputs!G72</f>
        <v>0</v>
      </c>
      <c r="H5" s="122" t="n">
        <f aca="false">Inputs!H42*Inputs!H$40*Inputs!H72</f>
        <v>0</v>
      </c>
      <c r="I5" s="122" t="n">
        <f aca="false">Inputs!I42*Inputs!I$40*Inputs!I72</f>
        <v>0</v>
      </c>
      <c r="J5" s="122" t="n">
        <f aca="false">Inputs!J42*Inputs!J$40*Inputs!J72</f>
        <v>0</v>
      </c>
      <c r="K5" s="122" t="n">
        <f aca="false">Inputs!K42*Inputs!K$40*Inputs!K72</f>
        <v>0</v>
      </c>
      <c r="L5" s="122" t="n">
        <f aca="false">Inputs!L42*Inputs!L$40*Inputs!L72</f>
        <v>0</v>
      </c>
      <c r="M5" s="122" t="n">
        <f aca="false">Inputs!M42*Inputs!M$40*Inputs!M72</f>
        <v>0</v>
      </c>
      <c r="N5" s="122" t="n">
        <f aca="false">Inputs!N42*Inputs!N$40*Inputs!N72</f>
        <v>0</v>
      </c>
    </row>
    <row r="6" customFormat="false" ht="12.75" hidden="false" customHeight="false" outlineLevel="0" collapsed="false">
      <c r="A6" s="121" t="str">
        <f aca="false">Inputs!A43</f>
        <v>Beartooth</v>
      </c>
      <c r="E6" s="122" t="n">
        <f aca="false">Inputs!E43*Inputs!E$40*Inputs!E73</f>
        <v>22</v>
      </c>
      <c r="F6" s="122" t="n">
        <f aca="false">Inputs!F43*Inputs!F$40*Inputs!F73</f>
        <v>27.1734705314255</v>
      </c>
      <c r="G6" s="122" t="n">
        <f aca="false">Inputs!G43*Inputs!G$40*Inputs!G73</f>
        <v>25.287585641173</v>
      </c>
      <c r="H6" s="122" t="n">
        <f aca="false">Inputs!H43*Inputs!H$40*Inputs!H73</f>
        <v>23.5970571910922</v>
      </c>
      <c r="I6" s="122" t="n">
        <f aca="false">Inputs!I43*Inputs!I$40*Inputs!I73</f>
        <v>21.8993831356048</v>
      </c>
      <c r="J6" s="122" t="n">
        <f aca="false">Inputs!J43*Inputs!J$40*Inputs!J73</f>
        <v>20.379528845608</v>
      </c>
      <c r="K6" s="122" t="n">
        <f aca="false">Inputs!K43*Inputs!K$40*Inputs!K73</f>
        <v>18.9651550181666</v>
      </c>
      <c r="L6" s="122" t="n">
        <f aca="false">Inputs!L43*Inputs!L$40*Inputs!L73</f>
        <v>17.6972943938529</v>
      </c>
      <c r="M6" s="122" t="n">
        <f aca="false">Inputs!M43*Inputs!M$40*Inputs!M73</f>
        <v>16.4240747164387</v>
      </c>
      <c r="N6" s="122" t="n">
        <f aca="false">Inputs!N43*Inputs!N$40*Inputs!N73</f>
        <v>15.2842161066123</v>
      </c>
      <c r="O6" s="55"/>
    </row>
    <row r="7" customFormat="false" ht="12.75" hidden="false" customHeight="false" outlineLevel="0" collapsed="false">
      <c r="A7" s="121" t="str">
        <f aca="false">Inputs!A44</f>
        <v>Crescendo</v>
      </c>
      <c r="E7" s="122" t="n">
        <f aca="false">(Inputs!E44-'Gas Plant - Crescendo'!E$50/Inputs!$C44)*Inputs!E$40*Inputs!E74</f>
        <v>244.727732279613</v>
      </c>
      <c r="F7" s="122" t="n">
        <f aca="false">(Inputs!F44-'Gas Plant - Crescendo'!F$50/Inputs!$C44)*Inputs!F$40*Inputs!F74</f>
        <v>350.931824649217</v>
      </c>
      <c r="G7" s="122" t="n">
        <f aca="false">(Inputs!G44-'Gas Plant - Crescendo'!G$50/Inputs!$C44)*Inputs!G$40*Inputs!G74</f>
        <v>313.421768135437</v>
      </c>
      <c r="H7" s="122" t="n">
        <f aca="false">(Inputs!H44-'Gas Plant - Crescendo'!H$50/Inputs!$C44)*Inputs!H$40*Inputs!H74</f>
        <v>275.338824314155</v>
      </c>
      <c r="I7" s="122" t="n">
        <f aca="false">(Inputs!I44-'Gas Plant - Crescendo'!I$50/Inputs!$C44)*Inputs!I$40*Inputs!I74</f>
        <v>242.633503335712</v>
      </c>
      <c r="J7" s="122" t="n">
        <f aca="false">(Inputs!J44-'Gas Plant - Crescendo'!J$50/Inputs!$C44)*Inputs!J$40*Inputs!J74</f>
        <v>218.59359101578</v>
      </c>
      <c r="K7" s="122" t="n">
        <f aca="false">(Inputs!K44-'Gas Plant - Crescendo'!K$50/Inputs!$C44)*Inputs!K$40*Inputs!K74</f>
        <v>199.166694861237</v>
      </c>
      <c r="L7" s="122" t="n">
        <f aca="false">(Inputs!L44-'Gas Plant - Crescendo'!L$50/Inputs!$C44)*Inputs!L$40*Inputs!L74</f>
        <v>181.618340440166</v>
      </c>
      <c r="M7" s="122" t="n">
        <f aca="false">(Inputs!M44-'Gas Plant - Crescendo'!M$50/Inputs!$C44)*Inputs!M$40*Inputs!M74</f>
        <v>165.546132415909</v>
      </c>
      <c r="N7" s="122" t="n">
        <f aca="false">(Inputs!N44-'Gas Plant - Crescendo'!N$50/Inputs!$C44)*Inputs!N$40*Inputs!N74</f>
        <v>147.293469296041</v>
      </c>
      <c r="O7" s="55"/>
    </row>
    <row r="8" customFormat="false" ht="12.75" hidden="false" customHeight="false" outlineLevel="0" collapsed="false">
      <c r="A8" s="121" t="str">
        <f aca="false">Inputs!A45</f>
        <v>D&amp;G Roustabout</v>
      </c>
      <c r="E8" s="122" t="n">
        <f aca="false">(Inputs!E45-'Gas Plant - D&amp;G'!E$50/Inputs!$C45)*Inputs!E$40*Inputs!E75</f>
        <v>41.4119521524133</v>
      </c>
      <c r="F8" s="122" t="n">
        <f aca="false">(Inputs!F45-'Gas Plant - D&amp;G'!F$50/Inputs!$C45)*Inputs!F$40*Inputs!F75</f>
        <v>49.2147258778224</v>
      </c>
      <c r="G8" s="122" t="n">
        <f aca="false">(Inputs!G45-'Gas Plant - D&amp;G'!G$50/Inputs!$C45)*Inputs!G$40*Inputs!G75</f>
        <v>41.2331828720113</v>
      </c>
      <c r="H8" s="122" t="n">
        <f aca="false">(Inputs!H45-'Gas Plant - D&amp;G'!H$50/Inputs!$C45)*Inputs!H$40*Inputs!H75</f>
        <v>36.8682219678533</v>
      </c>
      <c r="I8" s="122" t="n">
        <f aca="false">(Inputs!I45-'Gas Plant - D&amp;G'!I$50/Inputs!$C45)*Inputs!I$40*Inputs!I75</f>
        <v>33.8376422462282</v>
      </c>
      <c r="J8" s="122" t="n">
        <f aca="false">(Inputs!J45-'Gas Plant - D&amp;G'!J$50/Inputs!$C45)*Inputs!J$40*Inputs!J75</f>
        <v>31.3430118415225</v>
      </c>
      <c r="K8" s="122" t="n">
        <f aca="false">(Inputs!K45-'Gas Plant - D&amp;G'!K$50/Inputs!$C45)*Inputs!K$40*Inputs!K75</f>
        <v>29.1865426544754</v>
      </c>
      <c r="L8" s="122" t="n">
        <f aca="false">(Inputs!L45-'Gas Plant - D&amp;G'!L$50/Inputs!$C45)*Inputs!L$40*Inputs!L75</f>
        <v>27.3281654511101</v>
      </c>
      <c r="M8" s="122" t="n">
        <f aca="false">(Inputs!M45-'Gas Plant - D&amp;G'!M$50/Inputs!$C45)*Inputs!M$40*Inputs!M75</f>
        <v>25.6598522280826</v>
      </c>
      <c r="N8" s="122" t="n">
        <f aca="false">(Inputs!N45-'Gas Plant - D&amp;G'!N$50/Inputs!$C45)*Inputs!N$40*Inputs!N75</f>
        <v>24.2791295549458</v>
      </c>
      <c r="O8" s="55"/>
    </row>
    <row r="9" customFormat="false" ht="12.75" hidden="false" customHeight="false" outlineLevel="0" collapsed="false">
      <c r="A9" s="121" t="str">
        <f aca="false">Inputs!A46</f>
        <v>Hallwood</v>
      </c>
      <c r="E9" s="122" t="n">
        <f aca="false">(Inputs!E46-'Gas Plant - Hallwood'!E$50/Inputs!$C46)*Inputs!E$40*Inputs!E76</f>
        <v>9.54244123646545</v>
      </c>
      <c r="F9" s="122" t="n">
        <f aca="false">(Inputs!F46-'Gas Plant - Hallwood'!F$50/Inputs!$C46)*Inputs!F$40*Inputs!F76</f>
        <v>11.9626025385056</v>
      </c>
      <c r="G9" s="122" t="n">
        <f aca="false">(Inputs!G46-'Gas Plant - Hallwood'!G$50/Inputs!$C46)*Inputs!G$40*Inputs!G76</f>
        <v>11.1798174019567</v>
      </c>
      <c r="H9" s="122" t="n">
        <f aca="false">(Inputs!H46-'Gas Plant - Hallwood'!H$50/Inputs!$C46)*Inputs!H$40*Inputs!H76</f>
        <v>10.4768799668189</v>
      </c>
      <c r="I9" s="122" t="n">
        <f aca="false">(Inputs!I46-'Gas Plant - Hallwood'!I$50/Inputs!$C46)*Inputs!I$40*Inputs!I76</f>
        <v>9.76456238115174</v>
      </c>
      <c r="J9" s="122" t="n">
        <f aca="false">(Inputs!J46-'Gas Plant - Hallwood'!J$50/Inputs!$C46)*Inputs!J$40*Inputs!J76</f>
        <v>9.12560825120662</v>
      </c>
      <c r="K9" s="122" t="n">
        <f aca="false">(Inputs!K46-'Gas Plant - Hallwood'!K$50/Inputs!$C46)*Inputs!K$40*Inputs!K76</f>
        <v>8.5284647384953</v>
      </c>
      <c r="L9" s="122" t="n">
        <f aca="false">(Inputs!L46-'Gas Plant - Hallwood'!L$50/Inputs!$C46)*Inputs!L$40*Inputs!L76</f>
        <v>7.99223262365843</v>
      </c>
      <c r="M9" s="122" t="n">
        <f aca="false">(Inputs!M46-'Gas Plant - Hallwood'!M$50/Inputs!$C46)*Inputs!M$40*Inputs!M76</f>
        <v>7.44884491046475</v>
      </c>
      <c r="N9" s="122" t="n">
        <f aca="false">(Inputs!N46-'Gas Plant - Hallwood'!N$50/Inputs!$C46)*Inputs!N$40*Inputs!N76</f>
        <v>6.96142212252198</v>
      </c>
      <c r="O9" s="55"/>
    </row>
    <row r="10" customFormat="false" ht="12.75" hidden="false" customHeight="false" outlineLevel="0" collapsed="false">
      <c r="A10" s="121" t="str">
        <f aca="false">Inputs!A47</f>
        <v>Lone Mountain/Premier</v>
      </c>
      <c r="E10" s="122" t="n">
        <f aca="false">Inputs!E47*Inputs!E$40*Inputs!E77</f>
        <v>275</v>
      </c>
      <c r="F10" s="122" t="n">
        <f aca="false">Inputs!F47*Inputs!F$40*Inputs!F77</f>
        <v>341.700965362047</v>
      </c>
      <c r="G10" s="122" t="n">
        <f aca="false">Inputs!G47*Inputs!G$40*Inputs!G77</f>
        <v>319.889177340698</v>
      </c>
      <c r="H10" s="122" t="n">
        <f aca="false">Inputs!H47*Inputs!H$40*Inputs!H77</f>
        <v>300.290165497952</v>
      </c>
      <c r="I10" s="122" t="n">
        <f aca="false">Inputs!I47*Inputs!I$40*Inputs!I77</f>
        <v>280.353659670435</v>
      </c>
      <c r="J10" s="122" t="n">
        <f aca="false">Inputs!J47*Inputs!J$40*Inputs!J77</f>
        <v>262.4578524717</v>
      </c>
      <c r="K10" s="122" t="n">
        <f aca="false">Inputs!K47*Inputs!K$40*Inputs!K77</f>
        <v>245.704387825834</v>
      </c>
      <c r="L10" s="122" t="n">
        <f aca="false">Inputs!L47*Inputs!L$40*Inputs!L77</f>
        <v>230.650539343538</v>
      </c>
      <c r="M10" s="122" t="n">
        <f aca="false">Inputs!M47*Inputs!M$40*Inputs!M77</f>
        <v>215.337464357824</v>
      </c>
      <c r="N10" s="122" t="n">
        <f aca="false">Inputs!N47*Inputs!N$40*Inputs!N77</f>
        <v>201.591834108723</v>
      </c>
      <c r="O10" s="55"/>
    </row>
    <row r="11" customFormat="false" ht="12.75" hidden="false" customHeight="false" outlineLevel="0" collapsed="false">
      <c r="A11" s="121" t="str">
        <f aca="false">Inputs!A48</f>
        <v>National Fuels</v>
      </c>
      <c r="E11" s="122" t="n">
        <f aca="false">Inputs!E48*Inputs!E$40*Inputs!E78*Inputs!$C48</f>
        <v>256.18725</v>
      </c>
      <c r="F11" s="122" t="n">
        <f aca="false">Inputs!F48*Inputs!F$40*Inputs!F78*Inputs!$C48</f>
        <v>301.957615123182</v>
      </c>
      <c r="G11" s="122" t="n">
        <f aca="false">Inputs!G48*Inputs!G$40*Inputs!G78*Inputs!$C48</f>
        <v>253.40673057394</v>
      </c>
      <c r="H11" s="122" t="n">
        <f aca="false">Inputs!H48*Inputs!H$40*Inputs!H78*Inputs!$C48</f>
        <v>226.957139173951</v>
      </c>
      <c r="I11" s="122" t="n">
        <f aca="false">Inputs!I48*Inputs!I$40*Inputs!I78*Inputs!$C48</f>
        <v>208.646987582759</v>
      </c>
      <c r="J11" s="122" t="n">
        <f aca="false">Inputs!J48*Inputs!J$40*Inputs!J78*Inputs!$C48</f>
        <v>193.58563192521</v>
      </c>
      <c r="K11" s="122" t="n">
        <f aca="false">Inputs!K48*Inputs!K$40*Inputs!K78*Inputs!$C48</f>
        <v>180.565766585821</v>
      </c>
      <c r="L11" s="122" t="n">
        <f aca="false">Inputs!L48*Inputs!L$40*Inputs!L78*Inputs!$C48</f>
        <v>169.349379942776</v>
      </c>
      <c r="M11" s="122" t="n">
        <f aca="false">Inputs!M48*Inputs!M$40*Inputs!M78*Inputs!$C48</f>
        <v>159.275014358643</v>
      </c>
      <c r="N11" s="122" t="n">
        <f aca="false">Inputs!N48*Inputs!N$40*Inputs!N78*Inputs!$C48</f>
        <v>150.954819721967</v>
      </c>
      <c r="O11" s="55"/>
    </row>
    <row r="12" customFormat="false" ht="12.75" hidden="false" customHeight="false" outlineLevel="0" collapsed="false">
      <c r="A12" s="121" t="str">
        <f aca="false">Inputs!A49</f>
        <v>Northstar</v>
      </c>
      <c r="E12" s="122" t="n">
        <f aca="false">Inputs!E49*Inputs!E$40*Inputs!E79*Inputs!$C49</f>
        <v>43.3125</v>
      </c>
      <c r="F12" s="122" t="n">
        <f aca="false">Inputs!F49*Inputs!F$40*Inputs!F79*Inputs!$C49</f>
        <v>53.3102229470229</v>
      </c>
      <c r="G12" s="122" t="n">
        <f aca="false">Inputs!G49*Inputs!G$40*Inputs!G79*Inputs!$C49</f>
        <v>49.4364839427926</v>
      </c>
      <c r="H12" s="122" t="n">
        <f aca="false">Inputs!H49*Inputs!H$40*Inputs!H79*Inputs!$C49</f>
        <v>45.9698272912853</v>
      </c>
      <c r="I12" s="122" t="n">
        <f aca="false">Inputs!I49*Inputs!I$40*Inputs!I79*Inputs!$C49</f>
        <v>42.5129975146943</v>
      </c>
      <c r="J12" s="122" t="n">
        <f aca="false">Inputs!J49*Inputs!J$40*Inputs!J79*Inputs!$C49</f>
        <v>39.4238291046677</v>
      </c>
      <c r="K12" s="122" t="n">
        <f aca="false">Inputs!K49*Inputs!K$40*Inputs!K79*Inputs!$C49</f>
        <v>36.5591323156368</v>
      </c>
      <c r="L12" s="122" t="n">
        <f aca="false">Inputs!L49*Inputs!L$40*Inputs!L79*Inputs!$C49</f>
        <v>33.9954799458202</v>
      </c>
      <c r="M12" s="122" t="n">
        <f aca="false">Inputs!M49*Inputs!M$40*Inputs!M79*Inputs!$C49</f>
        <v>31.4390947194505</v>
      </c>
      <c r="N12" s="122" t="n">
        <f aca="false">Inputs!N49*Inputs!N$40*Inputs!N79*Inputs!$C49</f>
        <v>29.1546014132894</v>
      </c>
      <c r="O12" s="55"/>
    </row>
    <row r="13" customFormat="false" ht="12.75" hidden="false" customHeight="false" outlineLevel="0" collapsed="false">
      <c r="A13" s="121" t="str">
        <f aca="false">Inputs!A50</f>
        <v>Tom Brown</v>
      </c>
      <c r="E13" s="122" t="n">
        <f aca="false">(Inputs!E50-'Gas Plant - Tom Brown'!E$50/Inputs!$C50)*Inputs!E$40*Inputs!E80</f>
        <v>93.64402428807</v>
      </c>
      <c r="F13" s="122" t="n">
        <f aca="false">(Inputs!F50-'Gas Plant - Tom Brown'!F$50/Inputs!$C50)*Inputs!F$40*Inputs!F80</f>
        <v>117.40646603223</v>
      </c>
      <c r="G13" s="122" t="n">
        <f aca="false">(Inputs!G50-'Gas Plant - Tom Brown'!G$50/Inputs!$C50)*Inputs!G$40*Inputs!G80</f>
        <v>109.747473147778</v>
      </c>
      <c r="H13" s="122" t="n">
        <f aca="false">(Inputs!H50-'Gas Plant - Tom Brown'!H$50/Inputs!$C50)*Inputs!H$40*Inputs!H80</f>
        <v>102.869176819311</v>
      </c>
      <c r="I13" s="122" t="n">
        <f aca="false">(Inputs!I50-'Gas Plant - Tom Brown'!I$50/Inputs!$C50)*Inputs!I$40*Inputs!I80</f>
        <v>95.8957935753439</v>
      </c>
      <c r="J13" s="122" t="n">
        <f aca="false">(Inputs!J50-'Gas Plant - Tom Brown'!J$50/Inputs!$C50)*Inputs!J$40*Inputs!J80</f>
        <v>89.6400461240854</v>
      </c>
      <c r="K13" s="122" t="n">
        <f aca="false">(Inputs!K50-'Gas Plant - Tom Brown'!K$50/Inputs!$C50)*Inputs!K$40*Inputs!K80</f>
        <v>83.7923914026001</v>
      </c>
      <c r="L13" s="122" t="n">
        <f aca="false">(Inputs!L50-'Gas Plant - Tom Brown'!L$50/Inputs!$C50)*Inputs!L$40*Inputs!L80</f>
        <v>78.5407998934096</v>
      </c>
      <c r="M13" s="122" t="n">
        <f aca="false">(Inputs!M50-'Gas Plant - Tom Brown'!M$50/Inputs!$C50)*Inputs!M$40*Inputs!M80</f>
        <v>73.2166093547168</v>
      </c>
      <c r="N13" s="122" t="n">
        <f aca="false">(Inputs!N50-'Gas Plant - Tom Brown'!N$50/Inputs!$C50)*Inputs!N$40*Inputs!N80</f>
        <v>68.4403350231353</v>
      </c>
      <c r="O13" s="123"/>
    </row>
    <row r="14" customFormat="false" ht="12.75" hidden="false" customHeight="false" outlineLevel="0" collapsed="false">
      <c r="A14" s="121" t="str">
        <f aca="false">Inputs!A51</f>
        <v>Trend Oil</v>
      </c>
      <c r="E14" s="122" t="n">
        <f aca="false">Inputs!E51*Inputs!E$40*Inputs!E81*Inputs!$C51</f>
        <v>30.25</v>
      </c>
      <c r="F14" s="122" t="n">
        <f aca="false">Inputs!F51*Inputs!F$40*Inputs!F81*Inputs!$C51</f>
        <v>36.1661433122114</v>
      </c>
      <c r="G14" s="122" t="n">
        <f aca="false">Inputs!G51*Inputs!G$40*Inputs!G81*Inputs!$C51</f>
        <v>32.577582119039</v>
      </c>
      <c r="H14" s="122" t="n">
        <f aca="false">Inputs!H51*Inputs!H$40*Inputs!H81*Inputs!$C51</f>
        <v>29.4254910078845</v>
      </c>
      <c r="I14" s="122" t="n">
        <f aca="false">Inputs!I51*Inputs!I$40*Inputs!I81*Inputs!$C51</f>
        <v>26.4333463691838</v>
      </c>
      <c r="J14" s="122" t="n">
        <f aca="false">Inputs!J51*Inputs!J$40*Inputs!J81*Inputs!$C51</f>
        <v>23.8105153925087</v>
      </c>
      <c r="K14" s="122" t="n">
        <f aca="false">Inputs!K51*Inputs!K$40*Inputs!K81*Inputs!$C51</f>
        <v>21.4479330516335</v>
      </c>
      <c r="L14" s="122" t="n">
        <f aca="false">Inputs!L51*Inputs!L$40*Inputs!L81*Inputs!$C51</f>
        <v>19.3727072451983</v>
      </c>
      <c r="M14" s="122" t="n">
        <f aca="false">Inputs!M51*Inputs!M$40*Inputs!M81*Inputs!$C51</f>
        <v>17.4027845647133</v>
      </c>
      <c r="N14" s="122" t="n">
        <f aca="false">Inputs!N51*Inputs!N$40*Inputs!N81*Inputs!$C51</f>
        <v>15.6760049962382</v>
      </c>
      <c r="O14" s="55"/>
    </row>
    <row r="15" customFormat="false" ht="12.75" hidden="false" customHeight="false" outlineLevel="0" collapsed="false">
      <c r="A15" s="124" t="s">
        <v>29</v>
      </c>
      <c r="B15" s="20"/>
      <c r="C15" s="20"/>
      <c r="D15" s="20"/>
      <c r="E15" s="122" t="n">
        <f aca="false">Inputs!E52*Inputs!E$40*Inputs!E82</f>
        <v>137.5</v>
      </c>
      <c r="F15" s="122" t="n">
        <f aca="false">Inputs!F52*Inputs!F$40*Inputs!F82</f>
        <v>170.262447299383</v>
      </c>
      <c r="G15" s="122" t="n">
        <f aca="false">Inputs!G52*Inputs!G$40*Inputs!G82</f>
        <v>158.845484714385</v>
      </c>
      <c r="H15" s="122" t="n">
        <f aca="false">Inputs!H52*Inputs!H$40*Inputs!H82</f>
        <v>148.600098705102</v>
      </c>
      <c r="I15" s="122" t="n">
        <f aca="false">Inputs!I52*Inputs!I$40*Inputs!I82</f>
        <v>138.256920625467</v>
      </c>
      <c r="J15" s="122" t="n">
        <f aca="false">Inputs!J52*Inputs!J$40*Inputs!J82</f>
        <v>128.986091297362</v>
      </c>
      <c r="K15" s="122" t="n">
        <f aca="false">Inputs!K52*Inputs!K$40*Inputs!K82</f>
        <v>120.33691820203</v>
      </c>
      <c r="L15" s="122" t="n">
        <f aca="false">Inputs!L52*Inputs!L$40*Inputs!L82</f>
        <v>112.57529891292</v>
      </c>
      <c r="M15" s="122" t="n">
        <f aca="false">Inputs!M52*Inputs!M$40*Inputs!M82</f>
        <v>104.739595073078</v>
      </c>
      <c r="N15" s="122" t="n">
        <f aca="false">Inputs!N52*Inputs!N$40*Inputs!N82</f>
        <v>97.7162728015818</v>
      </c>
      <c r="O15" s="123"/>
    </row>
    <row r="16" customFormat="false" ht="12.75" hidden="false" customHeight="false" outlineLevel="0" collapsed="false">
      <c r="A16" s="124" t="s">
        <v>30</v>
      </c>
      <c r="B16" s="20"/>
      <c r="C16" s="20"/>
      <c r="D16" s="20"/>
      <c r="E16" s="125" t="n">
        <f aca="false">Inputs!E53*Inputs!E$40*Inputs!E83</f>
        <v>22</v>
      </c>
      <c r="F16" s="125" t="n">
        <f aca="false">Inputs!F53*Inputs!F$40*Inputs!F83</f>
        <v>27.0782084810275</v>
      </c>
      <c r="G16" s="125" t="n">
        <f aca="false">Inputs!G53*Inputs!G$40*Inputs!G83</f>
        <v>25.1105950185613</v>
      </c>
      <c r="H16" s="125" t="n">
        <f aca="false">Inputs!H53*Inputs!H$40*Inputs!H83</f>
        <v>23.3497535447798</v>
      </c>
      <c r="I16" s="125" t="n">
        <f aca="false">Inputs!I53*Inputs!I$40*Inputs!I83</f>
        <v>21.5939034995273</v>
      </c>
      <c r="J16" s="125" t="n">
        <f aca="false">Inputs!J53*Inputs!J$40*Inputs!J83</f>
        <v>20.0248020849106</v>
      </c>
      <c r="K16" s="125" t="n">
        <f aca="false">Inputs!K53*Inputs!K$40*Inputs!K83</f>
        <v>18.5697180015933</v>
      </c>
      <c r="L16" s="125" t="n">
        <f aca="false">Inputs!L53*Inputs!L$40*Inputs!L83</f>
        <v>17.2675453693055</v>
      </c>
      <c r="M16" s="125" t="n">
        <f aca="false">Inputs!M53*Inputs!M$40*Inputs!M83</f>
        <v>15.9690639844828</v>
      </c>
      <c r="N16" s="125" t="n">
        <f aca="false">Inputs!N53*Inputs!N$40*Inputs!N83</f>
        <v>14.808686432147</v>
      </c>
      <c r="O16" s="123"/>
    </row>
    <row r="17" customFormat="false" ht="12.75" hidden="false" customHeight="false" outlineLevel="0" collapsed="false">
      <c r="A17" s="121"/>
      <c r="E17" s="122" t="n">
        <f aca="false">SUM(E5:E16)</f>
        <v>1175.57589995656</v>
      </c>
      <c r="F17" s="122" t="n">
        <f aca="false">SUM(F5:F16)</f>
        <v>1487.16469215407</v>
      </c>
      <c r="G17" s="122" t="n">
        <f aca="false">SUM(G5:G16)</f>
        <v>1340.13588090777</v>
      </c>
      <c r="H17" s="122" t="n">
        <f aca="false">SUM(H5:H16)</f>
        <v>1223.74263548019</v>
      </c>
      <c r="I17" s="122" t="n">
        <f aca="false">SUM(I5:I16)</f>
        <v>1121.82869993611</v>
      </c>
      <c r="J17" s="122" t="n">
        <f aca="false">SUM(J5:J16)</f>
        <v>1037.37050835456</v>
      </c>
      <c r="K17" s="122" t="n">
        <f aca="false">SUM(K5:K16)</f>
        <v>962.823104657524</v>
      </c>
      <c r="L17" s="122" t="n">
        <f aca="false">SUM(L5:L16)</f>
        <v>896.387783561755</v>
      </c>
      <c r="M17" s="122" t="n">
        <f aca="false">SUM(M5:M16)</f>
        <v>832.458530683804</v>
      </c>
      <c r="N17" s="122" t="n">
        <f aca="false">SUM(N5:N16)</f>
        <v>772.160791577203</v>
      </c>
      <c r="O17" s="55"/>
    </row>
    <row r="18" customFormat="false" ht="12.75" hidden="false" customHeight="false" outlineLevel="0" collapsed="false">
      <c r="A18" s="45" t="s">
        <v>120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55"/>
    </row>
    <row r="19" customFormat="false" ht="12.75" hidden="false" customHeight="false" outlineLevel="0" collapsed="false">
      <c r="A19" s="121" t="str">
        <f aca="false">Inputs!A56</f>
        <v>Keep the South Canyon Plant Full</v>
      </c>
      <c r="E19" s="122" t="n">
        <f aca="false">Inputs!E56*Inputs!E$40*Inputs!E86</f>
        <v>0</v>
      </c>
      <c r="F19" s="122" t="n">
        <f aca="false">Inputs!F56*Inputs!F$40*Inputs!F86</f>
        <v>0</v>
      </c>
      <c r="G19" s="122" t="n">
        <f aca="false">Inputs!G56*Inputs!G$40*Inputs!G86</f>
        <v>0</v>
      </c>
      <c r="H19" s="122" t="n">
        <f aca="false">Inputs!H56*Inputs!H$40*Inputs!H86</f>
        <v>0</v>
      </c>
      <c r="I19" s="122" t="n">
        <f aca="false">Inputs!I56*Inputs!I$40*Inputs!I86</f>
        <v>0</v>
      </c>
      <c r="J19" s="122" t="n">
        <f aca="false">Inputs!J56*Inputs!J$40*Inputs!J86</f>
        <v>0</v>
      </c>
      <c r="K19" s="122" t="n">
        <f aca="false">Inputs!K56*Inputs!K$40*Inputs!K86</f>
        <v>0</v>
      </c>
      <c r="L19" s="122" t="n">
        <f aca="false">Inputs!L56*Inputs!L$40*Inputs!L86</f>
        <v>0</v>
      </c>
      <c r="M19" s="122" t="n">
        <f aca="false">Inputs!M56*Inputs!M$40*Inputs!M86</f>
        <v>0</v>
      </c>
      <c r="N19" s="122" t="n">
        <f aca="false">Inputs!N56*Inputs!N$40*Inputs!N86</f>
        <v>0</v>
      </c>
      <c r="O19" s="55"/>
    </row>
    <row r="20" customFormat="false" ht="12.75" hidden="false" customHeight="false" outlineLevel="0" collapsed="false">
      <c r="A20" s="121" t="str">
        <f aca="false">Inputs!A57</f>
        <v>Crescendo - Badger Wash Entrada</v>
      </c>
      <c r="E20" s="122" t="n">
        <f aca="false">Inputs!E57*Inputs!E$40*Inputs!E87</f>
        <v>0</v>
      </c>
      <c r="F20" s="122" t="n">
        <f aca="false">Inputs!F57*Inputs!F$40*Inputs!F87</f>
        <v>0</v>
      </c>
      <c r="G20" s="122" t="n">
        <f aca="false">Inputs!G57*Inputs!G$40*Inputs!G87</f>
        <v>0</v>
      </c>
      <c r="H20" s="122" t="n">
        <f aca="false">Inputs!H57*Inputs!H$40*Inputs!H87</f>
        <v>0</v>
      </c>
      <c r="I20" s="122" t="n">
        <f aca="false">Inputs!I57*Inputs!I$40*Inputs!I87</f>
        <v>0</v>
      </c>
      <c r="J20" s="122" t="n">
        <f aca="false">Inputs!J57*Inputs!J$40*Inputs!J87</f>
        <v>0</v>
      </c>
      <c r="K20" s="122" t="n">
        <f aca="false">Inputs!K57*Inputs!K$40*Inputs!K87</f>
        <v>0</v>
      </c>
      <c r="L20" s="122" t="n">
        <f aca="false">Inputs!L57*Inputs!L$40*Inputs!L87</f>
        <v>0</v>
      </c>
      <c r="M20" s="122" t="n">
        <f aca="false">Inputs!M57*Inputs!M$40*Inputs!M87</f>
        <v>0</v>
      </c>
      <c r="N20" s="122" t="n">
        <f aca="false">Inputs!N57*Inputs!N$40*Inputs!N87</f>
        <v>0</v>
      </c>
      <c r="O20" s="126"/>
    </row>
    <row r="21" customFormat="false" ht="12.75" hidden="false" customHeight="false" outlineLevel="0" collapsed="false">
      <c r="A21" s="121" t="str">
        <f aca="false">Inputs!A58</f>
        <v>Crescendo - San Arroyo Entrada</v>
      </c>
      <c r="E21" s="122" t="n">
        <f aca="false">Inputs!E58*Inputs!E$40*Inputs!E88</f>
        <v>0</v>
      </c>
      <c r="F21" s="122" t="n">
        <f aca="false">Inputs!F58*Inputs!F$40*Inputs!F88</f>
        <v>0</v>
      </c>
      <c r="G21" s="122" t="n">
        <f aca="false">Inputs!G58*Inputs!G$40*Inputs!G88</f>
        <v>0</v>
      </c>
      <c r="H21" s="122" t="n">
        <f aca="false">Inputs!H58*Inputs!H$40*Inputs!H88</f>
        <v>0</v>
      </c>
      <c r="I21" s="122" t="n">
        <f aca="false">Inputs!I58*Inputs!I$40*Inputs!I88</f>
        <v>0</v>
      </c>
      <c r="J21" s="122" t="n">
        <f aca="false">Inputs!J58*Inputs!J$40*Inputs!J88</f>
        <v>0</v>
      </c>
      <c r="K21" s="122" t="n">
        <f aca="false">Inputs!K58*Inputs!K$40*Inputs!K88</f>
        <v>0</v>
      </c>
      <c r="L21" s="122" t="n">
        <f aca="false">Inputs!L58*Inputs!L$40*Inputs!L88</f>
        <v>0</v>
      </c>
      <c r="M21" s="122" t="n">
        <f aca="false">Inputs!M58*Inputs!M$40*Inputs!M88</f>
        <v>0</v>
      </c>
      <c r="N21" s="122" t="n">
        <f aca="false">Inputs!N58*Inputs!N$40*Inputs!N88</f>
        <v>0</v>
      </c>
      <c r="O21" s="55"/>
    </row>
    <row r="22" customFormat="false" ht="12.75" hidden="false" customHeight="false" outlineLevel="0" collapsed="false">
      <c r="A22" s="121" t="str">
        <f aca="false">Inputs!A59</f>
        <v>Hallwood</v>
      </c>
      <c r="E22" s="122" t="n">
        <f aca="false">Inputs!E59*Inputs!E$40*Inputs!E89</f>
        <v>0</v>
      </c>
      <c r="F22" s="122" t="n">
        <f aca="false">Inputs!F59*Inputs!F$40*Inputs!F89</f>
        <v>0</v>
      </c>
      <c r="G22" s="122" t="n">
        <f aca="false">Inputs!G59*Inputs!G$40*Inputs!G89</f>
        <v>0</v>
      </c>
      <c r="H22" s="122" t="n">
        <f aca="false">Inputs!H59*Inputs!H$40*Inputs!H89</f>
        <v>0</v>
      </c>
      <c r="I22" s="122" t="n">
        <f aca="false">Inputs!I59*Inputs!I$40*Inputs!I89</f>
        <v>0</v>
      </c>
      <c r="J22" s="122" t="n">
        <f aca="false">Inputs!J59*Inputs!J$40*Inputs!J89</f>
        <v>0</v>
      </c>
      <c r="K22" s="122" t="n">
        <f aca="false">Inputs!K59*Inputs!K$40*Inputs!K89</f>
        <v>0</v>
      </c>
      <c r="L22" s="122" t="n">
        <f aca="false">Inputs!L59*Inputs!L$40*Inputs!L89</f>
        <v>0</v>
      </c>
      <c r="M22" s="122" t="n">
        <f aca="false">Inputs!M59*Inputs!M$40*Inputs!M89</f>
        <v>0</v>
      </c>
      <c r="N22" s="122" t="n">
        <f aca="false">Inputs!N59*Inputs!N$40*Inputs!N89</f>
        <v>0</v>
      </c>
      <c r="O22" s="55"/>
    </row>
    <row r="23" customFormat="false" ht="12.75" hidden="false" customHeight="false" outlineLevel="0" collapsed="false">
      <c r="A23" s="121" t="str">
        <f aca="false">Inputs!A60</f>
        <v>Lone Mountain - Bar-X Entrada</v>
      </c>
      <c r="E23" s="122" t="n">
        <f aca="false">Inputs!E60*Inputs!E$40*Inputs!E90</f>
        <v>0</v>
      </c>
      <c r="F23" s="122" t="n">
        <f aca="false">Inputs!F60*Inputs!F$40*Inputs!F90</f>
        <v>0</v>
      </c>
      <c r="G23" s="122" t="n">
        <f aca="false">Inputs!G60*Inputs!G$40*Inputs!G90</f>
        <v>0</v>
      </c>
      <c r="H23" s="122" t="n">
        <f aca="false">Inputs!H60*Inputs!H$40*Inputs!H90</f>
        <v>0</v>
      </c>
      <c r="I23" s="122" t="n">
        <f aca="false">Inputs!I60*Inputs!I$40*Inputs!I90</f>
        <v>0</v>
      </c>
      <c r="J23" s="122" t="n">
        <f aca="false">Inputs!J60*Inputs!J$40*Inputs!J90</f>
        <v>0</v>
      </c>
      <c r="K23" s="122" t="n">
        <f aca="false">Inputs!K60*Inputs!K$40*Inputs!K90</f>
        <v>0</v>
      </c>
      <c r="L23" s="122" t="n">
        <f aca="false">Inputs!L60*Inputs!L$40*Inputs!L90</f>
        <v>0</v>
      </c>
      <c r="M23" s="122" t="n">
        <f aca="false">Inputs!M60*Inputs!M$40*Inputs!M90</f>
        <v>0</v>
      </c>
      <c r="N23" s="122" t="n">
        <f aca="false">Inputs!N60*Inputs!N$40*Inputs!N90</f>
        <v>0</v>
      </c>
      <c r="O23" s="55"/>
    </row>
    <row r="24" customFormat="false" ht="12.75" hidden="false" customHeight="false" outlineLevel="0" collapsed="false">
      <c r="A24" s="121" t="str">
        <f aca="false">Inputs!A61</f>
        <v>National Fuels</v>
      </c>
      <c r="E24" s="122" t="n">
        <f aca="false">Inputs!E61*Inputs!E$40*Inputs!E91</f>
        <v>0</v>
      </c>
      <c r="F24" s="122" t="n">
        <f aca="false">Inputs!F61*Inputs!F$40*Inputs!F91</f>
        <v>0</v>
      </c>
      <c r="G24" s="122" t="n">
        <f aca="false">Inputs!G61*Inputs!G$40*Inputs!G91</f>
        <v>0</v>
      </c>
      <c r="H24" s="122" t="n">
        <f aca="false">Inputs!H61*Inputs!H$40*Inputs!H91</f>
        <v>0</v>
      </c>
      <c r="I24" s="122" t="n">
        <f aca="false">Inputs!I61*Inputs!I$40*Inputs!I91</f>
        <v>0</v>
      </c>
      <c r="J24" s="122" t="n">
        <f aca="false">Inputs!J61*Inputs!J$40*Inputs!J91</f>
        <v>0</v>
      </c>
      <c r="K24" s="122" t="n">
        <f aca="false">Inputs!K61*Inputs!K$40*Inputs!K91</f>
        <v>0</v>
      </c>
      <c r="L24" s="122" t="n">
        <f aca="false">Inputs!L61*Inputs!L$40*Inputs!L91</f>
        <v>0</v>
      </c>
      <c r="M24" s="122" t="n">
        <f aca="false">Inputs!M61*Inputs!M$40*Inputs!M91</f>
        <v>0</v>
      </c>
      <c r="N24" s="122" t="n">
        <f aca="false">Inputs!N61*Inputs!N$40*Inputs!N91</f>
        <v>0</v>
      </c>
      <c r="O24" s="55"/>
    </row>
    <row r="25" customFormat="false" ht="12.75" hidden="false" customHeight="false" outlineLevel="0" collapsed="false">
      <c r="A25" s="121" t="str">
        <f aca="false">Inputs!A62</f>
        <v>Northstar</v>
      </c>
      <c r="E25" s="122" t="n">
        <f aca="false">Inputs!E62*Inputs!E$40*Inputs!E92</f>
        <v>0</v>
      </c>
      <c r="F25" s="122" t="n">
        <f aca="false">Inputs!F62*Inputs!F$40*Inputs!F92</f>
        <v>0</v>
      </c>
      <c r="G25" s="122" t="n">
        <f aca="false">Inputs!G62*Inputs!G$40*Inputs!G92</f>
        <v>0</v>
      </c>
      <c r="H25" s="122" t="n">
        <f aca="false">Inputs!H62*Inputs!H$40*Inputs!H92</f>
        <v>0</v>
      </c>
      <c r="I25" s="122" t="n">
        <f aca="false">Inputs!I62*Inputs!I$40*Inputs!I92</f>
        <v>0</v>
      </c>
      <c r="J25" s="122" t="n">
        <f aca="false">Inputs!J62*Inputs!J$40*Inputs!J92</f>
        <v>0</v>
      </c>
      <c r="K25" s="122" t="n">
        <f aca="false">Inputs!K62*Inputs!K$40*Inputs!K92</f>
        <v>0</v>
      </c>
      <c r="L25" s="122" t="n">
        <f aca="false">Inputs!L62*Inputs!L$40*Inputs!L92</f>
        <v>0</v>
      </c>
      <c r="M25" s="122" t="n">
        <f aca="false">Inputs!M62*Inputs!M$40*Inputs!M92</f>
        <v>0</v>
      </c>
      <c r="N25" s="122" t="n">
        <f aca="false">Inputs!N62*Inputs!N$40*Inputs!N92</f>
        <v>0</v>
      </c>
      <c r="O25" s="55"/>
    </row>
    <row r="26" customFormat="false" ht="12.75" hidden="false" customHeight="false" outlineLevel="0" collapsed="false">
      <c r="A26" s="121" t="str">
        <f aca="false">Inputs!A63</f>
        <v>Tom Brown - South Canyon Entrada</v>
      </c>
      <c r="E26" s="122" t="n">
        <f aca="false">Inputs!E63*Inputs!E$40*Inputs!E93</f>
        <v>0</v>
      </c>
      <c r="F26" s="122" t="n">
        <f aca="false">Inputs!F63*Inputs!F$40*Inputs!F93</f>
        <v>0</v>
      </c>
      <c r="G26" s="122" t="n">
        <f aca="false">Inputs!G63*Inputs!G$40*Inputs!G93</f>
        <v>0</v>
      </c>
      <c r="H26" s="122" t="n">
        <f aca="false">Inputs!H63*Inputs!H$40*Inputs!H93</f>
        <v>0</v>
      </c>
      <c r="I26" s="122" t="n">
        <f aca="false">Inputs!I63*Inputs!I$40*Inputs!I93</f>
        <v>0</v>
      </c>
      <c r="J26" s="122" t="n">
        <f aca="false">Inputs!J63*Inputs!J$40*Inputs!J93</f>
        <v>0</v>
      </c>
      <c r="K26" s="122" t="n">
        <f aca="false">Inputs!K63*Inputs!K$40*Inputs!K93</f>
        <v>0</v>
      </c>
      <c r="L26" s="122" t="n">
        <f aca="false">Inputs!L63*Inputs!L$40*Inputs!L93</f>
        <v>0</v>
      </c>
      <c r="M26" s="122" t="n">
        <f aca="false">Inputs!M63*Inputs!M$40*Inputs!M93</f>
        <v>0</v>
      </c>
      <c r="N26" s="122" t="n">
        <f aca="false">Inputs!N63*Inputs!N$40*Inputs!N93</f>
        <v>0</v>
      </c>
      <c r="O26" s="55"/>
    </row>
    <row r="27" customFormat="false" ht="12.75" hidden="false" customHeight="false" outlineLevel="0" collapsed="false">
      <c r="A27" s="121" t="str">
        <f aca="false">Inputs!A64</f>
        <v>Trend Oil</v>
      </c>
      <c r="E27" s="125" t="n">
        <f aca="false">Inputs!E64*Inputs!E$40*Inputs!E94</f>
        <v>0</v>
      </c>
      <c r="F27" s="125" t="n">
        <f aca="false">Inputs!F64*Inputs!F$40*Inputs!F94</f>
        <v>0</v>
      </c>
      <c r="G27" s="125" t="n">
        <f aca="false">Inputs!G64*Inputs!G$40*Inputs!G94</f>
        <v>0</v>
      </c>
      <c r="H27" s="125" t="n">
        <f aca="false">Inputs!H64*Inputs!H$40*Inputs!H94</f>
        <v>0</v>
      </c>
      <c r="I27" s="125" t="n">
        <f aca="false">Inputs!I64*Inputs!I$40*Inputs!I94</f>
        <v>0</v>
      </c>
      <c r="J27" s="125" t="n">
        <f aca="false">Inputs!J64*Inputs!J$40*Inputs!J94</f>
        <v>0</v>
      </c>
      <c r="K27" s="125" t="n">
        <f aca="false">Inputs!K64*Inputs!K$40*Inputs!K94</f>
        <v>0</v>
      </c>
      <c r="L27" s="125" t="n">
        <f aca="false">Inputs!L64*Inputs!L$40*Inputs!L94</f>
        <v>0</v>
      </c>
      <c r="M27" s="125" t="n">
        <f aca="false">Inputs!M64*Inputs!M$40*Inputs!M94</f>
        <v>0</v>
      </c>
      <c r="N27" s="125" t="n">
        <f aca="false">Inputs!N64*Inputs!N$40*Inputs!N94</f>
        <v>0</v>
      </c>
      <c r="O27" s="55"/>
    </row>
    <row r="28" customFormat="false" ht="12.75" hidden="false" customHeight="false" outlineLevel="0" collapsed="false">
      <c r="E28" s="122" t="n">
        <f aca="false">SUM(E19:E27)</f>
        <v>0</v>
      </c>
      <c r="F28" s="122" t="n">
        <f aca="false">SUM(F19:F27)</f>
        <v>0</v>
      </c>
      <c r="G28" s="122" t="n">
        <f aca="false">SUM(G19:G27)</f>
        <v>0</v>
      </c>
      <c r="H28" s="122" t="n">
        <f aca="false">SUM(H19:H27)</f>
        <v>0</v>
      </c>
      <c r="I28" s="122" t="n">
        <f aca="false">SUM(I19:I27)</f>
        <v>0</v>
      </c>
      <c r="J28" s="122" t="n">
        <f aca="false">SUM(J19:J27)</f>
        <v>0</v>
      </c>
      <c r="K28" s="122" t="n">
        <f aca="false">SUM(K19:K27)</f>
        <v>0</v>
      </c>
      <c r="L28" s="122" t="n">
        <f aca="false">SUM(L19:L27)</f>
        <v>0</v>
      </c>
      <c r="M28" s="122" t="n">
        <f aca="false">SUM(M19:M27)</f>
        <v>0</v>
      </c>
      <c r="N28" s="122" t="n">
        <f aca="false">SUM(N19:N27)</f>
        <v>0</v>
      </c>
      <c r="O28" s="55"/>
    </row>
    <row r="29" customFormat="false" ht="3" hidden="false" customHeight="true" outlineLevel="0" collapsed="false"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55"/>
    </row>
    <row r="30" customFormat="false" ht="12.75" hidden="false" customHeight="false" outlineLevel="0" collapsed="false">
      <c r="A30" s="127" t="s">
        <v>121</v>
      </c>
      <c r="E30" s="122" t="n">
        <f aca="false">-Inputs!$D$103*Inputs!E40/365/1000</f>
        <v>-45.2054794520548</v>
      </c>
      <c r="F30" s="122" t="n">
        <f aca="false">-Inputs!$D$103*Inputs!F40/365/1000</f>
        <v>-60</v>
      </c>
      <c r="G30" s="122" t="n">
        <f aca="false">-Inputs!$D$103*Inputs!G40/365/1000</f>
        <v>-60</v>
      </c>
      <c r="H30" s="122" t="n">
        <f aca="false">-Inputs!$D$103*Inputs!H40/365/1000</f>
        <v>-60.1643835616438</v>
      </c>
      <c r="I30" s="122" t="n">
        <f aca="false">-Inputs!$D$103*Inputs!I40/365/1000</f>
        <v>-60</v>
      </c>
      <c r="J30" s="122" t="n">
        <f aca="false">-Inputs!$D$103*Inputs!J40/365/1000</f>
        <v>-60</v>
      </c>
      <c r="K30" s="122" t="n">
        <f aca="false">-Inputs!$D$103*Inputs!K40/365/1000</f>
        <v>-60</v>
      </c>
      <c r="L30" s="122" t="n">
        <f aca="false">-Inputs!$D$103*Inputs!L40/365/1000</f>
        <v>-60.1643835616438</v>
      </c>
      <c r="M30" s="122" t="n">
        <f aca="false">-Inputs!$D$103*Inputs!M40/365/1000</f>
        <v>-60</v>
      </c>
      <c r="N30" s="122" t="n">
        <f aca="false">-Inputs!$D$103*Inputs!N40/365/1000</f>
        <v>-60</v>
      </c>
      <c r="O30" s="55"/>
    </row>
    <row r="31" customFormat="false" ht="4.5" hidden="false" customHeight="true" outlineLevel="0" collapsed="false"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55"/>
    </row>
    <row r="32" customFormat="false" ht="12" hidden="false" customHeight="true" outlineLevel="0" collapsed="false">
      <c r="A32" s="127" t="s">
        <v>122</v>
      </c>
      <c r="B32" s="128"/>
      <c r="C32" s="128"/>
      <c r="D32" s="128"/>
      <c r="E32" s="129" t="n">
        <f aca="false">E17+E28+E30</f>
        <v>1130.37042050451</v>
      </c>
      <c r="F32" s="129" t="n">
        <f aca="false">F17+F28+F30</f>
        <v>1427.16469215407</v>
      </c>
      <c r="G32" s="129" t="n">
        <f aca="false">G17+G28+G30</f>
        <v>1280.13588090777</v>
      </c>
      <c r="H32" s="129" t="n">
        <f aca="false">H17+H28+H30</f>
        <v>1163.57825191854</v>
      </c>
      <c r="I32" s="129" t="n">
        <f aca="false">I17+I28+I30</f>
        <v>1061.82869993611</v>
      </c>
      <c r="J32" s="129" t="n">
        <f aca="false">J17+J28+J30</f>
        <v>977.370508354561</v>
      </c>
      <c r="K32" s="129" t="n">
        <f aca="false">K17+K28+K30</f>
        <v>902.823104657524</v>
      </c>
      <c r="L32" s="129" t="n">
        <f aca="false">L17+L28+L30</f>
        <v>836.223400000112</v>
      </c>
      <c r="M32" s="129" t="n">
        <f aca="false">M17+M28+M30</f>
        <v>772.458530683804</v>
      </c>
      <c r="N32" s="129" t="n">
        <f aca="false">N17+N28+N30</f>
        <v>712.160791577203</v>
      </c>
      <c r="O32" s="130"/>
    </row>
    <row r="33" customFormat="false" ht="3" hidden="false" customHeight="true" outlineLevel="0" collapsed="false">
      <c r="A33" s="128"/>
      <c r="B33" s="128"/>
      <c r="C33" s="128"/>
      <c r="D33" s="128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55"/>
    </row>
    <row r="34" customFormat="false" ht="12.75" hidden="false" customHeight="false" outlineLevel="0" collapsed="false">
      <c r="A34" s="127" t="s">
        <v>112</v>
      </c>
      <c r="B34" s="128"/>
      <c r="C34" s="128"/>
      <c r="D34" s="128"/>
      <c r="E34" s="129" t="n">
        <f aca="false">IF(Inputs!$C$8=1,('Gas Plant - Crescendo'!E88+'Gas Plant - D&amp;G'!E88+'Gas Plant - Hallwood'!E88+'Gas Plant - Northstar'!E88+'Gas Plant - Tom Brown'!E88)*Inputs!E40,(('Gas Plant - Crescendo'!E88+'Gas Plant - Hallwood'!E88+'Gas Plant - Tom Brown'!E88)*Inputs!E40)*Inputs!$G$7+'Gas Plant - D&amp;G'!E88*Inputs!E40+'Gas Plant - Northstar'!E88*Inputs!E40)</f>
        <v>664.033317485134</v>
      </c>
      <c r="F34" s="129" t="n">
        <f aca="false">IF(Inputs!$C$8=1,('Gas Plant - Crescendo'!F88+'Gas Plant - D&amp;G'!F88+'Gas Plant - Hallwood'!F88+'Gas Plant - Northstar'!F88+'Gas Plant - Tom Brown'!F88)*Inputs!F40,(('Gas Plant - Crescendo'!F88+'Gas Plant - Hallwood'!F88+'Gas Plant - Northstar'!F88+'Gas Plant - Tom Brown'!F88)*Inputs!F40)*Inputs!$G$7+'Gas Plant - D&amp;G'!F88*Inputs!F40)</f>
        <v>676.22792361368</v>
      </c>
      <c r="G34" s="129" t="n">
        <f aca="false">IF(Inputs!$C$8=1,('Gas Plant - Crescendo'!G88+'Gas Plant - D&amp;G'!G88+'Gas Plant - Hallwood'!G88+'Gas Plant - Northstar'!G88+'Gas Plant - Tom Brown'!G88)*Inputs!G40,(('Gas Plant - Crescendo'!G88+'Gas Plant - Hallwood'!G88+'Gas Plant - Northstar'!G88+'Gas Plant - Tom Brown'!G88)*Inputs!G40)*Inputs!$G$7+'Gas Plant - D&amp;G'!G88*Inputs!G40)</f>
        <v>550.478495203478</v>
      </c>
      <c r="H34" s="129" t="n">
        <f aca="false">IF(Inputs!$C$8=1,('Gas Plant - Crescendo'!H88+'Gas Plant - D&amp;G'!H88+'Gas Plant - Hallwood'!H88+'Gas Plant - Northstar'!H88+'Gas Plant - Tom Brown'!H88)*Inputs!H40,(('Gas Plant - Crescendo'!H88+'Gas Plant - Hallwood'!H88+'Gas Plant - Northstar'!H88+'Gas Plant - Tom Brown'!H88)*Inputs!H40)*Inputs!$G$7+'Gas Plant - D&amp;G'!H88*Inputs!H40)</f>
        <v>485.493830806108</v>
      </c>
      <c r="I34" s="129" t="n">
        <f aca="false">IF(Inputs!$C$8=1,('Gas Plant - Crescendo'!I88+'Gas Plant - D&amp;G'!I88+'Gas Plant - Hallwood'!I88+'Gas Plant - Northstar'!I88+'Gas Plant - Tom Brown'!I88)*Inputs!I40,(('Gas Plant - Crescendo'!I88+'Gas Plant - Hallwood'!I88+'Gas Plant - Northstar'!I88+'Gas Plant - Tom Brown'!I88)*Inputs!I40)*Inputs!$G$7+'Gas Plant - D&amp;G'!I88*Inputs!I40)</f>
        <v>433.17868752044</v>
      </c>
      <c r="J34" s="129" t="n">
        <f aca="false">IF(Inputs!$C$8=1,('Gas Plant - Crescendo'!J88+'Gas Plant - D&amp;G'!J88+'Gas Plant - Hallwood'!J88+'Gas Plant - Northstar'!J88+'Gas Plant - Tom Brown'!J88)*Inputs!J40,(('Gas Plant - Crescendo'!J88+'Gas Plant - Hallwood'!J88+'Gas Plant - Northstar'!J88+'Gas Plant - Tom Brown'!J88)*Inputs!J40)*Inputs!$G$7+'Gas Plant - D&amp;G'!J88*Inputs!J40)</f>
        <v>392.511648163409</v>
      </c>
      <c r="K34" s="129" t="n">
        <f aca="false">IF(Inputs!$C$8=1,('Gas Plant - Crescendo'!K88+'Gas Plant - D&amp;G'!K88+'Gas Plant - Hallwood'!K88+'Gas Plant - Northstar'!K88+'Gas Plant - Tom Brown'!K88)*Inputs!K40,(('Gas Plant - Crescendo'!K88+'Gas Plant - Hallwood'!K88+'Gas Plant - Northstar'!K88+'Gas Plant - Tom Brown'!K88)*Inputs!K40)*Inputs!$G$7+'Gas Plant - D&amp;G'!K88*Inputs!K40)</f>
        <v>351.135069864677</v>
      </c>
      <c r="L34" s="129" t="n">
        <f aca="false">IF(Inputs!$C$8=1,('Gas Plant - Crescendo'!L88+'Gas Plant - D&amp;G'!L88+'Gas Plant - Hallwood'!L88+'Gas Plant - Northstar'!L88+'Gas Plant - Tom Brown'!L88)*Inputs!L40,(('Gas Plant - Crescendo'!L88+'Gas Plant - Hallwood'!L88+'Gas Plant - Northstar'!L88+'Gas Plant - Tom Brown'!L88)*Inputs!L40)*Inputs!$G$7+'Gas Plant - D&amp;G'!L88*Inputs!L40)</f>
        <v>327.60128512892</v>
      </c>
      <c r="M34" s="129" t="n">
        <f aca="false">IF(Inputs!$C$8=1,('Gas Plant - Crescendo'!M88+'Gas Plant - D&amp;G'!M88+'Gas Plant - Hallwood'!M88+'Gas Plant - Northstar'!M88+'Gas Plant - Tom Brown'!M88)*Inputs!M40,(('Gas Plant - Crescendo'!M88+'Gas Plant - Hallwood'!M88+'Gas Plant - Northstar'!M88+'Gas Plant - Tom Brown'!M88)*Inputs!M40)*Inputs!$G$7+'Gas Plant - D&amp;G'!M88*Inputs!M40)</f>
        <v>306.412486926098</v>
      </c>
      <c r="N34" s="129" t="n">
        <f aca="false">IF(Inputs!$C$8=1,('Gas Plant - Crescendo'!N88+'Gas Plant - D&amp;G'!N88+'Gas Plant - Hallwood'!N88+'Gas Plant - Northstar'!N88+'Gas Plant - Tom Brown'!N88)*Inputs!N40,(('Gas Plant - Crescendo'!N88+'Gas Plant - Hallwood'!N88+'Gas Plant - Northstar'!N88+'Gas Plant - Tom Brown'!N88)*Inputs!N40)*Inputs!$G$7+'Gas Plant - D&amp;G'!N88*Inputs!N40)</f>
        <v>283.408891774338</v>
      </c>
      <c r="O34" s="55"/>
    </row>
    <row r="35" customFormat="false" ht="3" hidden="false" customHeight="true" outlineLevel="0" collapsed="false"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</row>
    <row r="36" customFormat="false" ht="12.75" hidden="false" customHeight="false" outlineLevel="0" collapsed="false">
      <c r="A36" s="132" t="s">
        <v>123</v>
      </c>
      <c r="B36" s="132"/>
      <c r="C36" s="132"/>
      <c r="D36" s="132"/>
      <c r="E36" s="133" t="n">
        <f aca="false">E34+E32</f>
        <v>1794.40373798964</v>
      </c>
      <c r="F36" s="133" t="n">
        <f aca="false">F34+F32</f>
        <v>2103.39261576775</v>
      </c>
      <c r="G36" s="133" t="n">
        <f aca="false">G34+G32</f>
        <v>1830.61437611125</v>
      </c>
      <c r="H36" s="133" t="n">
        <f aca="false">H34+H32</f>
        <v>1649.07208272465</v>
      </c>
      <c r="I36" s="133" t="n">
        <f aca="false">I34+I32</f>
        <v>1495.00738745655</v>
      </c>
      <c r="J36" s="133" t="n">
        <f aca="false">J34+J32</f>
        <v>1369.88215651797</v>
      </c>
      <c r="K36" s="133" t="n">
        <f aca="false">K34+K32</f>
        <v>1253.9581745222</v>
      </c>
      <c r="L36" s="133" t="n">
        <f aca="false">L34+L32</f>
        <v>1163.82468512903</v>
      </c>
      <c r="M36" s="133" t="n">
        <f aca="false">M34+M32</f>
        <v>1078.8710176099</v>
      </c>
      <c r="N36" s="133" t="n">
        <f aca="false">N34+N32</f>
        <v>995.569683351541</v>
      </c>
      <c r="O36" s="134"/>
    </row>
    <row r="37" customFormat="false" ht="5.25" hidden="false" customHeight="true" outlineLevel="0" collapsed="false"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</row>
    <row r="38" customFormat="false" ht="12.75" hidden="false" customHeight="false" outlineLevel="0" collapsed="false">
      <c r="A38" s="127" t="s">
        <v>124</v>
      </c>
      <c r="B38" s="128"/>
      <c r="C38" s="128"/>
      <c r="D38" s="128"/>
      <c r="E38" s="129" t="n">
        <f aca="false">IF(Inputs!$C$8=1,-('Gas Plant - Crescendo'!E51+'Gas Plant - D&amp;G'!E51+'Gas Plant - Hallwood'!E51+'Gas Plant - Northstar'!E51+'Gas Plant - Tom Brown'!E51)*Inputs!E40,-('Gas Plant - D&amp;G'!E51+'Gas Plant - Northstar'!E51)*Inputs!E40)</f>
        <v>-617.075510840799</v>
      </c>
      <c r="F38" s="129" t="n">
        <f aca="false">IF(Inputs!$C$8=1,-('Gas Plant - Crescendo'!F51+'Gas Plant - D&amp;G'!F51+'Gas Plant - Hallwood'!F51+'Gas Plant - Northstar'!F51+'Gas Plant - Tom Brown'!F51)*Inputs!F40,-('Gas Plant - D&amp;G'!F51)*Inputs!F40)</f>
        <v>-547.206524534701</v>
      </c>
      <c r="G38" s="129" t="n">
        <f aca="false">IF(Inputs!$C$8=1,-('Gas Plant - Crescendo'!G51+'Gas Plant - D&amp;G'!G51+'Gas Plant - Hallwood'!G51+'Gas Plant - Northstar'!G51+'Gas Plant - Tom Brown'!G51)*Inputs!G40,-('Gas Plant - D&amp;G'!G51)*Inputs!G40)</f>
        <v>-449.906567745452</v>
      </c>
      <c r="H38" s="129" t="n">
        <f aca="false">IF(Inputs!$C$8=1,-('Gas Plant - Crescendo'!H51+'Gas Plant - D&amp;G'!H51+'Gas Plant - Hallwood'!H51+'Gas Plant - Northstar'!H51+'Gas Plant - Tom Brown'!H51)*Inputs!H40,-('Gas Plant - D&amp;G'!H51)*Inputs!H40)</f>
        <v>-390.125977394291</v>
      </c>
      <c r="I38" s="129" t="n">
        <f aca="false">IF(Inputs!$C$8=1,-('Gas Plant - Crescendo'!I51+'Gas Plant - D&amp;G'!I51+'Gas Plant - Hallwood'!I51+'Gas Plant - Northstar'!I51+'Gas Plant - Tom Brown'!I51)*Inputs!I40,-('Gas Plant - D&amp;G'!I51)*Inputs!I40)</f>
        <v>-349.409614132098</v>
      </c>
      <c r="J38" s="129" t="n">
        <f aca="false">IF(Inputs!$C$8=1,-('Gas Plant - Crescendo'!J51+'Gas Plant - D&amp;G'!J51+'Gas Plant - Hallwood'!J51+'Gas Plant - Northstar'!J51+'Gas Plant - Tom Brown'!J51)*Inputs!J40,-('Gas Plant - D&amp;G'!J51)*Inputs!J40)</f>
        <v>-319.820591732779</v>
      </c>
      <c r="K38" s="129" t="n">
        <f aca="false">IF(Inputs!$C$8=1,-('Gas Plant - Crescendo'!K51+'Gas Plant - D&amp;G'!K51+'Gas Plant - Hallwood'!K51+'Gas Plant - Northstar'!K51+'Gas Plant - Tom Brown'!K51)*Inputs!K40,-('Gas Plant - D&amp;G'!K51)*Inputs!K40)</f>
        <v>-296.399136289569</v>
      </c>
      <c r="L38" s="129" t="n">
        <f aca="false">IF(Inputs!$C$8=1,-('Gas Plant - Crescendo'!L51+'Gas Plant - D&amp;G'!L51+'Gas Plant - Hallwood'!L51+'Gas Plant - Northstar'!L51+'Gas Plant - Tom Brown'!L51)*Inputs!L40,-('Gas Plant - D&amp;G'!L51)*Inputs!L40)</f>
        <v>-275.926599138997</v>
      </c>
      <c r="M38" s="129" t="n">
        <f aca="false">IF(Inputs!$C$8=1,-('Gas Plant - Crescendo'!M51+'Gas Plant - D&amp;G'!M51+'Gas Plant - Hallwood'!M51+'Gas Plant - Northstar'!M51+'Gas Plant - Tom Brown'!M51)*Inputs!M40,-('Gas Plant - D&amp;G'!M51)*Inputs!M40)</f>
        <v>-258.407319110488</v>
      </c>
      <c r="N38" s="129" t="n">
        <f aca="false">IF(Inputs!$C$8=1,-('Gas Plant - Crescendo'!N51+'Gas Plant - D&amp;G'!N51+'Gas Plant - Hallwood'!N51+'Gas Plant - Northstar'!N51+'Gas Plant - Tom Brown'!N51)*Inputs!N40,-('Gas Plant - D&amp;G'!N51)*Inputs!N40)</f>
        <v>-240.047470283357</v>
      </c>
      <c r="O38" s="55"/>
    </row>
    <row r="39" customFormat="false" ht="4.5" hidden="false" customHeight="true" outlineLevel="0" collapsed="false"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</row>
    <row r="40" customFormat="false" ht="12.75" hidden="false" customHeight="false" outlineLevel="0" collapsed="false">
      <c r="A40" s="135" t="s">
        <v>125</v>
      </c>
      <c r="B40" s="135"/>
      <c r="C40" s="135"/>
      <c r="D40" s="135"/>
      <c r="E40" s="134" t="n">
        <f aca="false">E36+E38</f>
        <v>1177.32822714884</v>
      </c>
      <c r="F40" s="134" t="n">
        <f aca="false">F36+F38</f>
        <v>1556.18609123305</v>
      </c>
      <c r="G40" s="134" t="n">
        <f aca="false">G36+G38</f>
        <v>1380.7078083658</v>
      </c>
      <c r="H40" s="134" t="n">
        <f aca="false">H36+H38</f>
        <v>1258.94610533036</v>
      </c>
      <c r="I40" s="134" t="n">
        <f aca="false">I36+I38</f>
        <v>1145.59777332445</v>
      </c>
      <c r="J40" s="134" t="n">
        <f aca="false">J36+J38</f>
        <v>1050.06156478519</v>
      </c>
      <c r="K40" s="134" t="n">
        <f aca="false">K36+K38</f>
        <v>957.559038232631</v>
      </c>
      <c r="L40" s="134" t="n">
        <f aca="false">L36+L38</f>
        <v>887.898085990035</v>
      </c>
      <c r="M40" s="134" t="n">
        <f aca="false">M36+M38</f>
        <v>820.463698499415</v>
      </c>
      <c r="N40" s="134" t="n">
        <f aca="false">N36+N38</f>
        <v>755.522213068184</v>
      </c>
      <c r="O40" s="134"/>
    </row>
    <row r="41" customFormat="false" ht="4.5" hidden="false" customHeight="true" outlineLevel="0" collapsed="false"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</row>
    <row r="42" customFormat="false" ht="12.75" hidden="false" customHeight="false" outlineLevel="0" collapsed="false">
      <c r="A42" s="34" t="s">
        <v>126</v>
      </c>
      <c r="E42" s="129" t="n">
        <f aca="false">((-OandM/1000-Inputs!E100/1000)*Inputs!E40/365)*(1+Inputs!$D$99)^(YEAR('Cash Flow'!E2)-YEAR('Cash Flow'!$E$2))</f>
        <v>-690.889428617001</v>
      </c>
      <c r="F42" s="129" t="n">
        <f aca="false">((-OandM/1000-Inputs!F100/1000)*Inputs!F40/365)*(1+Inputs!$D$99)^(YEAR('Cash Flow'!F2)-YEAR('Cash Flow'!$E$2))</f>
        <v>-1075.17884823761</v>
      </c>
      <c r="G42" s="129" t="n">
        <f aca="false">((-OandM/1000-Inputs!G100/1000)*Inputs!G40/365)*(1+Inputs!$D$99)^(YEAR('Cash Flow'!G2)-YEAR('Cash Flow'!$E$2))</f>
        <v>-1058.78740967284</v>
      </c>
      <c r="H42" s="129" t="n">
        <f aca="false">((-OandM/1000-Inputs!H100/1000)*Inputs!H40/365)*(1+Inputs!$D$99)^(YEAR('Cash Flow'!H2)-YEAR('Cash Flow'!$E$2))</f>
        <v>-1046.54726576935</v>
      </c>
      <c r="I42" s="129" t="n">
        <f aca="false">((-OandM/1000-Inputs!I100/1000)*Inputs!I40/365)*(1+Inputs!$D$99)^(YEAR('Cash Flow'!I2)-YEAR('Cash Flow'!$E$2))</f>
        <v>-1029.03229802846</v>
      </c>
      <c r="J42" s="129" t="n">
        <f aca="false">((-OandM/1000-Inputs!J100/1000)*Inputs!J40/365)*(1+Inputs!$D$99)^(YEAR('Cash Flow'!J2)-YEAR('Cash Flow'!$E$2))</f>
        <v>-1019.9829007837</v>
      </c>
      <c r="K42" s="129" t="n">
        <f aca="false">((-OandM/1000-Inputs!K100/1000)*Inputs!K40/365)*(1+Inputs!$D$99)^(YEAR('Cash Flow'!K2)-YEAR('Cash Flow'!$E$2))</f>
        <v>-1013.74078917135</v>
      </c>
      <c r="L42" s="129" t="n">
        <f aca="false">((-OandM/1000-Inputs!L100/1000)*Inputs!L40/365)*(1+Inputs!$D$99)^(YEAR('Cash Flow'!L2)-YEAR('Cash Flow'!$E$2))</f>
        <v>-1012.84977870018</v>
      </c>
      <c r="M42" s="129" t="n">
        <f aca="false">((-OandM/1000-Inputs!M100/1000)*Inputs!M40/365)*(1+Inputs!$D$99)^(YEAR('Cash Flow'!M2)-YEAR('Cash Flow'!$E$2))</f>
        <v>-1005.91521613927</v>
      </c>
      <c r="N42" s="129" t="n">
        <f aca="false">((-OandM/1000-Inputs!N100/1000)*Inputs!N40/365)*(1+Inputs!$D$99)^(YEAR('Cash Flow'!N2)-YEAR('Cash Flow'!$E$2))</f>
        <v>-1002.28087684901</v>
      </c>
      <c r="O42" s="55"/>
    </row>
    <row r="43" customFormat="false" ht="12.75" hidden="false" customHeight="false" outlineLevel="0" collapsed="false">
      <c r="A43" s="34" t="s">
        <v>127</v>
      </c>
      <c r="E43" s="129" t="n">
        <f aca="false">-GandA/1000*Inputs!E40/365</f>
        <v>-135.616438356164</v>
      </c>
      <c r="F43" s="129" t="n">
        <f aca="false">-GandA/1000*Inputs!F40/365</f>
        <v>-180</v>
      </c>
      <c r="G43" s="129" t="n">
        <f aca="false">-GandA/1000*Inputs!G40/365</f>
        <v>-180</v>
      </c>
      <c r="H43" s="129" t="n">
        <f aca="false">-GandA/1000*Inputs!H40/365</f>
        <v>-180.493150684932</v>
      </c>
      <c r="I43" s="129" t="n">
        <f aca="false">-GandA/1000*Inputs!I40/365</f>
        <v>-180</v>
      </c>
      <c r="J43" s="129" t="n">
        <f aca="false">-GandA/1000*Inputs!J40/365</f>
        <v>-180</v>
      </c>
      <c r="K43" s="129" t="n">
        <f aca="false">-GandA/1000*Inputs!K40/365</f>
        <v>-180</v>
      </c>
      <c r="L43" s="129" t="n">
        <f aca="false">-GandA/1000*Inputs!L40/365</f>
        <v>-180.493150684932</v>
      </c>
      <c r="M43" s="129" t="n">
        <f aca="false">-GandA/1000*Inputs!M40/365</f>
        <v>-180</v>
      </c>
      <c r="N43" s="129" t="n">
        <f aca="false">-GandA/1000*Inputs!N40/365</f>
        <v>-180</v>
      </c>
      <c r="O43" s="55"/>
    </row>
    <row r="44" customFormat="false" ht="12.75" hidden="false" customHeight="false" outlineLevel="0" collapsed="false">
      <c r="A44" s="34" t="s">
        <v>128</v>
      </c>
      <c r="E44" s="129" t="n">
        <f aca="false">-Inputs!$D$102/1000*Inputs!E40/365</f>
        <v>-86.6438356164384</v>
      </c>
      <c r="F44" s="129" t="n">
        <f aca="false">-Inputs!$D$102/1000*Inputs!F40/365</f>
        <v>-115</v>
      </c>
      <c r="G44" s="129" t="n">
        <f aca="false">-Inputs!$D$102/1000*Inputs!G40/365</f>
        <v>-115</v>
      </c>
      <c r="H44" s="129" t="n">
        <f aca="false">-Inputs!$D$102/1000*Inputs!H40/365</f>
        <v>-115.315068493151</v>
      </c>
      <c r="I44" s="129" t="n">
        <f aca="false">-Inputs!$D$102/1000*Inputs!I40/365</f>
        <v>-115</v>
      </c>
      <c r="J44" s="129" t="n">
        <f aca="false">-Inputs!$D$102/1000*Inputs!J40/365</f>
        <v>-115</v>
      </c>
      <c r="K44" s="129" t="n">
        <f aca="false">-Inputs!$D$102/1000*Inputs!K40/365</f>
        <v>-115</v>
      </c>
      <c r="L44" s="129" t="n">
        <f aca="false">-Inputs!$D$102/1000*Inputs!L40/365</f>
        <v>-115.315068493151</v>
      </c>
      <c r="M44" s="129" t="n">
        <f aca="false">-Inputs!$D$102/1000*Inputs!M40/365</f>
        <v>-115</v>
      </c>
      <c r="N44" s="129" t="n">
        <f aca="false">-Inputs!$D$102/1000*Inputs!N40/365</f>
        <v>-115</v>
      </c>
      <c r="O44" s="55"/>
    </row>
    <row r="45" customFormat="false" ht="12.75" hidden="false" customHeight="false" outlineLevel="0" collapsed="false">
      <c r="A45" s="34" t="s">
        <v>129</v>
      </c>
      <c r="E45" s="136" t="n">
        <f aca="false">-Inputs!$D$104*'Cash Flow'!E34</f>
        <v>-26.5613326994053</v>
      </c>
      <c r="F45" s="136" t="n">
        <f aca="false">-Inputs!$D$104*'Cash Flow'!F34</f>
        <v>-27.0491169445472</v>
      </c>
      <c r="G45" s="136" t="n">
        <f aca="false">-Inputs!$D$104*'Cash Flow'!G34</f>
        <v>-22.0191398081391</v>
      </c>
      <c r="H45" s="136" t="n">
        <f aca="false">-Inputs!$D$104*'Cash Flow'!H34</f>
        <v>-19.4197532322443</v>
      </c>
      <c r="I45" s="136" t="n">
        <f aca="false">-Inputs!$D$104*'Cash Flow'!I34</f>
        <v>-17.3271475008176</v>
      </c>
      <c r="J45" s="136" t="n">
        <f aca="false">-Inputs!$D$104*'Cash Flow'!J34</f>
        <v>-15.7004659265364</v>
      </c>
      <c r="K45" s="136" t="n">
        <f aca="false">-Inputs!$D$104*'Cash Flow'!K34</f>
        <v>-14.0454027945871</v>
      </c>
      <c r="L45" s="136" t="n">
        <f aca="false">-Inputs!$D$104*'Cash Flow'!L34</f>
        <v>-13.1040514051568</v>
      </c>
      <c r="M45" s="136" t="n">
        <f aca="false">-Inputs!$D$104*'Cash Flow'!M34</f>
        <v>-12.2564994770439</v>
      </c>
      <c r="N45" s="136" t="n">
        <f aca="false">-Inputs!$D$104*'Cash Flow'!N34</f>
        <v>-11.3363556709735</v>
      </c>
      <c r="O45" s="55"/>
    </row>
    <row r="46" customFormat="false" ht="12.75" hidden="false" customHeight="false" outlineLevel="0" collapsed="false">
      <c r="A46" s="34"/>
      <c r="E46" s="129" t="n">
        <f aca="false">SUM(E42:E45)</f>
        <v>-939.71103528901</v>
      </c>
      <c r="F46" s="129" t="n">
        <f aca="false">SUM(F42:F45)</f>
        <v>-1397.22796518215</v>
      </c>
      <c r="G46" s="129" t="n">
        <f aca="false">SUM(G42:G45)</f>
        <v>-1375.80654948098</v>
      </c>
      <c r="H46" s="129" t="n">
        <f aca="false">SUM(H42:H45)</f>
        <v>-1361.77523817968</v>
      </c>
      <c r="I46" s="129" t="n">
        <f aca="false">SUM(I42:I45)</f>
        <v>-1341.35944552928</v>
      </c>
      <c r="J46" s="129" t="n">
        <f aca="false">SUM(J42:J45)</f>
        <v>-1330.68336671023</v>
      </c>
      <c r="K46" s="129" t="n">
        <f aca="false">SUM(K42:K45)</f>
        <v>-1322.78619196594</v>
      </c>
      <c r="L46" s="129" t="n">
        <f aca="false">SUM(L42:L45)</f>
        <v>-1321.76204928342</v>
      </c>
      <c r="M46" s="129" t="n">
        <f aca="false">SUM(M42:M45)</f>
        <v>-1313.17171561631</v>
      </c>
      <c r="N46" s="129" t="n">
        <f aca="false">SUM(N42:N45)</f>
        <v>-1308.61723251999</v>
      </c>
      <c r="O46" s="55"/>
    </row>
    <row r="47" customFormat="false" ht="5.25" hidden="false" customHeight="true" outlineLevel="0" collapsed="false"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</row>
    <row r="48" customFormat="false" ht="12.75" hidden="false" customHeight="false" outlineLevel="0" collapsed="false">
      <c r="A48" s="132" t="s">
        <v>130</v>
      </c>
      <c r="B48" s="132"/>
      <c r="C48" s="132"/>
      <c r="D48" s="132"/>
      <c r="E48" s="133" t="n">
        <f aca="false">E40+E46</f>
        <v>237.617191859832</v>
      </c>
      <c r="F48" s="133" t="n">
        <f aca="false">F40+F46</f>
        <v>158.9581260509</v>
      </c>
      <c r="G48" s="133" t="n">
        <f aca="false">G40+G46</f>
        <v>4.90125888481771</v>
      </c>
      <c r="H48" s="133" t="n">
        <f aca="false">H40+H46</f>
        <v>-102.829132849318</v>
      </c>
      <c r="I48" s="133" t="n">
        <f aca="false">I40+I46</f>
        <v>-195.761672204829</v>
      </c>
      <c r="J48" s="133" t="n">
        <f aca="false">J40+J46</f>
        <v>-280.621801925043</v>
      </c>
      <c r="K48" s="133" t="n">
        <f aca="false">K40+K46</f>
        <v>-365.227153733304</v>
      </c>
      <c r="L48" s="133" t="n">
        <f aca="false">L40+L46</f>
        <v>-433.863963293385</v>
      </c>
      <c r="M48" s="133" t="n">
        <f aca="false">M40+M46</f>
        <v>-492.708017116899</v>
      </c>
      <c r="N48" s="133" t="n">
        <f aca="false">N40+N46</f>
        <v>-553.095019451802</v>
      </c>
      <c r="O48" s="134"/>
    </row>
    <row r="49" customFormat="false" ht="4.5" hidden="false" customHeight="true" outlineLevel="0" collapsed="false"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</row>
    <row r="50" customFormat="false" ht="12.75" hidden="false" customHeight="false" outlineLevel="0" collapsed="false">
      <c r="A50" s="34" t="s">
        <v>131</v>
      </c>
      <c r="E50" s="129" t="n">
        <f aca="false">-Inputs!E111/1000</f>
        <v>-0</v>
      </c>
      <c r="F50" s="129" t="n">
        <f aca="false">Inputs!F111</f>
        <v>0</v>
      </c>
      <c r="G50" s="129" t="n">
        <f aca="false">Inputs!G111</f>
        <v>0</v>
      </c>
      <c r="H50" s="129" t="n">
        <f aca="false">Inputs!H111</f>
        <v>0</v>
      </c>
      <c r="I50" s="129" t="n">
        <f aca="false">Inputs!I111</f>
        <v>0</v>
      </c>
      <c r="J50" s="129" t="n">
        <f aca="false">Inputs!J111</f>
        <v>0</v>
      </c>
      <c r="K50" s="129" t="n">
        <f aca="false">Inputs!K111</f>
        <v>0</v>
      </c>
      <c r="L50" s="129" t="n">
        <f aca="false">Inputs!L111</f>
        <v>0</v>
      </c>
      <c r="M50" s="129" t="n">
        <f aca="false">Inputs!M111</f>
        <v>0</v>
      </c>
      <c r="N50" s="129" t="n">
        <f aca="false">Inputs!N111</f>
        <v>0</v>
      </c>
      <c r="O50" s="137" t="s">
        <v>132</v>
      </c>
    </row>
    <row r="51" customFormat="false" ht="4.5" hidden="false" customHeight="true" outlineLevel="0" collapsed="false"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138"/>
    </row>
    <row r="52" customFormat="false" ht="12.75" hidden="false" customHeight="false" outlineLevel="0" collapsed="false">
      <c r="A52" s="132" t="s">
        <v>133</v>
      </c>
      <c r="B52" s="132"/>
      <c r="C52" s="132"/>
      <c r="D52" s="132"/>
      <c r="E52" s="133" t="n">
        <f aca="false">E48+E50</f>
        <v>237.617191859832</v>
      </c>
      <c r="F52" s="133" t="n">
        <f aca="false">F48+F50</f>
        <v>158.9581260509</v>
      </c>
      <c r="G52" s="133" t="n">
        <f aca="false">G48+G50</f>
        <v>4.90125888481771</v>
      </c>
      <c r="H52" s="133" t="n">
        <f aca="false">H48+H50</f>
        <v>-102.829132849318</v>
      </c>
      <c r="I52" s="133" t="n">
        <f aca="false">I48+I50</f>
        <v>-195.761672204829</v>
      </c>
      <c r="J52" s="133" t="n">
        <f aca="false">J48+J50</f>
        <v>-280.621801925043</v>
      </c>
      <c r="K52" s="133" t="n">
        <f aca="false">K48+K50</f>
        <v>-365.227153733304</v>
      </c>
      <c r="L52" s="133" t="n">
        <f aca="false">L48+L50</f>
        <v>-433.863963293385</v>
      </c>
      <c r="M52" s="133" t="n">
        <f aca="false">M48+M50</f>
        <v>-492.708017116899</v>
      </c>
      <c r="N52" s="133" t="n">
        <f aca="false">N48+N50</f>
        <v>-553.095019451802</v>
      </c>
      <c r="O52" s="139" t="n">
        <f aca="false">MAX(0,N52*(1/(Discount_Rate+Inputs!$I$3)))</f>
        <v>0</v>
      </c>
    </row>
    <row r="53" customFormat="false" ht="12.75" hidden="false" customHeight="false" outlineLevel="0" collapsed="false">
      <c r="O53" s="140"/>
    </row>
    <row r="54" customFormat="false" ht="12.75" hidden="false" customHeight="false" outlineLevel="0" collapsed="false">
      <c r="E54" s="141"/>
      <c r="F54" s="141"/>
      <c r="G54" s="141"/>
      <c r="H54" s="141"/>
    </row>
    <row r="55" customFormat="false" ht="15.75" hidden="false" customHeight="false" outlineLevel="0" collapsed="false">
      <c r="E55" s="141"/>
      <c r="F55" s="142" t="s">
        <v>134</v>
      </c>
      <c r="G55" s="143" t="n">
        <f aca="false">SUMPRODUCT(E3:O3,E52:O52)</f>
        <v>-220.638549053216</v>
      </c>
      <c r="H55" s="141"/>
    </row>
    <row r="56" customFormat="false" ht="12.75" hidden="false" customHeight="false" outlineLevel="0" collapsed="false">
      <c r="E56" s="141"/>
      <c r="F56" s="144" t="s">
        <v>135</v>
      </c>
      <c r="G56" s="145" t="n">
        <f aca="false">ValDate</f>
        <v>45926</v>
      </c>
      <c r="H56" s="141"/>
    </row>
    <row r="57" customFormat="false" ht="12.75" hidden="false" customHeight="false" outlineLevel="0" collapsed="false">
      <c r="E57" s="141"/>
      <c r="F57" s="144" t="s">
        <v>136</v>
      </c>
      <c r="G57" s="146" t="n">
        <f aca="false">Discount_Rate</f>
        <v>0.15</v>
      </c>
      <c r="H57" s="141"/>
    </row>
    <row r="58" customFormat="false" ht="12.75" hidden="false" customHeight="false" outlineLevel="0" collapsed="false">
      <c r="E58" s="141"/>
      <c r="F58" s="141"/>
      <c r="G58" s="141"/>
      <c r="H58" s="141"/>
    </row>
    <row r="61" customFormat="false" ht="12.75" hidden="false" customHeight="false" outlineLevel="0" collapsed="false">
      <c r="E61" s="55"/>
      <c r="F61" s="55"/>
      <c r="G61" s="55"/>
      <c r="H61" s="55"/>
      <c r="I61" s="55"/>
      <c r="J61" s="55"/>
      <c r="K61" s="55"/>
      <c r="L61" s="55"/>
      <c r="M61" s="55"/>
      <c r="N61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&amp;CWildhorse South Valuation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2000-12-11T10:31:53Z</dcterms:created>
  <dc:creator>Tyrell</dc:creator>
  <dc:description/>
  <dc:language>en-US</dc:language>
  <cp:lastModifiedBy>Mark P. Castiglione</cp:lastModifiedBy>
  <cp:lastPrinted>2000-12-18T22:14:46Z</cp:lastPrinted>
  <dcterms:modified xsi:type="dcterms:W3CDTF">2000-12-12T21:52:06Z</dcterms:modified>
  <cp:revision>0</cp:revision>
  <dc:subject/>
  <dc:title/>
</cp:coreProperties>
</file>