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CC -ED Buy" sheetId="1" state="visible" r:id="rId3"/>
    <sheet name="ED Sell" sheetId="2" state="visible" r:id="rId4"/>
  </sheets>
  <definedNames>
    <definedName function="false" hidden="false" localSheetId="0" name="_xlnm.Print_Area" vbProcedure="false">'ECC -ED Buy'!$A$1:$I$33</definedName>
    <definedName function="false" hidden="false" localSheetId="1" name="_xlnm.Print_Area" vbProcedure="false">'ED Sell'!$A$1:$I$33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<sst xmlns="http://schemas.openxmlformats.org/spreadsheetml/2006/main" count="102" uniqueCount="42">
  <si>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</si>
  <si>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</si>
  <si>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</si>
  <si>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</si>
  <si>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ECC</t>
  </si>
  <si>
    <t xml:space="preserve">Deal Date:</t>
  </si>
  <si>
    <t xml:space="preserve">March</t>
  </si>
  <si>
    <t xml:space="preserve">Originator:</t>
  </si>
  <si>
    <t xml:space="preserve">Laura Renouf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</si>
  <si>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</si>
  <si>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</si>
  <si>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</si>
  <si>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</si>
  <si>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</si>
  <si>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</si>
  <si>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</si>
  <si>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</si>
  <si>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</si>
  <si>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</si>
  <si>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</si>
  <si>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</si>
  <si>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</si>
  <si>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</si>
  <si>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</si>
  <si>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</si>
  <si>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</si>
  <si>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</si>
  <si>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</si>
  <si>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</si>
  <si>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</si>
  <si>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</si>
  <si>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</si>
  <si>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</si>
  <si>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</si>
  <si>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</si>
  <si>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</si>
  <si>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</si>
  <si>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Rounded Volumes</t>
  </si>
  <si>
    <t xml:space="preserve">TOTAL:</t>
  </si>
  <si>
    <t xml:space="preserve">C.E.P. Automotive Ltd.</t>
  </si>
  <si>
    <t xml:space="preserve">Aug 7,2001</t>
  </si>
  <si>
    <t xml:space="preserve">Sell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</si>
</sst>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m"/>
    <numFmt numFmtId="166" formatCode="[$-409]d\-mmm\-yy"/>
    <numFmt numFmtId="167" formatCode="_(* #,##0.00_);_(* \(#,##0.00\);_(* \-??_);_(@_)"/>
    <numFmt numFmtId="168" formatCode="0"/>
    <numFmt numFmtId="169" formatCode="\$#,##0.0000"/>
    <numFmt numFmtId="170" formatCode="0.0000%"/>
    <numFmt numFmtId="171" formatCode="#,##0"/>
    <numFmt numFmtId="172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2" min="10" style="1" width="9.14"/>
    <col collapsed="false" customWidth="true" hidden="false" outlineLevel="0" max="13" min="13" style="1" width="9.28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10</v>
      </c>
      <c r="Q1" s="1" t="str">
        <f aca="false">VLOOKUP(P1,N1:O12,2,0)</f>
        <v>October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4</v>
      </c>
      <c r="C3" s="5"/>
      <c r="D3" s="5"/>
      <c r="G3" s="4" t="s">
        <v>5</v>
      </c>
      <c r="I3" s="6" t="n">
        <v>37110</v>
      </c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 t="s">
        <v>8</v>
      </c>
      <c r="C4" s="5"/>
      <c r="D4" s="5"/>
      <c r="G4" s="4" t="s">
        <v>9</v>
      </c>
      <c r="I4" s="7"/>
      <c r="N4" s="1" t="n">
        <v>4</v>
      </c>
      <c r="O4" s="1" t="s">
        <v>10</v>
      </c>
    </row>
    <row r="5" customFormat="false" ht="12.75" hidden="false" customHeight="false" outlineLevel="0" collapsed="false">
      <c r="N5" s="1" t="n">
        <v>5</v>
      </c>
      <c r="O5" s="1" t="s">
        <v>11</v>
      </c>
    </row>
    <row r="6" customFormat="false" ht="12.75" hidden="false" customHeight="false" outlineLevel="0" collapsed="false">
      <c r="A6" s="8" t="s">
        <v>12</v>
      </c>
      <c r="B6" s="6" t="n">
        <v>37165</v>
      </c>
      <c r="C6" s="9"/>
      <c r="D6" s="9"/>
      <c r="G6" s="8" t="s">
        <v>13</v>
      </c>
      <c r="I6" s="10" t="s">
        <v>14</v>
      </c>
      <c r="N6" s="1" t="n">
        <v>6</v>
      </c>
      <c r="O6" s="1" t="s">
        <v>15</v>
      </c>
    </row>
    <row r="7" customFormat="false" ht="12.75" hidden="false" customHeight="false" outlineLevel="0" collapsed="false">
      <c r="A7" s="8" t="s">
        <v>16</v>
      </c>
      <c r="B7" s="6" t="n">
        <v>38990</v>
      </c>
      <c r="C7" s="9"/>
      <c r="D7" s="11"/>
      <c r="G7" s="8" t="s">
        <v>17</v>
      </c>
      <c r="I7" s="10" t="s">
        <v>18</v>
      </c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 t="n">
        <f aca="false">ROUND((B7-B6)/(365/12),0)</f>
        <v>60</v>
      </c>
      <c r="C8" s="14"/>
      <c r="D8" s="14"/>
      <c r="N8" s="1" t="n">
        <v>8</v>
      </c>
      <c r="O8" s="1" t="s">
        <v>21</v>
      </c>
    </row>
    <row r="9" customFormat="false" ht="12.75" hidden="false" customHeight="false" outlineLevel="0" collapsed="false">
      <c r="G9" s="8" t="s">
        <v>22</v>
      </c>
      <c r="I9" s="15" t="n">
        <v>4.81</v>
      </c>
      <c r="N9" s="1" t="n">
        <v>9</v>
      </c>
      <c r="O9" s="1" t="s">
        <v>23</v>
      </c>
    </row>
    <row r="10" customFormat="false" ht="12.75" hidden="false" customHeight="false" outlineLevel="0" collapsed="false">
      <c r="A10" s="8" t="s">
        <v>24</v>
      </c>
      <c r="B10" s="16" t="n">
        <v>0.01561</v>
      </c>
      <c r="C10" s="17"/>
      <c r="D10" s="17"/>
      <c r="G10" s="8" t="s">
        <v>25</v>
      </c>
      <c r="I10" s="1" t="s">
        <v>26</v>
      </c>
      <c r="N10" s="1" t="n">
        <v>10</v>
      </c>
      <c r="O10" s="1" t="s">
        <v>27</v>
      </c>
    </row>
    <row r="11" customFormat="false" ht="12.75" hidden="false" customHeight="false" outlineLevel="0" collapsed="false">
      <c r="N11" s="1" t="n">
        <v>11</v>
      </c>
      <c r="O11" s="1" t="s">
        <v>28</v>
      </c>
    </row>
    <row r="12" customFormat="false" ht="12.75" hidden="false" customHeight="false" outlineLevel="0" collapsed="false"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9" t="s">
        <v>34</v>
      </c>
      <c r="G13" s="20" t="s">
        <v>35</v>
      </c>
      <c r="I13" s="20" t="s">
        <v>36</v>
      </c>
      <c r="M13" s="21" t="s">
        <v>37</v>
      </c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2"/>
      <c r="I14" s="22"/>
    </row>
    <row r="15" customFormat="false" ht="15" hidden="false" customHeight="false" outlineLevel="0" collapsed="false">
      <c r="A15" s="23" t="str">
        <f aca="false">IF(B15=$Q$1,"Start Month","")</f>
        <v/>
      </c>
      <c r="B15" s="24" t="s">
        <v>1</v>
      </c>
      <c r="C15" s="10" t="n">
        <f aca="false">ROUND(G15/(1+$B$10),0)</f>
        <v>458</v>
      </c>
      <c r="D15" s="25"/>
      <c r="E15" s="26" t="n">
        <f aca="false">ROUND(C15*$B$10,0)</f>
        <v>7</v>
      </c>
      <c r="F15" s="26" t="n">
        <f aca="false">D15*$B$10</f>
        <v>0</v>
      </c>
      <c r="G15" s="27" t="n">
        <v>465</v>
      </c>
      <c r="I15" s="27" t="n">
        <f aca="false">ROUND(F15+D15,0)</f>
        <v>0</v>
      </c>
      <c r="K15" s="11" t="n">
        <f aca="false">G15/31</f>
        <v>15</v>
      </c>
      <c r="L15" s="11" t="n">
        <f aca="false">ROUND(K15,0)</f>
        <v>15</v>
      </c>
      <c r="M15" s="28" t="n">
        <f aca="false">L15*31</f>
        <v>465</v>
      </c>
    </row>
    <row r="16" customFormat="false" ht="15" hidden="false" customHeight="false" outlineLevel="0" collapsed="false">
      <c r="A16" s="23" t="str">
        <f aca="false">IF(B16=$Q$1,"Start Month","")</f>
        <v/>
      </c>
      <c r="B16" s="24" t="s">
        <v>2</v>
      </c>
      <c r="C16" s="10" t="n">
        <f aca="false">ROUND(G16/(1+$B$10),0)</f>
        <v>303</v>
      </c>
      <c r="D16" s="25"/>
      <c r="E16" s="26" t="n">
        <f aca="false">ROUND(C16*$B$10,0)</f>
        <v>5</v>
      </c>
      <c r="F16" s="26" t="n">
        <f aca="false">D16*$B$10</f>
        <v>0</v>
      </c>
      <c r="G16" s="27" t="n">
        <v>308</v>
      </c>
      <c r="I16" s="27" t="n">
        <f aca="false">ROUND(F16+D16,0)</f>
        <v>0</v>
      </c>
      <c r="K16" s="11" t="n">
        <f aca="false">G16/28</f>
        <v>11</v>
      </c>
      <c r="L16" s="11" t="n">
        <f aca="false">ROUND(K16,0)</f>
        <v>11</v>
      </c>
      <c r="M16" s="28" t="n">
        <f aca="false">L16*28</f>
        <v>308</v>
      </c>
    </row>
    <row r="17" customFormat="false" ht="15" hidden="false" customHeight="false" outlineLevel="0" collapsed="false">
      <c r="A17" s="23" t="str">
        <f aca="false">IF(B17=$Q$1,"Start Month","")</f>
        <v/>
      </c>
      <c r="B17" s="24" t="s">
        <v>6</v>
      </c>
      <c r="C17" s="10" t="n">
        <f aca="false">ROUND(G17/(1+$B$10),0)</f>
        <v>275</v>
      </c>
      <c r="D17" s="25"/>
      <c r="E17" s="26" t="n">
        <f aca="false">ROUND(C17*$B$10,0)</f>
        <v>4</v>
      </c>
      <c r="F17" s="26" t="n">
        <f aca="false">D17*$B$10</f>
        <v>0</v>
      </c>
      <c r="G17" s="27" t="n">
        <v>279</v>
      </c>
      <c r="I17" s="27" t="n">
        <f aca="false">ROUND(F17+D17,0)</f>
        <v>0</v>
      </c>
      <c r="K17" s="11" t="n">
        <f aca="false">G17/31</f>
        <v>9</v>
      </c>
      <c r="L17" s="11" t="n">
        <f aca="false">ROUND(K17,0)</f>
        <v>9</v>
      </c>
      <c r="M17" s="28" t="n">
        <f aca="false">L17*31</f>
        <v>279</v>
      </c>
    </row>
    <row r="18" customFormat="false" ht="15" hidden="false" customHeight="false" outlineLevel="0" collapsed="false">
      <c r="A18" s="23" t="str">
        <f aca="false">IF(B18=$Q$1,"Start Month","")</f>
        <v/>
      </c>
      <c r="B18" s="24" t="s">
        <v>10</v>
      </c>
      <c r="C18" s="10" t="n">
        <f aca="false">ROUND(G18/(1+$B$10),0)</f>
        <v>207</v>
      </c>
      <c r="D18" s="25"/>
      <c r="E18" s="26" t="n">
        <f aca="false">ROUND(C18*$B$10,0)</f>
        <v>3</v>
      </c>
      <c r="F18" s="26" t="n">
        <f aca="false">D18*$B$10</f>
        <v>0</v>
      </c>
      <c r="G18" s="27" t="n">
        <v>210</v>
      </c>
      <c r="I18" s="27" t="n">
        <f aca="false">ROUND(F18+D18,0)</f>
        <v>0</v>
      </c>
      <c r="K18" s="11" t="n">
        <f aca="false">C18/30</f>
        <v>6.9</v>
      </c>
      <c r="L18" s="11" t="n">
        <f aca="false">ROUND(K18,0)</f>
        <v>7</v>
      </c>
      <c r="M18" s="28" t="n">
        <f aca="false">L18*30</f>
        <v>210</v>
      </c>
    </row>
    <row r="19" customFormat="false" ht="15" hidden="false" customHeight="false" outlineLevel="0" collapsed="false">
      <c r="A19" s="23" t="str">
        <f aca="false">IF(B19=$Q$1,"Start Month","")</f>
        <v/>
      </c>
      <c r="B19" s="24" t="s">
        <v>11</v>
      </c>
      <c r="C19" s="10" t="n">
        <f aca="false">ROUND(G19/(1+$B$10),0)</f>
        <v>122</v>
      </c>
      <c r="D19" s="25"/>
      <c r="E19" s="26" t="n">
        <f aca="false">ROUND(C19*$B$10,0)</f>
        <v>2</v>
      </c>
      <c r="F19" s="26" t="n">
        <f aca="false">D19*$B$10</f>
        <v>0</v>
      </c>
      <c r="G19" s="27" t="n">
        <v>124</v>
      </c>
      <c r="I19" s="27" t="n">
        <f aca="false">ROUND(F19+D19,0)</f>
        <v>0</v>
      </c>
      <c r="K19" s="11" t="n">
        <f aca="false">C19/31</f>
        <v>3.93548387096774</v>
      </c>
      <c r="L19" s="11" t="n">
        <f aca="false">ROUND(K19,0)</f>
        <v>4</v>
      </c>
      <c r="M19" s="28" t="n">
        <f aca="false">L19*31</f>
        <v>124</v>
      </c>
    </row>
    <row r="20" customFormat="false" ht="15" hidden="false" customHeight="false" outlineLevel="0" collapsed="false">
      <c r="A20" s="23" t="str">
        <f aca="false">IF(B20=$Q$1,"Start Month","")</f>
        <v/>
      </c>
      <c r="B20" s="24" t="s">
        <v>15</v>
      </c>
      <c r="C20" s="10" t="n">
        <f aca="false">ROUND(G20/(1+$B$10),0)</f>
        <v>89</v>
      </c>
      <c r="D20" s="25"/>
      <c r="E20" s="26" t="n">
        <f aca="false">ROUND(C20*$B$10,0)</f>
        <v>1</v>
      </c>
      <c r="F20" s="26" t="n">
        <f aca="false">D20*$B$10</f>
        <v>0</v>
      </c>
      <c r="G20" s="27" t="n">
        <v>90</v>
      </c>
      <c r="I20" s="27" t="n">
        <f aca="false">ROUND(F20+D20,0)</f>
        <v>0</v>
      </c>
      <c r="K20" s="11" t="n">
        <f aca="false">C20/30</f>
        <v>2.96666666666667</v>
      </c>
      <c r="L20" s="11" t="n">
        <f aca="false">ROUND(K20,0)</f>
        <v>3</v>
      </c>
      <c r="M20" s="28" t="n">
        <f aca="false">L20*30</f>
        <v>90</v>
      </c>
    </row>
    <row r="21" customFormat="false" ht="15" hidden="false" customHeight="false" outlineLevel="0" collapsed="false">
      <c r="A21" s="23" t="str">
        <f aca="false">IF(B21=$Q$1,"Start Month","")</f>
        <v/>
      </c>
      <c r="B21" s="24" t="s">
        <v>19</v>
      </c>
      <c r="C21" s="10" t="n">
        <f aca="false">ROUND(G21/(1+$B$10),0)</f>
        <v>61</v>
      </c>
      <c r="D21" s="25"/>
      <c r="E21" s="26" t="n">
        <f aca="false">ROUND(C21*$B$10,0)</f>
        <v>1</v>
      </c>
      <c r="F21" s="26" t="n">
        <f aca="false">D21*$B$10</f>
        <v>0</v>
      </c>
      <c r="G21" s="27" t="n">
        <v>62</v>
      </c>
      <c r="I21" s="27" t="n">
        <f aca="false">ROUND(F21+D21,0)</f>
        <v>0</v>
      </c>
      <c r="K21" s="11" t="n">
        <f aca="false">C21/31</f>
        <v>1.96774193548387</v>
      </c>
      <c r="L21" s="11" t="n">
        <f aca="false">ROUND(K21,0)</f>
        <v>2</v>
      </c>
      <c r="M21" s="28" t="n">
        <f aca="false">L21*31</f>
        <v>62</v>
      </c>
    </row>
    <row r="22" customFormat="false" ht="15" hidden="false" customHeight="false" outlineLevel="0" collapsed="false">
      <c r="A22" s="23" t="str">
        <f aca="false">IF(B22=$Q$1,"Start Month","")</f>
        <v/>
      </c>
      <c r="B22" s="24" t="s">
        <v>21</v>
      </c>
      <c r="C22" s="10" t="n">
        <f aca="false">ROUND(G22/(1+$B$10),0)</f>
        <v>61</v>
      </c>
      <c r="D22" s="25"/>
      <c r="E22" s="26" t="n">
        <f aca="false">ROUND(C22*$B$10,0)</f>
        <v>1</v>
      </c>
      <c r="F22" s="26" t="n">
        <f aca="false">D22*$B$10</f>
        <v>0</v>
      </c>
      <c r="G22" s="27" t="n">
        <v>62</v>
      </c>
      <c r="I22" s="27" t="n">
        <f aca="false">ROUND(F22+D22,0)</f>
        <v>0</v>
      </c>
      <c r="K22" s="11" t="n">
        <f aca="false">C22/31</f>
        <v>1.96774193548387</v>
      </c>
      <c r="L22" s="11" t="n">
        <f aca="false">ROUND(K22,0)</f>
        <v>2</v>
      </c>
      <c r="M22" s="28" t="n">
        <f aca="false">L22*31</f>
        <v>62</v>
      </c>
    </row>
    <row r="23" customFormat="false" ht="15" hidden="false" customHeight="false" outlineLevel="0" collapsed="false">
      <c r="A23" s="23" t="str">
        <f aca="false">IF(B23=$Q$1,"Start Month","")</f>
        <v/>
      </c>
      <c r="B23" s="24" t="s">
        <v>23</v>
      </c>
      <c r="C23" s="10" t="n">
        <f aca="false">ROUND(G23/(1+$B$10),0)</f>
        <v>118</v>
      </c>
      <c r="D23" s="25"/>
      <c r="E23" s="26" t="n">
        <f aca="false">ROUND(C23*$B$10,0)</f>
        <v>2</v>
      </c>
      <c r="F23" s="26" t="n">
        <f aca="false">D23*$B$10</f>
        <v>0</v>
      </c>
      <c r="G23" s="27" t="n">
        <v>120</v>
      </c>
      <c r="I23" s="27" t="n">
        <f aca="false">ROUND(F23+D23,0)</f>
        <v>0</v>
      </c>
      <c r="K23" s="11" t="n">
        <f aca="false">C23/30</f>
        <v>3.93333333333333</v>
      </c>
      <c r="L23" s="11" t="n">
        <f aca="false">ROUND(K23,0)</f>
        <v>4</v>
      </c>
      <c r="M23" s="28" t="n">
        <f aca="false">L23*30</f>
        <v>120</v>
      </c>
    </row>
    <row r="24" customFormat="false" ht="15" hidden="false" customHeight="false" outlineLevel="0" collapsed="false">
      <c r="A24" s="23" t="str">
        <f aca="false">IF(B24=$Q$1,"Start Month","")</f>
        <v>Start Month</v>
      </c>
      <c r="B24" s="24" t="s">
        <v>27</v>
      </c>
      <c r="C24" s="10" t="n">
        <f aca="false">ROUND(G24/(1+$B$10),0)</f>
        <v>244</v>
      </c>
      <c r="D24" s="25"/>
      <c r="E24" s="26" t="n">
        <f aca="false">ROUND(C24*$B$10,0)</f>
        <v>4</v>
      </c>
      <c r="F24" s="26" t="n">
        <f aca="false">D24*$B$10</f>
        <v>0</v>
      </c>
      <c r="G24" s="27" t="n">
        <v>248</v>
      </c>
      <c r="I24" s="27" t="n">
        <f aca="false">ROUND(F24+D24,0)</f>
        <v>0</v>
      </c>
      <c r="K24" s="11" t="n">
        <f aca="false">G24/31</f>
        <v>8</v>
      </c>
      <c r="L24" s="11" t="n">
        <f aca="false">ROUND(K24,0)</f>
        <v>8</v>
      </c>
      <c r="M24" s="28" t="n">
        <f aca="false">L24*31</f>
        <v>248</v>
      </c>
    </row>
    <row r="25" customFormat="false" ht="15" hidden="false" customHeight="false" outlineLevel="0" collapsed="false">
      <c r="A25" s="23" t="str">
        <f aca="false">IF(B25=$Q$1,"Start Month","")</f>
        <v/>
      </c>
      <c r="B25" s="24" t="s">
        <v>28</v>
      </c>
      <c r="C25" s="10" t="n">
        <f aca="false">ROUND(G25/(1+$B$10),0)</f>
        <v>384</v>
      </c>
      <c r="D25" s="25"/>
      <c r="E25" s="26" t="n">
        <f aca="false">ROUND(C25*$B$10,0)</f>
        <v>6</v>
      </c>
      <c r="F25" s="26" t="n">
        <f aca="false">D25*$B$10</f>
        <v>0</v>
      </c>
      <c r="G25" s="27" t="n">
        <v>390</v>
      </c>
      <c r="I25" s="27" t="n">
        <f aca="false">ROUND(F25+D25,0)</f>
        <v>0</v>
      </c>
      <c r="K25" s="11" t="n">
        <f aca="false">G25/30</f>
        <v>13</v>
      </c>
      <c r="L25" s="11" t="n">
        <f aca="false">ROUND(K25,0)</f>
        <v>13</v>
      </c>
      <c r="M25" s="28" t="n">
        <f aca="false">L25*30</f>
        <v>390</v>
      </c>
    </row>
    <row r="26" customFormat="false" ht="15.75" hidden="false" customHeight="false" outlineLevel="0" collapsed="false">
      <c r="A26" s="23" t="str">
        <f aca="false">IF(B26=$Q$1,"Start Month","")</f>
        <v/>
      </c>
      <c r="B26" s="24" t="s">
        <v>29</v>
      </c>
      <c r="C26" s="10" t="n">
        <f aca="false">ROUND(G26/(1+$B$10),0)</f>
        <v>397</v>
      </c>
      <c r="D26" s="25"/>
      <c r="E26" s="26" t="n">
        <f aca="false">ROUND(C26*$B$10,0)</f>
        <v>6</v>
      </c>
      <c r="F26" s="26" t="n">
        <f aca="false">D26*$B$10</f>
        <v>0</v>
      </c>
      <c r="G26" s="27" t="n">
        <v>403</v>
      </c>
      <c r="I26" s="27" t="n">
        <f aca="false">ROUND(F26+D26,0)</f>
        <v>0</v>
      </c>
      <c r="K26" s="11" t="n">
        <f aca="false">G26/31</f>
        <v>13</v>
      </c>
      <c r="L26" s="11" t="n">
        <f aca="false">ROUND(K26,0)</f>
        <v>13</v>
      </c>
      <c r="M26" s="28" t="n">
        <f aca="false">L26*31</f>
        <v>403</v>
      </c>
    </row>
    <row r="27" customFormat="false" ht="13.5" hidden="false" customHeight="false" outlineLevel="0" collapsed="false">
      <c r="B27" s="29"/>
      <c r="C27" s="29"/>
      <c r="D27" s="29"/>
      <c r="E27" s="29"/>
      <c r="F27" s="29"/>
      <c r="G27" s="29"/>
      <c r="H27" s="29"/>
      <c r="I27" s="29"/>
    </row>
    <row r="28" customFormat="false" ht="12.75" hidden="false" customHeight="false" outlineLevel="0" collapsed="false">
      <c r="B28" s="30" t="s">
        <v>38</v>
      </c>
      <c r="C28" s="31" t="n">
        <f aca="false">SUM(C15:C26)</f>
        <v>2719</v>
      </c>
      <c r="D28" s="31" t="n">
        <f aca="false">SUM(D15:D26)</f>
        <v>0</v>
      </c>
      <c r="E28" s="32" t="n">
        <f aca="false">SUM(E15:E26)</f>
        <v>42</v>
      </c>
      <c r="F28" s="32" t="n">
        <f aca="false">SUM(F15:F26)</f>
        <v>0</v>
      </c>
      <c r="G28" s="31" t="n">
        <f aca="false">SUM(G15:G26)</f>
        <v>2761</v>
      </c>
      <c r="H28" s="33"/>
      <c r="I28" s="31" t="n">
        <f aca="false">SUM(I15:I26)</f>
        <v>0</v>
      </c>
      <c r="M28" s="28" t="n">
        <f aca="false">SUM(M15:M27)</f>
        <v>2761</v>
      </c>
    </row>
    <row r="33" customFormat="false" ht="13.5" hidden="false" customHeight="false" outlineLevel="0" collapsed="false">
      <c r="A33" s="34"/>
      <c r="B33" s="34"/>
      <c r="C33" s="34"/>
      <c r="D33" s="34"/>
      <c r="E33" s="34"/>
      <c r="F33" s="34"/>
      <c r="G33" s="34"/>
      <c r="I33" s="34"/>
    </row>
    <row r="34" customFormat="false" ht="13.5" hidden="false" customHeight="false" outlineLevel="0" collapsed="false">
      <c r="J34" s="35"/>
    </row>
    <row r="35" customFormat="false" ht="12.75" hidden="false" customHeight="false" outlineLevel="0" collapsed="false">
      <c r="J35" s="35"/>
    </row>
    <row r="36" customFormat="false" ht="12.75" hidden="false" customHeight="false" outlineLevel="0" collapsed="false">
      <c r="J36" s="35"/>
    </row>
    <row r="37" customFormat="false" ht="12.75" hidden="false" customHeight="false" outlineLevel="0" collapsed="false">
      <c r="J37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8" activeCellId="0" sqref="G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3" min="10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10</v>
      </c>
      <c r="Q1" s="1" t="str">
        <f aca="false">VLOOKUP(P1,N1:O12,2,0)</f>
        <v>October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39</v>
      </c>
      <c r="C3" s="5"/>
      <c r="D3" s="5"/>
      <c r="G3" s="4" t="s">
        <v>5</v>
      </c>
      <c r="I3" s="6" t="s">
        <v>40</v>
      </c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 t="s">
        <v>8</v>
      </c>
      <c r="C4" s="5"/>
      <c r="D4" s="5"/>
      <c r="G4" s="4" t="s">
        <v>9</v>
      </c>
      <c r="I4" s="7"/>
      <c r="N4" s="1" t="n">
        <v>4</v>
      </c>
      <c r="O4" s="1" t="s">
        <v>10</v>
      </c>
    </row>
    <row r="5" customFormat="false" ht="12.75" hidden="false" customHeight="false" outlineLevel="0" collapsed="false">
      <c r="N5" s="1" t="n">
        <v>5</v>
      </c>
      <c r="O5" s="1" t="s">
        <v>11</v>
      </c>
    </row>
    <row r="6" customFormat="false" ht="12.75" hidden="false" customHeight="false" outlineLevel="0" collapsed="false">
      <c r="A6" s="8" t="s">
        <v>12</v>
      </c>
      <c r="B6" s="6" t="n">
        <v>37165</v>
      </c>
      <c r="C6" s="9"/>
      <c r="D6" s="9"/>
      <c r="G6" s="8" t="s">
        <v>13</v>
      </c>
      <c r="I6" s="10" t="s">
        <v>14</v>
      </c>
      <c r="N6" s="1" t="n">
        <v>6</v>
      </c>
      <c r="O6" s="1" t="s">
        <v>15</v>
      </c>
    </row>
    <row r="7" customFormat="false" ht="12.75" hidden="false" customHeight="false" outlineLevel="0" collapsed="false">
      <c r="A7" s="8" t="s">
        <v>16</v>
      </c>
      <c r="B7" s="6" t="n">
        <v>38990</v>
      </c>
      <c r="C7" s="9"/>
      <c r="D7" s="9"/>
      <c r="G7" s="8" t="s">
        <v>17</v>
      </c>
      <c r="I7" s="10" t="s">
        <v>18</v>
      </c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 t="n">
        <f aca="false">ROUND((B7-B6)/(365/12),0)</f>
        <v>60</v>
      </c>
      <c r="C8" s="14"/>
      <c r="D8" s="14"/>
      <c r="N8" s="1" t="n">
        <v>8</v>
      </c>
      <c r="O8" s="1" t="s">
        <v>21</v>
      </c>
    </row>
    <row r="9" customFormat="false" ht="12.75" hidden="false" customHeight="false" outlineLevel="0" collapsed="false">
      <c r="G9" s="8" t="s">
        <v>22</v>
      </c>
      <c r="I9" s="15" t="n">
        <v>5.55</v>
      </c>
      <c r="N9" s="1" t="n">
        <v>9</v>
      </c>
      <c r="O9" s="1" t="s">
        <v>23</v>
      </c>
    </row>
    <row r="10" customFormat="false" ht="12.75" hidden="false" customHeight="false" outlineLevel="0" collapsed="false">
      <c r="A10" s="8" t="s">
        <v>24</v>
      </c>
      <c r="B10" s="16" t="n">
        <v>0.01561</v>
      </c>
      <c r="C10" s="17"/>
      <c r="D10" s="17"/>
      <c r="G10" s="8" t="s">
        <v>25</v>
      </c>
      <c r="I10" s="1" t="s">
        <v>41</v>
      </c>
      <c r="N10" s="1" t="n">
        <v>10</v>
      </c>
      <c r="O10" s="1" t="s">
        <v>27</v>
      </c>
    </row>
    <row r="11" customFormat="false" ht="12.75" hidden="false" customHeight="false" outlineLevel="0" collapsed="false">
      <c r="N11" s="1" t="n">
        <v>11</v>
      </c>
      <c r="O11" s="1" t="s">
        <v>28</v>
      </c>
    </row>
    <row r="12" customFormat="false" ht="12.75" hidden="false" customHeight="false" outlineLevel="0" collapsed="false"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9" t="s">
        <v>34</v>
      </c>
      <c r="G13" s="20" t="s">
        <v>35</v>
      </c>
      <c r="I13" s="20" t="s">
        <v>36</v>
      </c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2"/>
      <c r="I14" s="22"/>
    </row>
    <row r="15" customFormat="false" ht="15" hidden="false" customHeight="false" outlineLevel="0" collapsed="false">
      <c r="A15" s="23" t="str">
        <f aca="false">IF(B15=$Q$1,"Start Month","")</f>
        <v/>
      </c>
      <c r="B15" s="24" t="s">
        <v>1</v>
      </c>
      <c r="C15" s="10" t="n">
        <v>446</v>
      </c>
      <c r="D15" s="25"/>
      <c r="E15" s="26" t="n">
        <f aca="false">C15*$B$10</f>
        <v>6.96206</v>
      </c>
      <c r="F15" s="26" t="n">
        <f aca="false">D15*$B$10</f>
        <v>0</v>
      </c>
      <c r="G15" s="27" t="n">
        <f aca="false">ROUND(E15+C15,0)</f>
        <v>453</v>
      </c>
      <c r="I15" s="27" t="n">
        <f aca="false">ROUND(F15+D15,0)</f>
        <v>0</v>
      </c>
      <c r="L15" s="9"/>
    </row>
    <row r="16" customFormat="false" ht="15" hidden="false" customHeight="false" outlineLevel="0" collapsed="false">
      <c r="A16" s="23" t="str">
        <f aca="false">IF(B16=$Q$1,"Start Month","")</f>
        <v/>
      </c>
      <c r="B16" s="24" t="s">
        <v>2</v>
      </c>
      <c r="C16" s="10" t="n">
        <v>299</v>
      </c>
      <c r="D16" s="25"/>
      <c r="E16" s="26" t="n">
        <f aca="false">C16*$B$10</f>
        <v>4.66739</v>
      </c>
      <c r="F16" s="26" t="n">
        <f aca="false">D16*$B$10</f>
        <v>0</v>
      </c>
      <c r="G16" s="27" t="n">
        <f aca="false">ROUND(E16+C16,0)</f>
        <v>304</v>
      </c>
      <c r="I16" s="27" t="n">
        <f aca="false">ROUND(F16+D16,0)</f>
        <v>0</v>
      </c>
      <c r="L16" s="9"/>
    </row>
    <row r="17" customFormat="false" ht="15" hidden="false" customHeight="false" outlineLevel="0" collapsed="false">
      <c r="A17" s="23" t="str">
        <f aca="false">IF(B17=$Q$1,"Start Month","")</f>
        <v/>
      </c>
      <c r="B17" s="24" t="s">
        <v>6</v>
      </c>
      <c r="C17" s="10" t="n">
        <v>281</v>
      </c>
      <c r="D17" s="25"/>
      <c r="E17" s="26" t="n">
        <f aca="false">C17*$B$10</f>
        <v>4.38641</v>
      </c>
      <c r="F17" s="26" t="n">
        <f aca="false">D17*$B$10</f>
        <v>0</v>
      </c>
      <c r="G17" s="27" t="n">
        <f aca="false">ROUND(E17+C17,0)</f>
        <v>285</v>
      </c>
      <c r="I17" s="27" t="n">
        <f aca="false">ROUND(F17+D17,0)</f>
        <v>0</v>
      </c>
      <c r="L17" s="9"/>
    </row>
    <row r="18" customFormat="false" ht="15" hidden="false" customHeight="false" outlineLevel="0" collapsed="false">
      <c r="A18" s="23" t="str">
        <f aca="false">IF(B18=$Q$1,"Start Month","")</f>
        <v/>
      </c>
      <c r="B18" s="24" t="s">
        <v>10</v>
      </c>
      <c r="C18" s="10" t="n">
        <v>201</v>
      </c>
      <c r="D18" s="25"/>
      <c r="E18" s="26" t="n">
        <f aca="false">C18*$B$10</f>
        <v>3.13761</v>
      </c>
      <c r="F18" s="26" t="n">
        <f aca="false">D18*$B$10</f>
        <v>0</v>
      </c>
      <c r="G18" s="27" t="n">
        <f aca="false">ROUND(E18+C18,0)</f>
        <v>204</v>
      </c>
      <c r="I18" s="27" t="n">
        <f aca="false">ROUND(F18+D18,0)</f>
        <v>0</v>
      </c>
      <c r="L18" s="9"/>
    </row>
    <row r="19" customFormat="false" ht="15" hidden="false" customHeight="false" outlineLevel="0" collapsed="false">
      <c r="A19" s="23" t="str">
        <f aca="false">IF(B19=$Q$1,"Start Month","")</f>
        <v/>
      </c>
      <c r="B19" s="24" t="s">
        <v>11</v>
      </c>
      <c r="C19" s="10" t="n">
        <v>114</v>
      </c>
      <c r="D19" s="25"/>
      <c r="E19" s="26" t="n">
        <f aca="false">C19*$B$10</f>
        <v>1.77954</v>
      </c>
      <c r="F19" s="26" t="n">
        <f aca="false">D19*$B$10</f>
        <v>0</v>
      </c>
      <c r="G19" s="27" t="n">
        <f aca="false">ROUND(E19+C19,0)</f>
        <v>116</v>
      </c>
      <c r="I19" s="27" t="n">
        <f aca="false">ROUND(F19+D19,0)</f>
        <v>0</v>
      </c>
      <c r="L19" s="9"/>
    </row>
    <row r="20" customFormat="false" ht="15" hidden="false" customHeight="false" outlineLevel="0" collapsed="false">
      <c r="A20" s="23" t="str">
        <f aca="false">IF(B20=$Q$1,"Start Month","")</f>
        <v/>
      </c>
      <c r="B20" s="24" t="s">
        <v>15</v>
      </c>
      <c r="C20" s="10" t="n">
        <v>86</v>
      </c>
      <c r="D20" s="25"/>
      <c r="E20" s="26" t="n">
        <f aca="false">C20*$B$10</f>
        <v>1.34246</v>
      </c>
      <c r="F20" s="26" t="n">
        <f aca="false">D20*$B$10</f>
        <v>0</v>
      </c>
      <c r="G20" s="27" t="n">
        <f aca="false">ROUND(E20+C20,0)</f>
        <v>87</v>
      </c>
      <c r="I20" s="27" t="n">
        <f aca="false">ROUND(F20+D20,0)</f>
        <v>0</v>
      </c>
      <c r="L20" s="9"/>
    </row>
    <row r="21" customFormat="false" ht="15" hidden="false" customHeight="false" outlineLevel="0" collapsed="false">
      <c r="A21" s="23" t="str">
        <f aca="false">IF(B21=$Q$1,"Start Month","")</f>
        <v/>
      </c>
      <c r="B21" s="24" t="s">
        <v>19</v>
      </c>
      <c r="C21" s="10" t="n">
        <v>69</v>
      </c>
      <c r="D21" s="25"/>
      <c r="E21" s="26" t="n">
        <f aca="false">C21*$B$10</f>
        <v>1.07709</v>
      </c>
      <c r="F21" s="26" t="n">
        <f aca="false">D21*$B$10</f>
        <v>0</v>
      </c>
      <c r="G21" s="27" t="n">
        <f aca="false">ROUND(E21+C21,0)</f>
        <v>70</v>
      </c>
      <c r="I21" s="27" t="n">
        <f aca="false">ROUND(F21+D21,0)</f>
        <v>0</v>
      </c>
      <c r="L21" s="9"/>
    </row>
    <row r="22" customFormat="false" ht="15" hidden="false" customHeight="false" outlineLevel="0" collapsed="false">
      <c r="A22" s="23" t="str">
        <f aca="false">IF(B22=$Q$1,"Start Month","")</f>
        <v/>
      </c>
      <c r="B22" s="24" t="s">
        <v>21</v>
      </c>
      <c r="C22" s="10" t="n">
        <v>76</v>
      </c>
      <c r="D22" s="25"/>
      <c r="E22" s="26" t="n">
        <f aca="false">C22*$B$10</f>
        <v>1.18636</v>
      </c>
      <c r="F22" s="26" t="n">
        <f aca="false">D22*$B$10</f>
        <v>0</v>
      </c>
      <c r="G22" s="27" t="n">
        <f aca="false">ROUND(E22+C22,0)</f>
        <v>77</v>
      </c>
      <c r="I22" s="27" t="n">
        <f aca="false">ROUND(F22+D22,0)</f>
        <v>0</v>
      </c>
      <c r="L22" s="9"/>
    </row>
    <row r="23" customFormat="false" ht="15" hidden="false" customHeight="false" outlineLevel="0" collapsed="false">
      <c r="A23" s="23" t="str">
        <f aca="false">IF(B23=$Q$1,"Start Month","")</f>
        <v/>
      </c>
      <c r="B23" s="24" t="s">
        <v>23</v>
      </c>
      <c r="C23" s="10" t="n">
        <v>122</v>
      </c>
      <c r="D23" s="25"/>
      <c r="E23" s="26" t="n">
        <f aca="false">C23*$B$10</f>
        <v>1.90442</v>
      </c>
      <c r="F23" s="26" t="n">
        <f aca="false">D23*$B$10</f>
        <v>0</v>
      </c>
      <c r="G23" s="27" t="n">
        <f aca="false">ROUND(E23+C23,0)</f>
        <v>124</v>
      </c>
      <c r="I23" s="27" t="n">
        <f aca="false">ROUND(F23+D23,0)</f>
        <v>0</v>
      </c>
      <c r="L23" s="9"/>
    </row>
    <row r="24" customFormat="false" ht="15" hidden="false" customHeight="false" outlineLevel="0" collapsed="false">
      <c r="A24" s="23" t="str">
        <f aca="false">IF(B24=$Q$1,"Start Month","")</f>
        <v>Start Month</v>
      </c>
      <c r="B24" s="24" t="s">
        <v>27</v>
      </c>
      <c r="C24" s="10" t="n">
        <v>245</v>
      </c>
      <c r="D24" s="25"/>
      <c r="E24" s="26" t="n">
        <f aca="false">C24*$B$10</f>
        <v>3.82445</v>
      </c>
      <c r="F24" s="26" t="n">
        <f aca="false">D24*$B$10</f>
        <v>0</v>
      </c>
      <c r="G24" s="27" t="n">
        <f aca="false">ROUND(E24+C24,0)</f>
        <v>249</v>
      </c>
      <c r="I24" s="27" t="n">
        <f aca="false">ROUND(F24+D24,0)</f>
        <v>0</v>
      </c>
      <c r="L24" s="9"/>
    </row>
    <row r="25" customFormat="false" ht="15" hidden="false" customHeight="false" outlineLevel="0" collapsed="false">
      <c r="A25" s="23" t="str">
        <f aca="false">IF(B25=$Q$1,"Start Month","")</f>
        <v/>
      </c>
      <c r="B25" s="24" t="s">
        <v>28</v>
      </c>
      <c r="C25" s="10" t="n">
        <v>388</v>
      </c>
      <c r="D25" s="25"/>
      <c r="E25" s="26" t="n">
        <f aca="false">C25*$B$10</f>
        <v>6.05668</v>
      </c>
      <c r="F25" s="26" t="n">
        <f aca="false">D25*$B$10</f>
        <v>0</v>
      </c>
      <c r="G25" s="27" t="n">
        <f aca="false">ROUND(E25+C25,0)</f>
        <v>394</v>
      </c>
      <c r="I25" s="27" t="n">
        <f aca="false">ROUND(F25+D25,0)</f>
        <v>0</v>
      </c>
      <c r="L25" s="9"/>
    </row>
    <row r="26" customFormat="false" ht="15.75" hidden="false" customHeight="false" outlineLevel="0" collapsed="false">
      <c r="A26" s="23" t="str">
        <f aca="false">IF(B26=$Q$1,"Start Month","")</f>
        <v/>
      </c>
      <c r="B26" s="24" t="s">
        <v>29</v>
      </c>
      <c r="C26" s="10" t="n">
        <v>396</v>
      </c>
      <c r="D26" s="25"/>
      <c r="E26" s="26" t="n">
        <f aca="false">C26*$B$10</f>
        <v>6.18156</v>
      </c>
      <c r="F26" s="26" t="n">
        <f aca="false">D26*$B$10</f>
        <v>0</v>
      </c>
      <c r="G26" s="27" t="n">
        <f aca="false">ROUND(E26+C26,0)</f>
        <v>402</v>
      </c>
      <c r="I26" s="27" t="n">
        <f aca="false">ROUND(F26+D26,0)</f>
        <v>0</v>
      </c>
      <c r="L26" s="9"/>
    </row>
    <row r="27" customFormat="false" ht="13.5" hidden="false" customHeight="false" outlineLevel="0" collapsed="false">
      <c r="B27" s="29"/>
      <c r="C27" s="29"/>
      <c r="D27" s="29"/>
      <c r="E27" s="29"/>
      <c r="F27" s="29"/>
      <c r="G27" s="29"/>
      <c r="H27" s="29"/>
      <c r="I27" s="29"/>
    </row>
    <row r="28" customFormat="false" ht="12.75" hidden="false" customHeight="false" outlineLevel="0" collapsed="false">
      <c r="B28" s="30" t="s">
        <v>38</v>
      </c>
      <c r="C28" s="31" t="n">
        <f aca="false">SUM(C15:C26)</f>
        <v>2723</v>
      </c>
      <c r="D28" s="31" t="n">
        <f aca="false">SUM(D15:D26)</f>
        <v>0</v>
      </c>
      <c r="E28" s="32" t="n">
        <f aca="false">SUM(E15:E26)</f>
        <v>42.50603</v>
      </c>
      <c r="F28" s="32" t="n">
        <f aca="false">SUM(F15:F26)</f>
        <v>0</v>
      </c>
      <c r="G28" s="31" t="n">
        <f aca="false">SUM(G15:G26)</f>
        <v>2765</v>
      </c>
      <c r="H28" s="33"/>
      <c r="I28" s="31" t="n">
        <f aca="false">SUM(I15:I26)</f>
        <v>0</v>
      </c>
    </row>
    <row r="33" customFormat="false" ht="13.5" hidden="false" customHeight="false" outlineLevel="0" collapsed="false">
      <c r="A33" s="34"/>
      <c r="B33" s="34"/>
      <c r="C33" s="34"/>
      <c r="D33" s="34"/>
      <c r="E33" s="34"/>
      <c r="F33" s="34"/>
      <c r="G33" s="34"/>
      <c r="I33" s="34"/>
    </row>
    <row r="34" customFormat="false" ht="13.5" hidden="false" customHeight="false" outlineLevel="0" collapsed="false">
      <c r="J34" s="35"/>
    </row>
    <row r="35" customFormat="false" ht="12.75" hidden="false" customHeight="false" outlineLevel="0" collapsed="false">
      <c r="J35" s="35"/>
    </row>
    <row r="36" customFormat="false" ht="12.75" hidden="false" customHeight="false" outlineLevel="0" collapsed="false">
      <c r="J36" s="35"/>
    </row>
    <row r="37" customFormat="false" ht="12.75" hidden="false" customHeight="false" outlineLevel="0" collapsed="false">
      <c r="J37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KJoslyn</cp:lastModifiedBy>
  <cp:lastPrinted>2001-07-20T14:12:30Z</cp:lastPrinted>
  <dcterms:modified xsi:type="dcterms:W3CDTF">2001-08-07T17:25:08Z</dcterms:modified>
  <cp:revision>0</cp:revision>
  <dc:subject/>
  <dc:title/>
</cp:coreProperties>
</file>