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SOPTVAL" sheetId="1" state="visible" r:id="rId3"/>
  </sheets>
  <definedNames>
    <definedName function="false" hidden="false" localSheetId="0" name="_xlnm.Print_Area" vbProcedure="false">BSOPTVAL!$B$1:$N$41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<sst xmlns="http://schemas.openxmlformats.org/spreadsheetml/2006/main" count="31" uniqueCount="31">
  <si>
    <t xml:space="preserve">Black-Scholes Option Valuation Calculation</t>
  </si>
  <si>
    <t xml:space="preserve">Enron Corp</t>
  </si>
  <si>
    <t xml:space="preserve">.</t>
  </si>
  <si>
    <t xml:space="preserve">Date of Grant</t>
  </si>
  <si>
    <t xml:space="preserve">Assumptions</t>
  </si>
  <si>
    <t xml:space="preserve">Enron Volatility</t>
  </si>
  <si>
    <t xml:space="preserve">Enron Yield</t>
  </si>
  <si>
    <t xml:space="preserve">Interest Rate</t>
  </si>
  <si>
    <t xml:space="preserve">Market Price</t>
  </si>
  <si>
    <t xml:space="preserve">Strike Price</t>
  </si>
  <si>
    <t xml:space="preserve">Option Term</t>
  </si>
  <si>
    <t xml:space="preserve">Intermediate Terms</t>
  </si>
  <si>
    <t xml:space="preserve">STERM</t>
  </si>
  <si>
    <t xml:space="preserve">Vol*SqRt (Time)</t>
  </si>
  <si>
    <t xml:space="preserve">Rate*Time</t>
  </si>
  <si>
    <t xml:space="preserve">DTERM</t>
  </si>
  <si>
    <t xml:space="preserve">Norm Distn (DTERM)</t>
  </si>
  <si>
    <t xml:space="preserve">Norm Distn (DTERM-(Vol*SqRt(Time))</t>
  </si>
  <si>
    <t xml:space="preserve">Black-Scholes Values</t>
  </si>
  <si>
    <t xml:space="preserve">BSVAL</t>
  </si>
  <si>
    <t xml:space="preserve">BLACK-SCHOLES RATIO VALUE</t>
  </si>
  <si>
    <t xml:space="preserve">Total</t>
  </si>
  <si>
    <t xml:space="preserve">Number of Shares Outstanding</t>
  </si>
  <si>
    <t xml:space="preserve">Difference in Black-Scholes Value</t>
  </si>
  <si>
    <t xml:space="preserve">NOTES:</t>
  </si>
  <si>
    <t xml:space="preserve">The appropriate volatility and dividend yield are the expected future volatility and dividend yield over the term of the option</t>
  </si>
  <si>
    <t xml:space="preserve">-   Expected future values can't be determined, but must be estimated from historical data.</t>
  </si>
  <si>
    <t xml:space="preserve">-  A look at serveral historical values, based on different historical periods may provide a more complete of picture of estimates</t>
  </si>
  <si>
    <t xml:space="preserve">     for volatility and dividend yield</t>
  </si>
  <si>
    <t xml:space="preserve">-  Changes in corporate dividend policy can override historical averages.</t>
  </si>
  <si>
    <t xml:space="preserve">The appropriate risk-free interest rate is the zero-coupon government bond yield for the term of the option.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</si>
</sst>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m/d/yyyy"/>
    <numFmt numFmtId="166" formatCode="0.0%"/>
    <numFmt numFmtId="167" formatCode="0.00%"/>
    <numFmt numFmtId="168" formatCode="0.00_)"/>
    <numFmt numFmtId="169" formatCode="0.0"/>
    <numFmt numFmtId="170" formatCode="0.0000"/>
    <numFmt numFmtId="171" formatCode="0.00"/>
    <numFmt numFmtId="172" formatCode="0.000"/>
    <numFmt numFmtId="173" formatCode="#,##0"/>
    <numFmt numFmtId="174" formatCode="\$#,##0.00"/>
    <numFmt numFmtId="175" formatCode="dd\-mmm\-yy"/>
  </numFmts>
  <fonts count="11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0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thin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double"/>
      <top style="thin"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O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28"/>
    <col collapsed="false" customWidth="true" hidden="false" outlineLevel="0" max="2" min="2" style="1" width="32.85"/>
    <col collapsed="false" customWidth="true" hidden="false" outlineLevel="0" max="14" min="3" style="1" width="7.56"/>
    <col collapsed="false" customWidth="false" hidden="false" outlineLevel="0" max="257" min="15" style="1" width="9.14"/>
  </cols>
  <sheetData>
    <row r="1" customFormat="false" ht="12.75" hidden="false" customHeight="false" outlineLevel="0" collapsed="false">
      <c r="B1" s="2" t="s">
        <v>0</v>
      </c>
      <c r="C1" s="3"/>
      <c r="D1" s="3"/>
      <c r="E1" s="3"/>
      <c r="F1" s="3"/>
    </row>
    <row r="2" customFormat="false" ht="12.75" hidden="false" customHeight="false" outlineLevel="0" collapsed="false">
      <c r="B2" s="4" t="s">
        <v>1</v>
      </c>
      <c r="C2" s="3"/>
      <c r="D2" s="3"/>
      <c r="E2" s="3"/>
      <c r="F2" s="3"/>
    </row>
    <row r="3" customFormat="false" ht="12.75" hidden="false" customHeight="false" outlineLevel="0" collapsed="false">
      <c r="B3" s="4"/>
      <c r="C3" s="3"/>
      <c r="D3" s="3"/>
      <c r="E3" s="3"/>
      <c r="F3" s="3"/>
    </row>
    <row r="4" customFormat="false" ht="13.5" hidden="false" customHeight="false" outlineLevel="0" collapsed="false">
      <c r="B4" s="4"/>
      <c r="C4" s="3"/>
      <c r="D4" s="3"/>
      <c r="E4" s="3"/>
      <c r="F4" s="3"/>
    </row>
    <row r="5" customFormat="false" ht="15" hidden="false" customHeight="true" outlineLevel="0" collapsed="false">
      <c r="B5" s="5" t="s">
        <v>2</v>
      </c>
      <c r="C5" s="6" t="s">
        <v>3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customFormat="false" ht="15" hidden="false" customHeight="true" outlineLevel="0" collapsed="false">
      <c r="B6" s="7" t="s">
        <v>4</v>
      </c>
      <c r="C6" s="8" t="n">
        <v>34031</v>
      </c>
      <c r="D6" s="8"/>
      <c r="E6" s="9" t="n">
        <v>34456</v>
      </c>
      <c r="F6" s="9"/>
      <c r="G6" s="9" t="n">
        <v>34699</v>
      </c>
      <c r="H6" s="9"/>
      <c r="I6" s="9" t="n">
        <v>34820</v>
      </c>
      <c r="J6" s="9"/>
      <c r="K6" s="9" t="n">
        <v>35062</v>
      </c>
      <c r="L6" s="9"/>
      <c r="M6" s="10" t="n">
        <v>35087</v>
      </c>
      <c r="N6" s="10"/>
    </row>
    <row r="7" customFormat="false" ht="15" hidden="false" customHeight="true" outlineLevel="0" collapsed="false">
      <c r="B7" s="11" t="s">
        <v>5</v>
      </c>
      <c r="C7" s="12" t="n">
        <v>0.365</v>
      </c>
      <c r="D7" s="12" t="n">
        <f aca="false">+C7</f>
        <v>0.365</v>
      </c>
      <c r="E7" s="12" t="n">
        <f aca="false">+D7</f>
        <v>0.365</v>
      </c>
      <c r="F7" s="12" t="n">
        <f aca="false">+E7</f>
        <v>0.365</v>
      </c>
      <c r="G7" s="12" t="n">
        <f aca="false">+F7</f>
        <v>0.365</v>
      </c>
      <c r="H7" s="12" t="n">
        <f aca="false">+G7</f>
        <v>0.365</v>
      </c>
      <c r="I7" s="12" t="n">
        <f aca="false">+H7</f>
        <v>0.365</v>
      </c>
      <c r="J7" s="12" t="n">
        <f aca="false">+I7</f>
        <v>0.365</v>
      </c>
      <c r="K7" s="12" t="n">
        <f aca="false">+J7</f>
        <v>0.365</v>
      </c>
      <c r="L7" s="12" t="n">
        <f aca="false">+K7</f>
        <v>0.365</v>
      </c>
      <c r="M7" s="12" t="n">
        <f aca="false">+L7</f>
        <v>0.365</v>
      </c>
      <c r="N7" s="12" t="n">
        <f aca="false">+M7</f>
        <v>0.365</v>
      </c>
    </row>
    <row r="8" customFormat="false" ht="15" hidden="false" customHeight="true" outlineLevel="0" collapsed="false">
      <c r="B8" s="11" t="s">
        <v>6</v>
      </c>
      <c r="C8" s="13" t="n">
        <v>0.011</v>
      </c>
      <c r="D8" s="13" t="n">
        <f aca="false">+C8</f>
        <v>0.011</v>
      </c>
      <c r="E8" s="13" t="n">
        <f aca="false">+D8</f>
        <v>0.011</v>
      </c>
      <c r="F8" s="13" t="n">
        <f aca="false">+E8</f>
        <v>0.011</v>
      </c>
      <c r="G8" s="13" t="n">
        <f aca="false">+F8</f>
        <v>0.011</v>
      </c>
      <c r="H8" s="13" t="n">
        <f aca="false">+G8</f>
        <v>0.011</v>
      </c>
      <c r="I8" s="13" t="n">
        <f aca="false">+H8</f>
        <v>0.011</v>
      </c>
      <c r="J8" s="13" t="n">
        <f aca="false">+I8</f>
        <v>0.011</v>
      </c>
      <c r="K8" s="13" t="n">
        <f aca="false">+J8</f>
        <v>0.011</v>
      </c>
      <c r="L8" s="13" t="n">
        <f aca="false">+K8</f>
        <v>0.011</v>
      </c>
      <c r="M8" s="13" t="n">
        <f aca="false">+L8</f>
        <v>0.011</v>
      </c>
      <c r="N8" s="13" t="n">
        <f aca="false">+M8</f>
        <v>0.011</v>
      </c>
    </row>
    <row r="9" customFormat="false" ht="15" hidden="false" customHeight="true" outlineLevel="0" collapsed="false">
      <c r="B9" s="14" t="s">
        <v>7</v>
      </c>
      <c r="C9" s="15" t="n">
        <v>0.0589269</v>
      </c>
      <c r="D9" s="15" t="n">
        <f aca="false">+C9</f>
        <v>0.0589269</v>
      </c>
      <c r="E9" s="15" t="n">
        <f aca="false">+D9</f>
        <v>0.0589269</v>
      </c>
      <c r="F9" s="15" t="n">
        <f aca="false">+E9</f>
        <v>0.0589269</v>
      </c>
      <c r="G9" s="15" t="n">
        <f aca="false">+F9</f>
        <v>0.0589269</v>
      </c>
      <c r="H9" s="15" t="n">
        <f aca="false">+G9</f>
        <v>0.0589269</v>
      </c>
      <c r="I9" s="15" t="n">
        <f aca="false">+H9</f>
        <v>0.0589269</v>
      </c>
      <c r="J9" s="15" t="n">
        <f aca="false">+I9</f>
        <v>0.0589269</v>
      </c>
      <c r="K9" s="15" t="n">
        <f aca="false">+J9</f>
        <v>0.0589269</v>
      </c>
      <c r="L9" s="15" t="n">
        <f aca="false">+K9</f>
        <v>0.0589269</v>
      </c>
      <c r="M9" s="15" t="n">
        <f aca="false">+L9</f>
        <v>0.0589269</v>
      </c>
      <c r="N9" s="15" t="n">
        <f aca="false">+M9</f>
        <v>0.0589269</v>
      </c>
    </row>
    <row r="10" customFormat="false" ht="15" hidden="false" customHeight="true" outlineLevel="0" collapsed="false">
      <c r="B10" s="3" t="s">
        <v>8</v>
      </c>
      <c r="C10" s="16" t="n">
        <v>52.91</v>
      </c>
      <c r="D10" s="16" t="n">
        <f aca="false">+C10</f>
        <v>52.91</v>
      </c>
      <c r="E10" s="16" t="n">
        <f aca="false">+D10</f>
        <v>52.91</v>
      </c>
      <c r="F10" s="16" t="n">
        <f aca="false">+E10</f>
        <v>52.91</v>
      </c>
      <c r="G10" s="16" t="n">
        <f aca="false">+F10</f>
        <v>52.91</v>
      </c>
      <c r="H10" s="16" t="n">
        <f aca="false">+G10</f>
        <v>52.91</v>
      </c>
      <c r="I10" s="16" t="n">
        <f aca="false">+H10</f>
        <v>52.91</v>
      </c>
      <c r="J10" s="16" t="n">
        <f aca="false">+I10</f>
        <v>52.91</v>
      </c>
      <c r="K10" s="16" t="n">
        <f aca="false">+J10</f>
        <v>52.91</v>
      </c>
      <c r="L10" s="16" t="n">
        <f aca="false">+K10</f>
        <v>52.91</v>
      </c>
      <c r="M10" s="16" t="n">
        <f aca="false">+L10</f>
        <v>52.91</v>
      </c>
      <c r="N10" s="16" t="n">
        <f aca="false">+M10</f>
        <v>52.91</v>
      </c>
    </row>
    <row r="11" customFormat="false" ht="15" hidden="false" customHeight="true" outlineLevel="0" collapsed="false">
      <c r="B11" s="3" t="s">
        <v>9</v>
      </c>
      <c r="C11" s="17" t="n">
        <v>14.25</v>
      </c>
      <c r="D11" s="17" t="n">
        <v>14.25</v>
      </c>
      <c r="E11" s="17" t="n">
        <v>14.6875</v>
      </c>
      <c r="F11" s="17" t="n">
        <v>14.6875</v>
      </c>
      <c r="G11" s="17" t="n">
        <v>15.25</v>
      </c>
      <c r="H11" s="17" t="n">
        <v>15.25</v>
      </c>
      <c r="I11" s="17" t="n">
        <v>17.125</v>
      </c>
      <c r="J11" s="17" t="n">
        <v>17.125</v>
      </c>
      <c r="K11" s="17" t="n">
        <v>19.0625</v>
      </c>
      <c r="L11" s="17" t="n">
        <v>19.0625</v>
      </c>
      <c r="M11" s="17" t="n">
        <v>18.375</v>
      </c>
      <c r="N11" s="17" t="n">
        <v>18.375</v>
      </c>
    </row>
    <row r="12" customFormat="false" ht="15" hidden="false" customHeight="true" outlineLevel="0" collapsed="false">
      <c r="B12" s="3" t="s">
        <v>10</v>
      </c>
      <c r="C12" s="18" t="n">
        <v>1</v>
      </c>
      <c r="D12" s="18" t="n">
        <v>3</v>
      </c>
      <c r="E12" s="18" t="n">
        <v>1</v>
      </c>
      <c r="F12" s="18" t="n">
        <v>3</v>
      </c>
      <c r="G12" s="18" t="n">
        <v>1</v>
      </c>
      <c r="H12" s="18" t="n">
        <v>3</v>
      </c>
      <c r="I12" s="18" t="n">
        <v>1</v>
      </c>
      <c r="J12" s="18" t="n">
        <v>3</v>
      </c>
      <c r="K12" s="18" t="n">
        <v>1</v>
      </c>
      <c r="L12" s="18" t="n">
        <v>3</v>
      </c>
      <c r="M12" s="18" t="n">
        <v>1</v>
      </c>
      <c r="N12" s="18" t="n">
        <v>3</v>
      </c>
    </row>
    <row r="13" customFormat="false" ht="15" hidden="false" customHeight="true" outlineLevel="0" collapsed="false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customFormat="false" ht="15" hidden="false" customHeight="true" outlineLevel="0" collapsed="false">
      <c r="B14" s="7" t="s">
        <v>11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customFormat="false" ht="15" hidden="false" customHeight="true" outlineLevel="0" collapsed="false">
      <c r="B15" s="3" t="s">
        <v>12</v>
      </c>
      <c r="C15" s="19" t="n">
        <f aca="false">C10/((1+C8)^C12)</f>
        <v>52.3343224530168</v>
      </c>
      <c r="D15" s="19" t="n">
        <f aca="false">D10/((1+D8)^D12)</f>
        <v>51.2016898713722</v>
      </c>
      <c r="E15" s="19" t="n">
        <f aca="false">E10/((1+E8)^E12)</f>
        <v>52.3343224530168</v>
      </c>
      <c r="F15" s="19" t="n">
        <f aca="false">F10/((1+F8)^F12)</f>
        <v>51.2016898713722</v>
      </c>
      <c r="G15" s="19" t="n">
        <f aca="false">G10/((1+G8)^G12)</f>
        <v>52.3343224530168</v>
      </c>
      <c r="H15" s="19" t="n">
        <f aca="false">H10/((1+H8)^H12)</f>
        <v>51.2016898713722</v>
      </c>
      <c r="I15" s="19" t="n">
        <f aca="false">I10/((1+I8)^I12)</f>
        <v>52.3343224530168</v>
      </c>
      <c r="J15" s="19" t="n">
        <f aca="false">J10/((1+J8)^J12)</f>
        <v>51.2016898713722</v>
      </c>
      <c r="K15" s="19" t="n">
        <f aca="false">K10/((1+K8)^K12)</f>
        <v>52.3343224530168</v>
      </c>
      <c r="L15" s="19" t="n">
        <f aca="false">L10/((1+L8)^L12)</f>
        <v>51.2016898713722</v>
      </c>
      <c r="M15" s="19" t="n">
        <f aca="false">M10/((1+M8)^M12)</f>
        <v>52.3343224530168</v>
      </c>
      <c r="N15" s="19" t="n">
        <f aca="false">N10/((1+N8)^N12)</f>
        <v>51.2016898713722</v>
      </c>
    </row>
    <row r="16" customFormat="false" ht="15" hidden="false" customHeight="true" outlineLevel="0" collapsed="false">
      <c r="B16" s="3" t="s">
        <v>13</v>
      </c>
      <c r="C16" s="19" t="n">
        <f aca="false">C7*(C12^0.5)</f>
        <v>0.365</v>
      </c>
      <c r="D16" s="19" t="n">
        <f aca="false">D7*(D12^0.5)</f>
        <v>0.63219854476264</v>
      </c>
      <c r="E16" s="19" t="n">
        <f aca="false">E7*(E12^0.5)</f>
        <v>0.365</v>
      </c>
      <c r="F16" s="19" t="n">
        <f aca="false">F7*(F12^0.5)</f>
        <v>0.63219854476264</v>
      </c>
      <c r="G16" s="19" t="n">
        <f aca="false">G7*(G12^0.5)</f>
        <v>0.365</v>
      </c>
      <c r="H16" s="19" t="n">
        <f aca="false">H7*(H12^0.5)</f>
        <v>0.63219854476264</v>
      </c>
      <c r="I16" s="19" t="n">
        <f aca="false">I7*(I12^0.5)</f>
        <v>0.365</v>
      </c>
      <c r="J16" s="19" t="n">
        <f aca="false">J7*(J12^0.5)</f>
        <v>0.63219854476264</v>
      </c>
      <c r="K16" s="19" t="n">
        <f aca="false">K7*(K12^0.5)</f>
        <v>0.365</v>
      </c>
      <c r="L16" s="19" t="n">
        <f aca="false">L7*(L12^0.5)</f>
        <v>0.63219854476264</v>
      </c>
      <c r="M16" s="19" t="n">
        <f aca="false">M7*(M12^0.5)</f>
        <v>0.365</v>
      </c>
      <c r="N16" s="19" t="n">
        <f aca="false">N7*(N12^0.5)</f>
        <v>0.63219854476264</v>
      </c>
    </row>
    <row r="17" customFormat="false" ht="15" hidden="false" customHeight="true" outlineLevel="0" collapsed="false">
      <c r="B17" s="3" t="s">
        <v>14</v>
      </c>
      <c r="C17" s="19" t="n">
        <f aca="false">LN(1+C9)*C12</f>
        <v>0.0572560368524449</v>
      </c>
      <c r="D17" s="19" t="n">
        <f aca="false">LN(1+D9)*D12</f>
        <v>0.171768110557335</v>
      </c>
      <c r="E17" s="19" t="n">
        <f aca="false">LN(1+E9)*E12</f>
        <v>0.0572560368524449</v>
      </c>
      <c r="F17" s="19" t="n">
        <f aca="false">LN(1+F9)*F12</f>
        <v>0.171768110557335</v>
      </c>
      <c r="G17" s="19" t="n">
        <f aca="false">LN(1+G9)*G12</f>
        <v>0.0572560368524449</v>
      </c>
      <c r="H17" s="19" t="n">
        <f aca="false">LN(1+H9)*H12</f>
        <v>0.171768110557335</v>
      </c>
      <c r="I17" s="19" t="n">
        <f aca="false">LN(1+I9)*I12</f>
        <v>0.0572560368524449</v>
      </c>
      <c r="J17" s="19" t="n">
        <f aca="false">LN(1+J9)*J12</f>
        <v>0.171768110557335</v>
      </c>
      <c r="K17" s="19" t="n">
        <f aca="false">LN(1+K9)*K12</f>
        <v>0.0572560368524449</v>
      </c>
      <c r="L17" s="19" t="n">
        <f aca="false">LN(1+L9)*L12</f>
        <v>0.171768110557335</v>
      </c>
      <c r="M17" s="19" t="n">
        <f aca="false">LN(1+M9)*M12</f>
        <v>0.0572560368524449</v>
      </c>
      <c r="N17" s="19" t="n">
        <f aca="false">LN(1+N9)*N12</f>
        <v>0.171768110557335</v>
      </c>
    </row>
    <row r="18" customFormat="false" ht="15" hidden="false" customHeight="true" outlineLevel="0" collapsed="false">
      <c r="B18" s="3" t="s">
        <v>15</v>
      </c>
      <c r="C18" s="19" t="n">
        <f aca="false">(LN(C15/C11)+C17)/(C16)+0.5*C16</f>
        <v>3.9034631425082</v>
      </c>
      <c r="D18" s="19" t="n">
        <f aca="false">(LN(D15/D11)+D17)/(D16)+0.5*D16</f>
        <v>2.61092224004318</v>
      </c>
      <c r="E18" s="19" t="n">
        <f aca="false">(LN(E15/E11)+E17)/(E16)+0.5*E16</f>
        <v>3.82061414198842</v>
      </c>
      <c r="F18" s="19" t="n">
        <f aca="false">(LN(F15/F11)+F17)/(F16)+0.5*F16</f>
        <v>2.563089347291</v>
      </c>
      <c r="G18" s="19" t="n">
        <f aca="false">(LN(G15/G11)+G17)/(G16)+0.5*G16</f>
        <v>3.71764781007323</v>
      </c>
      <c r="H18" s="19" t="n">
        <f aca="false">(LN(H15/H11)+H17)/(H16)+0.5*H16</f>
        <v>2.5036417078423</v>
      </c>
      <c r="I18" s="19" t="n">
        <f aca="false">(LN(I15/I11)+I17)/(I16)+0.5*I16</f>
        <v>3.39994950570373</v>
      </c>
      <c r="J18" s="19" t="n">
        <f aca="false">(LN(J15/J11)+J17)/(J16)+0.5*J16</f>
        <v>2.32021850629348</v>
      </c>
      <c r="K18" s="19" t="n">
        <f aca="false">(LN(K15/K11)+K17)/(K16)+0.5*K16</f>
        <v>3.10629561469184</v>
      </c>
      <c r="L18" s="19" t="n">
        <f aca="false">(LN(L15/L11)+L17)/(L16)+0.5*L16</f>
        <v>2.15067735326918</v>
      </c>
      <c r="M18" s="19" t="n">
        <f aca="false">(LN(M15/M11)+M17)/(M16)+0.5*M16</f>
        <v>3.20693125652397</v>
      </c>
      <c r="N18" s="19" t="n">
        <f aca="false">(LN(N15/N11)+N17)/(N16)+0.5*N16</f>
        <v>2.20877936817104</v>
      </c>
    </row>
    <row r="19" customFormat="false" ht="15" hidden="false" customHeight="true" outlineLevel="0" collapsed="false">
      <c r="B19" s="3" t="s">
        <v>16</v>
      </c>
      <c r="C19" s="19" t="n">
        <f aca="false">NORMSDIST(C18)</f>
        <v>0.99995258700171</v>
      </c>
      <c r="D19" s="19" t="n">
        <f aca="false">NORMSDIST(D18)</f>
        <v>0.995485078838264</v>
      </c>
      <c r="E19" s="19" t="n">
        <f aca="false">NORMSDIST(E18)</f>
        <v>0.999933440110235</v>
      </c>
      <c r="F19" s="19" t="n">
        <f aca="false">NORMSDIST(F18)</f>
        <v>0.994812732657447</v>
      </c>
      <c r="G19" s="19" t="n">
        <f aca="false">NORMSDIST(G18)</f>
        <v>0.999899456831577</v>
      </c>
      <c r="H19" s="19" t="n">
        <f aca="false">NORMSDIST(H18)</f>
        <v>0.993853877787095</v>
      </c>
      <c r="I19" s="19" t="n">
        <f aca="false">NORMSDIST(I18)</f>
        <v>0.999663008508942</v>
      </c>
      <c r="J19" s="19" t="n">
        <f aca="false">NORMSDIST(J18)</f>
        <v>0.989835470013427</v>
      </c>
      <c r="K19" s="19" t="n">
        <f aca="false">NORMSDIST(K18)</f>
        <v>0.999052763892816</v>
      </c>
      <c r="L19" s="19" t="n">
        <f aca="false">NORMSDIST(L18)</f>
        <v>0.984249162459503</v>
      </c>
      <c r="M19" s="19" t="n">
        <f aca="false">NORMSDIST(M18)</f>
        <v>0.999329204746878</v>
      </c>
      <c r="N19" s="19" t="n">
        <f aca="false">NORMSDIST(N18)</f>
        <v>0.986405004610991</v>
      </c>
    </row>
    <row r="20" customFormat="false" ht="15" hidden="false" customHeight="true" outlineLevel="0" collapsed="false">
      <c r="B20" s="20" t="s">
        <v>17</v>
      </c>
      <c r="C20" s="19" t="n">
        <f aca="false">NORMSDIST(C18-C16)</f>
        <v>0.999798768268266</v>
      </c>
      <c r="D20" s="19" t="n">
        <f aca="false">NORMSDIST(D18-D16)</f>
        <v>0.976076438187919</v>
      </c>
      <c r="E20" s="19" t="n">
        <f aca="false">NORMSDIST(E18-E16)</f>
        <v>0.999725479663421</v>
      </c>
      <c r="F20" s="19" t="n">
        <f aca="false">NORMSDIST(F18-F16)</f>
        <v>0.97325172107891</v>
      </c>
      <c r="G20" s="19" t="n">
        <f aca="false">NORMSDIST(G18-G16)</f>
        <v>0.999599787556062</v>
      </c>
      <c r="H20" s="19" t="n">
        <f aca="false">NORMSDIST(H18-H16)</f>
        <v>0.969358159538624</v>
      </c>
      <c r="I20" s="19" t="n">
        <f aca="false">NORMSDIST(I18-I16)</f>
        <v>0.998797120195963</v>
      </c>
      <c r="J20" s="19" t="n">
        <f aca="false">NORMSDIST(J18-J16)</f>
        <v>0.954296301414294</v>
      </c>
      <c r="K20" s="19" t="n">
        <f aca="false">NORMSDIST(K18-K16)</f>
        <v>0.996940128950852</v>
      </c>
      <c r="L20" s="19" t="n">
        <f aca="false">NORMSDIST(L18-L16)</f>
        <v>0.935553131106865</v>
      </c>
      <c r="M20" s="19" t="n">
        <f aca="false">NORMSDIST(M18-M16)</f>
        <v>0.9977579420355</v>
      </c>
      <c r="N20" s="19" t="n">
        <f aca="false">NORMSDIST(N18-N16)</f>
        <v>0.942553995955767</v>
      </c>
    </row>
    <row r="21" customFormat="false" ht="15" hidden="false" customHeight="true" outlineLevel="0" collapsed="false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customFormat="false" ht="15" hidden="false" customHeight="true" outlineLevel="0" collapsed="false">
      <c r="B22" s="21" t="s">
        <v>18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customFormat="false" ht="15" hidden="false" customHeight="true" outlineLevel="0" collapsed="false">
      <c r="B23" s="14" t="s">
        <v>19</v>
      </c>
      <c r="C23" s="22" t="n">
        <f aca="false">C15*NORMSDIST(C18)-C11*EXP(-C17)*NORMSDIST(C18-C16)</f>
        <v>38.877529550806</v>
      </c>
      <c r="D23" s="22" t="n">
        <f aca="false">D15*NORMSDIST(D18)-D11*EXP(-D17)*NORMSDIST(D18-D16)</f>
        <v>39.2566388068527</v>
      </c>
      <c r="E23" s="22" t="n">
        <f aca="false">E15*NORMSDIST(E18)-E11*EXP(-E17)*NORMSDIST(E18-E16)</f>
        <v>38.4644730674803</v>
      </c>
      <c r="F23" s="22" t="n">
        <f aca="false">F15*NORMSDIST(F18)-F11*EXP(-F17)*NORMSDIST(F18-F16)</f>
        <v>38.8975170564268</v>
      </c>
      <c r="G23" s="22" t="n">
        <f aca="false">G15*NORMSDIST(G18)-G11*EXP(-G17)*NORMSDIST(G18-G16)</f>
        <v>37.9334523987742</v>
      </c>
      <c r="H23" s="22" t="n">
        <f aca="false">H15*NORMSDIST(H18)-H11*EXP(-H17)*NORMSDIST(H18-H16)</f>
        <v>38.4373758561627</v>
      </c>
      <c r="I23" s="22" t="n">
        <f aca="false">I15*NORMSDIST(I18)-I11*EXP(-I17)*NORMSDIST(I18-I16)</f>
        <v>36.1641069711312</v>
      </c>
      <c r="J23" s="22" t="n">
        <f aca="false">J15*NORMSDIST(J18)-J11*EXP(-J17)*NORMSDIST(J18-J16)</f>
        <v>36.9181610292426</v>
      </c>
      <c r="K23" s="22" t="n">
        <f aca="false">K15*NORMSDIST(K18)-K11*EXP(-K17)*NORMSDIST(K18-K16)</f>
        <v>34.3381176641431</v>
      </c>
      <c r="L23" s="22" t="n">
        <f aca="false">L15*NORMSDIST(L18)-L11*EXP(-L17)*NORMSDIST(L18-L16)</f>
        <v>35.3758969040015</v>
      </c>
      <c r="M23" s="22" t="n">
        <f aca="false">M15*NORMSDIST(M18)-M11*EXP(-M17)*NORMSDIST(M18-M16)</f>
        <v>34.9856495039698</v>
      </c>
      <c r="N23" s="22" t="n">
        <f aca="false">N15*NORMSDIST(N18)-N11*EXP(-N17)*NORMSDIST(N18-N16)</f>
        <v>35.9196221127002</v>
      </c>
    </row>
    <row r="24" customFormat="false" ht="15" hidden="false" customHeight="true" outlineLevel="0" collapsed="false">
      <c r="B24" s="3" t="s">
        <v>20</v>
      </c>
      <c r="C24" s="23" t="n">
        <f aca="false">C23/C10</f>
        <v>0.734786043296278</v>
      </c>
      <c r="D24" s="23" t="n">
        <f aca="false">D23/D10</f>
        <v>0.741951215400732</v>
      </c>
      <c r="E24" s="23" t="n">
        <f aca="false">E23/E10</f>
        <v>0.726979267954646</v>
      </c>
      <c r="F24" s="23" t="n">
        <f aca="false">F23/F10</f>
        <v>0.735163807530274</v>
      </c>
      <c r="G24" s="23" t="n">
        <f aca="false">G23/G10</f>
        <v>0.716942967279799</v>
      </c>
      <c r="H24" s="23" t="n">
        <f aca="false">H23/H10</f>
        <v>0.726467130148605</v>
      </c>
      <c r="I24" s="23" t="n">
        <f aca="false">I23/I10</f>
        <v>0.683502305256686</v>
      </c>
      <c r="J24" s="23" t="n">
        <f aca="false">J23/J10</f>
        <v>0.697753941206627</v>
      </c>
      <c r="K24" s="23" t="n">
        <f aca="false">K23/K10</f>
        <v>0.648991072843377</v>
      </c>
      <c r="L24" s="23" t="n">
        <f aca="false">L23/L10</f>
        <v>0.668605120090749</v>
      </c>
      <c r="M24" s="23" t="n">
        <f aca="false">M23/M10</f>
        <v>0.661229436854466</v>
      </c>
      <c r="N24" s="23" t="n">
        <f aca="false">N23/N10</f>
        <v>0.678881536811572</v>
      </c>
    </row>
    <row r="25" customFormat="false" ht="15" hidden="false" customHeight="true" outlineLevel="0" collapsed="false">
      <c r="B25" s="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customFormat="false" ht="15" hidden="false" customHeight="true" outlineLevel="0" collapsed="false">
      <c r="B26" s="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4" t="s">
        <v>21</v>
      </c>
    </row>
    <row r="27" customFormat="false" ht="15" hidden="false" customHeight="true" outlineLevel="0" collapsed="false">
      <c r="B27" s="14" t="s">
        <v>22</v>
      </c>
      <c r="C27" s="25" t="n">
        <v>3400</v>
      </c>
      <c r="D27" s="25"/>
      <c r="E27" s="25" t="n">
        <v>1360</v>
      </c>
      <c r="F27" s="25"/>
      <c r="G27" s="25" t="n">
        <v>149771</v>
      </c>
      <c r="H27" s="25"/>
      <c r="I27" s="25" t="n">
        <v>1320</v>
      </c>
      <c r="J27" s="25"/>
      <c r="K27" s="25" t="n">
        <v>5229</v>
      </c>
      <c r="L27" s="25"/>
      <c r="M27" s="25" t="n">
        <v>3920</v>
      </c>
      <c r="N27" s="25"/>
      <c r="O27" s="26" t="n">
        <f aca="false">SUM(C27:N27)</f>
        <v>165000</v>
      </c>
    </row>
    <row r="28" customFormat="false" ht="15" hidden="false" customHeight="true" outlineLevel="0" collapsed="false">
      <c r="B28" s="27" t="s">
        <v>23</v>
      </c>
      <c r="C28" s="28" t="n">
        <f aca="false">+(D24-C24)*C27</f>
        <v>24.3615851551436</v>
      </c>
      <c r="D28" s="28"/>
      <c r="E28" s="28" t="n">
        <f aca="false">+(F24-E24)*E27</f>
        <v>11.1309738228534</v>
      </c>
      <c r="F28" s="28"/>
      <c r="G28" s="28" t="n">
        <f aca="false">+(H24-G24)*G27</f>
        <v>1426.44339702386</v>
      </c>
      <c r="H28" s="28"/>
      <c r="I28" s="28" t="n">
        <f aca="false">+(J24-I24)*I27</f>
        <v>18.8121594539218</v>
      </c>
      <c r="J28" s="28"/>
      <c r="K28" s="28" t="n">
        <f aca="false">+(L24-K24)*K27</f>
        <v>102.561853056508</v>
      </c>
      <c r="L28" s="28"/>
      <c r="M28" s="28" t="n">
        <f aca="false">+(N24-M24)*M27</f>
        <v>69.1962318318535</v>
      </c>
      <c r="N28" s="28"/>
      <c r="O28" s="29" t="n">
        <f aca="false">SUM(C28:N28)</f>
        <v>1652.50620034414</v>
      </c>
    </row>
    <row r="29" customFormat="false" ht="12.75" hidden="false" customHeight="false" outlineLevel="0" collapsed="false">
      <c r="B29" s="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 customFormat="false" ht="12.75" hidden="false" customHeight="false" outlineLevel="0" collapsed="false">
      <c r="B30" s="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customFormat="false" ht="12.75" hidden="false" customHeight="false" outlineLevel="0" collapsed="false">
      <c r="B31" s="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customFormat="false" ht="12.75" hidden="false" customHeight="false" outlineLevel="0" collapsed="false">
      <c r="B32" s="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customFormat="false" ht="12.75" hidden="false" customHeight="false" outlineLevel="0" collapsed="false">
      <c r="B33" s="3"/>
      <c r="C33" s="30"/>
      <c r="D33" s="30"/>
      <c r="E33" s="30"/>
      <c r="F33" s="30"/>
      <c r="G33" s="30"/>
    </row>
    <row r="34" customFormat="false" ht="12.75" hidden="false" customHeight="false" outlineLevel="0" collapsed="false">
      <c r="B34" s="3" t="s">
        <v>24</v>
      </c>
      <c r="C34" s="3"/>
      <c r="D34" s="3"/>
      <c r="E34" s="3"/>
      <c r="F34" s="3"/>
    </row>
    <row r="35" customFormat="false" ht="12.75" hidden="false" customHeight="false" outlineLevel="0" collapsed="false">
      <c r="B35" s="3" t="s">
        <v>25</v>
      </c>
      <c r="C35" s="3"/>
      <c r="D35" s="3"/>
      <c r="E35" s="3"/>
      <c r="F35" s="3"/>
    </row>
    <row r="36" customFormat="false" ht="12.75" hidden="false" customHeight="false" outlineLevel="0" collapsed="false">
      <c r="B36" s="3" t="s">
        <v>26</v>
      </c>
      <c r="C36" s="3"/>
      <c r="D36" s="3"/>
      <c r="E36" s="3"/>
      <c r="F36" s="3"/>
    </row>
    <row r="37" customFormat="false" ht="12.75" hidden="false" customHeight="false" outlineLevel="0" collapsed="false">
      <c r="B37" s="1" t="s">
        <v>27</v>
      </c>
    </row>
    <row r="38" customFormat="false" ht="12.75" hidden="false" customHeight="false" outlineLevel="0" collapsed="false">
      <c r="B38" s="1" t="s">
        <v>28</v>
      </c>
    </row>
    <row r="39" customFormat="false" ht="12.75" hidden="false" customHeight="false" outlineLevel="0" collapsed="false">
      <c r="B39" s="1" t="s">
        <v>29</v>
      </c>
    </row>
    <row r="41" customFormat="false" ht="12" hidden="false" customHeight="true" outlineLevel="0" collapsed="false">
      <c r="B41" s="1" t="s">
        <v>30</v>
      </c>
    </row>
  </sheetData>
  <mergeCells count="19">
    <mergeCell ref="C5:N5"/>
    <mergeCell ref="C6:D6"/>
    <mergeCell ref="E6:F6"/>
    <mergeCell ref="G6:H6"/>
    <mergeCell ref="I6:J6"/>
    <mergeCell ref="K6:L6"/>
    <mergeCell ref="M6:N6"/>
    <mergeCell ref="C27:D27"/>
    <mergeCell ref="E27:F27"/>
    <mergeCell ref="G27:H27"/>
    <mergeCell ref="I27:J27"/>
    <mergeCell ref="K27:L27"/>
    <mergeCell ref="M27:N27"/>
    <mergeCell ref="C28:D28"/>
    <mergeCell ref="E28:F28"/>
    <mergeCell ref="G28:H28"/>
    <mergeCell ref="I28:J28"/>
    <mergeCell ref="K28:L28"/>
    <mergeCell ref="M28:N28"/>
  </mergeCells>
  <printOptions headings="false" gridLines="false" gridLinesSet="true" horizontalCentered="false" verticalCentered="false"/>
  <pageMargins left="0.359722222222222" right="0.3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1999-12-15T18:06:50Z</dcterms:created>
  <dc:creator>Dallas Office</dc:creator>
  <dc:description/>
  <dc:language>en-US</dc:language>
  <cp:lastModifiedBy>abrown6</cp:lastModifiedBy>
  <cp:lastPrinted>2001-07-17T16:28:11Z</cp:lastPrinted>
  <dcterms:modified xsi:type="dcterms:W3CDTF">2001-07-19T20:04:14Z</dcterms:modified>
  <cp:revision>0</cp:revision>
  <dc:subject/>
  <dc:title/>
</cp:coreProperties>
</file>