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3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charts/_rels/chart6.xml.rels" ContentType="application/vnd.openxmlformats-package.relationships+xml"/>
  <Override PartName="/xl/charts/_rels/chart3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5.xml.rels" ContentType="application/vnd.openxmlformats-package.relationships+xml"/>
  <Override PartName="/xl/drawings/_rels/drawing3.xml.rels" ContentType="application/vnd.openxmlformats-package.relationships+xml"/>
  <Override PartName="/xl/drawings/_rels/drawing2.xml.rels" ContentType="application/vnd.openxmlformats-package.relationships+xml"/>
  <Override PartName="/xl/drawings/drawing3.xml" ContentType="application/vnd.openxmlformats-officedocument.drawing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drawings/drawing6.xml" ContentType="application/vnd.openxmlformats-officedocument.drawingml.chartshape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LNGGroup's Data 8-92_4-98" sheetId="1" state="hidden" r:id="rId3"/>
    <sheet name="LNGGroup's Data 6-91_5-98" sheetId="2" state="hidden" r:id="rId4"/>
    <sheet name="JCC Brent Chart" sheetId="3" state="visible" r:id="rId5"/>
    <sheet name="Marc's JCC_BRENT" sheetId="4" state="visible" r:id="rId6"/>
    <sheet name="Marc's JCC reg 2 1stmOut Brt" sheetId="5" state="visible" r:id="rId7"/>
    <sheet name="Marc's 1stmOut Brt reg 2 JCC" sheetId="6" state="visible" r:id="rId8"/>
  </sheets>
  <externalReferences>
    <externalReference r:id="rId9"/>
  </externalReferences>
  <definedNames>
    <definedName function="false" hidden="false" name="Add_Tax_Distillate" vbProcedure="false">[1]Assumptions!$H$30</definedName>
    <definedName function="false" hidden="false" name="Add_Tax_LNG" vbProcedure="false">[1]Assumptions!$H$29</definedName>
    <definedName function="false" hidden="false" name="Add_Tax_LSWR" vbProcedure="false">[1]Assumptions!$H$32</definedName>
    <definedName function="false" hidden="false" name="Add_Tax_Naphtha" vbProcedure="false">[1]Assumptions!$H$31</definedName>
    <definedName function="false" hidden="false" name="Aug_87" vbProcedure="false">[1]Pricing!$A$55</definedName>
    <definedName function="false" hidden="false" name="Breakwater" vbProcedure="false">[1]Assumptions!$Q$24</definedName>
    <definedName function="false" hidden="false" name="Conversion_Distillate" vbProcedure="false">[1]Crack!$F$10</definedName>
    <definedName function="false" hidden="false" name="Conversion_LSWR" vbProcedure="false">[1]Crack!$F$15</definedName>
    <definedName function="false" hidden="false" name="Conversion_Naphta" vbProcedure="false">[1]Crack!$F$6</definedName>
    <definedName function="false" hidden="false" name="Conversion_Naphtha" vbProcedure="false">[1]Crack!$F$6</definedName>
    <definedName function="false" hidden="false" name="CPI" vbProcedure="false">[1]Assumptions!$N$21</definedName>
    <definedName function="false" hidden="false" name="Crack_Distillate" vbProcedure="false">[1]Crack!$F$12</definedName>
    <definedName function="false" hidden="false" name="Crack_Escalation" vbProcedure="false">[1]Crack!$F$13</definedName>
    <definedName function="false" hidden="false" name="Crack_Escalation_Distillate" vbProcedure="false">[1]Crack!$F$13</definedName>
    <definedName function="false" hidden="false" name="Crack_Escalation_LSWR" vbProcedure="false">[1]Crack!$A$4370</definedName>
    <definedName function="false" hidden="false" name="Crack_LSWR" vbProcedure="false">[1]Crack!$A$4113</definedName>
    <definedName function="false" hidden="false" name="Crack_Naphtha" vbProcedure="false">[1]Crack!$F$4</definedName>
    <definedName function="false" hidden="false" name="Date" vbProcedure="false">'[1]Price Comparison'!$F$3</definedName>
    <definedName function="false" hidden="false" name="Dec_00" vbProcedure="false">[1]Pricing!$A$215</definedName>
    <definedName function="false" hidden="false" name="Discount" vbProcedure="false">[1]Assumptions!$U$21</definedName>
    <definedName function="false" hidden="false" name="Dubai" vbProcedure="false">[1]Assumptions!$N$18</definedName>
    <definedName function="false" hidden="false" name="Efficiency_DN" vbProcedure="false">[1]Assumptions!$E$23</definedName>
    <definedName function="false" hidden="false" name="Efficiency_LNG" vbProcedure="false">[1]Assumptions!$E$22</definedName>
    <definedName function="false" hidden="false" name="ELNG_Freight" vbProcedure="false">[1]Assumptions!$G$11</definedName>
    <definedName function="false" hidden="false" name="EscFreight_LNG" vbProcedure="false">[1]Assumptions!$E$11</definedName>
    <definedName function="false" hidden="false" name="Excise_Distillate" vbProcedure="false">[1]Assumptions!$E$30</definedName>
    <definedName function="false" hidden="false" name="Excise_LNG" vbProcedure="false">[1]Assumptions!$E$29</definedName>
    <definedName function="false" hidden="false" name="Excise_LSWR" vbProcedure="false">[1]Assumptions!$E$32</definedName>
    <definedName function="false" hidden="false" name="Excise_Naphta" vbProcedure="false">[1]Assumptions!$E$31</definedName>
    <definedName function="false" hidden="false" name="Excise_Naphtha" vbProcedure="false">[1]Assumptions!$E$31</definedName>
    <definedName function="false" hidden="false" name="Exemption" vbProcedure="false">[1]Assumptions!$L$34</definedName>
    <definedName function="false" hidden="false" name="FFreight_LNG" vbProcedure="false">[1]Assumptions!$E$11</definedName>
    <definedName function="false" hidden="false" name="FixLNG_F" vbProcedure="false">[1]Assumptions!$G$11</definedName>
    <definedName function="false" hidden="false" name="FixLNG_Freight" vbProcedure="false">[1]Assumptions!$G$11</definedName>
    <definedName function="false" hidden="false" name="FLNG_Freight" vbProcedure="false">[1]Assumptions!$G$11</definedName>
    <definedName function="false" hidden="false" name="Freight_" vbProcedure="false">[1]Assumptions!$E$12</definedName>
    <definedName function="false" hidden="false" name="Freight_Distillate" vbProcedure="false">[1]Assumptions!$E$13</definedName>
    <definedName function="false" hidden="false" name="Freight_LNG" vbProcedure="false">[1]Assumptions!$E$11</definedName>
    <definedName function="false" hidden="false" name="Freight_LSWR" vbProcedure="false">[1]Assumptions!$E$14</definedName>
    <definedName function="false" hidden="false" name="Freight_Naphtha" vbProcedure="false">[1]Assumptions!$E$12</definedName>
    <definedName function="false" hidden="false" name="Heat_Crude" vbProcedure="false">[1]Assumptions!$N$12</definedName>
    <definedName function="false" hidden="false" name="Heat_Distillate" vbProcedure="false">[1]Assumptions!$N$11</definedName>
    <definedName function="false" hidden="false" name="Heat_LNG" vbProcedure="false">[1]Assumptions!$N$13</definedName>
    <definedName function="false" hidden="false" name="Heat_Naphta" vbProcedure="false">[1]Assumptions!$N$10</definedName>
    <definedName function="false" hidden="false" name="Heat_Naphtha" vbProcedure="false">[1]Assumptions!$N$10</definedName>
    <definedName function="false" hidden="false" name="Import_Distillate" vbProcedure="false">[1]Assumptions!$D$30</definedName>
    <definedName function="false" hidden="false" name="Import_LNG" vbProcedure="false">[1]Assumptions!$D$29</definedName>
    <definedName function="false" hidden="false" name="Import_LSWR" vbProcedure="false">[1]Assumptions!$D$32</definedName>
    <definedName function="false" hidden="false" name="Import_Naphta" vbProcedure="false">[1]Assumptions!$D$31</definedName>
    <definedName function="false" hidden="false" name="Import_Naphtha" vbProcedure="false">[1]Assumptions!$D$31</definedName>
    <definedName function="false" hidden="false" name="marc" vbProcedure="false">[1]Assumptions!$A$515</definedName>
    <definedName function="false" hidden="false" name="Margin" vbProcedure="false">[1]Assumptions!$N$20</definedName>
    <definedName function="false" hidden="false" name="Minas" vbProcedure="false">[1]Assumptions!$N$17</definedName>
    <definedName function="false" hidden="false" name="Open_Spec" vbProcedure="false">[1]Crack!$F$7</definedName>
    <definedName function="false" hidden="false" name="Port_Charges_DN" vbProcedure="false">[1]Assumptions!$E$17</definedName>
    <definedName function="false" hidden="false" name="Port_Charges_LNG" vbProcedure="false">[1]Assumptions!$E$16</definedName>
    <definedName function="false" hidden="false" name="Port_Charge_DN" vbProcedure="false">[1]Assumptions!$E$17</definedName>
    <definedName function="false" hidden="false" name="Port_Charge_LNG" vbProcedure="false">[1]Assumptions!$E$16</definedName>
    <definedName function="false" hidden="false" name="Power_Plant" vbProcedure="false">[1]Assumptions!$J$34</definedName>
    <definedName function="false" hidden="false" name="Premium" vbProcedure="false">[1]Crack!$F$5</definedName>
    <definedName function="false" hidden="false" name="Regas" vbProcedure="false">[1]Assumptions!$Q$23</definedName>
    <definedName function="false" hidden="false" name="RVP_10psi" vbProcedure="false">[1]Crack!$F$8</definedName>
    <definedName function="false" hidden="false" name="SAD_D" vbProcedure="false">[1]Assumptions!$G$30</definedName>
    <definedName function="false" hidden="false" name="SAD_LNG" vbProcedure="false">[1]Assumptions!$G$29</definedName>
    <definedName function="false" hidden="false" name="SAD_LSWR" vbProcedure="false">[1]Assumptions!$G$32</definedName>
    <definedName function="false" hidden="false" name="SAD_N" vbProcedure="false">[1]Assumptions!$G$31</definedName>
    <definedName function="false" hidden="false" name="Shipment_DN" vbProcedure="false">[1]Assumptions!$E$20</definedName>
    <definedName function="false" hidden="false" name="Shipment_LNG" vbProcedure="false">[1]Assumptions!$E$19</definedName>
    <definedName function="false" hidden="false" name="Special_Distillate" vbProcedure="false">[1]Assumptions!$F$30</definedName>
    <definedName function="false" hidden="false" name="Special_LNG" vbProcedure="false">[1]Assumptions!$F$29</definedName>
    <definedName function="false" hidden="false" name="Special_LSWR" vbProcedure="false">[1]Assumptions!$F$32</definedName>
    <definedName function="false" hidden="false" name="Special_Naphtha" vbProcedure="false">[1]Assumptions!$F$31</definedName>
    <definedName function="false" hidden="false" name="Start_Year" vbProcedure="false">[1]Crack!$F$11</definedName>
    <definedName function="false" hidden="false" name="Tapis" vbProcedure="false">[1]Assumptions!$N$16</definedName>
    <definedName function="false" hidden="false" name="Term_Storage" vbProcedure="false">[1]Assumptions!$Q$25</definedName>
    <definedName function="false" hidden="false" name="Transport" vbProcedure="false">[1]Assumptions!$Q$26</definedName>
    <definedName function="false" hidden="false" name="Transport_DN" vbProcedure="false">[1]Assumptions!$E$12</definedName>
    <definedName function="false" hidden="false" name="Transport_LNG" vbProcedure="false">[1]Assumptions!$E$11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<sst xmlns="http://schemas.openxmlformats.org/spreadsheetml/2006/main" count="191" uniqueCount="86">
  <si>
    <t xml:space="preserve"> Monthly </t>
  </si>
  <si>
    <t xml:space="preserve">Monthly LNG prices</t>
  </si>
  <si>
    <t xml:space="preserve">6 Month Moving Average</t>
  </si>
  <si>
    <t xml:space="preserve">12 Month Moving Average</t>
  </si>
  <si>
    <t xml:space="preserve">Date</t>
  </si>
  <si>
    <t xml:space="preserve">Brent</t>
  </si>
  <si>
    <t xml:space="preserve">JCC Imports</t>
  </si>
  <si>
    <t xml:space="preserve">JCC Imports Predicted (Brent*1.024934)</t>
  </si>
  <si>
    <t xml:space="preserve">Error (Predicted JCC- Actual JCC</t>
  </si>
  <si>
    <r>
      <rPr>
        <b val="true"/>
        <sz val="12"/>
        <rFont val="Times New Roman"/>
        <family val="0"/>
      </rPr>
      <t xml:space="preserve">LNG </t>
    </r>
    <r>
      <rPr>
        <sz val="12"/>
        <rFont val="Times New Roman"/>
        <family val="1"/>
      </rPr>
      <t xml:space="preserve">( = 0.15*Brent*1.024934 )</t>
    </r>
  </si>
  <si>
    <r>
      <rPr>
        <b val="true"/>
        <sz val="12"/>
        <rFont val="Times New Roman"/>
        <family val="0"/>
      </rPr>
      <t xml:space="preserve">LNG</t>
    </r>
    <r>
      <rPr>
        <sz val="12"/>
        <rFont val="Times New Roman"/>
        <family val="1"/>
      </rPr>
      <t xml:space="preserve"> ( = 0.15*JCC)</t>
    </r>
  </si>
  <si>
    <t xml:space="preserve">Cumulative Error</t>
  </si>
  <si>
    <t xml:space="preserve">Brent </t>
  </si>
  <si>
    <t xml:space="preserve">JCC Imports </t>
  </si>
  <si>
    <t xml:space="preserve">Predicted JCC Imports (Brent*1.024934)  </t>
  </si>
  <si>
    <r>
      <rPr>
        <b val="true"/>
        <sz val="12"/>
        <rFont val="Times New Roman"/>
        <family val="0"/>
      </rPr>
      <t xml:space="preserve">LNG </t>
    </r>
    <r>
      <rPr>
        <sz val="12"/>
        <rFont val="Times New Roman"/>
        <family val="1"/>
      </rPr>
      <t xml:space="preserve">( = 0.15*Brent*1.024934)</t>
    </r>
  </si>
  <si>
    <t xml:space="preserve">SUMMARY OUTPUT</t>
  </si>
  <si>
    <t xml:space="preserve">Regression Statistics</t>
  </si>
  <si>
    <t xml:space="preserve">Multiple R</t>
  </si>
  <si>
    <t xml:space="preserve">R Square</t>
  </si>
  <si>
    <t xml:space="preserve">Adjusted R Square</t>
  </si>
  <si>
    <t xml:space="preserve">Standard Error</t>
  </si>
  <si>
    <t xml:space="preserve">b</t>
  </si>
  <si>
    <t xml:space="preserve">Observations</t>
  </si>
  <si>
    <t xml:space="preserve">Coefficients</t>
  </si>
  <si>
    <t xml:space="preserve">Stdev</t>
  </si>
  <si>
    <t xml:space="preserve">ANOVA</t>
  </si>
  <si>
    <r>
      <rPr>
        <b val="true"/>
        <sz val="12"/>
        <rFont val="Times New Roman"/>
        <family val="0"/>
      </rPr>
      <t xml:space="preserve">R</t>
    </r>
    <r>
      <rPr>
        <b val="true"/>
        <vertAlign val="superscript"/>
        <sz val="12"/>
        <rFont val="Times New Roman"/>
        <family val="1"/>
      </rPr>
      <t xml:space="preserve">2</t>
    </r>
  </si>
  <si>
    <t xml:space="preserve">df</t>
  </si>
  <si>
    <t xml:space="preserve">SS</t>
  </si>
  <si>
    <t xml:space="preserve">MS</t>
  </si>
  <si>
    <t xml:space="preserve">F</t>
  </si>
  <si>
    <t xml:space="preserve">Significance F</t>
  </si>
  <si>
    <t xml:space="preserve">Regression</t>
  </si>
  <si>
    <t xml:space="preserve">Residual</t>
  </si>
  <si>
    <t xml:space="preserve">t statistic</t>
  </si>
  <si>
    <t xml:space="preserve">Total</t>
  </si>
  <si>
    <t xml:space="preserve">Min</t>
  </si>
  <si>
    <t xml:space="preserve">t Stat</t>
  </si>
  <si>
    <t xml:space="preserve">P-value</t>
  </si>
  <si>
    <t xml:space="preserve">Lower 95%</t>
  </si>
  <si>
    <t xml:space="preserve">Upper 95%</t>
  </si>
  <si>
    <t xml:space="preserve">Lower 95.0%</t>
  </si>
  <si>
    <t xml:space="preserve">Upper 95.0%</t>
  </si>
  <si>
    <t xml:space="preserve">Max</t>
  </si>
  <si>
    <t xml:space="preserve">Intercept</t>
  </si>
  <si>
    <t xml:space="preserve">Actual Average</t>
  </si>
  <si>
    <t xml:space="preserve">Predicted</t>
  </si>
  <si>
    <t xml:space="preserve">JCC to Brent
Correlation:</t>
  </si>
  <si>
    <t xml:space="preserve">This eliminates the reporting delay.</t>
  </si>
  <si>
    <t xml:space="preserve">12 mo. Moving Average</t>
  </si>
  <si>
    <t xml:space="preserve">1.015281*Brent</t>
  </si>
  <si>
    <t xml:space="preserve">LNG( =0.15 * 1.015281 * Brent)</t>
  </si>
  <si>
    <t xml:space="preserve">LNG( =0.15 * JCC)</t>
  </si>
  <si>
    <t xml:space="preserve">Regression from June-91 - May-98</t>
  </si>
  <si>
    <t xml:space="preserve">DATED BRENT</t>
  </si>
  <si>
    <t xml:space="preserve">PROMPT BRENT</t>
  </si>
  <si>
    <t xml:space="preserve">Correlation of
JCC to Brent
Prices:</t>
  </si>
  <si>
    <t xml:space="preserve">Correlation of
Lognormal sets
of JCC &amp; Brent
Prices:</t>
  </si>
  <si>
    <t xml:space="preserve">0.15*JCC = 0.1523*Brent</t>
  </si>
  <si>
    <t xml:space="preserve">0.15*JCC = 0.1537*Brent</t>
  </si>
  <si>
    <t xml:space="preserve">Month</t>
  </si>
  <si>
    <t xml:space="preserve">Prompt
Brent</t>
  </si>
  <si>
    <t xml:space="preserve">Dated
Brent</t>
  </si>
  <si>
    <t xml:space="preserve">Spread</t>
  </si>
  <si>
    <t xml:space="preserve">Log JCC</t>
  </si>
  <si>
    <t xml:space="preserve">Log Brent</t>
  </si>
  <si>
    <t xml:space="preserve">Mean</t>
  </si>
  <si>
    <t xml:space="preserve">Std Dev</t>
  </si>
  <si>
    <t xml:space="preserve">Aug '87 - March '99</t>
  </si>
  <si>
    <t xml:space="preserve">April '91 - March '99</t>
  </si>
  <si>
    <t xml:space="preserve">April '95 - March '99</t>
  </si>
  <si>
    <t xml:space="preserve">April '97 - March '99</t>
  </si>
  <si>
    <t xml:space="preserve">April '98 - March '99</t>
  </si>
  <si>
    <t xml:space="preserve">August '92 - April '98</t>
  </si>
  <si>
    <t xml:space="preserve">May '91 - April '98</t>
  </si>
  <si>
    <t xml:space="preserve">Lower 99.0%</t>
  </si>
  <si>
    <t xml:space="preserve">Upper 99.0%</t>
  </si>
  <si>
    <t xml:space="preserve">RESIDUAL OUTPUT</t>
  </si>
  <si>
    <t xml:space="preserve">PROBABILITY OUTPUT</t>
  </si>
  <si>
    <t xml:space="preserve">Observation</t>
  </si>
  <si>
    <t xml:space="preserve">Predicted Prompt
Brent</t>
  </si>
  <si>
    <t xml:space="preserve">Residuals</t>
  </si>
  <si>
    <t xml:space="preserve">Standard Residuals</t>
  </si>
  <si>
    <t xml:space="preserve">Percentile</t>
  </si>
  <si>
    <t xml:space="preserve">Predicted JCC Imports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</si>
</sst>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_(* #,##0.00_);_(* \(#,##0.00\);_(* \-??_);_(@_)"/>
    <numFmt numFmtId="166" formatCode="m/yy"/>
    <numFmt numFmtId="167" formatCode="0.00"/>
    <numFmt numFmtId="168" formatCode="_(* #,##0.0000_);_(* \(#,##0.0000\);_(* \-??_);_(@_)"/>
    <numFmt numFmtId="169" formatCode="0%"/>
    <numFmt numFmtId="170" formatCode="0.00%"/>
    <numFmt numFmtId="171" formatCode="[$-409]mmm\-yy"/>
    <numFmt numFmtId="172" formatCode="_(* #,##0.000_);_(* \(#,##0.000\);_(* \-??_);_(@_)"/>
    <numFmt numFmtId="173" formatCode="_(* #,##0.00000000000000000_);_(* \(#,##0.00000000000000000\);_(* \-??_);_(@_)"/>
  </numFmts>
  <fonts count="2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2"/>
      <color rgb="FFFFFFFF"/>
      <name val="Times New Roman"/>
      <family val="1"/>
    </font>
    <font>
      <b val="true"/>
      <sz val="12"/>
      <name val="Times New Roman"/>
      <family val="0"/>
    </font>
    <font>
      <b val="true"/>
      <sz val="12"/>
      <name val="Times New Roman"/>
      <family val="1"/>
    </font>
    <font>
      <b val="true"/>
      <sz val="12"/>
      <name val="Arial"/>
      <family val="2"/>
    </font>
    <font>
      <sz val="12"/>
      <name val="Times New Roman"/>
      <family val="1"/>
    </font>
    <font>
      <sz val="12"/>
      <name val="Times New Roman"/>
      <family val="0"/>
    </font>
    <font>
      <i val="true"/>
      <sz val="10"/>
      <name val="Arial"/>
      <family val="0"/>
    </font>
    <font>
      <b val="true"/>
      <vertAlign val="superscript"/>
      <sz val="12"/>
      <name val="Times New Roman"/>
      <family val="1"/>
    </font>
    <font>
      <i val="true"/>
      <sz val="12"/>
      <name val="Times New Roman"/>
      <family val="1"/>
    </font>
    <font>
      <b val="true"/>
      <sz val="10"/>
      <color rgb="FFFFFFFF"/>
      <name val="Arial"/>
      <family val="2"/>
    </font>
    <font>
      <b val="true"/>
      <sz val="10"/>
      <name val="Arial"/>
      <family val="2"/>
    </font>
    <font>
      <b val="true"/>
      <sz val="8"/>
      <name val="Arial"/>
      <family val="2"/>
    </font>
    <font>
      <sz val="8"/>
      <name val="Arial"/>
      <family val="2"/>
    </font>
    <font>
      <b val="true"/>
      <sz val="8"/>
      <color rgb="FF000000"/>
      <name val="Arial"/>
      <family val="2"/>
    </font>
    <font>
      <sz val="8"/>
      <color rgb="FF000000"/>
      <name val="Arial"/>
      <family val="2"/>
    </font>
    <font>
      <sz val="10"/>
      <color rgb="FF3366FF"/>
      <name val="Arial"/>
      <family val="0"/>
    </font>
    <font>
      <sz val="8"/>
      <color rgb="FF0000FF"/>
      <name val="Arial"/>
      <family val="2"/>
    </font>
    <font>
      <sz val="8"/>
      <color rgb="FFFF0000"/>
      <name val="Arial"/>
      <family val="2"/>
    </font>
    <font>
      <b val="true"/>
      <sz val="12"/>
      <color rgb="FF000000"/>
      <name val="Arial"/>
      <family val="2"/>
    </font>
    <font>
      <sz val="10"/>
      <color rgb="FF000000"/>
      <name val="Arial"/>
      <family val="2"/>
    </font>
    <font>
      <b val="true"/>
      <sz val="10"/>
      <color rgb="FF000000"/>
      <name val="Arial"/>
      <family val="2"/>
    </font>
    <font>
      <b val="true"/>
      <sz val="14"/>
      <name val="Arial"/>
      <family val="2"/>
    </font>
    <font>
      <b val="true"/>
      <sz val="10"/>
      <name val="Arial"/>
      <family val="0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969696"/>
        <bgColor rgb="FF808080"/>
      </patternFill>
    </fill>
    <fill>
      <patternFill patternType="solid">
        <fgColor rgb="FF666699"/>
        <bgColor rgb="FF808080"/>
      </patternFill>
    </fill>
    <fill>
      <patternFill patternType="solid">
        <fgColor rgb="FFFFFF00"/>
        <bgColor rgb="FFFFFF00"/>
      </patternFill>
    </fill>
  </fills>
  <borders count="12">
    <border diagonalUp="false" diagonalDown="false">
      <left/>
      <right/>
      <top/>
      <bottom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7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2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70" fontId="1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1" fontId="17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15" fillId="0" borderId="0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71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9" fillId="0" borderId="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8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0" borderId="4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5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0" fontId="7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7" fillId="0" borderId="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2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5" fontId="26" fillId="0" borderId="8" xfId="15" applyFont="true" applyBorder="true" applyAlignment="true" applyProtection="true">
      <alignment horizontal="center" vertical="bottom" textRotation="0" wrapText="tru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23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2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7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2" xfId="0" applyFont="true" applyBorder="true" applyAlignment="true" applyProtection="false">
      <alignment horizontal="general" vertical="bottom" textRotation="0" wrapText="tru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externalLink" Target="externalLinks/externalLink1.xml"/><Relationship Id="rId10" Type="http://schemas.openxmlformats.org/officeDocument/2006/relationships/sharedStrings" Target="sharedStrings.xml"/>
</Relationships>
</file>

<file path=xl/charts/_rels/chart3.xml.rels><?xml version="1.0" encoding="UTF-8"?>
<Relationships xmlns="http://schemas.openxmlformats.org/package/2006/relationships"><Relationship Id="rId1" Type="http://schemas.openxmlformats.org/officeDocument/2006/relationships/chartUserShapes" Target="../drawings/drawing4.xml"/>
</Relationships>
</file>

<file path=xl/charts/_rels/chart6.xml.rels><?xml version="1.0" encoding="UTF-8"?>
<Relationships xmlns="http://schemas.openxmlformats.org/package/2006/relationships"><Relationship Id="rId1" Type="http://schemas.openxmlformats.org/officeDocument/2006/relationships/chartUserShapes" Target="../drawings/drawing6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JCC - Brent Pricing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86685900770941"/>
          <c:y val="0.115433039560003"/>
          <c:w val="0.935959892162891"/>
          <c:h val="0.830693791001259"/>
        </c:manualLayout>
      </c:layout>
      <c:lineChart>
        <c:grouping val="standard"/>
        <c:varyColors val="0"/>
        <c:ser>
          <c:idx val="0"/>
          <c:order val="0"/>
          <c:tx>
            <c:strRef>
              <c:f>'Marc''s JCC_BRENT'!$B$4</c:f>
              <c:strCache>
                <c:ptCount val="1"/>
                <c:pt idx="0">
                  <c:v>Prompt
Brent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custDash>
                <a:ds d="300000" sp="300000"/>
              </a:custDash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  <a:custDash>
                    <a:ds d="300000" sp="300000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'Marc''s JCC_BRENT'!$A$5:$A$150</c:f>
              <c:strCache>
                <c:ptCount val="146"/>
                <c:pt idx="0">
                  <c:v>Jul-87</c:v>
                </c:pt>
                <c:pt idx="1">
                  <c:v>Aug-87</c:v>
                </c:pt>
                <c:pt idx="2">
                  <c:v>Sep-87</c:v>
                </c:pt>
                <c:pt idx="3">
                  <c:v>Oct-87</c:v>
                </c:pt>
                <c:pt idx="4">
                  <c:v>Nov-87</c:v>
                </c:pt>
                <c:pt idx="5">
                  <c:v>Dec-87</c:v>
                </c:pt>
                <c:pt idx="6">
                  <c:v>Jan-88</c:v>
                </c:pt>
                <c:pt idx="7">
                  <c:v>Feb-88</c:v>
                </c:pt>
                <c:pt idx="8">
                  <c:v>Mar-88</c:v>
                </c:pt>
                <c:pt idx="9">
                  <c:v>Apr-88</c:v>
                </c:pt>
                <c:pt idx="10">
                  <c:v>May-88</c:v>
                </c:pt>
                <c:pt idx="11">
                  <c:v>Jun-88</c:v>
                </c:pt>
                <c:pt idx="12">
                  <c:v>Jul-88</c:v>
                </c:pt>
                <c:pt idx="13">
                  <c:v>Aug-88</c:v>
                </c:pt>
                <c:pt idx="14">
                  <c:v>Sep-88</c:v>
                </c:pt>
                <c:pt idx="15">
                  <c:v>Oct-88</c:v>
                </c:pt>
                <c:pt idx="16">
                  <c:v>Nov-88</c:v>
                </c:pt>
                <c:pt idx="17">
                  <c:v>Dec-88</c:v>
                </c:pt>
                <c:pt idx="18">
                  <c:v>Jan-89</c:v>
                </c:pt>
                <c:pt idx="19">
                  <c:v>Feb-89</c:v>
                </c:pt>
                <c:pt idx="20">
                  <c:v>Mar-89</c:v>
                </c:pt>
                <c:pt idx="21">
                  <c:v>Apr-89</c:v>
                </c:pt>
                <c:pt idx="22">
                  <c:v>May-89</c:v>
                </c:pt>
                <c:pt idx="23">
                  <c:v>Jun-89</c:v>
                </c:pt>
                <c:pt idx="24">
                  <c:v>Jul-89</c:v>
                </c:pt>
                <c:pt idx="25">
                  <c:v>Aug-89</c:v>
                </c:pt>
                <c:pt idx="26">
                  <c:v>Sep-89</c:v>
                </c:pt>
                <c:pt idx="27">
                  <c:v>Oct-89</c:v>
                </c:pt>
                <c:pt idx="28">
                  <c:v>Nov-89</c:v>
                </c:pt>
                <c:pt idx="29">
                  <c:v>Dec-89</c:v>
                </c:pt>
                <c:pt idx="30">
                  <c:v>Jan-90</c:v>
                </c:pt>
                <c:pt idx="31">
                  <c:v>Feb-90</c:v>
                </c:pt>
                <c:pt idx="32">
                  <c:v>Mar-90</c:v>
                </c:pt>
                <c:pt idx="33">
                  <c:v>Apr-90</c:v>
                </c:pt>
                <c:pt idx="34">
                  <c:v>May-90</c:v>
                </c:pt>
                <c:pt idx="35">
                  <c:v>Jun-90</c:v>
                </c:pt>
                <c:pt idx="36">
                  <c:v>Jul-90</c:v>
                </c:pt>
                <c:pt idx="37">
                  <c:v>Aug-90</c:v>
                </c:pt>
                <c:pt idx="38">
                  <c:v>Sep-90</c:v>
                </c:pt>
                <c:pt idx="39">
                  <c:v>Oct-90</c:v>
                </c:pt>
                <c:pt idx="40">
                  <c:v>Nov-90</c:v>
                </c:pt>
                <c:pt idx="41">
                  <c:v>Dec-90</c:v>
                </c:pt>
                <c:pt idx="42">
                  <c:v>Jan-91</c:v>
                </c:pt>
                <c:pt idx="43">
                  <c:v>Feb-91</c:v>
                </c:pt>
                <c:pt idx="44">
                  <c:v>Mar-91</c:v>
                </c:pt>
                <c:pt idx="45">
                  <c:v>Apr-91</c:v>
                </c:pt>
                <c:pt idx="46">
                  <c:v>May-91</c:v>
                </c:pt>
                <c:pt idx="47">
                  <c:v>Jun-91</c:v>
                </c:pt>
                <c:pt idx="48">
                  <c:v>Jul-91</c:v>
                </c:pt>
                <c:pt idx="49">
                  <c:v>Aug-91</c:v>
                </c:pt>
                <c:pt idx="50">
                  <c:v>Sep-91</c:v>
                </c:pt>
                <c:pt idx="51">
                  <c:v>Oct-91</c:v>
                </c:pt>
                <c:pt idx="52">
                  <c:v>Nov-91</c:v>
                </c:pt>
                <c:pt idx="53">
                  <c:v>Dec-91</c:v>
                </c:pt>
                <c:pt idx="54">
                  <c:v>Jan-92</c:v>
                </c:pt>
                <c:pt idx="55">
                  <c:v>Feb-92</c:v>
                </c:pt>
                <c:pt idx="56">
                  <c:v>Mar-92</c:v>
                </c:pt>
                <c:pt idx="57">
                  <c:v>Apr-92</c:v>
                </c:pt>
                <c:pt idx="58">
                  <c:v>May-92</c:v>
                </c:pt>
                <c:pt idx="59">
                  <c:v>Jun-92</c:v>
                </c:pt>
                <c:pt idx="60">
                  <c:v>Jul-92</c:v>
                </c:pt>
                <c:pt idx="61">
                  <c:v>Aug-92</c:v>
                </c:pt>
                <c:pt idx="62">
                  <c:v>Sep-92</c:v>
                </c:pt>
                <c:pt idx="63">
                  <c:v>Oct-92</c:v>
                </c:pt>
                <c:pt idx="64">
                  <c:v>Nov-92</c:v>
                </c:pt>
                <c:pt idx="65">
                  <c:v>Dec-92</c:v>
                </c:pt>
                <c:pt idx="66">
                  <c:v>Jan-93</c:v>
                </c:pt>
                <c:pt idx="67">
                  <c:v>Feb-93</c:v>
                </c:pt>
                <c:pt idx="68">
                  <c:v>Mar-93</c:v>
                </c:pt>
                <c:pt idx="69">
                  <c:v>Apr-93</c:v>
                </c:pt>
                <c:pt idx="70">
                  <c:v>May-93</c:v>
                </c:pt>
                <c:pt idx="71">
                  <c:v>Jun-93</c:v>
                </c:pt>
                <c:pt idx="72">
                  <c:v>Jul-93</c:v>
                </c:pt>
                <c:pt idx="73">
                  <c:v>Aug-93</c:v>
                </c:pt>
                <c:pt idx="74">
                  <c:v>Sep-93</c:v>
                </c:pt>
                <c:pt idx="75">
                  <c:v>Oct-93</c:v>
                </c:pt>
                <c:pt idx="76">
                  <c:v>Nov-93</c:v>
                </c:pt>
                <c:pt idx="77">
                  <c:v>Dec-93</c:v>
                </c:pt>
                <c:pt idx="78">
                  <c:v>Jan-94</c:v>
                </c:pt>
                <c:pt idx="79">
                  <c:v>Feb-94</c:v>
                </c:pt>
                <c:pt idx="80">
                  <c:v>Mar-94</c:v>
                </c:pt>
                <c:pt idx="81">
                  <c:v>Apr-94</c:v>
                </c:pt>
                <c:pt idx="82">
                  <c:v>May-94</c:v>
                </c:pt>
                <c:pt idx="83">
                  <c:v>Jun-94</c:v>
                </c:pt>
                <c:pt idx="84">
                  <c:v>Jul-94</c:v>
                </c:pt>
                <c:pt idx="85">
                  <c:v>Aug-94</c:v>
                </c:pt>
                <c:pt idx="86">
                  <c:v>Sep-94</c:v>
                </c:pt>
                <c:pt idx="87">
                  <c:v>Oct-94</c:v>
                </c:pt>
                <c:pt idx="88">
                  <c:v>Nov-94</c:v>
                </c:pt>
                <c:pt idx="89">
                  <c:v>Dec-94</c:v>
                </c:pt>
                <c:pt idx="90">
                  <c:v>Jan-95</c:v>
                </c:pt>
                <c:pt idx="91">
                  <c:v>Feb-95</c:v>
                </c:pt>
                <c:pt idx="92">
                  <c:v>Mar-95</c:v>
                </c:pt>
                <c:pt idx="93">
                  <c:v>Apr-95</c:v>
                </c:pt>
                <c:pt idx="94">
                  <c:v>May-95</c:v>
                </c:pt>
                <c:pt idx="95">
                  <c:v>Jun-95</c:v>
                </c:pt>
                <c:pt idx="96">
                  <c:v>Jul-95</c:v>
                </c:pt>
                <c:pt idx="97">
                  <c:v>Aug-95</c:v>
                </c:pt>
                <c:pt idx="98">
                  <c:v>Sep-95</c:v>
                </c:pt>
                <c:pt idx="99">
                  <c:v>Oct-95</c:v>
                </c:pt>
                <c:pt idx="100">
                  <c:v>Nov-95</c:v>
                </c:pt>
                <c:pt idx="101">
                  <c:v>Dec-95</c:v>
                </c:pt>
                <c:pt idx="102">
                  <c:v>Jan-96</c:v>
                </c:pt>
                <c:pt idx="103">
                  <c:v>Feb-96</c:v>
                </c:pt>
                <c:pt idx="104">
                  <c:v>Mar-96</c:v>
                </c:pt>
                <c:pt idx="105">
                  <c:v>Apr-96</c:v>
                </c:pt>
                <c:pt idx="106">
                  <c:v>May-96</c:v>
                </c:pt>
                <c:pt idx="107">
                  <c:v>Jun-96</c:v>
                </c:pt>
                <c:pt idx="108">
                  <c:v>Jul-96</c:v>
                </c:pt>
                <c:pt idx="109">
                  <c:v>Aug-96</c:v>
                </c:pt>
                <c:pt idx="110">
                  <c:v>Sep-96</c:v>
                </c:pt>
                <c:pt idx="111">
                  <c:v>Oct-96</c:v>
                </c:pt>
                <c:pt idx="112">
                  <c:v>Nov-96</c:v>
                </c:pt>
                <c:pt idx="113">
                  <c:v>Dec-96</c:v>
                </c:pt>
                <c:pt idx="114">
                  <c:v>Jan-97</c:v>
                </c:pt>
                <c:pt idx="115">
                  <c:v>Feb-97</c:v>
                </c:pt>
                <c:pt idx="116">
                  <c:v>Mar-97</c:v>
                </c:pt>
                <c:pt idx="117">
                  <c:v>Apr-97</c:v>
                </c:pt>
                <c:pt idx="118">
                  <c:v>May-97</c:v>
                </c:pt>
                <c:pt idx="119">
                  <c:v>Jun-97</c:v>
                </c:pt>
                <c:pt idx="120">
                  <c:v>Jul-97</c:v>
                </c:pt>
                <c:pt idx="121">
                  <c:v>Aug-97</c:v>
                </c:pt>
                <c:pt idx="122">
                  <c:v>Sep-97</c:v>
                </c:pt>
                <c:pt idx="123">
                  <c:v>Oct-97</c:v>
                </c:pt>
                <c:pt idx="124">
                  <c:v>Nov-97</c:v>
                </c:pt>
                <c:pt idx="125">
                  <c:v>Dec-97</c:v>
                </c:pt>
                <c:pt idx="126">
                  <c:v>Jan-98</c:v>
                </c:pt>
                <c:pt idx="127">
                  <c:v>Feb-98</c:v>
                </c:pt>
                <c:pt idx="128">
                  <c:v>Mar-98</c:v>
                </c:pt>
                <c:pt idx="129">
                  <c:v>Apr-98</c:v>
                </c:pt>
                <c:pt idx="130">
                  <c:v>May-98</c:v>
                </c:pt>
                <c:pt idx="131">
                  <c:v>Jun-98</c:v>
                </c:pt>
                <c:pt idx="132">
                  <c:v>Jul-98</c:v>
                </c:pt>
                <c:pt idx="133">
                  <c:v>Aug-98</c:v>
                </c:pt>
                <c:pt idx="134">
                  <c:v>Sep-98</c:v>
                </c:pt>
                <c:pt idx="135">
                  <c:v>Oct-98</c:v>
                </c:pt>
                <c:pt idx="136">
                  <c:v>Nov-98</c:v>
                </c:pt>
                <c:pt idx="137">
                  <c:v>Dec-98</c:v>
                </c:pt>
                <c:pt idx="138">
                  <c:v>Jan-99</c:v>
                </c:pt>
                <c:pt idx="139">
                  <c:v>Feb-99</c:v>
                </c:pt>
                <c:pt idx="140">
                  <c:v>Mar-99</c:v>
                </c:pt>
                <c:pt idx="141">
                  <c:v>Apr-99</c:v>
                </c:pt>
                <c:pt idx="142">
                  <c:v>May-99</c:v>
                </c:pt>
                <c:pt idx="143">
                  <c:v>Jun-99</c:v>
                </c:pt>
                <c:pt idx="144">
                  <c:v>Jul-99</c:v>
                </c:pt>
                <c:pt idx="145">
                  <c:v>Aug-99</c:v>
                </c:pt>
              </c:strCache>
            </c:strRef>
          </c:cat>
          <c:val>
            <c:numRef>
              <c:f>'Marc''s JCC_BRENT'!$B$5:$B$150</c:f>
              <c:numCache>
                <c:formatCode>0.00</c:formatCode>
                <c:ptCount val="146"/>
                <c:pt idx="0">
                  <c:v>19.838</c:v>
                </c:pt>
                <c:pt idx="1">
                  <c:v>18.9714</c:v>
                </c:pt>
                <c:pt idx="2">
                  <c:v>18.3648</c:v>
                </c:pt>
                <c:pt idx="3">
                  <c:v>18.8489</c:v>
                </c:pt>
                <c:pt idx="4">
                  <c:v>17.8726</c:v>
                </c:pt>
                <c:pt idx="5">
                  <c:v>17.4815</c:v>
                </c:pt>
                <c:pt idx="6">
                  <c:v>16.9475</c:v>
                </c:pt>
                <c:pt idx="7">
                  <c:v>15.831</c:v>
                </c:pt>
                <c:pt idx="8">
                  <c:v>14.7826</c:v>
                </c:pt>
                <c:pt idx="9">
                  <c:v>16.5714</c:v>
                </c:pt>
                <c:pt idx="10">
                  <c:v>16.4114</c:v>
                </c:pt>
                <c:pt idx="11">
                  <c:v>15.5636</c:v>
                </c:pt>
                <c:pt idx="12">
                  <c:v>14.8929</c:v>
                </c:pt>
                <c:pt idx="13">
                  <c:v>14.9272</c:v>
                </c:pt>
                <c:pt idx="14">
                  <c:v>13.2989</c:v>
                </c:pt>
                <c:pt idx="15">
                  <c:v>12.431</c:v>
                </c:pt>
                <c:pt idx="16">
                  <c:v>12.9307</c:v>
                </c:pt>
                <c:pt idx="17">
                  <c:v>15.1762</c:v>
                </c:pt>
                <c:pt idx="18">
                  <c:v>16.9226</c:v>
                </c:pt>
                <c:pt idx="19">
                  <c:v>16.6775</c:v>
                </c:pt>
                <c:pt idx="20">
                  <c:v>18.6568</c:v>
                </c:pt>
                <c:pt idx="21">
                  <c:v>19.7325</c:v>
                </c:pt>
                <c:pt idx="22">
                  <c:v>18.317</c:v>
                </c:pt>
                <c:pt idx="23">
                  <c:v>17.508</c:v>
                </c:pt>
                <c:pt idx="24">
                  <c:v>17.7286</c:v>
                </c:pt>
                <c:pt idx="25">
                  <c:v>17.0793</c:v>
                </c:pt>
                <c:pt idx="26">
                  <c:v>17.7976</c:v>
                </c:pt>
                <c:pt idx="27">
                  <c:v>19.0227</c:v>
                </c:pt>
                <c:pt idx="28">
                  <c:v>19.1534</c:v>
                </c:pt>
                <c:pt idx="29">
                  <c:v>19.8613</c:v>
                </c:pt>
                <c:pt idx="30">
                  <c:v>20.9936</c:v>
                </c:pt>
                <c:pt idx="31">
                  <c:v>19.881</c:v>
                </c:pt>
                <c:pt idx="32">
                  <c:v>18.4248</c:v>
                </c:pt>
                <c:pt idx="33">
                  <c:v>16.6555</c:v>
                </c:pt>
                <c:pt idx="34">
                  <c:v>16.7155</c:v>
                </c:pt>
                <c:pt idx="35">
                  <c:v>15.665</c:v>
                </c:pt>
                <c:pt idx="36">
                  <c:v>17.5695</c:v>
                </c:pt>
                <c:pt idx="37">
                  <c:v>27.3539</c:v>
                </c:pt>
                <c:pt idx="38">
                  <c:v>35.077</c:v>
                </c:pt>
                <c:pt idx="39">
                  <c:v>36.0015</c:v>
                </c:pt>
                <c:pt idx="40">
                  <c:v>32.9273</c:v>
                </c:pt>
                <c:pt idx="41">
                  <c:v>27.91</c:v>
                </c:pt>
                <c:pt idx="42">
                  <c:v>23.4595</c:v>
                </c:pt>
                <c:pt idx="43">
                  <c:v>19.259</c:v>
                </c:pt>
                <c:pt idx="44">
                  <c:v>19.3522</c:v>
                </c:pt>
                <c:pt idx="45">
                  <c:v>19.3211</c:v>
                </c:pt>
                <c:pt idx="46">
                  <c:v>19.2584</c:v>
                </c:pt>
                <c:pt idx="47">
                  <c:v>18.207</c:v>
                </c:pt>
                <c:pt idx="48">
                  <c:v>19.452</c:v>
                </c:pt>
                <c:pt idx="49">
                  <c:v>19.7682</c:v>
                </c:pt>
                <c:pt idx="50">
                  <c:v>20.5252</c:v>
                </c:pt>
                <c:pt idx="51">
                  <c:v>22.1861</c:v>
                </c:pt>
                <c:pt idx="52">
                  <c:v>21.1038</c:v>
                </c:pt>
                <c:pt idx="53">
                  <c:v>18.2931</c:v>
                </c:pt>
                <c:pt idx="54">
                  <c:v>18.1591</c:v>
                </c:pt>
                <c:pt idx="55">
                  <c:v>18.089</c:v>
                </c:pt>
                <c:pt idx="56">
                  <c:v>17.6682</c:v>
                </c:pt>
                <c:pt idx="57">
                  <c:v>19.0138</c:v>
                </c:pt>
                <c:pt idx="58">
                  <c:v>19.985</c:v>
                </c:pt>
                <c:pt idx="59">
                  <c:v>21.1884</c:v>
                </c:pt>
                <c:pt idx="60">
                  <c:v>20.3324</c:v>
                </c:pt>
                <c:pt idx="61">
                  <c:v>19.8038</c:v>
                </c:pt>
                <c:pt idx="62">
                  <c:v>20.2859</c:v>
                </c:pt>
                <c:pt idx="63">
                  <c:v>20.2995</c:v>
                </c:pt>
                <c:pt idx="64">
                  <c:v>19.1943</c:v>
                </c:pt>
                <c:pt idx="65">
                  <c:v>18.2355</c:v>
                </c:pt>
                <c:pt idx="66">
                  <c:v>17.5122</c:v>
                </c:pt>
                <c:pt idx="67">
                  <c:v>18.4688</c:v>
                </c:pt>
                <c:pt idx="68">
                  <c:v>18.8043</c:v>
                </c:pt>
                <c:pt idx="69">
                  <c:v>18.7833</c:v>
                </c:pt>
                <c:pt idx="70">
                  <c:v>18.611</c:v>
                </c:pt>
                <c:pt idx="71">
                  <c:v>17.6482</c:v>
                </c:pt>
                <c:pt idx="72">
                  <c:v>16.8148</c:v>
                </c:pt>
                <c:pt idx="73">
                  <c:v>16.8243</c:v>
                </c:pt>
                <c:pt idx="74">
                  <c:v>16.138</c:v>
                </c:pt>
                <c:pt idx="75">
                  <c:v>16.6543</c:v>
                </c:pt>
                <c:pt idx="76">
                  <c:v>15.2864</c:v>
                </c:pt>
                <c:pt idx="77">
                  <c:v>13.5525</c:v>
                </c:pt>
                <c:pt idx="78">
                  <c:v>14.2607</c:v>
                </c:pt>
                <c:pt idx="79">
                  <c:v>13.751</c:v>
                </c:pt>
                <c:pt idx="80">
                  <c:v>13.7463</c:v>
                </c:pt>
                <c:pt idx="81">
                  <c:v>15.1983</c:v>
                </c:pt>
                <c:pt idx="82">
                  <c:v>16.3493</c:v>
                </c:pt>
                <c:pt idx="83">
                  <c:v>17.085</c:v>
                </c:pt>
                <c:pt idx="84">
                  <c:v>18.0869</c:v>
                </c:pt>
                <c:pt idx="85">
                  <c:v>16.9415</c:v>
                </c:pt>
                <c:pt idx="86">
                  <c:v>16.0775</c:v>
                </c:pt>
                <c:pt idx="87">
                  <c:v>16.589</c:v>
                </c:pt>
                <c:pt idx="88">
                  <c:v>17.458</c:v>
                </c:pt>
                <c:pt idx="89">
                  <c:v>16.0314</c:v>
                </c:pt>
                <c:pt idx="90">
                  <c:v>16.6714</c:v>
                </c:pt>
                <c:pt idx="91">
                  <c:v>17.315</c:v>
                </c:pt>
                <c:pt idx="92">
                  <c:v>17.2135</c:v>
                </c:pt>
                <c:pt idx="93">
                  <c:v>18.8363</c:v>
                </c:pt>
                <c:pt idx="94">
                  <c:v>18.7343</c:v>
                </c:pt>
                <c:pt idx="95">
                  <c:v>17.3627</c:v>
                </c:pt>
                <c:pt idx="96">
                  <c:v>16.0476</c:v>
                </c:pt>
                <c:pt idx="97">
                  <c:v>16.2324</c:v>
                </c:pt>
                <c:pt idx="98">
                  <c:v>16.6867</c:v>
                </c:pt>
                <c:pt idx="99">
                  <c:v>16.1889</c:v>
                </c:pt>
                <c:pt idx="100">
                  <c:v>16.9091</c:v>
                </c:pt>
                <c:pt idx="101">
                  <c:v>18.2335</c:v>
                </c:pt>
                <c:pt idx="102">
                  <c:v>18.0523</c:v>
                </c:pt>
                <c:pt idx="103">
                  <c:v>17.8686</c:v>
                </c:pt>
                <c:pt idx="104">
                  <c:v>19.7912</c:v>
                </c:pt>
                <c:pt idx="105">
                  <c:v>21.0586</c:v>
                </c:pt>
                <c:pt idx="106">
                  <c:v>19.2964</c:v>
                </c:pt>
                <c:pt idx="107">
                  <c:v>18.5398</c:v>
                </c:pt>
                <c:pt idx="108">
                  <c:v>19.7546</c:v>
                </c:pt>
                <c:pt idx="109">
                  <c:v>20.627</c:v>
                </c:pt>
                <c:pt idx="110">
                  <c:v>23.0455</c:v>
                </c:pt>
                <c:pt idx="111">
                  <c:v>24.2959</c:v>
                </c:pt>
                <c:pt idx="112">
                  <c:v>23.1117</c:v>
                </c:pt>
                <c:pt idx="113">
                  <c:v>24.0838</c:v>
                </c:pt>
                <c:pt idx="114">
                  <c:v>23.5836</c:v>
                </c:pt>
                <c:pt idx="115">
                  <c:v>20.8962</c:v>
                </c:pt>
                <c:pt idx="116">
                  <c:v>19.5768</c:v>
                </c:pt>
                <c:pt idx="117">
                  <c:v>17.7859</c:v>
                </c:pt>
                <c:pt idx="118">
                  <c:v>19.2043</c:v>
                </c:pt>
                <c:pt idx="119">
                  <c:v>17.8383</c:v>
                </c:pt>
                <c:pt idx="120">
                  <c:v>18.553</c:v>
                </c:pt>
                <c:pt idx="121">
                  <c:v>18.7881</c:v>
                </c:pt>
                <c:pt idx="122">
                  <c:v>18.572</c:v>
                </c:pt>
                <c:pt idx="123">
                  <c:v>20.1093</c:v>
                </c:pt>
                <c:pt idx="124">
                  <c:v>19.3465</c:v>
                </c:pt>
                <c:pt idx="125">
                  <c:v>17.4348</c:v>
                </c:pt>
                <c:pt idx="126">
                  <c:v>15.4767</c:v>
                </c:pt>
                <c:pt idx="127">
                  <c:v>14.3728</c:v>
                </c:pt>
                <c:pt idx="128">
                  <c:v>13.458</c:v>
                </c:pt>
                <c:pt idx="129">
                  <c:v>13.7938</c:v>
                </c:pt>
                <c:pt idx="130">
                  <c:v>14.563</c:v>
                </c:pt>
                <c:pt idx="131">
                  <c:v>13.0018</c:v>
                </c:pt>
                <c:pt idx="132">
                  <c:v>12.5557</c:v>
                </c:pt>
                <c:pt idx="133">
                  <c:v>12.2029</c:v>
                </c:pt>
                <c:pt idx="134">
                  <c:v>13.623</c:v>
                </c:pt>
                <c:pt idx="135">
                  <c:v>12.9209</c:v>
                </c:pt>
                <c:pt idx="136">
                  <c:v>11.479</c:v>
                </c:pt>
                <c:pt idx="137">
                  <c:v>10.1966</c:v>
                </c:pt>
                <c:pt idx="138">
                  <c:v>11.2258</c:v>
                </c:pt>
                <c:pt idx="139">
                  <c:v>10.4315</c:v>
                </c:pt>
                <c:pt idx="140">
                  <c:v>12.872</c:v>
                </c:pt>
                <c:pt idx="141">
                  <c:v>15.571</c:v>
                </c:pt>
                <c:pt idx="142">
                  <c:v>15.8105</c:v>
                </c:pt>
                <c:pt idx="143">
                  <c:v>16.132</c:v>
                </c:pt>
                <c:pt idx="144">
                  <c:v>19.0655</c:v>
                </c:pt>
                <c:pt idx="145">
                  <c:v>20.6177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'Marc''s JCC_BRENT'!$C$4</c:f>
              <c:strCache>
                <c:ptCount val="1"/>
                <c:pt idx="0">
                  <c:v> JCC Imports </c:v>
                </c:pt>
              </c:strCache>
            </c:strRef>
          </c:tx>
          <c:spPr>
            <a:solidFill>
              <a:srgbClr val="000000"/>
            </a:solidFill>
            <a:ln w="12600">
              <a:solidFill>
                <a:srgbClr val="000000"/>
              </a:solidFill>
              <a:round/>
            </a:ln>
          </c:spPr>
          <c:marker>
            <c:symbol val="square"/>
            <c:size val="5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'Marc''s JCC_BRENT'!$A$5:$A$150</c:f>
              <c:strCache>
                <c:ptCount val="146"/>
                <c:pt idx="0">
                  <c:v>Jul-87</c:v>
                </c:pt>
                <c:pt idx="1">
                  <c:v>Aug-87</c:v>
                </c:pt>
                <c:pt idx="2">
                  <c:v>Sep-87</c:v>
                </c:pt>
                <c:pt idx="3">
                  <c:v>Oct-87</c:v>
                </c:pt>
                <c:pt idx="4">
                  <c:v>Nov-87</c:v>
                </c:pt>
                <c:pt idx="5">
                  <c:v>Dec-87</c:v>
                </c:pt>
                <c:pt idx="6">
                  <c:v>Jan-88</c:v>
                </c:pt>
                <c:pt idx="7">
                  <c:v>Feb-88</c:v>
                </c:pt>
                <c:pt idx="8">
                  <c:v>Mar-88</c:v>
                </c:pt>
                <c:pt idx="9">
                  <c:v>Apr-88</c:v>
                </c:pt>
                <c:pt idx="10">
                  <c:v>May-88</c:v>
                </c:pt>
                <c:pt idx="11">
                  <c:v>Jun-88</c:v>
                </c:pt>
                <c:pt idx="12">
                  <c:v>Jul-88</c:v>
                </c:pt>
                <c:pt idx="13">
                  <c:v>Aug-88</c:v>
                </c:pt>
                <c:pt idx="14">
                  <c:v>Sep-88</c:v>
                </c:pt>
                <c:pt idx="15">
                  <c:v>Oct-88</c:v>
                </c:pt>
                <c:pt idx="16">
                  <c:v>Nov-88</c:v>
                </c:pt>
                <c:pt idx="17">
                  <c:v>Dec-88</c:v>
                </c:pt>
                <c:pt idx="18">
                  <c:v>Jan-89</c:v>
                </c:pt>
                <c:pt idx="19">
                  <c:v>Feb-89</c:v>
                </c:pt>
                <c:pt idx="20">
                  <c:v>Mar-89</c:v>
                </c:pt>
                <c:pt idx="21">
                  <c:v>Apr-89</c:v>
                </c:pt>
                <c:pt idx="22">
                  <c:v>May-89</c:v>
                </c:pt>
                <c:pt idx="23">
                  <c:v>Jun-89</c:v>
                </c:pt>
                <c:pt idx="24">
                  <c:v>Jul-89</c:v>
                </c:pt>
                <c:pt idx="25">
                  <c:v>Aug-89</c:v>
                </c:pt>
                <c:pt idx="26">
                  <c:v>Sep-89</c:v>
                </c:pt>
                <c:pt idx="27">
                  <c:v>Oct-89</c:v>
                </c:pt>
                <c:pt idx="28">
                  <c:v>Nov-89</c:v>
                </c:pt>
                <c:pt idx="29">
                  <c:v>Dec-89</c:v>
                </c:pt>
                <c:pt idx="30">
                  <c:v>Jan-90</c:v>
                </c:pt>
                <c:pt idx="31">
                  <c:v>Feb-90</c:v>
                </c:pt>
                <c:pt idx="32">
                  <c:v>Mar-90</c:v>
                </c:pt>
                <c:pt idx="33">
                  <c:v>Apr-90</c:v>
                </c:pt>
                <c:pt idx="34">
                  <c:v>May-90</c:v>
                </c:pt>
                <c:pt idx="35">
                  <c:v>Jun-90</c:v>
                </c:pt>
                <c:pt idx="36">
                  <c:v>Jul-90</c:v>
                </c:pt>
                <c:pt idx="37">
                  <c:v>Aug-90</c:v>
                </c:pt>
                <c:pt idx="38">
                  <c:v>Sep-90</c:v>
                </c:pt>
                <c:pt idx="39">
                  <c:v>Oct-90</c:v>
                </c:pt>
                <c:pt idx="40">
                  <c:v>Nov-90</c:v>
                </c:pt>
                <c:pt idx="41">
                  <c:v>Dec-90</c:v>
                </c:pt>
                <c:pt idx="42">
                  <c:v>Jan-91</c:v>
                </c:pt>
                <c:pt idx="43">
                  <c:v>Feb-91</c:v>
                </c:pt>
                <c:pt idx="44">
                  <c:v>Mar-91</c:v>
                </c:pt>
                <c:pt idx="45">
                  <c:v>Apr-91</c:v>
                </c:pt>
                <c:pt idx="46">
                  <c:v>May-91</c:v>
                </c:pt>
                <c:pt idx="47">
                  <c:v>Jun-91</c:v>
                </c:pt>
                <c:pt idx="48">
                  <c:v>Jul-91</c:v>
                </c:pt>
                <c:pt idx="49">
                  <c:v>Aug-91</c:v>
                </c:pt>
                <c:pt idx="50">
                  <c:v>Sep-91</c:v>
                </c:pt>
                <c:pt idx="51">
                  <c:v>Oct-91</c:v>
                </c:pt>
                <c:pt idx="52">
                  <c:v>Nov-91</c:v>
                </c:pt>
                <c:pt idx="53">
                  <c:v>Dec-91</c:v>
                </c:pt>
                <c:pt idx="54">
                  <c:v>Jan-92</c:v>
                </c:pt>
                <c:pt idx="55">
                  <c:v>Feb-92</c:v>
                </c:pt>
                <c:pt idx="56">
                  <c:v>Mar-92</c:v>
                </c:pt>
                <c:pt idx="57">
                  <c:v>Apr-92</c:v>
                </c:pt>
                <c:pt idx="58">
                  <c:v>May-92</c:v>
                </c:pt>
                <c:pt idx="59">
                  <c:v>Jun-92</c:v>
                </c:pt>
                <c:pt idx="60">
                  <c:v>Jul-92</c:v>
                </c:pt>
                <c:pt idx="61">
                  <c:v>Aug-92</c:v>
                </c:pt>
                <c:pt idx="62">
                  <c:v>Sep-92</c:v>
                </c:pt>
                <c:pt idx="63">
                  <c:v>Oct-92</c:v>
                </c:pt>
                <c:pt idx="64">
                  <c:v>Nov-92</c:v>
                </c:pt>
                <c:pt idx="65">
                  <c:v>Dec-92</c:v>
                </c:pt>
                <c:pt idx="66">
                  <c:v>Jan-93</c:v>
                </c:pt>
                <c:pt idx="67">
                  <c:v>Feb-93</c:v>
                </c:pt>
                <c:pt idx="68">
                  <c:v>Mar-93</c:v>
                </c:pt>
                <c:pt idx="69">
                  <c:v>Apr-93</c:v>
                </c:pt>
                <c:pt idx="70">
                  <c:v>May-93</c:v>
                </c:pt>
                <c:pt idx="71">
                  <c:v>Jun-93</c:v>
                </c:pt>
                <c:pt idx="72">
                  <c:v>Jul-93</c:v>
                </c:pt>
                <c:pt idx="73">
                  <c:v>Aug-93</c:v>
                </c:pt>
                <c:pt idx="74">
                  <c:v>Sep-93</c:v>
                </c:pt>
                <c:pt idx="75">
                  <c:v>Oct-93</c:v>
                </c:pt>
                <c:pt idx="76">
                  <c:v>Nov-93</c:v>
                </c:pt>
                <c:pt idx="77">
                  <c:v>Dec-93</c:v>
                </c:pt>
                <c:pt idx="78">
                  <c:v>Jan-94</c:v>
                </c:pt>
                <c:pt idx="79">
                  <c:v>Feb-94</c:v>
                </c:pt>
                <c:pt idx="80">
                  <c:v>Mar-94</c:v>
                </c:pt>
                <c:pt idx="81">
                  <c:v>Apr-94</c:v>
                </c:pt>
                <c:pt idx="82">
                  <c:v>May-94</c:v>
                </c:pt>
                <c:pt idx="83">
                  <c:v>Jun-94</c:v>
                </c:pt>
                <c:pt idx="84">
                  <c:v>Jul-94</c:v>
                </c:pt>
                <c:pt idx="85">
                  <c:v>Aug-94</c:v>
                </c:pt>
                <c:pt idx="86">
                  <c:v>Sep-94</c:v>
                </c:pt>
                <c:pt idx="87">
                  <c:v>Oct-94</c:v>
                </c:pt>
                <c:pt idx="88">
                  <c:v>Nov-94</c:v>
                </c:pt>
                <c:pt idx="89">
                  <c:v>Dec-94</c:v>
                </c:pt>
                <c:pt idx="90">
                  <c:v>Jan-95</c:v>
                </c:pt>
                <c:pt idx="91">
                  <c:v>Feb-95</c:v>
                </c:pt>
                <c:pt idx="92">
                  <c:v>Mar-95</c:v>
                </c:pt>
                <c:pt idx="93">
                  <c:v>Apr-95</c:v>
                </c:pt>
                <c:pt idx="94">
                  <c:v>May-95</c:v>
                </c:pt>
                <c:pt idx="95">
                  <c:v>Jun-95</c:v>
                </c:pt>
                <c:pt idx="96">
                  <c:v>Jul-95</c:v>
                </c:pt>
                <c:pt idx="97">
                  <c:v>Aug-95</c:v>
                </c:pt>
                <c:pt idx="98">
                  <c:v>Sep-95</c:v>
                </c:pt>
                <c:pt idx="99">
                  <c:v>Oct-95</c:v>
                </c:pt>
                <c:pt idx="100">
                  <c:v>Nov-95</c:v>
                </c:pt>
                <c:pt idx="101">
                  <c:v>Dec-95</c:v>
                </c:pt>
                <c:pt idx="102">
                  <c:v>Jan-96</c:v>
                </c:pt>
                <c:pt idx="103">
                  <c:v>Feb-96</c:v>
                </c:pt>
                <c:pt idx="104">
                  <c:v>Mar-96</c:v>
                </c:pt>
                <c:pt idx="105">
                  <c:v>Apr-96</c:v>
                </c:pt>
                <c:pt idx="106">
                  <c:v>May-96</c:v>
                </c:pt>
                <c:pt idx="107">
                  <c:v>Jun-96</c:v>
                </c:pt>
                <c:pt idx="108">
                  <c:v>Jul-96</c:v>
                </c:pt>
                <c:pt idx="109">
                  <c:v>Aug-96</c:v>
                </c:pt>
                <c:pt idx="110">
                  <c:v>Sep-96</c:v>
                </c:pt>
                <c:pt idx="111">
                  <c:v>Oct-96</c:v>
                </c:pt>
                <c:pt idx="112">
                  <c:v>Nov-96</c:v>
                </c:pt>
                <c:pt idx="113">
                  <c:v>Dec-96</c:v>
                </c:pt>
                <c:pt idx="114">
                  <c:v>Jan-97</c:v>
                </c:pt>
                <c:pt idx="115">
                  <c:v>Feb-97</c:v>
                </c:pt>
                <c:pt idx="116">
                  <c:v>Mar-97</c:v>
                </c:pt>
                <c:pt idx="117">
                  <c:v>Apr-97</c:v>
                </c:pt>
                <c:pt idx="118">
                  <c:v>May-97</c:v>
                </c:pt>
                <c:pt idx="119">
                  <c:v>Jun-97</c:v>
                </c:pt>
                <c:pt idx="120">
                  <c:v>Jul-97</c:v>
                </c:pt>
                <c:pt idx="121">
                  <c:v>Aug-97</c:v>
                </c:pt>
                <c:pt idx="122">
                  <c:v>Sep-97</c:v>
                </c:pt>
                <c:pt idx="123">
                  <c:v>Oct-97</c:v>
                </c:pt>
                <c:pt idx="124">
                  <c:v>Nov-97</c:v>
                </c:pt>
                <c:pt idx="125">
                  <c:v>Dec-97</c:v>
                </c:pt>
                <c:pt idx="126">
                  <c:v>Jan-98</c:v>
                </c:pt>
                <c:pt idx="127">
                  <c:v>Feb-98</c:v>
                </c:pt>
                <c:pt idx="128">
                  <c:v>Mar-98</c:v>
                </c:pt>
                <c:pt idx="129">
                  <c:v>Apr-98</c:v>
                </c:pt>
                <c:pt idx="130">
                  <c:v>May-98</c:v>
                </c:pt>
                <c:pt idx="131">
                  <c:v>Jun-98</c:v>
                </c:pt>
                <c:pt idx="132">
                  <c:v>Jul-98</c:v>
                </c:pt>
                <c:pt idx="133">
                  <c:v>Aug-98</c:v>
                </c:pt>
                <c:pt idx="134">
                  <c:v>Sep-98</c:v>
                </c:pt>
                <c:pt idx="135">
                  <c:v>Oct-98</c:v>
                </c:pt>
                <c:pt idx="136">
                  <c:v>Nov-98</c:v>
                </c:pt>
                <c:pt idx="137">
                  <c:v>Dec-98</c:v>
                </c:pt>
                <c:pt idx="138">
                  <c:v>Jan-99</c:v>
                </c:pt>
                <c:pt idx="139">
                  <c:v>Feb-99</c:v>
                </c:pt>
                <c:pt idx="140">
                  <c:v>Mar-99</c:v>
                </c:pt>
                <c:pt idx="141">
                  <c:v>Apr-99</c:v>
                </c:pt>
                <c:pt idx="142">
                  <c:v>May-99</c:v>
                </c:pt>
                <c:pt idx="143">
                  <c:v>Jun-99</c:v>
                </c:pt>
                <c:pt idx="144">
                  <c:v>Jul-99</c:v>
                </c:pt>
                <c:pt idx="145">
                  <c:v>Aug-99</c:v>
                </c:pt>
              </c:strCache>
            </c:strRef>
          </c:cat>
          <c:val>
            <c:numRef>
              <c:f>'Marc''s JCC_BRENT'!$C$5:$C$150</c:f>
              <c:numCache>
                <c:formatCode>_(* #,##0.00_);_(* \(#,##0.00\);_(* \-??_);_(@_)</c:formatCode>
                <c:ptCount val="146"/>
                <c:pt idx="0">
                  <c:v>18.22</c:v>
                </c:pt>
                <c:pt idx="1">
                  <c:v>18.2</c:v>
                </c:pt>
                <c:pt idx="2">
                  <c:v>18.38</c:v>
                </c:pt>
                <c:pt idx="3">
                  <c:v>18.38</c:v>
                </c:pt>
                <c:pt idx="4">
                  <c:v>18.4</c:v>
                </c:pt>
                <c:pt idx="5">
                  <c:v>18.41</c:v>
                </c:pt>
                <c:pt idx="6">
                  <c:v>18.2</c:v>
                </c:pt>
                <c:pt idx="7">
                  <c:v>17.8</c:v>
                </c:pt>
                <c:pt idx="8">
                  <c:v>17.54</c:v>
                </c:pt>
                <c:pt idx="9">
                  <c:v>16.82</c:v>
                </c:pt>
                <c:pt idx="10">
                  <c:v>16.72</c:v>
                </c:pt>
                <c:pt idx="11">
                  <c:v>16.33</c:v>
                </c:pt>
                <c:pt idx="12">
                  <c:v>15.95</c:v>
                </c:pt>
                <c:pt idx="13">
                  <c:v>15.17</c:v>
                </c:pt>
                <c:pt idx="14">
                  <c:v>14.76</c:v>
                </c:pt>
                <c:pt idx="15">
                  <c:v>14.06</c:v>
                </c:pt>
                <c:pt idx="16">
                  <c:v>12.59</c:v>
                </c:pt>
                <c:pt idx="17">
                  <c:v>12.08</c:v>
                </c:pt>
                <c:pt idx="18">
                  <c:v>13.28</c:v>
                </c:pt>
                <c:pt idx="19">
                  <c:v>15.02</c:v>
                </c:pt>
                <c:pt idx="20">
                  <c:v>16.22</c:v>
                </c:pt>
                <c:pt idx="21">
                  <c:v>16.89</c:v>
                </c:pt>
                <c:pt idx="22">
                  <c:v>18.02</c:v>
                </c:pt>
                <c:pt idx="23">
                  <c:v>18</c:v>
                </c:pt>
                <c:pt idx="24">
                  <c:v>17.49</c:v>
                </c:pt>
                <c:pt idx="25">
                  <c:v>17.18</c:v>
                </c:pt>
                <c:pt idx="26">
                  <c:v>16.82</c:v>
                </c:pt>
                <c:pt idx="27">
                  <c:v>16.93</c:v>
                </c:pt>
                <c:pt idx="28">
                  <c:v>17.41</c:v>
                </c:pt>
                <c:pt idx="29">
                  <c:v>17.55</c:v>
                </c:pt>
                <c:pt idx="30">
                  <c:v>18.5</c:v>
                </c:pt>
                <c:pt idx="31">
                  <c:v>18.35</c:v>
                </c:pt>
                <c:pt idx="32">
                  <c:v>19.16</c:v>
                </c:pt>
                <c:pt idx="33">
                  <c:v>18.27</c:v>
                </c:pt>
                <c:pt idx="34">
                  <c:v>16.79</c:v>
                </c:pt>
                <c:pt idx="35">
                  <c:v>16.19</c:v>
                </c:pt>
                <c:pt idx="36">
                  <c:v>15.42</c:v>
                </c:pt>
                <c:pt idx="37">
                  <c:v>16.39</c:v>
                </c:pt>
                <c:pt idx="38">
                  <c:v>22.44</c:v>
                </c:pt>
                <c:pt idx="39">
                  <c:v>30.34</c:v>
                </c:pt>
                <c:pt idx="40">
                  <c:v>34.16</c:v>
                </c:pt>
                <c:pt idx="41">
                  <c:v>32.77</c:v>
                </c:pt>
                <c:pt idx="42">
                  <c:v>28.6</c:v>
                </c:pt>
                <c:pt idx="43">
                  <c:v>24.72</c:v>
                </c:pt>
                <c:pt idx="44">
                  <c:v>19.12</c:v>
                </c:pt>
                <c:pt idx="45">
                  <c:v>17.49</c:v>
                </c:pt>
                <c:pt idx="46">
                  <c:v>17.47</c:v>
                </c:pt>
                <c:pt idx="47">
                  <c:v>17.97</c:v>
                </c:pt>
                <c:pt idx="48">
                  <c:v>18.03</c:v>
                </c:pt>
                <c:pt idx="49">
                  <c:v>18.53</c:v>
                </c:pt>
                <c:pt idx="50">
                  <c:v>19</c:v>
                </c:pt>
                <c:pt idx="51">
                  <c:v>19.73</c:v>
                </c:pt>
                <c:pt idx="52">
                  <c:v>20.85</c:v>
                </c:pt>
                <c:pt idx="53">
                  <c:v>21.23</c:v>
                </c:pt>
                <c:pt idx="54">
                  <c:v>19.02</c:v>
                </c:pt>
                <c:pt idx="55">
                  <c:v>18.04</c:v>
                </c:pt>
                <c:pt idx="56">
                  <c:v>17.71</c:v>
                </c:pt>
                <c:pt idx="57">
                  <c:v>17.95</c:v>
                </c:pt>
                <c:pt idx="58">
                  <c:v>18.41</c:v>
                </c:pt>
                <c:pt idx="59">
                  <c:v>19.25</c:v>
                </c:pt>
                <c:pt idx="60">
                  <c:v>20.59</c:v>
                </c:pt>
                <c:pt idx="61">
                  <c:v>20.88</c:v>
                </c:pt>
                <c:pt idx="62">
                  <c:v>20.34</c:v>
                </c:pt>
                <c:pt idx="63">
                  <c:v>20.24</c:v>
                </c:pt>
                <c:pt idx="64">
                  <c:v>20.29</c:v>
                </c:pt>
                <c:pt idx="65">
                  <c:v>19.5</c:v>
                </c:pt>
                <c:pt idx="66">
                  <c:v>18.61</c:v>
                </c:pt>
                <c:pt idx="67">
                  <c:v>17.76</c:v>
                </c:pt>
                <c:pt idx="68">
                  <c:v>18.02</c:v>
                </c:pt>
                <c:pt idx="69">
                  <c:v>18.48</c:v>
                </c:pt>
                <c:pt idx="70">
                  <c:v>18.89</c:v>
                </c:pt>
                <c:pt idx="71">
                  <c:v>18.69</c:v>
                </c:pt>
                <c:pt idx="72">
                  <c:v>18.16</c:v>
                </c:pt>
                <c:pt idx="73">
                  <c:v>17.1</c:v>
                </c:pt>
                <c:pt idx="74">
                  <c:v>16.82</c:v>
                </c:pt>
                <c:pt idx="75">
                  <c:v>16.56</c:v>
                </c:pt>
                <c:pt idx="76">
                  <c:v>16.75</c:v>
                </c:pt>
                <c:pt idx="77">
                  <c:v>16.22</c:v>
                </c:pt>
                <c:pt idx="78">
                  <c:v>14.57</c:v>
                </c:pt>
                <c:pt idx="79">
                  <c:v>14.83</c:v>
                </c:pt>
                <c:pt idx="80">
                  <c:v>14.89</c:v>
                </c:pt>
                <c:pt idx="81">
                  <c:v>14.57</c:v>
                </c:pt>
                <c:pt idx="82">
                  <c:v>15.39</c:v>
                </c:pt>
                <c:pt idx="83">
                  <c:v>16.32</c:v>
                </c:pt>
                <c:pt idx="84">
                  <c:v>17.15</c:v>
                </c:pt>
                <c:pt idx="85">
                  <c:v>18.27</c:v>
                </c:pt>
                <c:pt idx="86">
                  <c:v>18.29</c:v>
                </c:pt>
                <c:pt idx="87">
                  <c:v>17.63</c:v>
                </c:pt>
                <c:pt idx="88">
                  <c:v>17.35</c:v>
                </c:pt>
                <c:pt idx="89">
                  <c:v>17.83</c:v>
                </c:pt>
                <c:pt idx="90">
                  <c:v>17.65</c:v>
                </c:pt>
                <c:pt idx="91">
                  <c:v>17.99</c:v>
                </c:pt>
                <c:pt idx="92">
                  <c:v>18.56</c:v>
                </c:pt>
                <c:pt idx="93">
                  <c:v>18.71</c:v>
                </c:pt>
                <c:pt idx="94">
                  <c:v>19.33</c:v>
                </c:pt>
                <c:pt idx="95">
                  <c:v>19.49</c:v>
                </c:pt>
                <c:pt idx="96">
                  <c:v>18.45</c:v>
                </c:pt>
                <c:pt idx="97">
                  <c:v>17.38</c:v>
                </c:pt>
                <c:pt idx="98">
                  <c:v>17.21</c:v>
                </c:pt>
                <c:pt idx="99">
                  <c:v>17.41</c:v>
                </c:pt>
                <c:pt idx="100">
                  <c:v>17.1</c:v>
                </c:pt>
                <c:pt idx="101">
                  <c:v>17.55</c:v>
                </c:pt>
                <c:pt idx="102">
                  <c:v>18.87</c:v>
                </c:pt>
                <c:pt idx="103">
                  <c:v>19.11</c:v>
                </c:pt>
                <c:pt idx="104">
                  <c:v>18.72</c:v>
                </c:pt>
                <c:pt idx="105">
                  <c:v>19.31</c:v>
                </c:pt>
                <c:pt idx="106">
                  <c:v>19.87</c:v>
                </c:pt>
                <c:pt idx="107">
                  <c:v>19.65</c:v>
                </c:pt>
                <c:pt idx="108">
                  <c:v>19.56</c:v>
                </c:pt>
                <c:pt idx="109">
                  <c:v>20.05</c:v>
                </c:pt>
                <c:pt idx="110">
                  <c:v>20.74</c:v>
                </c:pt>
                <c:pt idx="111">
                  <c:v>21.9</c:v>
                </c:pt>
                <c:pt idx="112">
                  <c:v>23.37</c:v>
                </c:pt>
                <c:pt idx="113">
                  <c:v>23.47</c:v>
                </c:pt>
                <c:pt idx="114">
                  <c:v>24.05</c:v>
                </c:pt>
                <c:pt idx="115">
                  <c:v>24.12</c:v>
                </c:pt>
                <c:pt idx="116">
                  <c:v>22.2</c:v>
                </c:pt>
                <c:pt idx="117">
                  <c:v>20.69</c:v>
                </c:pt>
                <c:pt idx="118">
                  <c:v>19.5004911009612</c:v>
                </c:pt>
                <c:pt idx="119">
                  <c:v>20.0531725874667</c:v>
                </c:pt>
                <c:pt idx="120">
                  <c:v>19.3590666838677</c:v>
                </c:pt>
                <c:pt idx="121">
                  <c:v>18.7948968208924</c:v>
                </c:pt>
                <c:pt idx="122">
                  <c:v>19.18</c:v>
                </c:pt>
                <c:pt idx="123">
                  <c:v>19.48</c:v>
                </c:pt>
                <c:pt idx="124">
                  <c:v>20.18</c:v>
                </c:pt>
                <c:pt idx="125">
                  <c:v>20.46</c:v>
                </c:pt>
                <c:pt idx="126">
                  <c:v>18.31</c:v>
                </c:pt>
                <c:pt idx="127">
                  <c:v>15.5</c:v>
                </c:pt>
                <c:pt idx="128">
                  <c:v>13.86</c:v>
                </c:pt>
                <c:pt idx="129">
                  <c:v>12.74</c:v>
                </c:pt>
                <c:pt idx="130">
                  <c:v>13.23</c:v>
                </c:pt>
                <c:pt idx="131">
                  <c:v>13.55</c:v>
                </c:pt>
                <c:pt idx="132">
                  <c:v>13.08</c:v>
                </c:pt>
                <c:pt idx="133">
                  <c:v>13.11</c:v>
                </c:pt>
                <c:pt idx="134">
                  <c:v>12.75</c:v>
                </c:pt>
                <c:pt idx="135">
                  <c:v>13.85</c:v>
                </c:pt>
                <c:pt idx="136">
                  <c:v>13.74</c:v>
                </c:pt>
                <c:pt idx="137">
                  <c:v>12.87</c:v>
                </c:pt>
                <c:pt idx="138">
                  <c:v>11.35</c:v>
                </c:pt>
                <c:pt idx="139">
                  <c:v>11.48</c:v>
                </c:pt>
                <c:pt idx="140">
                  <c:v>11.23</c:v>
                </c:pt>
                <c:pt idx="141">
                  <c:v>11.79</c:v>
                </c:pt>
                <c:pt idx="142">
                  <c:v>15.5200832470327</c:v>
                </c:pt>
                <c:pt idx="143">
                  <c:v>16.3367551584747</c:v>
                </c:pt>
                <c:pt idx="144">
                  <c:v>16.6693417621711</c:v>
                </c:pt>
                <c:pt idx="145">
                  <c:v>18.5086932691944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'Marc''s JCC_BRENT'!$D$4</c:f>
              <c:strCache>
                <c:ptCount val="1"/>
                <c:pt idx="0">
                  <c:v>Dated
Brent</c:v>
                </c:pt>
              </c:strCache>
            </c:strRef>
          </c:tx>
          <c:spPr>
            <a:solidFill>
              <a:srgbClr val="000000"/>
            </a:solidFill>
            <a:ln w="12600">
              <a:solidFill>
                <a:srgbClr val="000000"/>
              </a:solidFill>
              <a:round/>
            </a:ln>
          </c:spPr>
          <c:marker>
            <c:symbol val="triangle"/>
            <c:size val="5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'Marc''s JCC_BRENT'!$A$5:$A$150</c:f>
              <c:strCache>
                <c:ptCount val="146"/>
                <c:pt idx="0">
                  <c:v>Jul-87</c:v>
                </c:pt>
                <c:pt idx="1">
                  <c:v>Aug-87</c:v>
                </c:pt>
                <c:pt idx="2">
                  <c:v>Sep-87</c:v>
                </c:pt>
                <c:pt idx="3">
                  <c:v>Oct-87</c:v>
                </c:pt>
                <c:pt idx="4">
                  <c:v>Nov-87</c:v>
                </c:pt>
                <c:pt idx="5">
                  <c:v>Dec-87</c:v>
                </c:pt>
                <c:pt idx="6">
                  <c:v>Jan-88</c:v>
                </c:pt>
                <c:pt idx="7">
                  <c:v>Feb-88</c:v>
                </c:pt>
                <c:pt idx="8">
                  <c:v>Mar-88</c:v>
                </c:pt>
                <c:pt idx="9">
                  <c:v>Apr-88</c:v>
                </c:pt>
                <c:pt idx="10">
                  <c:v>May-88</c:v>
                </c:pt>
                <c:pt idx="11">
                  <c:v>Jun-88</c:v>
                </c:pt>
                <c:pt idx="12">
                  <c:v>Jul-88</c:v>
                </c:pt>
                <c:pt idx="13">
                  <c:v>Aug-88</c:v>
                </c:pt>
                <c:pt idx="14">
                  <c:v>Sep-88</c:v>
                </c:pt>
                <c:pt idx="15">
                  <c:v>Oct-88</c:v>
                </c:pt>
                <c:pt idx="16">
                  <c:v>Nov-88</c:v>
                </c:pt>
                <c:pt idx="17">
                  <c:v>Dec-88</c:v>
                </c:pt>
                <c:pt idx="18">
                  <c:v>Jan-89</c:v>
                </c:pt>
                <c:pt idx="19">
                  <c:v>Feb-89</c:v>
                </c:pt>
                <c:pt idx="20">
                  <c:v>Mar-89</c:v>
                </c:pt>
                <c:pt idx="21">
                  <c:v>Apr-89</c:v>
                </c:pt>
                <c:pt idx="22">
                  <c:v>May-89</c:v>
                </c:pt>
                <c:pt idx="23">
                  <c:v>Jun-89</c:v>
                </c:pt>
                <c:pt idx="24">
                  <c:v>Jul-89</c:v>
                </c:pt>
                <c:pt idx="25">
                  <c:v>Aug-89</c:v>
                </c:pt>
                <c:pt idx="26">
                  <c:v>Sep-89</c:v>
                </c:pt>
                <c:pt idx="27">
                  <c:v>Oct-89</c:v>
                </c:pt>
                <c:pt idx="28">
                  <c:v>Nov-89</c:v>
                </c:pt>
                <c:pt idx="29">
                  <c:v>Dec-89</c:v>
                </c:pt>
                <c:pt idx="30">
                  <c:v>Jan-90</c:v>
                </c:pt>
                <c:pt idx="31">
                  <c:v>Feb-90</c:v>
                </c:pt>
                <c:pt idx="32">
                  <c:v>Mar-90</c:v>
                </c:pt>
                <c:pt idx="33">
                  <c:v>Apr-90</c:v>
                </c:pt>
                <c:pt idx="34">
                  <c:v>May-90</c:v>
                </c:pt>
                <c:pt idx="35">
                  <c:v>Jun-90</c:v>
                </c:pt>
                <c:pt idx="36">
                  <c:v>Jul-90</c:v>
                </c:pt>
                <c:pt idx="37">
                  <c:v>Aug-90</c:v>
                </c:pt>
                <c:pt idx="38">
                  <c:v>Sep-90</c:v>
                </c:pt>
                <c:pt idx="39">
                  <c:v>Oct-90</c:v>
                </c:pt>
                <c:pt idx="40">
                  <c:v>Nov-90</c:v>
                </c:pt>
                <c:pt idx="41">
                  <c:v>Dec-90</c:v>
                </c:pt>
                <c:pt idx="42">
                  <c:v>Jan-91</c:v>
                </c:pt>
                <c:pt idx="43">
                  <c:v>Feb-91</c:v>
                </c:pt>
                <c:pt idx="44">
                  <c:v>Mar-91</c:v>
                </c:pt>
                <c:pt idx="45">
                  <c:v>Apr-91</c:v>
                </c:pt>
                <c:pt idx="46">
                  <c:v>May-91</c:v>
                </c:pt>
                <c:pt idx="47">
                  <c:v>Jun-91</c:v>
                </c:pt>
                <c:pt idx="48">
                  <c:v>Jul-91</c:v>
                </c:pt>
                <c:pt idx="49">
                  <c:v>Aug-91</c:v>
                </c:pt>
                <c:pt idx="50">
                  <c:v>Sep-91</c:v>
                </c:pt>
                <c:pt idx="51">
                  <c:v>Oct-91</c:v>
                </c:pt>
                <c:pt idx="52">
                  <c:v>Nov-91</c:v>
                </c:pt>
                <c:pt idx="53">
                  <c:v>Dec-91</c:v>
                </c:pt>
                <c:pt idx="54">
                  <c:v>Jan-92</c:v>
                </c:pt>
                <c:pt idx="55">
                  <c:v>Feb-92</c:v>
                </c:pt>
                <c:pt idx="56">
                  <c:v>Mar-92</c:v>
                </c:pt>
                <c:pt idx="57">
                  <c:v>Apr-92</c:v>
                </c:pt>
                <c:pt idx="58">
                  <c:v>May-92</c:v>
                </c:pt>
                <c:pt idx="59">
                  <c:v>Jun-92</c:v>
                </c:pt>
                <c:pt idx="60">
                  <c:v>Jul-92</c:v>
                </c:pt>
                <c:pt idx="61">
                  <c:v>Aug-92</c:v>
                </c:pt>
                <c:pt idx="62">
                  <c:v>Sep-92</c:v>
                </c:pt>
                <c:pt idx="63">
                  <c:v>Oct-92</c:v>
                </c:pt>
                <c:pt idx="64">
                  <c:v>Nov-92</c:v>
                </c:pt>
                <c:pt idx="65">
                  <c:v>Dec-92</c:v>
                </c:pt>
                <c:pt idx="66">
                  <c:v>Jan-93</c:v>
                </c:pt>
                <c:pt idx="67">
                  <c:v>Feb-93</c:v>
                </c:pt>
                <c:pt idx="68">
                  <c:v>Mar-93</c:v>
                </c:pt>
                <c:pt idx="69">
                  <c:v>Apr-93</c:v>
                </c:pt>
                <c:pt idx="70">
                  <c:v>May-93</c:v>
                </c:pt>
                <c:pt idx="71">
                  <c:v>Jun-93</c:v>
                </c:pt>
                <c:pt idx="72">
                  <c:v>Jul-93</c:v>
                </c:pt>
                <c:pt idx="73">
                  <c:v>Aug-93</c:v>
                </c:pt>
                <c:pt idx="74">
                  <c:v>Sep-93</c:v>
                </c:pt>
                <c:pt idx="75">
                  <c:v>Oct-93</c:v>
                </c:pt>
                <c:pt idx="76">
                  <c:v>Nov-93</c:v>
                </c:pt>
                <c:pt idx="77">
                  <c:v>Dec-93</c:v>
                </c:pt>
                <c:pt idx="78">
                  <c:v>Jan-94</c:v>
                </c:pt>
                <c:pt idx="79">
                  <c:v>Feb-94</c:v>
                </c:pt>
                <c:pt idx="80">
                  <c:v>Mar-94</c:v>
                </c:pt>
                <c:pt idx="81">
                  <c:v>Apr-94</c:v>
                </c:pt>
                <c:pt idx="82">
                  <c:v>May-94</c:v>
                </c:pt>
                <c:pt idx="83">
                  <c:v>Jun-94</c:v>
                </c:pt>
                <c:pt idx="84">
                  <c:v>Jul-94</c:v>
                </c:pt>
                <c:pt idx="85">
                  <c:v>Aug-94</c:v>
                </c:pt>
                <c:pt idx="86">
                  <c:v>Sep-94</c:v>
                </c:pt>
                <c:pt idx="87">
                  <c:v>Oct-94</c:v>
                </c:pt>
                <c:pt idx="88">
                  <c:v>Nov-94</c:v>
                </c:pt>
                <c:pt idx="89">
                  <c:v>Dec-94</c:v>
                </c:pt>
                <c:pt idx="90">
                  <c:v>Jan-95</c:v>
                </c:pt>
                <c:pt idx="91">
                  <c:v>Feb-95</c:v>
                </c:pt>
                <c:pt idx="92">
                  <c:v>Mar-95</c:v>
                </c:pt>
                <c:pt idx="93">
                  <c:v>Apr-95</c:v>
                </c:pt>
                <c:pt idx="94">
                  <c:v>May-95</c:v>
                </c:pt>
                <c:pt idx="95">
                  <c:v>Jun-95</c:v>
                </c:pt>
                <c:pt idx="96">
                  <c:v>Jul-95</c:v>
                </c:pt>
                <c:pt idx="97">
                  <c:v>Aug-95</c:v>
                </c:pt>
                <c:pt idx="98">
                  <c:v>Sep-95</c:v>
                </c:pt>
                <c:pt idx="99">
                  <c:v>Oct-95</c:v>
                </c:pt>
                <c:pt idx="100">
                  <c:v>Nov-95</c:v>
                </c:pt>
                <c:pt idx="101">
                  <c:v>Dec-95</c:v>
                </c:pt>
                <c:pt idx="102">
                  <c:v>Jan-96</c:v>
                </c:pt>
                <c:pt idx="103">
                  <c:v>Feb-96</c:v>
                </c:pt>
                <c:pt idx="104">
                  <c:v>Mar-96</c:v>
                </c:pt>
                <c:pt idx="105">
                  <c:v>Apr-96</c:v>
                </c:pt>
                <c:pt idx="106">
                  <c:v>May-96</c:v>
                </c:pt>
                <c:pt idx="107">
                  <c:v>Jun-96</c:v>
                </c:pt>
                <c:pt idx="108">
                  <c:v>Jul-96</c:v>
                </c:pt>
                <c:pt idx="109">
                  <c:v>Aug-96</c:v>
                </c:pt>
                <c:pt idx="110">
                  <c:v>Sep-96</c:v>
                </c:pt>
                <c:pt idx="111">
                  <c:v>Oct-96</c:v>
                </c:pt>
                <c:pt idx="112">
                  <c:v>Nov-96</c:v>
                </c:pt>
                <c:pt idx="113">
                  <c:v>Dec-96</c:v>
                </c:pt>
                <c:pt idx="114">
                  <c:v>Jan-97</c:v>
                </c:pt>
                <c:pt idx="115">
                  <c:v>Feb-97</c:v>
                </c:pt>
                <c:pt idx="116">
                  <c:v>Mar-97</c:v>
                </c:pt>
                <c:pt idx="117">
                  <c:v>Apr-97</c:v>
                </c:pt>
                <c:pt idx="118">
                  <c:v>May-97</c:v>
                </c:pt>
                <c:pt idx="119">
                  <c:v>Jun-97</c:v>
                </c:pt>
                <c:pt idx="120">
                  <c:v>Jul-97</c:v>
                </c:pt>
                <c:pt idx="121">
                  <c:v>Aug-97</c:v>
                </c:pt>
                <c:pt idx="122">
                  <c:v>Sep-97</c:v>
                </c:pt>
                <c:pt idx="123">
                  <c:v>Oct-97</c:v>
                </c:pt>
                <c:pt idx="124">
                  <c:v>Nov-97</c:v>
                </c:pt>
                <c:pt idx="125">
                  <c:v>Dec-97</c:v>
                </c:pt>
                <c:pt idx="126">
                  <c:v>Jan-98</c:v>
                </c:pt>
                <c:pt idx="127">
                  <c:v>Feb-98</c:v>
                </c:pt>
                <c:pt idx="128">
                  <c:v>Mar-98</c:v>
                </c:pt>
                <c:pt idx="129">
                  <c:v>Apr-98</c:v>
                </c:pt>
                <c:pt idx="130">
                  <c:v>May-98</c:v>
                </c:pt>
                <c:pt idx="131">
                  <c:v>Jun-98</c:v>
                </c:pt>
                <c:pt idx="132">
                  <c:v>Jul-98</c:v>
                </c:pt>
                <c:pt idx="133">
                  <c:v>Aug-98</c:v>
                </c:pt>
                <c:pt idx="134">
                  <c:v>Sep-98</c:v>
                </c:pt>
                <c:pt idx="135">
                  <c:v>Oct-98</c:v>
                </c:pt>
                <c:pt idx="136">
                  <c:v>Nov-98</c:v>
                </c:pt>
                <c:pt idx="137">
                  <c:v>Dec-98</c:v>
                </c:pt>
                <c:pt idx="138">
                  <c:v>Jan-99</c:v>
                </c:pt>
                <c:pt idx="139">
                  <c:v>Feb-99</c:v>
                </c:pt>
                <c:pt idx="140">
                  <c:v>Mar-99</c:v>
                </c:pt>
                <c:pt idx="141">
                  <c:v>Apr-99</c:v>
                </c:pt>
                <c:pt idx="142">
                  <c:v>May-99</c:v>
                </c:pt>
                <c:pt idx="143">
                  <c:v>Jun-99</c:v>
                </c:pt>
                <c:pt idx="144">
                  <c:v>Jul-99</c:v>
                </c:pt>
                <c:pt idx="145">
                  <c:v>Aug-99</c:v>
                </c:pt>
              </c:strCache>
            </c:strRef>
          </c:cat>
          <c:val>
            <c:numRef>
              <c:f>'Marc''s JCC_BRENT'!$D$5:$D$150</c:f>
              <c:numCache>
                <c:formatCode>0.00</c:formatCode>
                <c:ptCount val="146"/>
                <c:pt idx="0">
                  <c:v>20.0097</c:v>
                </c:pt>
                <c:pt idx="1">
                  <c:v>18.9595</c:v>
                </c:pt>
                <c:pt idx="2">
                  <c:v>18.3227</c:v>
                </c:pt>
                <c:pt idx="3">
                  <c:v>18.7682</c:v>
                </c:pt>
                <c:pt idx="4">
                  <c:v>17.7821</c:v>
                </c:pt>
                <c:pt idx="5">
                  <c:v>17.1087</c:v>
                </c:pt>
                <c:pt idx="6">
                  <c:v>16.8438</c:v>
                </c:pt>
                <c:pt idx="7">
                  <c:v>15.669</c:v>
                </c:pt>
                <c:pt idx="8">
                  <c:v>14.7511</c:v>
                </c:pt>
                <c:pt idx="9">
                  <c:v>16.531</c:v>
                </c:pt>
                <c:pt idx="10">
                  <c:v>16.3193</c:v>
                </c:pt>
                <c:pt idx="11">
                  <c:v>15.5284</c:v>
                </c:pt>
                <c:pt idx="12">
                  <c:v>14.9012</c:v>
                </c:pt>
                <c:pt idx="13">
                  <c:v>14.8848</c:v>
                </c:pt>
                <c:pt idx="14">
                  <c:v>13.158</c:v>
                </c:pt>
                <c:pt idx="15">
                  <c:v>12.4214</c:v>
                </c:pt>
                <c:pt idx="16">
                  <c:v>12.9466</c:v>
                </c:pt>
                <c:pt idx="17">
                  <c:v>15.3262</c:v>
                </c:pt>
                <c:pt idx="18">
                  <c:v>17.1119</c:v>
                </c:pt>
                <c:pt idx="19">
                  <c:v>16.9188</c:v>
                </c:pt>
                <c:pt idx="20">
                  <c:v>18.7432</c:v>
                </c:pt>
                <c:pt idx="21">
                  <c:v>20.2187</c:v>
                </c:pt>
                <c:pt idx="22">
                  <c:v>18.6818</c:v>
                </c:pt>
                <c:pt idx="23">
                  <c:v>17.6</c:v>
                </c:pt>
                <c:pt idx="24">
                  <c:v>17.5433</c:v>
                </c:pt>
                <c:pt idx="25">
                  <c:v>16.7533</c:v>
                </c:pt>
                <c:pt idx="26">
                  <c:v>17.7964</c:v>
                </c:pt>
                <c:pt idx="27">
                  <c:v>18.9057</c:v>
                </c:pt>
                <c:pt idx="28">
                  <c:v>18.7023</c:v>
                </c:pt>
                <c:pt idx="29">
                  <c:v>19.92</c:v>
                </c:pt>
                <c:pt idx="30">
                  <c:v>21.2998</c:v>
                </c:pt>
                <c:pt idx="31">
                  <c:v>19.7767</c:v>
                </c:pt>
                <c:pt idx="32">
                  <c:v>18.3302</c:v>
                </c:pt>
                <c:pt idx="33">
                  <c:v>16.419</c:v>
                </c:pt>
                <c:pt idx="34">
                  <c:v>16.3348</c:v>
                </c:pt>
                <c:pt idx="35">
                  <c:v>15.0779</c:v>
                </c:pt>
                <c:pt idx="36">
                  <c:v>17.2225</c:v>
                </c:pt>
                <c:pt idx="37">
                  <c:v>27.4404</c:v>
                </c:pt>
                <c:pt idx="38">
                  <c:v>35.183</c:v>
                </c:pt>
                <c:pt idx="39">
                  <c:v>35.9509</c:v>
                </c:pt>
                <c:pt idx="40">
                  <c:v>33.05</c:v>
                </c:pt>
                <c:pt idx="41">
                  <c:v>28.1253</c:v>
                </c:pt>
                <c:pt idx="42">
                  <c:v>23.4686</c:v>
                </c:pt>
                <c:pt idx="43">
                  <c:v>19.455</c:v>
                </c:pt>
                <c:pt idx="44">
                  <c:v>19.0017</c:v>
                </c:pt>
                <c:pt idx="45">
                  <c:v>19.1439</c:v>
                </c:pt>
                <c:pt idx="46">
                  <c:v>19.1289</c:v>
                </c:pt>
                <c:pt idx="47">
                  <c:v>18.129</c:v>
                </c:pt>
                <c:pt idx="48">
                  <c:v>19.4093</c:v>
                </c:pt>
                <c:pt idx="49">
                  <c:v>19.77</c:v>
                </c:pt>
                <c:pt idx="50">
                  <c:v>20.5486</c:v>
                </c:pt>
                <c:pt idx="51">
                  <c:v>22.2426</c:v>
                </c:pt>
                <c:pt idx="52">
                  <c:v>21.0326</c:v>
                </c:pt>
                <c:pt idx="53">
                  <c:v>18.289</c:v>
                </c:pt>
                <c:pt idx="54">
                  <c:v>18.1959</c:v>
                </c:pt>
                <c:pt idx="55">
                  <c:v>18.0952</c:v>
                </c:pt>
                <c:pt idx="56">
                  <c:v>17.5736</c:v>
                </c:pt>
                <c:pt idx="57">
                  <c:v>18.9898</c:v>
                </c:pt>
                <c:pt idx="58">
                  <c:v>19.9048</c:v>
                </c:pt>
                <c:pt idx="59">
                  <c:v>21.1361</c:v>
                </c:pt>
                <c:pt idx="60">
                  <c:v>20.2561</c:v>
                </c:pt>
                <c:pt idx="61">
                  <c:v>19.7307</c:v>
                </c:pt>
                <c:pt idx="62">
                  <c:v>20.2493</c:v>
                </c:pt>
                <c:pt idx="63">
                  <c:v>20.2464</c:v>
                </c:pt>
                <c:pt idx="64">
                  <c:v>19.1898</c:v>
                </c:pt>
                <c:pt idx="65">
                  <c:v>18.1248</c:v>
                </c:pt>
                <c:pt idx="66">
                  <c:v>17.3673</c:v>
                </c:pt>
                <c:pt idx="67">
                  <c:v>18.4892</c:v>
                </c:pt>
                <c:pt idx="68">
                  <c:v>18.7283</c:v>
                </c:pt>
                <c:pt idx="69">
                  <c:v>18.6386</c:v>
                </c:pt>
                <c:pt idx="70">
                  <c:v>18.4608</c:v>
                </c:pt>
                <c:pt idx="71">
                  <c:v>17.5925</c:v>
                </c:pt>
                <c:pt idx="72">
                  <c:v>16.7839</c:v>
                </c:pt>
                <c:pt idx="73">
                  <c:v>16.7141</c:v>
                </c:pt>
                <c:pt idx="74">
                  <c:v>16.0061</c:v>
                </c:pt>
                <c:pt idx="75">
                  <c:v>16.5293</c:v>
                </c:pt>
                <c:pt idx="76">
                  <c:v>15.0998</c:v>
                </c:pt>
                <c:pt idx="77">
                  <c:v>13.535</c:v>
                </c:pt>
                <c:pt idx="78">
                  <c:v>14.2736</c:v>
                </c:pt>
                <c:pt idx="79">
                  <c:v>13.6918</c:v>
                </c:pt>
                <c:pt idx="80">
                  <c:v>13.9009</c:v>
                </c:pt>
                <c:pt idx="81">
                  <c:v>15.2012</c:v>
                </c:pt>
                <c:pt idx="82">
                  <c:v>16.1619</c:v>
                </c:pt>
                <c:pt idx="83">
                  <c:v>16.7502</c:v>
                </c:pt>
                <c:pt idx="84">
                  <c:v>17.5717</c:v>
                </c:pt>
                <c:pt idx="85">
                  <c:v>16.6863</c:v>
                </c:pt>
                <c:pt idx="86">
                  <c:v>15.8495</c:v>
                </c:pt>
                <c:pt idx="87">
                  <c:v>16.4707</c:v>
                </c:pt>
                <c:pt idx="88">
                  <c:v>17.2684</c:v>
                </c:pt>
                <c:pt idx="89">
                  <c:v>15.8395</c:v>
                </c:pt>
                <c:pt idx="90">
                  <c:v>16.5857</c:v>
                </c:pt>
                <c:pt idx="91">
                  <c:v>17.145</c:v>
                </c:pt>
                <c:pt idx="92">
                  <c:v>16.9815</c:v>
                </c:pt>
                <c:pt idx="93">
                  <c:v>18.6389</c:v>
                </c:pt>
                <c:pt idx="94">
                  <c:v>18.3366</c:v>
                </c:pt>
                <c:pt idx="95">
                  <c:v>17.3395</c:v>
                </c:pt>
                <c:pt idx="96">
                  <c:v>15.7945</c:v>
                </c:pt>
                <c:pt idx="97">
                  <c:v>16.0413</c:v>
                </c:pt>
                <c:pt idx="98">
                  <c:v>16.6967</c:v>
                </c:pt>
                <c:pt idx="99">
                  <c:v>16.0943</c:v>
                </c:pt>
                <c:pt idx="100">
                  <c:v>16.8209</c:v>
                </c:pt>
                <c:pt idx="101">
                  <c:v>18.004</c:v>
                </c:pt>
                <c:pt idx="102">
                  <c:v>17.925</c:v>
                </c:pt>
                <c:pt idx="103">
                  <c:v>17.9788</c:v>
                </c:pt>
                <c:pt idx="104">
                  <c:v>19.9464</c:v>
                </c:pt>
                <c:pt idx="105">
                  <c:v>20.9319</c:v>
                </c:pt>
                <c:pt idx="106">
                  <c:v>19.1025</c:v>
                </c:pt>
                <c:pt idx="107">
                  <c:v>18.425</c:v>
                </c:pt>
                <c:pt idx="108">
                  <c:v>19.6367</c:v>
                </c:pt>
                <c:pt idx="109">
                  <c:v>20.5577</c:v>
                </c:pt>
                <c:pt idx="110">
                  <c:v>22.6367</c:v>
                </c:pt>
                <c:pt idx="111">
                  <c:v>24.1639</c:v>
                </c:pt>
                <c:pt idx="112">
                  <c:v>22.6931</c:v>
                </c:pt>
                <c:pt idx="113">
                  <c:v>23.8931</c:v>
                </c:pt>
                <c:pt idx="114">
                  <c:v>23.4489</c:v>
                </c:pt>
                <c:pt idx="115">
                  <c:v>20.823</c:v>
                </c:pt>
                <c:pt idx="116">
                  <c:v>19.0575</c:v>
                </c:pt>
                <c:pt idx="117">
                  <c:v>17.453</c:v>
                </c:pt>
                <c:pt idx="118">
                  <c:v>19.0688</c:v>
                </c:pt>
                <c:pt idx="119">
                  <c:v>17.5774</c:v>
                </c:pt>
                <c:pt idx="120">
                  <c:v>18.5191</c:v>
                </c:pt>
                <c:pt idx="121">
                  <c:v>18.6374</c:v>
                </c:pt>
                <c:pt idx="122">
                  <c:v>18.4443</c:v>
                </c:pt>
                <c:pt idx="123">
                  <c:v>19.885</c:v>
                </c:pt>
                <c:pt idx="124">
                  <c:v>19.153</c:v>
                </c:pt>
                <c:pt idx="125">
                  <c:v>17.1027</c:v>
                </c:pt>
                <c:pt idx="126">
                  <c:v>15.1155</c:v>
                </c:pt>
                <c:pt idx="127">
                  <c:v>13.9525</c:v>
                </c:pt>
                <c:pt idx="128">
                  <c:v>13.0561</c:v>
                </c:pt>
                <c:pt idx="129">
                  <c:v>13.4312</c:v>
                </c:pt>
                <c:pt idx="130">
                  <c:v>14.4383</c:v>
                </c:pt>
                <c:pt idx="131">
                  <c:v>12.0536</c:v>
                </c:pt>
                <c:pt idx="132">
                  <c:v>12.0443</c:v>
                </c:pt>
                <c:pt idx="133">
                  <c:v>11.9545</c:v>
                </c:pt>
                <c:pt idx="134">
                  <c:v>13.39</c:v>
                </c:pt>
                <c:pt idx="135">
                  <c:v>12.6407</c:v>
                </c:pt>
                <c:pt idx="136">
                  <c:v>10.9629</c:v>
                </c:pt>
                <c:pt idx="137">
                  <c:v>9.8752</c:v>
                </c:pt>
                <c:pt idx="138">
                  <c:v>11.1153</c:v>
                </c:pt>
                <c:pt idx="139">
                  <c:v>10.2267</c:v>
                </c:pt>
                <c:pt idx="140">
                  <c:v>12.5017</c:v>
                </c:pt>
                <c:pt idx="141">
                  <c:v>15.3274</c:v>
                </c:pt>
                <c:pt idx="142">
                  <c:v>15.3048</c:v>
                </c:pt>
                <c:pt idx="143">
                  <c:v>15.8186</c:v>
                </c:pt>
                <c:pt idx="144">
                  <c:v>19.033</c:v>
                </c:pt>
                <c:pt idx="145">
                  <c:v>20.3118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2341623"/>
        <c:axId val="92304864"/>
      </c:lineChart>
      <c:catAx>
        <c:axId val="72341623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Month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mm\-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2700000"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304864"/>
        <c:crossesAt val="9"/>
        <c:auto val="1"/>
        <c:lblAlgn val="ctr"/>
        <c:lblOffset val="100"/>
        <c:noMultiLvlLbl val="0"/>
      </c:catAx>
      <c:valAx>
        <c:axId val="92304864"/>
        <c:scaling>
          <c:orientation val="minMax"/>
          <c:max val="37"/>
          <c:min val="9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$/BBL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34162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465827933595043"/>
          <c:y val="0.218143264197204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noFill/>
    <a:ln w="12600">
      <a:noFill/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JCC Imports  Residual Plot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catterChart>
        <c:scatterStyle val="lineMarker"/>
        <c:varyColors val="0"/>
        <c:ser>
          <c:idx val="0"/>
          <c:order val="0"/>
          <c:spPr>
            <a:solidFill>
              <a:srgbClr val="000080"/>
            </a:solidFill>
            <a:ln w="0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noFill/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[1]JCC_BRENT!$C$5:$C$146</c:f>
              <c:numCache>
                <c:formatCode>General</c:formatCode>
                <c:ptCount val="142"/>
                <c:pt idx="0">
                  <c:v>19.838</c:v>
                </c:pt>
                <c:pt idx="1">
                  <c:v>18.9714</c:v>
                </c:pt>
                <c:pt idx="2">
                  <c:v>18.3648</c:v>
                </c:pt>
                <c:pt idx="3">
                  <c:v>18.8489</c:v>
                </c:pt>
                <c:pt idx="4">
                  <c:v>17.8726</c:v>
                </c:pt>
                <c:pt idx="5">
                  <c:v>17.4815</c:v>
                </c:pt>
                <c:pt idx="6">
                  <c:v>16.9475</c:v>
                </c:pt>
                <c:pt idx="7">
                  <c:v>15.831</c:v>
                </c:pt>
                <c:pt idx="8">
                  <c:v>14.7826</c:v>
                </c:pt>
                <c:pt idx="9">
                  <c:v>16.5714</c:v>
                </c:pt>
                <c:pt idx="10">
                  <c:v>16.4114</c:v>
                </c:pt>
                <c:pt idx="11">
                  <c:v>15.5636</c:v>
                </c:pt>
                <c:pt idx="12">
                  <c:v>14.8929</c:v>
                </c:pt>
                <c:pt idx="13">
                  <c:v>14.9272</c:v>
                </c:pt>
                <c:pt idx="14">
                  <c:v>13.2989</c:v>
                </c:pt>
                <c:pt idx="15">
                  <c:v>12.431</c:v>
                </c:pt>
                <c:pt idx="16">
                  <c:v>12.9307</c:v>
                </c:pt>
                <c:pt idx="17">
                  <c:v>15.1762</c:v>
                </c:pt>
                <c:pt idx="18">
                  <c:v>16.9226</c:v>
                </c:pt>
                <c:pt idx="19">
                  <c:v>16.6775</c:v>
                </c:pt>
                <c:pt idx="20">
                  <c:v>18.6568</c:v>
                </c:pt>
                <c:pt idx="21">
                  <c:v>19.7325</c:v>
                </c:pt>
                <c:pt idx="22">
                  <c:v>18.317</c:v>
                </c:pt>
                <c:pt idx="23">
                  <c:v>17.508</c:v>
                </c:pt>
                <c:pt idx="24">
                  <c:v>17.7286</c:v>
                </c:pt>
                <c:pt idx="25">
                  <c:v>17.0793</c:v>
                </c:pt>
                <c:pt idx="26">
                  <c:v>17.7976</c:v>
                </c:pt>
                <c:pt idx="27">
                  <c:v>19.0227</c:v>
                </c:pt>
                <c:pt idx="28">
                  <c:v>19.1534</c:v>
                </c:pt>
                <c:pt idx="29">
                  <c:v>19.8613</c:v>
                </c:pt>
                <c:pt idx="30">
                  <c:v>20.9936</c:v>
                </c:pt>
                <c:pt idx="31">
                  <c:v>19.881</c:v>
                </c:pt>
                <c:pt idx="32">
                  <c:v>18.4248</c:v>
                </c:pt>
                <c:pt idx="33">
                  <c:v>16.6555</c:v>
                </c:pt>
                <c:pt idx="34">
                  <c:v>16.7155</c:v>
                </c:pt>
                <c:pt idx="35">
                  <c:v>15.665</c:v>
                </c:pt>
                <c:pt idx="36">
                  <c:v>17.5695</c:v>
                </c:pt>
                <c:pt idx="37">
                  <c:v>27.3539</c:v>
                </c:pt>
                <c:pt idx="38">
                  <c:v>35.077</c:v>
                </c:pt>
                <c:pt idx="39">
                  <c:v>36.0015</c:v>
                </c:pt>
                <c:pt idx="40">
                  <c:v>32.9273</c:v>
                </c:pt>
                <c:pt idx="41">
                  <c:v>27.91</c:v>
                </c:pt>
                <c:pt idx="42">
                  <c:v>23.4595</c:v>
                </c:pt>
                <c:pt idx="43">
                  <c:v>19.259</c:v>
                </c:pt>
                <c:pt idx="44">
                  <c:v>19.3522</c:v>
                </c:pt>
                <c:pt idx="45">
                  <c:v>19.3211</c:v>
                </c:pt>
                <c:pt idx="46">
                  <c:v>19.2584</c:v>
                </c:pt>
                <c:pt idx="47">
                  <c:v>18.207</c:v>
                </c:pt>
                <c:pt idx="48">
                  <c:v>19.452</c:v>
                </c:pt>
                <c:pt idx="49">
                  <c:v>19.7682</c:v>
                </c:pt>
                <c:pt idx="50">
                  <c:v>20.5252</c:v>
                </c:pt>
                <c:pt idx="51">
                  <c:v>22.1861</c:v>
                </c:pt>
                <c:pt idx="52">
                  <c:v>21.1038</c:v>
                </c:pt>
                <c:pt idx="53">
                  <c:v>18.2931</c:v>
                </c:pt>
                <c:pt idx="54">
                  <c:v>18.1591</c:v>
                </c:pt>
                <c:pt idx="55">
                  <c:v>18.089</c:v>
                </c:pt>
                <c:pt idx="56">
                  <c:v>17.6682</c:v>
                </c:pt>
                <c:pt idx="57">
                  <c:v>19.0138</c:v>
                </c:pt>
                <c:pt idx="58">
                  <c:v>19.985</c:v>
                </c:pt>
                <c:pt idx="59">
                  <c:v>21.1884</c:v>
                </c:pt>
                <c:pt idx="60">
                  <c:v>20.3324</c:v>
                </c:pt>
                <c:pt idx="61">
                  <c:v>19.8038</c:v>
                </c:pt>
                <c:pt idx="62">
                  <c:v>20.2859</c:v>
                </c:pt>
                <c:pt idx="63">
                  <c:v>20.2995</c:v>
                </c:pt>
                <c:pt idx="64">
                  <c:v>19.1943</c:v>
                </c:pt>
                <c:pt idx="65">
                  <c:v>18.2355</c:v>
                </c:pt>
                <c:pt idx="66">
                  <c:v>17.5122</c:v>
                </c:pt>
                <c:pt idx="67">
                  <c:v>18.4688</c:v>
                </c:pt>
                <c:pt idx="68">
                  <c:v>18.8043</c:v>
                </c:pt>
                <c:pt idx="69">
                  <c:v>18.7833</c:v>
                </c:pt>
                <c:pt idx="70">
                  <c:v>18.611</c:v>
                </c:pt>
                <c:pt idx="71">
                  <c:v>17.6482</c:v>
                </c:pt>
                <c:pt idx="72">
                  <c:v>16.8148</c:v>
                </c:pt>
                <c:pt idx="73">
                  <c:v>16.8243</c:v>
                </c:pt>
                <c:pt idx="74">
                  <c:v>16.138</c:v>
                </c:pt>
                <c:pt idx="75">
                  <c:v>16.6543</c:v>
                </c:pt>
                <c:pt idx="76">
                  <c:v>15.2864</c:v>
                </c:pt>
                <c:pt idx="77">
                  <c:v>13.5525</c:v>
                </c:pt>
                <c:pt idx="78">
                  <c:v>14.2607</c:v>
                </c:pt>
                <c:pt idx="79">
                  <c:v>13.751</c:v>
                </c:pt>
                <c:pt idx="80">
                  <c:v>13.7463</c:v>
                </c:pt>
                <c:pt idx="81">
                  <c:v>15.1983</c:v>
                </c:pt>
                <c:pt idx="82">
                  <c:v>16.3493</c:v>
                </c:pt>
                <c:pt idx="83">
                  <c:v>17.085</c:v>
                </c:pt>
                <c:pt idx="84">
                  <c:v>18.0869</c:v>
                </c:pt>
                <c:pt idx="85">
                  <c:v>16.9415</c:v>
                </c:pt>
                <c:pt idx="86">
                  <c:v>16.0775</c:v>
                </c:pt>
                <c:pt idx="87">
                  <c:v>16.589</c:v>
                </c:pt>
                <c:pt idx="88">
                  <c:v>17.458</c:v>
                </c:pt>
                <c:pt idx="89">
                  <c:v>16.0314</c:v>
                </c:pt>
                <c:pt idx="90">
                  <c:v>16.6714</c:v>
                </c:pt>
                <c:pt idx="91">
                  <c:v>17.315</c:v>
                </c:pt>
                <c:pt idx="92">
                  <c:v>17.2135</c:v>
                </c:pt>
                <c:pt idx="93">
                  <c:v>18.8363</c:v>
                </c:pt>
                <c:pt idx="94">
                  <c:v>18.7343</c:v>
                </c:pt>
                <c:pt idx="95">
                  <c:v>17.3627</c:v>
                </c:pt>
                <c:pt idx="96">
                  <c:v>16.0476</c:v>
                </c:pt>
                <c:pt idx="97">
                  <c:v>16.2324</c:v>
                </c:pt>
                <c:pt idx="98">
                  <c:v>16.6867</c:v>
                </c:pt>
                <c:pt idx="99">
                  <c:v>16.1889</c:v>
                </c:pt>
                <c:pt idx="100">
                  <c:v>16.9091</c:v>
                </c:pt>
                <c:pt idx="101">
                  <c:v>18.2335</c:v>
                </c:pt>
                <c:pt idx="102">
                  <c:v>18.0523</c:v>
                </c:pt>
                <c:pt idx="103">
                  <c:v>17.8686</c:v>
                </c:pt>
                <c:pt idx="104">
                  <c:v>19.7912</c:v>
                </c:pt>
                <c:pt idx="105">
                  <c:v>21.0586</c:v>
                </c:pt>
                <c:pt idx="106">
                  <c:v>19.2964</c:v>
                </c:pt>
                <c:pt idx="107">
                  <c:v>18.5398</c:v>
                </c:pt>
                <c:pt idx="108">
                  <c:v>19.7546</c:v>
                </c:pt>
                <c:pt idx="109">
                  <c:v>20.627</c:v>
                </c:pt>
                <c:pt idx="110">
                  <c:v>23.0455</c:v>
                </c:pt>
                <c:pt idx="111">
                  <c:v>24.2959</c:v>
                </c:pt>
                <c:pt idx="112">
                  <c:v>23.1117</c:v>
                </c:pt>
                <c:pt idx="113">
                  <c:v>24.0838</c:v>
                </c:pt>
                <c:pt idx="114">
                  <c:v>23.5836</c:v>
                </c:pt>
                <c:pt idx="115">
                  <c:v>20.8962</c:v>
                </c:pt>
                <c:pt idx="116">
                  <c:v>19.5768</c:v>
                </c:pt>
                <c:pt idx="117">
                  <c:v>17.7859</c:v>
                </c:pt>
                <c:pt idx="118">
                  <c:v>19.2043</c:v>
                </c:pt>
                <c:pt idx="119">
                  <c:v>17.8383</c:v>
                </c:pt>
                <c:pt idx="120">
                  <c:v>18.553</c:v>
                </c:pt>
                <c:pt idx="121">
                  <c:v>18.7881</c:v>
                </c:pt>
                <c:pt idx="122">
                  <c:v>18.572</c:v>
                </c:pt>
                <c:pt idx="123">
                  <c:v>20.1093</c:v>
                </c:pt>
                <c:pt idx="124">
                  <c:v>19.3465</c:v>
                </c:pt>
                <c:pt idx="125">
                  <c:v>17.4348</c:v>
                </c:pt>
                <c:pt idx="126">
                  <c:v>15.4767</c:v>
                </c:pt>
                <c:pt idx="127">
                  <c:v>14.3728</c:v>
                </c:pt>
                <c:pt idx="128">
                  <c:v>13.458</c:v>
                </c:pt>
                <c:pt idx="129">
                  <c:v>13.7938</c:v>
                </c:pt>
                <c:pt idx="130">
                  <c:v>14.563</c:v>
                </c:pt>
                <c:pt idx="131">
                  <c:v>13.0018</c:v>
                </c:pt>
                <c:pt idx="132">
                  <c:v>12.5557</c:v>
                </c:pt>
                <c:pt idx="133">
                  <c:v>12.2029</c:v>
                </c:pt>
                <c:pt idx="134">
                  <c:v>13.623</c:v>
                </c:pt>
                <c:pt idx="135">
                  <c:v>12.9209</c:v>
                </c:pt>
                <c:pt idx="136">
                  <c:v>11.479</c:v>
                </c:pt>
                <c:pt idx="137">
                  <c:v>10.1966</c:v>
                </c:pt>
                <c:pt idx="138">
                  <c:v>11.2258</c:v>
                </c:pt>
                <c:pt idx="139">
                  <c:v>10.4315</c:v>
                </c:pt>
                <c:pt idx="140">
                  <c:v>12.872</c:v>
                </c:pt>
                <c:pt idx="141">
                  <c:v>15.571</c:v>
                </c:pt>
              </c:numCache>
            </c:numRef>
          </c:xVal>
          <c:yVal>
            <c:numRef>
              <c:f>'Marc''s JCC reg 2 1stmOut Brt'!$C$25:$C$166</c:f>
              <c:numCache>
                <c:formatCode>General</c:formatCode>
                <c:ptCount val="142"/>
                <c:pt idx="0">
                  <c:v>1.71095070672174</c:v>
                </c:pt>
                <c:pt idx="1">
                  <c:v>0.864248675210515</c:v>
                </c:pt>
                <c:pt idx="2">
                  <c:v>0.0785669588114963</c:v>
                </c:pt>
                <c:pt idx="3">
                  <c:v>0.562666958811498</c:v>
                </c:pt>
                <c:pt idx="4">
                  <c:v>-0.433531009677282</c:v>
                </c:pt>
                <c:pt idx="5">
                  <c:v>-0.834579993921672</c:v>
                </c:pt>
                <c:pt idx="6">
                  <c:v>-1.15965132478948</c:v>
                </c:pt>
                <c:pt idx="7">
                  <c:v>-1.87819195501389</c:v>
                </c:pt>
                <c:pt idx="8">
                  <c:v>-2.66791836465976</c:v>
                </c:pt>
                <c:pt idx="9">
                  <c:v>-0.162791499063687</c:v>
                </c:pt>
                <c:pt idx="10">
                  <c:v>-0.223301656619789</c:v>
                </c:pt>
                <c:pt idx="11">
                  <c:v>-0.683091271088587</c:v>
                </c:pt>
                <c:pt idx="12">
                  <c:v>-0.975729869801775</c:v>
                </c:pt>
                <c:pt idx="13">
                  <c:v>-0.165409098739369</c:v>
                </c:pt>
                <c:pt idx="14">
                  <c:v>-1.38580074471938</c:v>
                </c:pt>
                <c:pt idx="15">
                  <c:v>-1.5572718476121</c:v>
                </c:pt>
                <c:pt idx="16">
                  <c:v>0.404928836313207</c:v>
                </c:pt>
                <c:pt idx="17">
                  <c:v>3.15782703277709</c:v>
                </c:pt>
                <c:pt idx="18">
                  <c:v>3.71034892345031</c:v>
                </c:pt>
                <c:pt idx="19">
                  <c:v>1.73412566492648</c:v>
                </c:pt>
                <c:pt idx="20">
                  <c:v>2.5195475555997</c:v>
                </c:pt>
                <c:pt idx="21">
                  <c:v>2.92866561122558</c:v>
                </c:pt>
                <c:pt idx="22">
                  <c:v>0.388930391609531</c:v>
                </c:pt>
                <c:pt idx="23">
                  <c:v>-0.400171639901689</c:v>
                </c:pt>
                <c:pt idx="24">
                  <c:v>0.327826556562194</c:v>
                </c:pt>
                <c:pt idx="25">
                  <c:v>-0.0130549318617241</c:v>
                </c:pt>
                <c:pt idx="26">
                  <c:v>1.06340850093631</c:v>
                </c:pt>
                <c:pt idx="27">
                  <c:v>2.17906967424802</c:v>
                </c:pt>
                <c:pt idx="28">
                  <c:v>1.83221843051731</c:v>
                </c:pt>
                <c:pt idx="29">
                  <c:v>2.40083265109585</c:v>
                </c:pt>
                <c:pt idx="30">
                  <c:v>2.58797914787882</c:v>
                </c:pt>
                <c:pt idx="31">
                  <c:v>1.62461391154467</c:v>
                </c:pt>
                <c:pt idx="32">
                  <c:v>-0.637453812250907</c:v>
                </c:pt>
                <c:pt idx="33">
                  <c:v>-1.52129421450021</c:v>
                </c:pt>
                <c:pt idx="34">
                  <c:v>0.0111554536694811</c:v>
                </c:pt>
                <c:pt idx="35">
                  <c:v>-0.442405491667131</c:v>
                </c:pt>
                <c:pt idx="36">
                  <c:v>2.22816629515089</c:v>
                </c:pt>
                <c:pt idx="37">
                  <c:v>11.0475148234451</c:v>
                </c:pt>
                <c:pt idx="38">
                  <c:v>12.7514793555892</c:v>
                </c:pt>
                <c:pt idx="39">
                  <c:v>5.81628180252126</c:v>
                </c:pt>
                <c:pt idx="40">
                  <c:v>-1.05843017883564</c:v>
                </c:pt>
                <c:pt idx="41">
                  <c:v>-4.69282136886546</c:v>
                </c:pt>
                <c:pt idx="42">
                  <c:v>-4.99459493895491</c:v>
                </c:pt>
                <c:pt idx="43">
                  <c:v>-5.33488905213165</c:v>
                </c:pt>
                <c:pt idx="44">
                  <c:v>0.32974212472665</c:v>
                </c:pt>
                <c:pt idx="45">
                  <c:v>1.92032655656219</c:v>
                </c:pt>
                <c:pt idx="46">
                  <c:v>1.87752452505098</c:v>
                </c:pt>
                <c:pt idx="47">
                  <c:v>0.328675312831482</c:v>
                </c:pt>
                <c:pt idx="48">
                  <c:v>1.51398140736514</c:v>
                </c:pt>
                <c:pt idx="49">
                  <c:v>1.33273219514565</c:v>
                </c:pt>
                <c:pt idx="50">
                  <c:v>1.62212993565933</c:v>
                </c:pt>
                <c:pt idx="51">
                  <c:v>2.55675408581887</c:v>
                </c:pt>
                <c:pt idx="52">
                  <c:v>0.360167850447208</c:v>
                </c:pt>
                <c:pt idx="53">
                  <c:v>-2.8285935508396</c:v>
                </c:pt>
                <c:pt idx="54">
                  <c:v>-0.763868032829453</c:v>
                </c:pt>
                <c:pt idx="55">
                  <c:v>0.141032423120752</c:v>
                </c:pt>
                <c:pt idx="56">
                  <c:v>0.0485489031856154</c:v>
                </c:pt>
                <c:pt idx="57">
                  <c:v>1.15537328132026</c:v>
                </c:pt>
                <c:pt idx="58">
                  <c:v>1.66892000607833</c:v>
                </c:pt>
                <c:pt idx="59">
                  <c:v>2.03660532954958</c:v>
                </c:pt>
                <c:pt idx="60">
                  <c:v>-0.152558559198653</c:v>
                </c:pt>
                <c:pt idx="61">
                  <c:v>-0.969679102285959</c:v>
                </c:pt>
                <c:pt idx="62">
                  <c:v>0.0496660469110921</c:v>
                </c:pt>
                <c:pt idx="63">
                  <c:v>0.16275588935499</c:v>
                </c:pt>
                <c:pt idx="64">
                  <c:v>-0.99218903186696</c:v>
                </c:pt>
                <c:pt idx="65">
                  <c:v>-1.16501927656016</c:v>
                </c:pt>
                <c:pt idx="66">
                  <c:v>-1.00285967880947</c:v>
                </c:pt>
                <c:pt idx="67">
                  <c:v>0.799403981963668</c:v>
                </c:pt>
                <c:pt idx="68">
                  <c:v>0.876230391609532</c:v>
                </c:pt>
                <c:pt idx="69">
                  <c:v>0.3975771163676</c:v>
                </c:pt>
                <c:pt idx="70">
                  <c:v>-0.182631237652384</c:v>
                </c:pt>
                <c:pt idx="71">
                  <c:v>-0.946451552764589</c:v>
                </c:pt>
                <c:pt idx="72">
                  <c:v>-1.25255538781192</c:v>
                </c:pt>
                <c:pt idx="73">
                  <c:v>-0.188463057906603</c:v>
                </c:pt>
                <c:pt idx="74">
                  <c:v>-0.596191499063686</c:v>
                </c:pt>
                <c:pt idx="75">
                  <c:v>0.178782091290447</c:v>
                </c:pt>
                <c:pt idx="76">
                  <c:v>-1.37814860935296</c:v>
                </c:pt>
                <c:pt idx="77">
                  <c:v>-2.5847524444003</c:v>
                </c:pt>
                <c:pt idx="78">
                  <c:v>-0.234970044075977</c:v>
                </c:pt>
                <c:pt idx="79">
                  <c:v>-1.00334363443011</c:v>
                </c:pt>
                <c:pt idx="80">
                  <c:v>-1.06773753989645</c:v>
                </c:pt>
                <c:pt idx="81">
                  <c:v>0.702629955924023</c:v>
                </c:pt>
                <c:pt idx="82">
                  <c:v>1.03781324788406</c:v>
                </c:pt>
                <c:pt idx="83">
                  <c:v>0.848257713155803</c:v>
                </c:pt>
                <c:pt idx="84">
                  <c:v>1.02439202087145</c:v>
                </c:pt>
                <c:pt idx="85">
                  <c:v>-1.23529421450021</c:v>
                </c:pt>
                <c:pt idx="86">
                  <c:v>-2.11919218298899</c:v>
                </c:pt>
                <c:pt idx="87">
                  <c:v>-0.951059222859264</c:v>
                </c:pt>
                <c:pt idx="88">
                  <c:v>0.196512335983648</c:v>
                </c:pt>
                <c:pt idx="89">
                  <c:v>-1.70763890774706</c:v>
                </c:pt>
                <c:pt idx="90">
                  <c:v>-0.888557191348045</c:v>
                </c:pt>
                <c:pt idx="91">
                  <c:v>-0.583222655657295</c:v>
                </c:pt>
                <c:pt idx="92">
                  <c:v>-1.25181475758752</c:v>
                </c:pt>
                <c:pt idx="93">
                  <c:v>0.221750478746635</c:v>
                </c:pt>
                <c:pt idx="94">
                  <c:v>-0.497086544405533</c:v>
                </c:pt>
                <c:pt idx="95">
                  <c:v>-2.02787029231577</c:v>
                </c:pt>
                <c:pt idx="96">
                  <c:v>-2.30827593089923</c:v>
                </c:pt>
                <c:pt idx="97">
                  <c:v>-1.05893461674952</c:v>
                </c:pt>
                <c:pt idx="98">
                  <c:v>-0.435501884594895</c:v>
                </c:pt>
                <c:pt idx="99">
                  <c:v>-1.13228156948269</c:v>
                </c:pt>
                <c:pt idx="100">
                  <c:v>-0.103663057906605</c:v>
                </c:pt>
                <c:pt idx="101">
                  <c:v>0.773032651095853</c:v>
                </c:pt>
                <c:pt idx="102">
                  <c:v>-0.721433269163605</c:v>
                </c:pt>
                <c:pt idx="103">
                  <c:v>-1.14390889102896</c:v>
                </c:pt>
                <c:pt idx="104">
                  <c:v>1.16670149450225</c:v>
                </c:pt>
                <c:pt idx="105">
                  <c:v>1.84711142408325</c:v>
                </c:pt>
                <c:pt idx="106">
                  <c:v>-0.472231693602588</c:v>
                </c:pt>
                <c:pt idx="107">
                  <c:v>-1.00995404022601</c:v>
                </c:pt>
                <c:pt idx="108">
                  <c:v>0.2943868179735</c:v>
                </c:pt>
                <c:pt idx="109">
                  <c:v>0.679286589998394</c:v>
                </c:pt>
                <c:pt idx="110">
                  <c:v>2.4113066771355</c:v>
                </c:pt>
                <c:pt idx="111">
                  <c:v>2.50762450478628</c:v>
                </c:pt>
                <c:pt idx="112">
                  <c:v>-0.139076179139028</c:v>
                </c:pt>
                <c:pt idx="113">
                  <c:v>0.733533978417079</c:v>
                </c:pt>
                <c:pt idx="114">
                  <c:v>-0.343707107757535</c:v>
                </c:pt>
                <c:pt idx="115">
                  <c:v>-3.10074999746826</c:v>
                </c:pt>
                <c:pt idx="116">
                  <c:v>-2.50994502254542</c:v>
                </c:pt>
                <c:pt idx="117">
                  <c:v>-2.79854840164255</c:v>
                </c:pt>
                <c:pt idx="118">
                  <c:v>-0.196707872132681</c:v>
                </c:pt>
                <c:pt idx="119">
                  <c:v>-2.11256981227363</c:v>
                </c:pt>
                <c:pt idx="120">
                  <c:v>-0.707304942389147</c:v>
                </c:pt>
                <c:pt idx="121">
                  <c:v>0.0890867654009142</c:v>
                </c:pt>
                <c:pt idx="122">
                  <c:v>-0.51015178073969</c:v>
                </c:pt>
                <c:pt idx="123">
                  <c:v>0.728678691928618</c:v>
                </c:pt>
                <c:pt idx="124">
                  <c:v>-0.730550205178673</c:v>
                </c:pt>
                <c:pt idx="125">
                  <c:v>-2.92082176402159</c:v>
                </c:pt>
                <c:pt idx="126">
                  <c:v>-2.73989015147777</c:v>
                </c:pt>
                <c:pt idx="127">
                  <c:v>-1.04812557880423</c:v>
                </c:pt>
                <c:pt idx="128">
                  <c:v>-0.331292162724299</c:v>
                </c:pt>
                <c:pt idx="129">
                  <c:v>1.11879407264736</c:v>
                </c:pt>
                <c:pt idx="130">
                  <c:v>1.40049384467226</c:v>
                </c:pt>
                <c:pt idx="131">
                  <c:v>-0.479073651148216</c:v>
                </c:pt>
                <c:pt idx="132">
                  <c:v>-0.457571391661894</c:v>
                </c:pt>
                <c:pt idx="133">
                  <c:v>-0.840218344395064</c:v>
                </c:pt>
                <c:pt idx="134">
                  <c:v>0.938045088402971</c:v>
                </c:pt>
                <c:pt idx="135">
                  <c:v>-0.858443178479911</c:v>
                </c:pt>
                <c:pt idx="136">
                  <c:v>-2.19090435179162</c:v>
                </c:pt>
                <c:pt idx="137">
                  <c:v>-2.60774272252971</c:v>
                </c:pt>
                <c:pt idx="138">
                  <c:v>-0.0662971173824545</c:v>
                </c:pt>
                <c:pt idx="139">
                  <c:v>-0.989933912559522</c:v>
                </c:pt>
                <c:pt idx="140">
                  <c:v>1.69929069355022</c:v>
                </c:pt>
                <c:pt idx="141">
                  <c:v>3.84114757586439</c:v>
                </c:pt>
              </c:numCache>
            </c:numRef>
          </c:yVal>
          <c:smooth val="0"/>
        </c:ser>
        <c:axId val="43151134"/>
        <c:axId val="30813945"/>
      </c:scatterChart>
      <c:valAx>
        <c:axId val="4315113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JCC Imports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0813945"/>
        <c:crossesAt val="0"/>
        <c:crossBetween val="midCat"/>
      </c:valAx>
      <c:valAx>
        <c:axId val="30813945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Residuals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151134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0" sz="1000" strike="noStrike" u="none">
                <a:solidFill>
                  <a:srgbClr val="000000"/>
                </a:solidFill>
                <a:uFillTx/>
                <a:latin typeface="Arial"/>
              </a:rPr>
              <a:t>JCC Imports Line Fit  Plot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841781874039939"/>
          <c:y val="0.103079060076398"/>
          <c:w val="0.911674347158218"/>
          <c:h val="0.845699733765482"/>
        </c:manualLayout>
      </c:layout>
      <c:scatterChart>
        <c:scatterStyle val="lineMarker"/>
        <c:varyColors val="0"/>
        <c:ser>
          <c:idx val="0"/>
          <c:order val="0"/>
          <c:tx>
            <c:strRef>
              <c:f>"Prompt
Brent"</c:f>
              <c:strCache>
                <c:ptCount val="1"/>
                <c:pt idx="0">
                  <c:v>Prompt
Brent</c:v>
                </c:pt>
              </c:strCache>
            </c:strRef>
          </c:tx>
          <c:spPr>
            <a:solidFill>
              <a:srgbClr val="000080"/>
            </a:solidFill>
            <a:ln w="0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noFill/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[1]JCC_BRENT!$C$5:$C$146</c:f>
              <c:numCache>
                <c:formatCode>General</c:formatCode>
                <c:ptCount val="142"/>
                <c:pt idx="0">
                  <c:v>19.838</c:v>
                </c:pt>
                <c:pt idx="1">
                  <c:v>18.9714</c:v>
                </c:pt>
                <c:pt idx="2">
                  <c:v>18.3648</c:v>
                </c:pt>
                <c:pt idx="3">
                  <c:v>18.8489</c:v>
                </c:pt>
                <c:pt idx="4">
                  <c:v>17.8726</c:v>
                </c:pt>
                <c:pt idx="5">
                  <c:v>17.4815</c:v>
                </c:pt>
                <c:pt idx="6">
                  <c:v>16.9475</c:v>
                </c:pt>
                <c:pt idx="7">
                  <c:v>15.831</c:v>
                </c:pt>
                <c:pt idx="8">
                  <c:v>14.7826</c:v>
                </c:pt>
                <c:pt idx="9">
                  <c:v>16.5714</c:v>
                </c:pt>
                <c:pt idx="10">
                  <c:v>16.4114</c:v>
                </c:pt>
                <c:pt idx="11">
                  <c:v>15.5636</c:v>
                </c:pt>
                <c:pt idx="12">
                  <c:v>14.8929</c:v>
                </c:pt>
                <c:pt idx="13">
                  <c:v>14.9272</c:v>
                </c:pt>
                <c:pt idx="14">
                  <c:v>13.2989</c:v>
                </c:pt>
                <c:pt idx="15">
                  <c:v>12.431</c:v>
                </c:pt>
                <c:pt idx="16">
                  <c:v>12.9307</c:v>
                </c:pt>
                <c:pt idx="17">
                  <c:v>15.1762</c:v>
                </c:pt>
                <c:pt idx="18">
                  <c:v>16.9226</c:v>
                </c:pt>
                <c:pt idx="19">
                  <c:v>16.6775</c:v>
                </c:pt>
                <c:pt idx="20">
                  <c:v>18.6568</c:v>
                </c:pt>
                <c:pt idx="21">
                  <c:v>19.7325</c:v>
                </c:pt>
                <c:pt idx="22">
                  <c:v>18.317</c:v>
                </c:pt>
                <c:pt idx="23">
                  <c:v>17.508</c:v>
                </c:pt>
                <c:pt idx="24">
                  <c:v>17.7286</c:v>
                </c:pt>
                <c:pt idx="25">
                  <c:v>17.0793</c:v>
                </c:pt>
                <c:pt idx="26">
                  <c:v>17.7976</c:v>
                </c:pt>
                <c:pt idx="27">
                  <c:v>19.0227</c:v>
                </c:pt>
                <c:pt idx="28">
                  <c:v>19.1534</c:v>
                </c:pt>
                <c:pt idx="29">
                  <c:v>19.8613</c:v>
                </c:pt>
                <c:pt idx="30">
                  <c:v>20.9936</c:v>
                </c:pt>
                <c:pt idx="31">
                  <c:v>19.881</c:v>
                </c:pt>
                <c:pt idx="32">
                  <c:v>18.4248</c:v>
                </c:pt>
                <c:pt idx="33">
                  <c:v>16.6555</c:v>
                </c:pt>
                <c:pt idx="34">
                  <c:v>16.7155</c:v>
                </c:pt>
                <c:pt idx="35">
                  <c:v>15.665</c:v>
                </c:pt>
                <c:pt idx="36">
                  <c:v>17.5695</c:v>
                </c:pt>
                <c:pt idx="37">
                  <c:v>27.3539</c:v>
                </c:pt>
                <c:pt idx="38">
                  <c:v>35.077</c:v>
                </c:pt>
                <c:pt idx="39">
                  <c:v>36.0015</c:v>
                </c:pt>
                <c:pt idx="40">
                  <c:v>32.9273</c:v>
                </c:pt>
                <c:pt idx="41">
                  <c:v>27.91</c:v>
                </c:pt>
                <c:pt idx="42">
                  <c:v>23.4595</c:v>
                </c:pt>
                <c:pt idx="43">
                  <c:v>19.259</c:v>
                </c:pt>
                <c:pt idx="44">
                  <c:v>19.3522</c:v>
                </c:pt>
                <c:pt idx="45">
                  <c:v>19.3211</c:v>
                </c:pt>
                <c:pt idx="46">
                  <c:v>19.2584</c:v>
                </c:pt>
                <c:pt idx="47">
                  <c:v>18.207</c:v>
                </c:pt>
                <c:pt idx="48">
                  <c:v>19.452</c:v>
                </c:pt>
                <c:pt idx="49">
                  <c:v>19.7682</c:v>
                </c:pt>
                <c:pt idx="50">
                  <c:v>20.5252</c:v>
                </c:pt>
                <c:pt idx="51">
                  <c:v>22.1861</c:v>
                </c:pt>
                <c:pt idx="52">
                  <c:v>21.1038</c:v>
                </c:pt>
                <c:pt idx="53">
                  <c:v>18.2931</c:v>
                </c:pt>
                <c:pt idx="54">
                  <c:v>18.1591</c:v>
                </c:pt>
                <c:pt idx="55">
                  <c:v>18.089</c:v>
                </c:pt>
                <c:pt idx="56">
                  <c:v>17.6682</c:v>
                </c:pt>
                <c:pt idx="57">
                  <c:v>19.0138</c:v>
                </c:pt>
                <c:pt idx="58">
                  <c:v>19.985</c:v>
                </c:pt>
                <c:pt idx="59">
                  <c:v>21.1884</c:v>
                </c:pt>
                <c:pt idx="60">
                  <c:v>20.3324</c:v>
                </c:pt>
                <c:pt idx="61">
                  <c:v>19.8038</c:v>
                </c:pt>
                <c:pt idx="62">
                  <c:v>20.2859</c:v>
                </c:pt>
                <c:pt idx="63">
                  <c:v>20.2995</c:v>
                </c:pt>
                <c:pt idx="64">
                  <c:v>19.1943</c:v>
                </c:pt>
                <c:pt idx="65">
                  <c:v>18.2355</c:v>
                </c:pt>
                <c:pt idx="66">
                  <c:v>17.5122</c:v>
                </c:pt>
                <c:pt idx="67">
                  <c:v>18.4688</c:v>
                </c:pt>
                <c:pt idx="68">
                  <c:v>18.8043</c:v>
                </c:pt>
                <c:pt idx="69">
                  <c:v>18.7833</c:v>
                </c:pt>
                <c:pt idx="70">
                  <c:v>18.611</c:v>
                </c:pt>
                <c:pt idx="71">
                  <c:v>17.6482</c:v>
                </c:pt>
                <c:pt idx="72">
                  <c:v>16.8148</c:v>
                </c:pt>
                <c:pt idx="73">
                  <c:v>16.8243</c:v>
                </c:pt>
                <c:pt idx="74">
                  <c:v>16.138</c:v>
                </c:pt>
                <c:pt idx="75">
                  <c:v>16.6543</c:v>
                </c:pt>
                <c:pt idx="76">
                  <c:v>15.2864</c:v>
                </c:pt>
                <c:pt idx="77">
                  <c:v>13.5525</c:v>
                </c:pt>
                <c:pt idx="78">
                  <c:v>14.2607</c:v>
                </c:pt>
                <c:pt idx="79">
                  <c:v>13.751</c:v>
                </c:pt>
                <c:pt idx="80">
                  <c:v>13.7463</c:v>
                </c:pt>
                <c:pt idx="81">
                  <c:v>15.1983</c:v>
                </c:pt>
                <c:pt idx="82">
                  <c:v>16.3493</c:v>
                </c:pt>
                <c:pt idx="83">
                  <c:v>17.085</c:v>
                </c:pt>
                <c:pt idx="84">
                  <c:v>18.0869</c:v>
                </c:pt>
                <c:pt idx="85">
                  <c:v>16.9415</c:v>
                </c:pt>
                <c:pt idx="86">
                  <c:v>16.0775</c:v>
                </c:pt>
                <c:pt idx="87">
                  <c:v>16.589</c:v>
                </c:pt>
                <c:pt idx="88">
                  <c:v>17.458</c:v>
                </c:pt>
                <c:pt idx="89">
                  <c:v>16.0314</c:v>
                </c:pt>
                <c:pt idx="90">
                  <c:v>16.6714</c:v>
                </c:pt>
                <c:pt idx="91">
                  <c:v>17.315</c:v>
                </c:pt>
                <c:pt idx="92">
                  <c:v>17.2135</c:v>
                </c:pt>
                <c:pt idx="93">
                  <c:v>18.8363</c:v>
                </c:pt>
                <c:pt idx="94">
                  <c:v>18.7343</c:v>
                </c:pt>
                <c:pt idx="95">
                  <c:v>17.3627</c:v>
                </c:pt>
                <c:pt idx="96">
                  <c:v>16.0476</c:v>
                </c:pt>
                <c:pt idx="97">
                  <c:v>16.2324</c:v>
                </c:pt>
                <c:pt idx="98">
                  <c:v>16.6867</c:v>
                </c:pt>
                <c:pt idx="99">
                  <c:v>16.1889</c:v>
                </c:pt>
                <c:pt idx="100">
                  <c:v>16.9091</c:v>
                </c:pt>
                <c:pt idx="101">
                  <c:v>18.2335</c:v>
                </c:pt>
                <c:pt idx="102">
                  <c:v>18.0523</c:v>
                </c:pt>
                <c:pt idx="103">
                  <c:v>17.8686</c:v>
                </c:pt>
                <c:pt idx="104">
                  <c:v>19.7912</c:v>
                </c:pt>
                <c:pt idx="105">
                  <c:v>21.0586</c:v>
                </c:pt>
                <c:pt idx="106">
                  <c:v>19.2964</c:v>
                </c:pt>
                <c:pt idx="107">
                  <c:v>18.5398</c:v>
                </c:pt>
                <c:pt idx="108">
                  <c:v>19.7546</c:v>
                </c:pt>
                <c:pt idx="109">
                  <c:v>20.627</c:v>
                </c:pt>
                <c:pt idx="110">
                  <c:v>23.0455</c:v>
                </c:pt>
                <c:pt idx="111">
                  <c:v>24.2959</c:v>
                </c:pt>
                <c:pt idx="112">
                  <c:v>23.1117</c:v>
                </c:pt>
                <c:pt idx="113">
                  <c:v>24.0838</c:v>
                </c:pt>
                <c:pt idx="114">
                  <c:v>23.5836</c:v>
                </c:pt>
                <c:pt idx="115">
                  <c:v>20.8962</c:v>
                </c:pt>
                <c:pt idx="116">
                  <c:v>19.5768</c:v>
                </c:pt>
                <c:pt idx="117">
                  <c:v>17.7859</c:v>
                </c:pt>
                <c:pt idx="118">
                  <c:v>19.2043</c:v>
                </c:pt>
                <c:pt idx="119">
                  <c:v>17.8383</c:v>
                </c:pt>
                <c:pt idx="120">
                  <c:v>18.553</c:v>
                </c:pt>
                <c:pt idx="121">
                  <c:v>18.7881</c:v>
                </c:pt>
                <c:pt idx="122">
                  <c:v>18.572</c:v>
                </c:pt>
                <c:pt idx="123">
                  <c:v>20.1093</c:v>
                </c:pt>
                <c:pt idx="124">
                  <c:v>19.3465</c:v>
                </c:pt>
                <c:pt idx="125">
                  <c:v>17.4348</c:v>
                </c:pt>
                <c:pt idx="126">
                  <c:v>15.4767</c:v>
                </c:pt>
                <c:pt idx="127">
                  <c:v>14.3728</c:v>
                </c:pt>
                <c:pt idx="128">
                  <c:v>13.458</c:v>
                </c:pt>
                <c:pt idx="129">
                  <c:v>13.7938</c:v>
                </c:pt>
                <c:pt idx="130">
                  <c:v>14.563</c:v>
                </c:pt>
                <c:pt idx="131">
                  <c:v>13.0018</c:v>
                </c:pt>
                <c:pt idx="132">
                  <c:v>12.5557</c:v>
                </c:pt>
                <c:pt idx="133">
                  <c:v>12.2029</c:v>
                </c:pt>
                <c:pt idx="134">
                  <c:v>13.623</c:v>
                </c:pt>
                <c:pt idx="135">
                  <c:v>12.9209</c:v>
                </c:pt>
                <c:pt idx="136">
                  <c:v>11.479</c:v>
                </c:pt>
                <c:pt idx="137">
                  <c:v>10.1966</c:v>
                </c:pt>
                <c:pt idx="138">
                  <c:v>11.2258</c:v>
                </c:pt>
                <c:pt idx="139">
                  <c:v>10.4315</c:v>
                </c:pt>
                <c:pt idx="140">
                  <c:v>12.872</c:v>
                </c:pt>
                <c:pt idx="141">
                  <c:v>15.571</c:v>
                </c:pt>
              </c:numCache>
            </c:numRef>
          </c:xVal>
          <c:yVal>
            <c:numRef>
              <c:f>[1]JCC_BRENT!$B$5:$B$146</c:f>
              <c:numCache>
                <c:formatCode>General</c:formatCode>
                <c:ptCount val="142"/>
                <c:pt idx="0">
                  <c:v>18.22</c:v>
                </c:pt>
                <c:pt idx="1">
                  <c:v>18.2</c:v>
                </c:pt>
                <c:pt idx="2">
                  <c:v>18.38</c:v>
                </c:pt>
                <c:pt idx="3">
                  <c:v>18.38</c:v>
                </c:pt>
                <c:pt idx="4">
                  <c:v>18.4</c:v>
                </c:pt>
                <c:pt idx="5">
                  <c:v>18.41</c:v>
                </c:pt>
                <c:pt idx="6">
                  <c:v>18.2</c:v>
                </c:pt>
                <c:pt idx="7">
                  <c:v>17.8</c:v>
                </c:pt>
                <c:pt idx="8">
                  <c:v>17.54</c:v>
                </c:pt>
                <c:pt idx="9">
                  <c:v>16.82</c:v>
                </c:pt>
                <c:pt idx="10">
                  <c:v>16.72</c:v>
                </c:pt>
                <c:pt idx="11">
                  <c:v>16.33</c:v>
                </c:pt>
                <c:pt idx="12">
                  <c:v>15.95</c:v>
                </c:pt>
                <c:pt idx="13">
                  <c:v>15.17</c:v>
                </c:pt>
                <c:pt idx="14">
                  <c:v>14.76</c:v>
                </c:pt>
                <c:pt idx="15">
                  <c:v>14.06</c:v>
                </c:pt>
                <c:pt idx="16">
                  <c:v>12.59</c:v>
                </c:pt>
                <c:pt idx="17">
                  <c:v>12.08</c:v>
                </c:pt>
                <c:pt idx="18">
                  <c:v>13.28</c:v>
                </c:pt>
                <c:pt idx="19">
                  <c:v>15.02</c:v>
                </c:pt>
                <c:pt idx="20">
                  <c:v>16.22</c:v>
                </c:pt>
                <c:pt idx="21">
                  <c:v>16.89</c:v>
                </c:pt>
                <c:pt idx="22">
                  <c:v>18.02</c:v>
                </c:pt>
                <c:pt idx="23">
                  <c:v>18</c:v>
                </c:pt>
                <c:pt idx="24">
                  <c:v>17.49</c:v>
                </c:pt>
                <c:pt idx="25">
                  <c:v>17.18</c:v>
                </c:pt>
                <c:pt idx="26">
                  <c:v>16.82</c:v>
                </c:pt>
                <c:pt idx="27">
                  <c:v>16.93</c:v>
                </c:pt>
                <c:pt idx="28">
                  <c:v>17.41</c:v>
                </c:pt>
                <c:pt idx="29">
                  <c:v>17.55</c:v>
                </c:pt>
                <c:pt idx="30">
                  <c:v>18.5</c:v>
                </c:pt>
                <c:pt idx="31">
                  <c:v>18.35</c:v>
                </c:pt>
                <c:pt idx="32">
                  <c:v>19.16</c:v>
                </c:pt>
                <c:pt idx="33">
                  <c:v>18.27</c:v>
                </c:pt>
                <c:pt idx="34">
                  <c:v>16.79</c:v>
                </c:pt>
                <c:pt idx="35">
                  <c:v>16.19</c:v>
                </c:pt>
                <c:pt idx="36">
                  <c:v>15.42</c:v>
                </c:pt>
                <c:pt idx="37">
                  <c:v>16.39</c:v>
                </c:pt>
                <c:pt idx="38">
                  <c:v>22.44</c:v>
                </c:pt>
                <c:pt idx="39">
                  <c:v>30.34</c:v>
                </c:pt>
                <c:pt idx="40">
                  <c:v>34.16</c:v>
                </c:pt>
                <c:pt idx="41">
                  <c:v>32.77</c:v>
                </c:pt>
                <c:pt idx="42">
                  <c:v>28.6</c:v>
                </c:pt>
                <c:pt idx="43">
                  <c:v>24.72</c:v>
                </c:pt>
                <c:pt idx="44">
                  <c:v>19.12</c:v>
                </c:pt>
                <c:pt idx="45">
                  <c:v>17.49</c:v>
                </c:pt>
                <c:pt idx="46">
                  <c:v>17.47</c:v>
                </c:pt>
                <c:pt idx="47">
                  <c:v>17.97</c:v>
                </c:pt>
                <c:pt idx="48">
                  <c:v>18.03</c:v>
                </c:pt>
                <c:pt idx="49">
                  <c:v>18.53</c:v>
                </c:pt>
                <c:pt idx="50">
                  <c:v>19</c:v>
                </c:pt>
                <c:pt idx="51">
                  <c:v>19.73</c:v>
                </c:pt>
                <c:pt idx="52">
                  <c:v>20.85</c:v>
                </c:pt>
                <c:pt idx="53">
                  <c:v>21.23</c:v>
                </c:pt>
                <c:pt idx="54">
                  <c:v>19.02</c:v>
                </c:pt>
                <c:pt idx="55">
                  <c:v>18.04</c:v>
                </c:pt>
                <c:pt idx="56">
                  <c:v>17.71</c:v>
                </c:pt>
                <c:pt idx="57">
                  <c:v>17.95</c:v>
                </c:pt>
                <c:pt idx="58">
                  <c:v>18.41</c:v>
                </c:pt>
                <c:pt idx="59">
                  <c:v>19.25</c:v>
                </c:pt>
                <c:pt idx="60">
                  <c:v>20.59</c:v>
                </c:pt>
                <c:pt idx="61">
                  <c:v>20.88</c:v>
                </c:pt>
                <c:pt idx="62">
                  <c:v>20.34</c:v>
                </c:pt>
                <c:pt idx="63">
                  <c:v>20.24</c:v>
                </c:pt>
                <c:pt idx="64">
                  <c:v>20.29</c:v>
                </c:pt>
                <c:pt idx="65">
                  <c:v>19.5</c:v>
                </c:pt>
                <c:pt idx="66">
                  <c:v>18.61</c:v>
                </c:pt>
                <c:pt idx="67">
                  <c:v>17.76</c:v>
                </c:pt>
                <c:pt idx="68">
                  <c:v>18.02</c:v>
                </c:pt>
                <c:pt idx="69">
                  <c:v>18.48</c:v>
                </c:pt>
                <c:pt idx="70">
                  <c:v>18.89</c:v>
                </c:pt>
                <c:pt idx="71">
                  <c:v>18.69</c:v>
                </c:pt>
                <c:pt idx="72">
                  <c:v>18.16</c:v>
                </c:pt>
                <c:pt idx="73">
                  <c:v>17.1</c:v>
                </c:pt>
                <c:pt idx="74">
                  <c:v>16.82</c:v>
                </c:pt>
                <c:pt idx="75">
                  <c:v>16.56</c:v>
                </c:pt>
                <c:pt idx="76">
                  <c:v>16.75</c:v>
                </c:pt>
                <c:pt idx="77">
                  <c:v>16.22</c:v>
                </c:pt>
                <c:pt idx="78">
                  <c:v>14.57</c:v>
                </c:pt>
                <c:pt idx="79">
                  <c:v>14.83</c:v>
                </c:pt>
                <c:pt idx="80">
                  <c:v>14.89</c:v>
                </c:pt>
                <c:pt idx="81">
                  <c:v>14.57</c:v>
                </c:pt>
                <c:pt idx="82">
                  <c:v>15.39</c:v>
                </c:pt>
                <c:pt idx="83">
                  <c:v>16.32</c:v>
                </c:pt>
                <c:pt idx="84">
                  <c:v>17.15</c:v>
                </c:pt>
                <c:pt idx="85">
                  <c:v>18.27</c:v>
                </c:pt>
                <c:pt idx="86">
                  <c:v>18.29</c:v>
                </c:pt>
                <c:pt idx="87">
                  <c:v>17.63</c:v>
                </c:pt>
                <c:pt idx="88">
                  <c:v>17.35</c:v>
                </c:pt>
                <c:pt idx="89">
                  <c:v>17.83</c:v>
                </c:pt>
                <c:pt idx="90">
                  <c:v>17.65</c:v>
                </c:pt>
                <c:pt idx="91">
                  <c:v>17.99</c:v>
                </c:pt>
                <c:pt idx="92">
                  <c:v>18.56</c:v>
                </c:pt>
                <c:pt idx="93">
                  <c:v>18.71</c:v>
                </c:pt>
                <c:pt idx="94">
                  <c:v>19.33</c:v>
                </c:pt>
                <c:pt idx="95">
                  <c:v>19.49</c:v>
                </c:pt>
                <c:pt idx="96">
                  <c:v>18.45</c:v>
                </c:pt>
                <c:pt idx="97">
                  <c:v>17.38</c:v>
                </c:pt>
                <c:pt idx="98">
                  <c:v>17.21</c:v>
                </c:pt>
                <c:pt idx="99">
                  <c:v>17.41</c:v>
                </c:pt>
                <c:pt idx="100">
                  <c:v>17.1</c:v>
                </c:pt>
                <c:pt idx="101">
                  <c:v>17.55</c:v>
                </c:pt>
                <c:pt idx="102">
                  <c:v>18.87</c:v>
                </c:pt>
                <c:pt idx="103">
                  <c:v>19.11</c:v>
                </c:pt>
                <c:pt idx="104">
                  <c:v>18.72</c:v>
                </c:pt>
                <c:pt idx="105">
                  <c:v>19.31</c:v>
                </c:pt>
                <c:pt idx="106">
                  <c:v>19.87</c:v>
                </c:pt>
                <c:pt idx="107">
                  <c:v>19.65</c:v>
                </c:pt>
                <c:pt idx="108">
                  <c:v>19.56</c:v>
                </c:pt>
                <c:pt idx="109">
                  <c:v>20.05</c:v>
                </c:pt>
                <c:pt idx="110">
                  <c:v>20.74</c:v>
                </c:pt>
                <c:pt idx="111">
                  <c:v>21.9</c:v>
                </c:pt>
                <c:pt idx="112">
                  <c:v>23.37</c:v>
                </c:pt>
                <c:pt idx="113">
                  <c:v>23.47</c:v>
                </c:pt>
                <c:pt idx="114">
                  <c:v>24.05</c:v>
                </c:pt>
                <c:pt idx="115">
                  <c:v>24.12</c:v>
                </c:pt>
                <c:pt idx="116">
                  <c:v>22.2</c:v>
                </c:pt>
                <c:pt idx="117">
                  <c:v>20.69</c:v>
                </c:pt>
                <c:pt idx="118">
                  <c:v>19.5004911009612</c:v>
                </c:pt>
                <c:pt idx="119">
                  <c:v>20.0531725874667</c:v>
                </c:pt>
                <c:pt idx="120">
                  <c:v>19.3590666838677</c:v>
                </c:pt>
                <c:pt idx="121">
                  <c:v>18.7948968208924</c:v>
                </c:pt>
                <c:pt idx="122">
                  <c:v>19.18</c:v>
                </c:pt>
                <c:pt idx="123">
                  <c:v>19.48</c:v>
                </c:pt>
                <c:pt idx="124">
                  <c:v>20.18</c:v>
                </c:pt>
                <c:pt idx="125">
                  <c:v>20.46</c:v>
                </c:pt>
                <c:pt idx="126">
                  <c:v>18.31</c:v>
                </c:pt>
                <c:pt idx="127">
                  <c:v>15.5</c:v>
                </c:pt>
                <c:pt idx="128">
                  <c:v>13.86</c:v>
                </c:pt>
                <c:pt idx="129">
                  <c:v>12.74</c:v>
                </c:pt>
                <c:pt idx="130">
                  <c:v>13.23</c:v>
                </c:pt>
                <c:pt idx="131">
                  <c:v>13.55</c:v>
                </c:pt>
                <c:pt idx="132">
                  <c:v>13.08</c:v>
                </c:pt>
                <c:pt idx="133">
                  <c:v>13.11</c:v>
                </c:pt>
                <c:pt idx="134">
                  <c:v>12.75</c:v>
                </c:pt>
                <c:pt idx="135">
                  <c:v>13.85</c:v>
                </c:pt>
                <c:pt idx="136">
                  <c:v>13.74</c:v>
                </c:pt>
                <c:pt idx="137">
                  <c:v>12.87</c:v>
                </c:pt>
                <c:pt idx="138">
                  <c:v>11.35</c:v>
                </c:pt>
                <c:pt idx="139">
                  <c:v>11.48</c:v>
                </c:pt>
                <c:pt idx="140">
                  <c:v>11.23</c:v>
                </c:pt>
                <c:pt idx="141">
                  <c:v>11.79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"Predicted Prompt
Brent"</c:f>
              <c:strCache>
                <c:ptCount val="1"/>
                <c:pt idx="0">
                  <c:v>Predicted Prompt
Brent</c:v>
                </c:pt>
              </c:strCache>
            </c:strRef>
          </c:tx>
          <c:spPr>
            <a:solidFill>
              <a:srgbClr val="ff00ff"/>
            </a:solidFill>
            <a:ln w="0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noFill/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25200">
                <a:solidFill>
                  <a:srgbClr val="000000"/>
                </a:solidFill>
                <a:round/>
              </a:ln>
            </c:spPr>
            <c:trendlineType val="linear"/>
            <c:forward val="0"/>
            <c:backward val="0"/>
            <c:intercept val="0"/>
            <c:dispRSqr val="1"/>
            <c:dispEq val="1"/>
          </c:trendline>
          <c:xVal>
            <c:numRef>
              <c:f>[1]JCC_BRENT!$C$5:$C$146</c:f>
              <c:numCache>
                <c:formatCode>General</c:formatCode>
                <c:ptCount val="142"/>
                <c:pt idx="0">
                  <c:v>19.838</c:v>
                </c:pt>
                <c:pt idx="1">
                  <c:v>18.9714</c:v>
                </c:pt>
                <c:pt idx="2">
                  <c:v>18.3648</c:v>
                </c:pt>
                <c:pt idx="3">
                  <c:v>18.8489</c:v>
                </c:pt>
                <c:pt idx="4">
                  <c:v>17.8726</c:v>
                </c:pt>
                <c:pt idx="5">
                  <c:v>17.4815</c:v>
                </c:pt>
                <c:pt idx="6">
                  <c:v>16.9475</c:v>
                </c:pt>
                <c:pt idx="7">
                  <c:v>15.831</c:v>
                </c:pt>
                <c:pt idx="8">
                  <c:v>14.7826</c:v>
                </c:pt>
                <c:pt idx="9">
                  <c:v>16.5714</c:v>
                </c:pt>
                <c:pt idx="10">
                  <c:v>16.4114</c:v>
                </c:pt>
                <c:pt idx="11">
                  <c:v>15.5636</c:v>
                </c:pt>
                <c:pt idx="12">
                  <c:v>14.8929</c:v>
                </c:pt>
                <c:pt idx="13">
                  <c:v>14.9272</c:v>
                </c:pt>
                <c:pt idx="14">
                  <c:v>13.2989</c:v>
                </c:pt>
                <c:pt idx="15">
                  <c:v>12.431</c:v>
                </c:pt>
                <c:pt idx="16">
                  <c:v>12.9307</c:v>
                </c:pt>
                <c:pt idx="17">
                  <c:v>15.1762</c:v>
                </c:pt>
                <c:pt idx="18">
                  <c:v>16.9226</c:v>
                </c:pt>
                <c:pt idx="19">
                  <c:v>16.6775</c:v>
                </c:pt>
                <c:pt idx="20">
                  <c:v>18.6568</c:v>
                </c:pt>
                <c:pt idx="21">
                  <c:v>19.7325</c:v>
                </c:pt>
                <c:pt idx="22">
                  <c:v>18.317</c:v>
                </c:pt>
                <c:pt idx="23">
                  <c:v>17.508</c:v>
                </c:pt>
                <c:pt idx="24">
                  <c:v>17.7286</c:v>
                </c:pt>
                <c:pt idx="25">
                  <c:v>17.0793</c:v>
                </c:pt>
                <c:pt idx="26">
                  <c:v>17.7976</c:v>
                </c:pt>
                <c:pt idx="27">
                  <c:v>19.0227</c:v>
                </c:pt>
                <c:pt idx="28">
                  <c:v>19.1534</c:v>
                </c:pt>
                <c:pt idx="29">
                  <c:v>19.8613</c:v>
                </c:pt>
                <c:pt idx="30">
                  <c:v>20.9936</c:v>
                </c:pt>
                <c:pt idx="31">
                  <c:v>19.881</c:v>
                </c:pt>
                <c:pt idx="32">
                  <c:v>18.4248</c:v>
                </c:pt>
                <c:pt idx="33">
                  <c:v>16.6555</c:v>
                </c:pt>
                <c:pt idx="34">
                  <c:v>16.7155</c:v>
                </c:pt>
                <c:pt idx="35">
                  <c:v>15.665</c:v>
                </c:pt>
                <c:pt idx="36">
                  <c:v>17.5695</c:v>
                </c:pt>
                <c:pt idx="37">
                  <c:v>27.3539</c:v>
                </c:pt>
                <c:pt idx="38">
                  <c:v>35.077</c:v>
                </c:pt>
                <c:pt idx="39">
                  <c:v>36.0015</c:v>
                </c:pt>
                <c:pt idx="40">
                  <c:v>32.9273</c:v>
                </c:pt>
                <c:pt idx="41">
                  <c:v>27.91</c:v>
                </c:pt>
                <c:pt idx="42">
                  <c:v>23.4595</c:v>
                </c:pt>
                <c:pt idx="43">
                  <c:v>19.259</c:v>
                </c:pt>
                <c:pt idx="44">
                  <c:v>19.3522</c:v>
                </c:pt>
                <c:pt idx="45">
                  <c:v>19.3211</c:v>
                </c:pt>
                <c:pt idx="46">
                  <c:v>19.2584</c:v>
                </c:pt>
                <c:pt idx="47">
                  <c:v>18.207</c:v>
                </c:pt>
                <c:pt idx="48">
                  <c:v>19.452</c:v>
                </c:pt>
                <c:pt idx="49">
                  <c:v>19.7682</c:v>
                </c:pt>
                <c:pt idx="50">
                  <c:v>20.5252</c:v>
                </c:pt>
                <c:pt idx="51">
                  <c:v>22.1861</c:v>
                </c:pt>
                <c:pt idx="52">
                  <c:v>21.1038</c:v>
                </c:pt>
                <c:pt idx="53">
                  <c:v>18.2931</c:v>
                </c:pt>
                <c:pt idx="54">
                  <c:v>18.1591</c:v>
                </c:pt>
                <c:pt idx="55">
                  <c:v>18.089</c:v>
                </c:pt>
                <c:pt idx="56">
                  <c:v>17.6682</c:v>
                </c:pt>
                <c:pt idx="57">
                  <c:v>19.0138</c:v>
                </c:pt>
                <c:pt idx="58">
                  <c:v>19.985</c:v>
                </c:pt>
                <c:pt idx="59">
                  <c:v>21.1884</c:v>
                </c:pt>
                <c:pt idx="60">
                  <c:v>20.3324</c:v>
                </c:pt>
                <c:pt idx="61">
                  <c:v>19.8038</c:v>
                </c:pt>
                <c:pt idx="62">
                  <c:v>20.2859</c:v>
                </c:pt>
                <c:pt idx="63">
                  <c:v>20.2995</c:v>
                </c:pt>
                <c:pt idx="64">
                  <c:v>19.1943</c:v>
                </c:pt>
                <c:pt idx="65">
                  <c:v>18.2355</c:v>
                </c:pt>
                <c:pt idx="66">
                  <c:v>17.5122</c:v>
                </c:pt>
                <c:pt idx="67">
                  <c:v>18.4688</c:v>
                </c:pt>
                <c:pt idx="68">
                  <c:v>18.8043</c:v>
                </c:pt>
                <c:pt idx="69">
                  <c:v>18.7833</c:v>
                </c:pt>
                <c:pt idx="70">
                  <c:v>18.611</c:v>
                </c:pt>
                <c:pt idx="71">
                  <c:v>17.6482</c:v>
                </c:pt>
                <c:pt idx="72">
                  <c:v>16.8148</c:v>
                </c:pt>
                <c:pt idx="73">
                  <c:v>16.8243</c:v>
                </c:pt>
                <c:pt idx="74">
                  <c:v>16.138</c:v>
                </c:pt>
                <c:pt idx="75">
                  <c:v>16.6543</c:v>
                </c:pt>
                <c:pt idx="76">
                  <c:v>15.2864</c:v>
                </c:pt>
                <c:pt idx="77">
                  <c:v>13.5525</c:v>
                </c:pt>
                <c:pt idx="78">
                  <c:v>14.2607</c:v>
                </c:pt>
                <c:pt idx="79">
                  <c:v>13.751</c:v>
                </c:pt>
                <c:pt idx="80">
                  <c:v>13.7463</c:v>
                </c:pt>
                <c:pt idx="81">
                  <c:v>15.1983</c:v>
                </c:pt>
                <c:pt idx="82">
                  <c:v>16.3493</c:v>
                </c:pt>
                <c:pt idx="83">
                  <c:v>17.085</c:v>
                </c:pt>
                <c:pt idx="84">
                  <c:v>18.0869</c:v>
                </c:pt>
                <c:pt idx="85">
                  <c:v>16.9415</c:v>
                </c:pt>
                <c:pt idx="86">
                  <c:v>16.0775</c:v>
                </c:pt>
                <c:pt idx="87">
                  <c:v>16.589</c:v>
                </c:pt>
                <c:pt idx="88">
                  <c:v>17.458</c:v>
                </c:pt>
                <c:pt idx="89">
                  <c:v>16.0314</c:v>
                </c:pt>
                <c:pt idx="90">
                  <c:v>16.6714</c:v>
                </c:pt>
                <c:pt idx="91">
                  <c:v>17.315</c:v>
                </c:pt>
                <c:pt idx="92">
                  <c:v>17.2135</c:v>
                </c:pt>
                <c:pt idx="93">
                  <c:v>18.8363</c:v>
                </c:pt>
                <c:pt idx="94">
                  <c:v>18.7343</c:v>
                </c:pt>
                <c:pt idx="95">
                  <c:v>17.3627</c:v>
                </c:pt>
                <c:pt idx="96">
                  <c:v>16.0476</c:v>
                </c:pt>
                <c:pt idx="97">
                  <c:v>16.2324</c:v>
                </c:pt>
                <c:pt idx="98">
                  <c:v>16.6867</c:v>
                </c:pt>
                <c:pt idx="99">
                  <c:v>16.1889</c:v>
                </c:pt>
                <c:pt idx="100">
                  <c:v>16.9091</c:v>
                </c:pt>
                <c:pt idx="101">
                  <c:v>18.2335</c:v>
                </c:pt>
                <c:pt idx="102">
                  <c:v>18.0523</c:v>
                </c:pt>
                <c:pt idx="103">
                  <c:v>17.8686</c:v>
                </c:pt>
                <c:pt idx="104">
                  <c:v>19.7912</c:v>
                </c:pt>
                <c:pt idx="105">
                  <c:v>21.0586</c:v>
                </c:pt>
                <c:pt idx="106">
                  <c:v>19.2964</c:v>
                </c:pt>
                <c:pt idx="107">
                  <c:v>18.5398</c:v>
                </c:pt>
                <c:pt idx="108">
                  <c:v>19.7546</c:v>
                </c:pt>
                <c:pt idx="109">
                  <c:v>20.627</c:v>
                </c:pt>
                <c:pt idx="110">
                  <c:v>23.0455</c:v>
                </c:pt>
                <c:pt idx="111">
                  <c:v>24.2959</c:v>
                </c:pt>
                <c:pt idx="112">
                  <c:v>23.1117</c:v>
                </c:pt>
                <c:pt idx="113">
                  <c:v>24.0838</c:v>
                </c:pt>
                <c:pt idx="114">
                  <c:v>23.5836</c:v>
                </c:pt>
                <c:pt idx="115">
                  <c:v>20.8962</c:v>
                </c:pt>
                <c:pt idx="116">
                  <c:v>19.5768</c:v>
                </c:pt>
                <c:pt idx="117">
                  <c:v>17.7859</c:v>
                </c:pt>
                <c:pt idx="118">
                  <c:v>19.2043</c:v>
                </c:pt>
                <c:pt idx="119">
                  <c:v>17.8383</c:v>
                </c:pt>
                <c:pt idx="120">
                  <c:v>18.553</c:v>
                </c:pt>
                <c:pt idx="121">
                  <c:v>18.7881</c:v>
                </c:pt>
                <c:pt idx="122">
                  <c:v>18.572</c:v>
                </c:pt>
                <c:pt idx="123">
                  <c:v>20.1093</c:v>
                </c:pt>
                <c:pt idx="124">
                  <c:v>19.3465</c:v>
                </c:pt>
                <c:pt idx="125">
                  <c:v>17.4348</c:v>
                </c:pt>
                <c:pt idx="126">
                  <c:v>15.4767</c:v>
                </c:pt>
                <c:pt idx="127">
                  <c:v>14.3728</c:v>
                </c:pt>
                <c:pt idx="128">
                  <c:v>13.458</c:v>
                </c:pt>
                <c:pt idx="129">
                  <c:v>13.7938</c:v>
                </c:pt>
                <c:pt idx="130">
                  <c:v>14.563</c:v>
                </c:pt>
                <c:pt idx="131">
                  <c:v>13.0018</c:v>
                </c:pt>
                <c:pt idx="132">
                  <c:v>12.5557</c:v>
                </c:pt>
                <c:pt idx="133">
                  <c:v>12.2029</c:v>
                </c:pt>
                <c:pt idx="134">
                  <c:v>13.623</c:v>
                </c:pt>
                <c:pt idx="135">
                  <c:v>12.9209</c:v>
                </c:pt>
                <c:pt idx="136">
                  <c:v>11.479</c:v>
                </c:pt>
                <c:pt idx="137">
                  <c:v>10.1966</c:v>
                </c:pt>
                <c:pt idx="138">
                  <c:v>11.2258</c:v>
                </c:pt>
                <c:pt idx="139">
                  <c:v>10.4315</c:v>
                </c:pt>
                <c:pt idx="140">
                  <c:v>12.872</c:v>
                </c:pt>
                <c:pt idx="141">
                  <c:v>15.571</c:v>
                </c:pt>
              </c:numCache>
            </c:numRef>
          </c:xVal>
          <c:yVal>
            <c:numRef>
              <c:f>'Marc''s JCC reg 2 1stmOut Brt'!$B$25:$B$166</c:f>
              <c:numCache>
                <c:formatCode>General</c:formatCode>
                <c:ptCount val="142"/>
                <c:pt idx="0">
                  <c:v>18.1270492932783</c:v>
                </c:pt>
                <c:pt idx="1">
                  <c:v>18.1071513247895</c:v>
                </c:pt>
                <c:pt idx="2">
                  <c:v>18.2862330411885</c:v>
                </c:pt>
                <c:pt idx="3">
                  <c:v>18.2862330411885</c:v>
                </c:pt>
                <c:pt idx="4">
                  <c:v>18.3061310096773</c:v>
                </c:pt>
                <c:pt idx="5">
                  <c:v>18.3160799939217</c:v>
                </c:pt>
                <c:pt idx="6">
                  <c:v>18.1071513247895</c:v>
                </c:pt>
                <c:pt idx="7">
                  <c:v>17.7091919550139</c:v>
                </c:pt>
                <c:pt idx="8">
                  <c:v>17.4505183646598</c:v>
                </c:pt>
                <c:pt idx="9">
                  <c:v>16.7341914990637</c:v>
                </c:pt>
                <c:pt idx="10">
                  <c:v>16.6347016566198</c:v>
                </c:pt>
                <c:pt idx="11">
                  <c:v>16.2466912710886</c:v>
                </c:pt>
                <c:pt idx="12">
                  <c:v>15.8686298698018</c:v>
                </c:pt>
                <c:pt idx="13">
                  <c:v>15.0926090987394</c:v>
                </c:pt>
                <c:pt idx="14">
                  <c:v>14.6847007447194</c:v>
                </c:pt>
                <c:pt idx="15">
                  <c:v>13.9882718476121</c:v>
                </c:pt>
                <c:pt idx="16">
                  <c:v>12.5257711636868</c:v>
                </c:pt>
                <c:pt idx="17">
                  <c:v>12.0183729672229</c:v>
                </c:pt>
                <c:pt idx="18">
                  <c:v>13.2122510765497</c:v>
                </c:pt>
                <c:pt idx="19">
                  <c:v>14.9433743350735</c:v>
                </c:pt>
                <c:pt idx="20">
                  <c:v>16.1372524444003</c:v>
                </c:pt>
                <c:pt idx="21">
                  <c:v>16.8038343887744</c:v>
                </c:pt>
                <c:pt idx="22">
                  <c:v>17.9280696083905</c:v>
                </c:pt>
                <c:pt idx="23">
                  <c:v>17.9081716399017</c:v>
                </c:pt>
                <c:pt idx="24">
                  <c:v>17.4007734434378</c:v>
                </c:pt>
                <c:pt idx="25">
                  <c:v>17.0923549318617</c:v>
                </c:pt>
                <c:pt idx="26">
                  <c:v>16.7341914990637</c:v>
                </c:pt>
                <c:pt idx="27">
                  <c:v>16.843630325752</c:v>
                </c:pt>
                <c:pt idx="28">
                  <c:v>17.3211815694827</c:v>
                </c:pt>
                <c:pt idx="29">
                  <c:v>17.4604673489041</c:v>
                </c:pt>
                <c:pt idx="30">
                  <c:v>18.4056208521212</c:v>
                </c:pt>
                <c:pt idx="31">
                  <c:v>18.2563860884553</c:v>
                </c:pt>
                <c:pt idx="32">
                  <c:v>19.0622538122509</c:v>
                </c:pt>
                <c:pt idx="33">
                  <c:v>18.1767942145002</c:v>
                </c:pt>
                <c:pt idx="34">
                  <c:v>16.7043445463305</c:v>
                </c:pt>
                <c:pt idx="35">
                  <c:v>16.1074054916671</c:v>
                </c:pt>
                <c:pt idx="36">
                  <c:v>15.3413337048491</c:v>
                </c:pt>
                <c:pt idx="37">
                  <c:v>16.3063851765549</c:v>
                </c:pt>
                <c:pt idx="38">
                  <c:v>22.3255206444108</c:v>
                </c:pt>
                <c:pt idx="39">
                  <c:v>30.1852181974787</c:v>
                </c:pt>
                <c:pt idx="40">
                  <c:v>33.9857301788356</c:v>
                </c:pt>
                <c:pt idx="41">
                  <c:v>32.6028213688655</c:v>
                </c:pt>
                <c:pt idx="42">
                  <c:v>28.4540949389549</c:v>
                </c:pt>
                <c:pt idx="43">
                  <c:v>24.5938890521317</c:v>
                </c:pt>
                <c:pt idx="44">
                  <c:v>19.0224578752734</c:v>
                </c:pt>
                <c:pt idx="45">
                  <c:v>17.4007734434378</c:v>
                </c:pt>
                <c:pt idx="46">
                  <c:v>17.380875474949</c:v>
                </c:pt>
                <c:pt idx="47">
                  <c:v>17.8783246871685</c:v>
                </c:pt>
                <c:pt idx="48">
                  <c:v>17.9380185926349</c:v>
                </c:pt>
                <c:pt idx="49">
                  <c:v>18.4354678048544</c:v>
                </c:pt>
                <c:pt idx="50">
                  <c:v>18.9030700643407</c:v>
                </c:pt>
                <c:pt idx="51">
                  <c:v>19.6293459141811</c:v>
                </c:pt>
                <c:pt idx="52">
                  <c:v>20.7436321495528</c:v>
                </c:pt>
                <c:pt idx="53">
                  <c:v>21.1216935508396</c:v>
                </c:pt>
                <c:pt idx="54">
                  <c:v>18.9229680328295</c:v>
                </c:pt>
                <c:pt idx="55">
                  <c:v>17.9479675768792</c:v>
                </c:pt>
                <c:pt idx="56">
                  <c:v>17.6196510968144</c:v>
                </c:pt>
                <c:pt idx="57">
                  <c:v>17.8584267186797</c:v>
                </c:pt>
                <c:pt idx="58">
                  <c:v>18.3160799939217</c:v>
                </c:pt>
                <c:pt idx="59">
                  <c:v>19.1517946704504</c:v>
                </c:pt>
                <c:pt idx="60">
                  <c:v>20.4849585591987</c:v>
                </c:pt>
                <c:pt idx="61">
                  <c:v>20.773479102286</c:v>
                </c:pt>
                <c:pt idx="62">
                  <c:v>20.2362339530889</c:v>
                </c:pt>
                <c:pt idx="63">
                  <c:v>20.136744110645</c:v>
                </c:pt>
                <c:pt idx="64">
                  <c:v>20.186489031867</c:v>
                </c:pt>
                <c:pt idx="65">
                  <c:v>19.4005192765602</c:v>
                </c:pt>
                <c:pt idx="66">
                  <c:v>18.5150596788095</c:v>
                </c:pt>
                <c:pt idx="67">
                  <c:v>17.6693960180363</c:v>
                </c:pt>
                <c:pt idx="68">
                  <c:v>17.9280696083905</c:v>
                </c:pt>
                <c:pt idx="69">
                  <c:v>18.3857228836324</c:v>
                </c:pt>
                <c:pt idx="70">
                  <c:v>18.7936312376524</c:v>
                </c:pt>
                <c:pt idx="71">
                  <c:v>18.5946515527646</c:v>
                </c:pt>
                <c:pt idx="72">
                  <c:v>18.0673553878119</c:v>
                </c:pt>
                <c:pt idx="73">
                  <c:v>17.0127630579066</c:v>
                </c:pt>
                <c:pt idx="74">
                  <c:v>16.7341914990637</c:v>
                </c:pt>
                <c:pt idx="75">
                  <c:v>16.4755179087096</c:v>
                </c:pt>
                <c:pt idx="76">
                  <c:v>16.664548609353</c:v>
                </c:pt>
                <c:pt idx="77">
                  <c:v>16.1372524444003</c:v>
                </c:pt>
                <c:pt idx="78">
                  <c:v>14.495670044076</c:v>
                </c:pt>
                <c:pt idx="79">
                  <c:v>14.7543436344301</c:v>
                </c:pt>
                <c:pt idx="80">
                  <c:v>14.8140375398965</c:v>
                </c:pt>
                <c:pt idx="81">
                  <c:v>14.495670044076</c:v>
                </c:pt>
                <c:pt idx="82">
                  <c:v>15.3114867521159</c:v>
                </c:pt>
                <c:pt idx="83">
                  <c:v>16.2367422868442</c:v>
                </c:pt>
                <c:pt idx="84">
                  <c:v>17.0625079791286</c:v>
                </c:pt>
                <c:pt idx="85">
                  <c:v>18.1767942145002</c:v>
                </c:pt>
                <c:pt idx="86">
                  <c:v>18.196692182989</c:v>
                </c:pt>
                <c:pt idx="87">
                  <c:v>17.5400592228593</c:v>
                </c:pt>
                <c:pt idx="88">
                  <c:v>17.2614876640164</c:v>
                </c:pt>
                <c:pt idx="89">
                  <c:v>17.7390389077471</c:v>
                </c:pt>
                <c:pt idx="90">
                  <c:v>17.559957191348</c:v>
                </c:pt>
                <c:pt idx="91">
                  <c:v>17.8982226556573</c:v>
                </c:pt>
                <c:pt idx="92">
                  <c:v>18.4653147575875</c:v>
                </c:pt>
                <c:pt idx="93">
                  <c:v>18.6145495212534</c:v>
                </c:pt>
                <c:pt idx="94">
                  <c:v>19.2313865444055</c:v>
                </c:pt>
                <c:pt idx="95">
                  <c:v>19.3905702923158</c:v>
                </c:pt>
                <c:pt idx="96">
                  <c:v>18.3558759308992</c:v>
                </c:pt>
                <c:pt idx="97">
                  <c:v>17.2913346167495</c:v>
                </c:pt>
                <c:pt idx="98">
                  <c:v>17.1222018845949</c:v>
                </c:pt>
                <c:pt idx="99">
                  <c:v>17.3211815694827</c:v>
                </c:pt>
                <c:pt idx="100">
                  <c:v>17.0127630579066</c:v>
                </c:pt>
                <c:pt idx="101">
                  <c:v>17.4604673489041</c:v>
                </c:pt>
                <c:pt idx="102">
                  <c:v>18.7737332691636</c:v>
                </c:pt>
                <c:pt idx="103">
                  <c:v>19.012508891029</c:v>
                </c:pt>
                <c:pt idx="104">
                  <c:v>18.6244985054978</c:v>
                </c:pt>
                <c:pt idx="105">
                  <c:v>19.2114885759168</c:v>
                </c:pt>
                <c:pt idx="106">
                  <c:v>19.7686316936026</c:v>
                </c:pt>
                <c:pt idx="107">
                  <c:v>19.549754040226</c:v>
                </c:pt>
                <c:pt idx="108">
                  <c:v>19.4602131820265</c:v>
                </c:pt>
                <c:pt idx="109">
                  <c:v>19.9477134100016</c:v>
                </c:pt>
                <c:pt idx="110">
                  <c:v>20.6341933228645</c:v>
                </c:pt>
                <c:pt idx="111">
                  <c:v>21.7882754952137</c:v>
                </c:pt>
                <c:pt idx="112">
                  <c:v>23.250776179139</c:v>
                </c:pt>
                <c:pt idx="113">
                  <c:v>23.3502660215829</c:v>
                </c:pt>
                <c:pt idx="114">
                  <c:v>23.9273071077575</c:v>
                </c:pt>
                <c:pt idx="115">
                  <c:v>23.9969499974683</c:v>
                </c:pt>
                <c:pt idx="116">
                  <c:v>22.0867450225454</c:v>
                </c:pt>
                <c:pt idx="117">
                  <c:v>20.5844484016426</c:v>
                </c:pt>
                <c:pt idx="118">
                  <c:v>19.4010078721327</c:v>
                </c:pt>
                <c:pt idx="119">
                  <c:v>19.9508698122736</c:v>
                </c:pt>
                <c:pt idx="120">
                  <c:v>19.2603049423891</c:v>
                </c:pt>
                <c:pt idx="121">
                  <c:v>18.6990132345991</c:v>
                </c:pt>
                <c:pt idx="122">
                  <c:v>19.0821517807397</c:v>
                </c:pt>
                <c:pt idx="123">
                  <c:v>19.3806213080714</c:v>
                </c:pt>
                <c:pt idx="124">
                  <c:v>20.0770502051787</c:v>
                </c:pt>
                <c:pt idx="125">
                  <c:v>20.3556217640216</c:v>
                </c:pt>
                <c:pt idx="126">
                  <c:v>18.2165901514778</c:v>
                </c:pt>
                <c:pt idx="127">
                  <c:v>15.4209255788042</c:v>
                </c:pt>
                <c:pt idx="128">
                  <c:v>13.7892921627243</c:v>
                </c:pt>
                <c:pt idx="129">
                  <c:v>12.6750059273526</c:v>
                </c:pt>
                <c:pt idx="130">
                  <c:v>13.1625061553277</c:v>
                </c:pt>
                <c:pt idx="131">
                  <c:v>13.4808736511482</c:v>
                </c:pt>
                <c:pt idx="132">
                  <c:v>13.0132713916619</c:v>
                </c:pt>
                <c:pt idx="133">
                  <c:v>13.0431183443951</c:v>
                </c:pt>
                <c:pt idx="134">
                  <c:v>12.684954911597</c:v>
                </c:pt>
                <c:pt idx="135">
                  <c:v>13.7793431784799</c:v>
                </c:pt>
                <c:pt idx="136">
                  <c:v>13.6699043517916</c:v>
                </c:pt>
                <c:pt idx="137">
                  <c:v>12.8043427225297</c:v>
                </c:pt>
                <c:pt idx="138">
                  <c:v>11.2920971173825</c:v>
                </c:pt>
                <c:pt idx="139">
                  <c:v>11.4214339125595</c:v>
                </c:pt>
                <c:pt idx="140">
                  <c:v>11.1727093064498</c:v>
                </c:pt>
                <c:pt idx="141">
                  <c:v>11.7298524241356</c:v>
                </c:pt>
              </c:numCache>
            </c:numRef>
          </c:yVal>
          <c:smooth val="0"/>
        </c:ser>
        <c:axId val="34137085"/>
        <c:axId val="33903645"/>
      </c:scatterChart>
      <c:valAx>
        <c:axId val="34137085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JCC Imports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3903645"/>
        <c:crossesAt val="0"/>
        <c:crossBetween val="midCat"/>
      </c:valAx>
      <c:valAx>
        <c:axId val="33903645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Prompt
Brent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137085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494879672299027"/>
          <c:y val="0.71240884361615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Normal Probability Plot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catterChart>
        <c:scatterStyle val="lineMarker"/>
        <c:varyColors val="0"/>
        <c:ser>
          <c:idx val="0"/>
          <c:order val="0"/>
          <c:spPr>
            <a:solidFill>
              <a:srgbClr val="000080"/>
            </a:solidFill>
            <a:ln w="0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noFill/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'Marc''s JCC reg 2 1stmOut Brt'!$F$25:$F$166</c:f>
              <c:numCache>
                <c:formatCode>General</c:formatCode>
                <c:ptCount val="142"/>
                <c:pt idx="0">
                  <c:v>0.352112676056338</c:v>
                </c:pt>
                <c:pt idx="1">
                  <c:v>1.05633802816901</c:v>
                </c:pt>
                <c:pt idx="2">
                  <c:v>1.76056338028169</c:v>
                </c:pt>
                <c:pt idx="3">
                  <c:v>2.46478873239437</c:v>
                </c:pt>
                <c:pt idx="4">
                  <c:v>3.16901408450704</c:v>
                </c:pt>
                <c:pt idx="5">
                  <c:v>3.87323943661972</c:v>
                </c:pt>
                <c:pt idx="6">
                  <c:v>4.57746478873239</c:v>
                </c:pt>
                <c:pt idx="7">
                  <c:v>5.28169014084507</c:v>
                </c:pt>
                <c:pt idx="8">
                  <c:v>5.98591549295775</c:v>
                </c:pt>
                <c:pt idx="9">
                  <c:v>6.69014084507042</c:v>
                </c:pt>
                <c:pt idx="10">
                  <c:v>7.3943661971831</c:v>
                </c:pt>
                <c:pt idx="11">
                  <c:v>8.09859154929577</c:v>
                </c:pt>
                <c:pt idx="12">
                  <c:v>8.80281690140845</c:v>
                </c:pt>
                <c:pt idx="13">
                  <c:v>9.50704225352113</c:v>
                </c:pt>
                <c:pt idx="14">
                  <c:v>10.2112676056338</c:v>
                </c:pt>
                <c:pt idx="15">
                  <c:v>10.9154929577465</c:v>
                </c:pt>
                <c:pt idx="16">
                  <c:v>11.6197183098592</c:v>
                </c:pt>
                <c:pt idx="17">
                  <c:v>12.3239436619718</c:v>
                </c:pt>
                <c:pt idx="18">
                  <c:v>13.0281690140845</c:v>
                </c:pt>
                <c:pt idx="19">
                  <c:v>13.7323943661972</c:v>
                </c:pt>
                <c:pt idx="20">
                  <c:v>14.4366197183099</c:v>
                </c:pt>
                <c:pt idx="21">
                  <c:v>15.1408450704225</c:v>
                </c:pt>
                <c:pt idx="22">
                  <c:v>15.8450704225352</c:v>
                </c:pt>
                <c:pt idx="23">
                  <c:v>16.5492957746479</c:v>
                </c:pt>
                <c:pt idx="24">
                  <c:v>17.2535211267606</c:v>
                </c:pt>
                <c:pt idx="25">
                  <c:v>17.9577464788732</c:v>
                </c:pt>
                <c:pt idx="26">
                  <c:v>18.6619718309859</c:v>
                </c:pt>
                <c:pt idx="27">
                  <c:v>19.3661971830986</c:v>
                </c:pt>
                <c:pt idx="28">
                  <c:v>20.0704225352113</c:v>
                </c:pt>
                <c:pt idx="29">
                  <c:v>20.7746478873239</c:v>
                </c:pt>
                <c:pt idx="30">
                  <c:v>21.4788732394366</c:v>
                </c:pt>
                <c:pt idx="31">
                  <c:v>22.1830985915493</c:v>
                </c:pt>
                <c:pt idx="32">
                  <c:v>22.887323943662</c:v>
                </c:pt>
                <c:pt idx="33">
                  <c:v>23.5915492957746</c:v>
                </c:pt>
                <c:pt idx="34">
                  <c:v>24.2957746478873</c:v>
                </c:pt>
                <c:pt idx="35">
                  <c:v>25</c:v>
                </c:pt>
                <c:pt idx="36">
                  <c:v>25.7042253521127</c:v>
                </c:pt>
                <c:pt idx="37">
                  <c:v>26.4084507042254</c:v>
                </c:pt>
                <c:pt idx="38">
                  <c:v>27.112676056338</c:v>
                </c:pt>
                <c:pt idx="39">
                  <c:v>27.8169014084507</c:v>
                </c:pt>
                <c:pt idx="40">
                  <c:v>28.5211267605634</c:v>
                </c:pt>
                <c:pt idx="41">
                  <c:v>29.2253521126761</c:v>
                </c:pt>
                <c:pt idx="42">
                  <c:v>29.9295774647887</c:v>
                </c:pt>
                <c:pt idx="43">
                  <c:v>30.6338028169014</c:v>
                </c:pt>
                <c:pt idx="44">
                  <c:v>31.3380281690141</c:v>
                </c:pt>
                <c:pt idx="45">
                  <c:v>32.0422535211268</c:v>
                </c:pt>
                <c:pt idx="46">
                  <c:v>32.7464788732394</c:v>
                </c:pt>
                <c:pt idx="47">
                  <c:v>33.4507042253521</c:v>
                </c:pt>
                <c:pt idx="48">
                  <c:v>34.1549295774648</c:v>
                </c:pt>
                <c:pt idx="49">
                  <c:v>34.8591549295775</c:v>
                </c:pt>
                <c:pt idx="50">
                  <c:v>35.5633802816901</c:v>
                </c:pt>
                <c:pt idx="51">
                  <c:v>36.2676056338028</c:v>
                </c:pt>
                <c:pt idx="52">
                  <c:v>36.9718309859155</c:v>
                </c:pt>
                <c:pt idx="53">
                  <c:v>37.6760563380282</c:v>
                </c:pt>
                <c:pt idx="54">
                  <c:v>38.3802816901408</c:v>
                </c:pt>
                <c:pt idx="55">
                  <c:v>39.0845070422535</c:v>
                </c:pt>
                <c:pt idx="56">
                  <c:v>39.7887323943662</c:v>
                </c:pt>
                <c:pt idx="57">
                  <c:v>40.4929577464789</c:v>
                </c:pt>
                <c:pt idx="58">
                  <c:v>41.1971830985915</c:v>
                </c:pt>
                <c:pt idx="59">
                  <c:v>41.9014084507042</c:v>
                </c:pt>
                <c:pt idx="60">
                  <c:v>42.6056338028169</c:v>
                </c:pt>
                <c:pt idx="61">
                  <c:v>43.3098591549296</c:v>
                </c:pt>
                <c:pt idx="62">
                  <c:v>44.0140845070423</c:v>
                </c:pt>
                <c:pt idx="63">
                  <c:v>44.7183098591549</c:v>
                </c:pt>
                <c:pt idx="64">
                  <c:v>45.4225352112676</c:v>
                </c:pt>
                <c:pt idx="65">
                  <c:v>46.1267605633803</c:v>
                </c:pt>
                <c:pt idx="66">
                  <c:v>46.830985915493</c:v>
                </c:pt>
                <c:pt idx="67">
                  <c:v>47.5352112676056</c:v>
                </c:pt>
                <c:pt idx="68">
                  <c:v>48.2394366197183</c:v>
                </c:pt>
                <c:pt idx="69">
                  <c:v>48.943661971831</c:v>
                </c:pt>
                <c:pt idx="70">
                  <c:v>49.6478873239437</c:v>
                </c:pt>
                <c:pt idx="71">
                  <c:v>50.3521126760563</c:v>
                </c:pt>
                <c:pt idx="72">
                  <c:v>51.056338028169</c:v>
                </c:pt>
                <c:pt idx="73">
                  <c:v>51.7605633802817</c:v>
                </c:pt>
                <c:pt idx="74">
                  <c:v>52.4647887323944</c:v>
                </c:pt>
                <c:pt idx="75">
                  <c:v>53.169014084507</c:v>
                </c:pt>
                <c:pt idx="76">
                  <c:v>53.8732394366197</c:v>
                </c:pt>
                <c:pt idx="77">
                  <c:v>54.5774647887324</c:v>
                </c:pt>
                <c:pt idx="78">
                  <c:v>55.2816901408451</c:v>
                </c:pt>
                <c:pt idx="79">
                  <c:v>55.9859154929577</c:v>
                </c:pt>
                <c:pt idx="80">
                  <c:v>56.6901408450704</c:v>
                </c:pt>
                <c:pt idx="81">
                  <c:v>57.3943661971831</c:v>
                </c:pt>
                <c:pt idx="82">
                  <c:v>58.0985915492958</c:v>
                </c:pt>
                <c:pt idx="83">
                  <c:v>58.8028169014085</c:v>
                </c:pt>
                <c:pt idx="84">
                  <c:v>59.5070422535211</c:v>
                </c:pt>
                <c:pt idx="85">
                  <c:v>60.2112676056338</c:v>
                </c:pt>
                <c:pt idx="86">
                  <c:v>60.9154929577465</c:v>
                </c:pt>
                <c:pt idx="87">
                  <c:v>61.6197183098592</c:v>
                </c:pt>
                <c:pt idx="88">
                  <c:v>62.3239436619718</c:v>
                </c:pt>
                <c:pt idx="89">
                  <c:v>63.0281690140845</c:v>
                </c:pt>
                <c:pt idx="90">
                  <c:v>63.7323943661972</c:v>
                </c:pt>
                <c:pt idx="91">
                  <c:v>64.4366197183099</c:v>
                </c:pt>
                <c:pt idx="92">
                  <c:v>65.1408450704225</c:v>
                </c:pt>
                <c:pt idx="93">
                  <c:v>65.8450704225352</c:v>
                </c:pt>
                <c:pt idx="94">
                  <c:v>66.5492957746479</c:v>
                </c:pt>
                <c:pt idx="95">
                  <c:v>67.2535211267606</c:v>
                </c:pt>
                <c:pt idx="96">
                  <c:v>67.9577464788732</c:v>
                </c:pt>
                <c:pt idx="97">
                  <c:v>68.6619718309859</c:v>
                </c:pt>
                <c:pt idx="98">
                  <c:v>69.3661971830986</c:v>
                </c:pt>
                <c:pt idx="99">
                  <c:v>70.0704225352113</c:v>
                </c:pt>
                <c:pt idx="100">
                  <c:v>70.7746478873239</c:v>
                </c:pt>
                <c:pt idx="101">
                  <c:v>71.4788732394366</c:v>
                </c:pt>
                <c:pt idx="102">
                  <c:v>72.1830985915493</c:v>
                </c:pt>
                <c:pt idx="103">
                  <c:v>72.887323943662</c:v>
                </c:pt>
                <c:pt idx="104">
                  <c:v>73.5915492957746</c:v>
                </c:pt>
                <c:pt idx="105">
                  <c:v>74.2957746478873</c:v>
                </c:pt>
                <c:pt idx="106">
                  <c:v>75</c:v>
                </c:pt>
                <c:pt idx="107">
                  <c:v>75.7042253521127</c:v>
                </c:pt>
                <c:pt idx="108">
                  <c:v>76.4084507042253</c:v>
                </c:pt>
                <c:pt idx="109">
                  <c:v>77.112676056338</c:v>
                </c:pt>
                <c:pt idx="110">
                  <c:v>77.8169014084507</c:v>
                </c:pt>
                <c:pt idx="111">
                  <c:v>78.5211267605634</c:v>
                </c:pt>
                <c:pt idx="112">
                  <c:v>79.2253521126761</c:v>
                </c:pt>
                <c:pt idx="113">
                  <c:v>79.9295774647887</c:v>
                </c:pt>
                <c:pt idx="114">
                  <c:v>80.6338028169014</c:v>
                </c:pt>
                <c:pt idx="115">
                  <c:v>81.3380281690141</c:v>
                </c:pt>
                <c:pt idx="116">
                  <c:v>82.0422535211268</c:v>
                </c:pt>
                <c:pt idx="117">
                  <c:v>82.7464788732394</c:v>
                </c:pt>
                <c:pt idx="118">
                  <c:v>83.4507042253521</c:v>
                </c:pt>
                <c:pt idx="119">
                  <c:v>84.1549295774648</c:v>
                </c:pt>
                <c:pt idx="120">
                  <c:v>84.8591549295775</c:v>
                </c:pt>
                <c:pt idx="121">
                  <c:v>85.5633802816901</c:v>
                </c:pt>
                <c:pt idx="122">
                  <c:v>86.2676056338028</c:v>
                </c:pt>
                <c:pt idx="123">
                  <c:v>86.9718309859155</c:v>
                </c:pt>
                <c:pt idx="124">
                  <c:v>87.6760563380282</c:v>
                </c:pt>
                <c:pt idx="125">
                  <c:v>88.3802816901408</c:v>
                </c:pt>
                <c:pt idx="126">
                  <c:v>89.0845070422535</c:v>
                </c:pt>
                <c:pt idx="127">
                  <c:v>89.7887323943662</c:v>
                </c:pt>
                <c:pt idx="128">
                  <c:v>90.4929577464789</c:v>
                </c:pt>
                <c:pt idx="129">
                  <c:v>91.1971830985915</c:v>
                </c:pt>
                <c:pt idx="130">
                  <c:v>91.9014084507042</c:v>
                </c:pt>
                <c:pt idx="131">
                  <c:v>92.6056338028169</c:v>
                </c:pt>
                <c:pt idx="132">
                  <c:v>93.3098591549296</c:v>
                </c:pt>
                <c:pt idx="133">
                  <c:v>94.0140845070422</c:v>
                </c:pt>
                <c:pt idx="134">
                  <c:v>94.7183098591549</c:v>
                </c:pt>
                <c:pt idx="135">
                  <c:v>95.4225352112676</c:v>
                </c:pt>
                <c:pt idx="136">
                  <c:v>96.1267605633803</c:v>
                </c:pt>
                <c:pt idx="137">
                  <c:v>96.830985915493</c:v>
                </c:pt>
                <c:pt idx="138">
                  <c:v>97.5352112676056</c:v>
                </c:pt>
                <c:pt idx="139">
                  <c:v>98.2394366197183</c:v>
                </c:pt>
                <c:pt idx="140">
                  <c:v>98.943661971831</c:v>
                </c:pt>
                <c:pt idx="141">
                  <c:v>99.6478873239437</c:v>
                </c:pt>
              </c:numCache>
            </c:numRef>
          </c:xVal>
          <c:yVal>
            <c:numRef>
              <c:f>'Marc''s JCC reg 2 1stmOut Brt'!$G$25:$G$166</c:f>
              <c:numCache>
                <c:formatCode>General</c:formatCode>
                <c:ptCount val="142"/>
                <c:pt idx="0">
                  <c:v>10.1966</c:v>
                </c:pt>
                <c:pt idx="1">
                  <c:v>10.4315</c:v>
                </c:pt>
                <c:pt idx="2">
                  <c:v>11.2258</c:v>
                </c:pt>
                <c:pt idx="3">
                  <c:v>11.479</c:v>
                </c:pt>
                <c:pt idx="4">
                  <c:v>12.2029</c:v>
                </c:pt>
                <c:pt idx="5">
                  <c:v>12.431</c:v>
                </c:pt>
                <c:pt idx="6">
                  <c:v>12.5557</c:v>
                </c:pt>
                <c:pt idx="7">
                  <c:v>12.872</c:v>
                </c:pt>
                <c:pt idx="8">
                  <c:v>12.9209</c:v>
                </c:pt>
                <c:pt idx="9">
                  <c:v>12.9307</c:v>
                </c:pt>
                <c:pt idx="10">
                  <c:v>13.0018</c:v>
                </c:pt>
                <c:pt idx="11">
                  <c:v>13.2989</c:v>
                </c:pt>
                <c:pt idx="12">
                  <c:v>13.458</c:v>
                </c:pt>
                <c:pt idx="13">
                  <c:v>13.5525</c:v>
                </c:pt>
                <c:pt idx="14">
                  <c:v>13.623</c:v>
                </c:pt>
                <c:pt idx="15">
                  <c:v>13.7463</c:v>
                </c:pt>
                <c:pt idx="16">
                  <c:v>13.751</c:v>
                </c:pt>
                <c:pt idx="17">
                  <c:v>13.7938</c:v>
                </c:pt>
                <c:pt idx="18">
                  <c:v>14.2607</c:v>
                </c:pt>
                <c:pt idx="19">
                  <c:v>14.3728</c:v>
                </c:pt>
                <c:pt idx="20">
                  <c:v>14.563</c:v>
                </c:pt>
                <c:pt idx="21">
                  <c:v>14.7826</c:v>
                </c:pt>
                <c:pt idx="22">
                  <c:v>14.8929</c:v>
                </c:pt>
                <c:pt idx="23">
                  <c:v>14.9272</c:v>
                </c:pt>
                <c:pt idx="24">
                  <c:v>15.1762</c:v>
                </c:pt>
                <c:pt idx="25">
                  <c:v>15.1983</c:v>
                </c:pt>
                <c:pt idx="26">
                  <c:v>15.2864</c:v>
                </c:pt>
                <c:pt idx="27">
                  <c:v>15.4767</c:v>
                </c:pt>
                <c:pt idx="28">
                  <c:v>15.5636</c:v>
                </c:pt>
                <c:pt idx="29">
                  <c:v>15.571</c:v>
                </c:pt>
                <c:pt idx="30">
                  <c:v>15.665</c:v>
                </c:pt>
                <c:pt idx="31">
                  <c:v>15.831</c:v>
                </c:pt>
                <c:pt idx="32">
                  <c:v>16.0314</c:v>
                </c:pt>
                <c:pt idx="33">
                  <c:v>16.0476</c:v>
                </c:pt>
                <c:pt idx="34">
                  <c:v>16.0775</c:v>
                </c:pt>
                <c:pt idx="35">
                  <c:v>16.138</c:v>
                </c:pt>
                <c:pt idx="36">
                  <c:v>16.1889</c:v>
                </c:pt>
                <c:pt idx="37">
                  <c:v>16.2324</c:v>
                </c:pt>
                <c:pt idx="38">
                  <c:v>16.3493</c:v>
                </c:pt>
                <c:pt idx="39">
                  <c:v>16.4114</c:v>
                </c:pt>
                <c:pt idx="40">
                  <c:v>16.5714</c:v>
                </c:pt>
                <c:pt idx="41">
                  <c:v>16.589</c:v>
                </c:pt>
                <c:pt idx="42">
                  <c:v>16.6543</c:v>
                </c:pt>
                <c:pt idx="43">
                  <c:v>16.6555</c:v>
                </c:pt>
                <c:pt idx="44">
                  <c:v>16.6714</c:v>
                </c:pt>
                <c:pt idx="45">
                  <c:v>16.6775</c:v>
                </c:pt>
                <c:pt idx="46">
                  <c:v>16.6867</c:v>
                </c:pt>
                <c:pt idx="47">
                  <c:v>16.7155</c:v>
                </c:pt>
                <c:pt idx="48">
                  <c:v>16.8148</c:v>
                </c:pt>
                <c:pt idx="49">
                  <c:v>16.8243</c:v>
                </c:pt>
                <c:pt idx="50">
                  <c:v>16.9091</c:v>
                </c:pt>
                <c:pt idx="51">
                  <c:v>16.9226</c:v>
                </c:pt>
                <c:pt idx="52">
                  <c:v>16.9415</c:v>
                </c:pt>
                <c:pt idx="53">
                  <c:v>16.9475</c:v>
                </c:pt>
                <c:pt idx="54">
                  <c:v>17.0793</c:v>
                </c:pt>
                <c:pt idx="55">
                  <c:v>17.085</c:v>
                </c:pt>
                <c:pt idx="56">
                  <c:v>17.2135</c:v>
                </c:pt>
                <c:pt idx="57">
                  <c:v>17.315</c:v>
                </c:pt>
                <c:pt idx="58">
                  <c:v>17.3627</c:v>
                </c:pt>
                <c:pt idx="59">
                  <c:v>17.4348</c:v>
                </c:pt>
                <c:pt idx="60">
                  <c:v>17.458</c:v>
                </c:pt>
                <c:pt idx="61">
                  <c:v>17.4815</c:v>
                </c:pt>
                <c:pt idx="62">
                  <c:v>17.508</c:v>
                </c:pt>
                <c:pt idx="63">
                  <c:v>17.5122</c:v>
                </c:pt>
                <c:pt idx="64">
                  <c:v>17.5695</c:v>
                </c:pt>
                <c:pt idx="65">
                  <c:v>17.6482</c:v>
                </c:pt>
                <c:pt idx="66">
                  <c:v>17.6682</c:v>
                </c:pt>
                <c:pt idx="67">
                  <c:v>17.7286</c:v>
                </c:pt>
                <c:pt idx="68">
                  <c:v>17.7859</c:v>
                </c:pt>
                <c:pt idx="69">
                  <c:v>17.7976</c:v>
                </c:pt>
                <c:pt idx="70">
                  <c:v>17.8383</c:v>
                </c:pt>
                <c:pt idx="71">
                  <c:v>17.8686</c:v>
                </c:pt>
                <c:pt idx="72">
                  <c:v>17.8726</c:v>
                </c:pt>
                <c:pt idx="73">
                  <c:v>18.0523</c:v>
                </c:pt>
                <c:pt idx="74">
                  <c:v>18.0869</c:v>
                </c:pt>
                <c:pt idx="75">
                  <c:v>18.089</c:v>
                </c:pt>
                <c:pt idx="76">
                  <c:v>18.1591</c:v>
                </c:pt>
                <c:pt idx="77">
                  <c:v>18.207</c:v>
                </c:pt>
                <c:pt idx="78">
                  <c:v>18.2335</c:v>
                </c:pt>
                <c:pt idx="79">
                  <c:v>18.2355</c:v>
                </c:pt>
                <c:pt idx="80">
                  <c:v>18.2931</c:v>
                </c:pt>
                <c:pt idx="81">
                  <c:v>18.317</c:v>
                </c:pt>
                <c:pt idx="82">
                  <c:v>18.3648</c:v>
                </c:pt>
                <c:pt idx="83">
                  <c:v>18.4248</c:v>
                </c:pt>
                <c:pt idx="84">
                  <c:v>18.4688</c:v>
                </c:pt>
                <c:pt idx="85">
                  <c:v>18.5398</c:v>
                </c:pt>
                <c:pt idx="86">
                  <c:v>18.553</c:v>
                </c:pt>
                <c:pt idx="87">
                  <c:v>18.572</c:v>
                </c:pt>
                <c:pt idx="88">
                  <c:v>18.611</c:v>
                </c:pt>
                <c:pt idx="89">
                  <c:v>18.6568</c:v>
                </c:pt>
                <c:pt idx="90">
                  <c:v>18.7343</c:v>
                </c:pt>
                <c:pt idx="91">
                  <c:v>18.7833</c:v>
                </c:pt>
                <c:pt idx="92">
                  <c:v>18.7881</c:v>
                </c:pt>
                <c:pt idx="93">
                  <c:v>18.8043</c:v>
                </c:pt>
                <c:pt idx="94">
                  <c:v>18.8363</c:v>
                </c:pt>
                <c:pt idx="95">
                  <c:v>18.8489</c:v>
                </c:pt>
                <c:pt idx="96">
                  <c:v>18.9714</c:v>
                </c:pt>
                <c:pt idx="97">
                  <c:v>19.0138</c:v>
                </c:pt>
                <c:pt idx="98">
                  <c:v>19.0227</c:v>
                </c:pt>
                <c:pt idx="99">
                  <c:v>19.1534</c:v>
                </c:pt>
                <c:pt idx="100">
                  <c:v>19.1943</c:v>
                </c:pt>
                <c:pt idx="101">
                  <c:v>19.2043</c:v>
                </c:pt>
                <c:pt idx="102">
                  <c:v>19.2584</c:v>
                </c:pt>
                <c:pt idx="103">
                  <c:v>19.259</c:v>
                </c:pt>
                <c:pt idx="104">
                  <c:v>19.2964</c:v>
                </c:pt>
                <c:pt idx="105">
                  <c:v>19.3211</c:v>
                </c:pt>
                <c:pt idx="106">
                  <c:v>19.3465</c:v>
                </c:pt>
                <c:pt idx="107">
                  <c:v>19.3522</c:v>
                </c:pt>
                <c:pt idx="108">
                  <c:v>19.452</c:v>
                </c:pt>
                <c:pt idx="109">
                  <c:v>19.5768</c:v>
                </c:pt>
                <c:pt idx="110">
                  <c:v>19.7325</c:v>
                </c:pt>
                <c:pt idx="111">
                  <c:v>19.7546</c:v>
                </c:pt>
                <c:pt idx="112">
                  <c:v>19.7682</c:v>
                </c:pt>
                <c:pt idx="113">
                  <c:v>19.7912</c:v>
                </c:pt>
                <c:pt idx="114">
                  <c:v>19.8038</c:v>
                </c:pt>
                <c:pt idx="115">
                  <c:v>19.838</c:v>
                </c:pt>
                <c:pt idx="116">
                  <c:v>19.8613</c:v>
                </c:pt>
                <c:pt idx="117">
                  <c:v>19.881</c:v>
                </c:pt>
                <c:pt idx="118">
                  <c:v>19.985</c:v>
                </c:pt>
                <c:pt idx="119">
                  <c:v>20.1093</c:v>
                </c:pt>
                <c:pt idx="120">
                  <c:v>20.2859</c:v>
                </c:pt>
                <c:pt idx="121">
                  <c:v>20.2995</c:v>
                </c:pt>
                <c:pt idx="122">
                  <c:v>20.3324</c:v>
                </c:pt>
                <c:pt idx="123">
                  <c:v>20.5252</c:v>
                </c:pt>
                <c:pt idx="124">
                  <c:v>20.627</c:v>
                </c:pt>
                <c:pt idx="125">
                  <c:v>20.8962</c:v>
                </c:pt>
                <c:pt idx="126">
                  <c:v>20.9936</c:v>
                </c:pt>
                <c:pt idx="127">
                  <c:v>21.0586</c:v>
                </c:pt>
                <c:pt idx="128">
                  <c:v>21.1038</c:v>
                </c:pt>
                <c:pt idx="129">
                  <c:v>21.1884</c:v>
                </c:pt>
                <c:pt idx="130">
                  <c:v>22.1861</c:v>
                </c:pt>
                <c:pt idx="131">
                  <c:v>23.0455</c:v>
                </c:pt>
                <c:pt idx="132">
                  <c:v>23.1117</c:v>
                </c:pt>
                <c:pt idx="133">
                  <c:v>23.4595</c:v>
                </c:pt>
                <c:pt idx="134">
                  <c:v>23.5836</c:v>
                </c:pt>
                <c:pt idx="135">
                  <c:v>24.0838</c:v>
                </c:pt>
                <c:pt idx="136">
                  <c:v>24.2959</c:v>
                </c:pt>
                <c:pt idx="137">
                  <c:v>27.3539</c:v>
                </c:pt>
                <c:pt idx="138">
                  <c:v>27.91</c:v>
                </c:pt>
                <c:pt idx="139">
                  <c:v>32.9273</c:v>
                </c:pt>
                <c:pt idx="140">
                  <c:v>35.077</c:v>
                </c:pt>
                <c:pt idx="141">
                  <c:v>36.0015</c:v>
                </c:pt>
              </c:numCache>
            </c:numRef>
          </c:yVal>
          <c:smooth val="0"/>
        </c:ser>
        <c:axId val="37377758"/>
        <c:axId val="54518700"/>
      </c:scatterChart>
      <c:valAx>
        <c:axId val="37377758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Sample Percentile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4518700"/>
        <c:crossesAt val="0"/>
        <c:crossBetween val="midCat"/>
      </c:valAx>
      <c:valAx>
        <c:axId val="54518700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Prompt
Brent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377758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Prompt
Brent  Residual Plot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catterChart>
        <c:scatterStyle val="lineMarker"/>
        <c:varyColors val="0"/>
        <c:ser>
          <c:idx val="0"/>
          <c:order val="0"/>
          <c:spPr>
            <a:solidFill>
              <a:srgbClr val="000080"/>
            </a:solidFill>
            <a:ln w="0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noFill/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[1]JCC_BRENT!$B$5:$B$146</c:f>
              <c:numCache>
                <c:formatCode>General</c:formatCode>
                <c:ptCount val="142"/>
                <c:pt idx="0">
                  <c:v>18.22</c:v>
                </c:pt>
                <c:pt idx="1">
                  <c:v>18.2</c:v>
                </c:pt>
                <c:pt idx="2">
                  <c:v>18.38</c:v>
                </c:pt>
                <c:pt idx="3">
                  <c:v>18.38</c:v>
                </c:pt>
                <c:pt idx="4">
                  <c:v>18.4</c:v>
                </c:pt>
                <c:pt idx="5">
                  <c:v>18.41</c:v>
                </c:pt>
                <c:pt idx="6">
                  <c:v>18.2</c:v>
                </c:pt>
                <c:pt idx="7">
                  <c:v>17.8</c:v>
                </c:pt>
                <c:pt idx="8">
                  <c:v>17.54</c:v>
                </c:pt>
                <c:pt idx="9">
                  <c:v>16.82</c:v>
                </c:pt>
                <c:pt idx="10">
                  <c:v>16.72</c:v>
                </c:pt>
                <c:pt idx="11">
                  <c:v>16.33</c:v>
                </c:pt>
                <c:pt idx="12">
                  <c:v>15.95</c:v>
                </c:pt>
                <c:pt idx="13">
                  <c:v>15.17</c:v>
                </c:pt>
                <c:pt idx="14">
                  <c:v>14.76</c:v>
                </c:pt>
                <c:pt idx="15">
                  <c:v>14.06</c:v>
                </c:pt>
                <c:pt idx="16">
                  <c:v>12.59</c:v>
                </c:pt>
                <c:pt idx="17">
                  <c:v>12.08</c:v>
                </c:pt>
                <c:pt idx="18">
                  <c:v>13.28</c:v>
                </c:pt>
                <c:pt idx="19">
                  <c:v>15.02</c:v>
                </c:pt>
                <c:pt idx="20">
                  <c:v>16.22</c:v>
                </c:pt>
                <c:pt idx="21">
                  <c:v>16.89</c:v>
                </c:pt>
                <c:pt idx="22">
                  <c:v>18.02</c:v>
                </c:pt>
                <c:pt idx="23">
                  <c:v>18</c:v>
                </c:pt>
                <c:pt idx="24">
                  <c:v>17.49</c:v>
                </c:pt>
                <c:pt idx="25">
                  <c:v>17.18</c:v>
                </c:pt>
                <c:pt idx="26">
                  <c:v>16.82</c:v>
                </c:pt>
                <c:pt idx="27">
                  <c:v>16.93</c:v>
                </c:pt>
                <c:pt idx="28">
                  <c:v>17.41</c:v>
                </c:pt>
                <c:pt idx="29">
                  <c:v>17.55</c:v>
                </c:pt>
                <c:pt idx="30">
                  <c:v>18.5</c:v>
                </c:pt>
                <c:pt idx="31">
                  <c:v>18.35</c:v>
                </c:pt>
                <c:pt idx="32">
                  <c:v>19.16</c:v>
                </c:pt>
                <c:pt idx="33">
                  <c:v>18.27</c:v>
                </c:pt>
                <c:pt idx="34">
                  <c:v>16.79</c:v>
                </c:pt>
                <c:pt idx="35">
                  <c:v>16.19</c:v>
                </c:pt>
                <c:pt idx="36">
                  <c:v>15.42</c:v>
                </c:pt>
                <c:pt idx="37">
                  <c:v>16.39</c:v>
                </c:pt>
                <c:pt idx="38">
                  <c:v>22.44</c:v>
                </c:pt>
                <c:pt idx="39">
                  <c:v>30.34</c:v>
                </c:pt>
                <c:pt idx="40">
                  <c:v>34.16</c:v>
                </c:pt>
                <c:pt idx="41">
                  <c:v>32.77</c:v>
                </c:pt>
                <c:pt idx="42">
                  <c:v>28.6</c:v>
                </c:pt>
                <c:pt idx="43">
                  <c:v>24.72</c:v>
                </c:pt>
                <c:pt idx="44">
                  <c:v>19.12</c:v>
                </c:pt>
                <c:pt idx="45">
                  <c:v>17.49</c:v>
                </c:pt>
                <c:pt idx="46">
                  <c:v>17.47</c:v>
                </c:pt>
                <c:pt idx="47">
                  <c:v>17.97</c:v>
                </c:pt>
                <c:pt idx="48">
                  <c:v>18.03</c:v>
                </c:pt>
                <c:pt idx="49">
                  <c:v>18.53</c:v>
                </c:pt>
                <c:pt idx="50">
                  <c:v>19</c:v>
                </c:pt>
                <c:pt idx="51">
                  <c:v>19.73</c:v>
                </c:pt>
                <c:pt idx="52">
                  <c:v>20.85</c:v>
                </c:pt>
                <c:pt idx="53">
                  <c:v>21.23</c:v>
                </c:pt>
                <c:pt idx="54">
                  <c:v>19.02</c:v>
                </c:pt>
                <c:pt idx="55">
                  <c:v>18.04</c:v>
                </c:pt>
                <c:pt idx="56">
                  <c:v>17.71</c:v>
                </c:pt>
                <c:pt idx="57">
                  <c:v>17.95</c:v>
                </c:pt>
                <c:pt idx="58">
                  <c:v>18.41</c:v>
                </c:pt>
                <c:pt idx="59">
                  <c:v>19.25</c:v>
                </c:pt>
                <c:pt idx="60">
                  <c:v>20.59</c:v>
                </c:pt>
                <c:pt idx="61">
                  <c:v>20.88</c:v>
                </c:pt>
                <c:pt idx="62">
                  <c:v>20.34</c:v>
                </c:pt>
                <c:pt idx="63">
                  <c:v>20.24</c:v>
                </c:pt>
                <c:pt idx="64">
                  <c:v>20.29</c:v>
                </c:pt>
                <c:pt idx="65">
                  <c:v>19.5</c:v>
                </c:pt>
                <c:pt idx="66">
                  <c:v>18.61</c:v>
                </c:pt>
                <c:pt idx="67">
                  <c:v>17.76</c:v>
                </c:pt>
                <c:pt idx="68">
                  <c:v>18.02</c:v>
                </c:pt>
                <c:pt idx="69">
                  <c:v>18.48</c:v>
                </c:pt>
                <c:pt idx="70">
                  <c:v>18.89</c:v>
                </c:pt>
                <c:pt idx="71">
                  <c:v>18.69</c:v>
                </c:pt>
                <c:pt idx="72">
                  <c:v>18.16</c:v>
                </c:pt>
                <c:pt idx="73">
                  <c:v>17.1</c:v>
                </c:pt>
                <c:pt idx="74">
                  <c:v>16.82</c:v>
                </c:pt>
                <c:pt idx="75">
                  <c:v>16.56</c:v>
                </c:pt>
                <c:pt idx="76">
                  <c:v>16.75</c:v>
                </c:pt>
                <c:pt idx="77">
                  <c:v>16.22</c:v>
                </c:pt>
                <c:pt idx="78">
                  <c:v>14.57</c:v>
                </c:pt>
                <c:pt idx="79">
                  <c:v>14.83</c:v>
                </c:pt>
                <c:pt idx="80">
                  <c:v>14.89</c:v>
                </c:pt>
                <c:pt idx="81">
                  <c:v>14.57</c:v>
                </c:pt>
                <c:pt idx="82">
                  <c:v>15.39</c:v>
                </c:pt>
                <c:pt idx="83">
                  <c:v>16.32</c:v>
                </c:pt>
                <c:pt idx="84">
                  <c:v>17.15</c:v>
                </c:pt>
                <c:pt idx="85">
                  <c:v>18.27</c:v>
                </c:pt>
                <c:pt idx="86">
                  <c:v>18.29</c:v>
                </c:pt>
                <c:pt idx="87">
                  <c:v>17.63</c:v>
                </c:pt>
                <c:pt idx="88">
                  <c:v>17.35</c:v>
                </c:pt>
                <c:pt idx="89">
                  <c:v>17.83</c:v>
                </c:pt>
                <c:pt idx="90">
                  <c:v>17.65</c:v>
                </c:pt>
                <c:pt idx="91">
                  <c:v>17.99</c:v>
                </c:pt>
                <c:pt idx="92">
                  <c:v>18.56</c:v>
                </c:pt>
                <c:pt idx="93">
                  <c:v>18.71</c:v>
                </c:pt>
                <c:pt idx="94">
                  <c:v>19.33</c:v>
                </c:pt>
                <c:pt idx="95">
                  <c:v>19.49</c:v>
                </c:pt>
                <c:pt idx="96">
                  <c:v>18.45</c:v>
                </c:pt>
                <c:pt idx="97">
                  <c:v>17.38</c:v>
                </c:pt>
                <c:pt idx="98">
                  <c:v>17.21</c:v>
                </c:pt>
                <c:pt idx="99">
                  <c:v>17.41</c:v>
                </c:pt>
                <c:pt idx="100">
                  <c:v>17.1</c:v>
                </c:pt>
                <c:pt idx="101">
                  <c:v>17.55</c:v>
                </c:pt>
                <c:pt idx="102">
                  <c:v>18.87</c:v>
                </c:pt>
                <c:pt idx="103">
                  <c:v>19.11</c:v>
                </c:pt>
                <c:pt idx="104">
                  <c:v>18.72</c:v>
                </c:pt>
                <c:pt idx="105">
                  <c:v>19.31</c:v>
                </c:pt>
                <c:pt idx="106">
                  <c:v>19.87</c:v>
                </c:pt>
                <c:pt idx="107">
                  <c:v>19.65</c:v>
                </c:pt>
                <c:pt idx="108">
                  <c:v>19.56</c:v>
                </c:pt>
                <c:pt idx="109">
                  <c:v>20.05</c:v>
                </c:pt>
                <c:pt idx="110">
                  <c:v>20.74</c:v>
                </c:pt>
                <c:pt idx="111">
                  <c:v>21.9</c:v>
                </c:pt>
                <c:pt idx="112">
                  <c:v>23.37</c:v>
                </c:pt>
                <c:pt idx="113">
                  <c:v>23.47</c:v>
                </c:pt>
                <c:pt idx="114">
                  <c:v>24.05</c:v>
                </c:pt>
                <c:pt idx="115">
                  <c:v>24.12</c:v>
                </c:pt>
                <c:pt idx="116">
                  <c:v>22.2</c:v>
                </c:pt>
                <c:pt idx="117">
                  <c:v>20.69</c:v>
                </c:pt>
                <c:pt idx="118">
                  <c:v>19.5004911009612</c:v>
                </c:pt>
                <c:pt idx="119">
                  <c:v>20.0531725874667</c:v>
                </c:pt>
                <c:pt idx="120">
                  <c:v>19.3590666838677</c:v>
                </c:pt>
                <c:pt idx="121">
                  <c:v>18.7948968208924</c:v>
                </c:pt>
                <c:pt idx="122">
                  <c:v>19.18</c:v>
                </c:pt>
                <c:pt idx="123">
                  <c:v>19.48</c:v>
                </c:pt>
                <c:pt idx="124">
                  <c:v>20.18</c:v>
                </c:pt>
                <c:pt idx="125">
                  <c:v>20.46</c:v>
                </c:pt>
                <c:pt idx="126">
                  <c:v>18.31</c:v>
                </c:pt>
                <c:pt idx="127">
                  <c:v>15.5</c:v>
                </c:pt>
                <c:pt idx="128">
                  <c:v>13.86</c:v>
                </c:pt>
                <c:pt idx="129">
                  <c:v>12.74</c:v>
                </c:pt>
                <c:pt idx="130">
                  <c:v>13.23</c:v>
                </c:pt>
                <c:pt idx="131">
                  <c:v>13.55</c:v>
                </c:pt>
                <c:pt idx="132">
                  <c:v>13.08</c:v>
                </c:pt>
                <c:pt idx="133">
                  <c:v>13.11</c:v>
                </c:pt>
                <c:pt idx="134">
                  <c:v>12.75</c:v>
                </c:pt>
                <c:pt idx="135">
                  <c:v>13.85</c:v>
                </c:pt>
                <c:pt idx="136">
                  <c:v>13.74</c:v>
                </c:pt>
                <c:pt idx="137">
                  <c:v>12.87</c:v>
                </c:pt>
                <c:pt idx="138">
                  <c:v>11.35</c:v>
                </c:pt>
                <c:pt idx="139">
                  <c:v>11.48</c:v>
                </c:pt>
                <c:pt idx="140">
                  <c:v>11.23</c:v>
                </c:pt>
                <c:pt idx="141">
                  <c:v>11.79</c:v>
                </c:pt>
              </c:numCache>
            </c:numRef>
          </c:xVal>
          <c:yVal>
            <c:numRef>
              <c:f>'Marc''s 1stmOut Brt reg 2 JCC'!$C$25:$C$166</c:f>
              <c:numCache>
                <c:formatCode>General</c:formatCode>
                <c:ptCount val="142"/>
                <c:pt idx="0">
                  <c:v>-1.43719606917331</c:v>
                </c:pt>
                <c:pt idx="1">
                  <c:v>-0.598494278995588</c:v>
                </c:pt>
                <c:pt idx="2">
                  <c:v>0.182577156409216</c:v>
                </c:pt>
                <c:pt idx="3">
                  <c:v>-0.297110746458351</c:v>
                </c:pt>
                <c:pt idx="4">
                  <c:v>0.690291235713939</c:v>
                </c:pt>
                <c:pt idx="5">
                  <c:v>1.0878267424512</c:v>
                </c:pt>
                <c:pt idx="6">
                  <c:v>1.40695985571556</c:v>
                </c:pt>
                <c:pt idx="7">
                  <c:v>2.11328405226925</c:v>
                </c:pt>
                <c:pt idx="8">
                  <c:v>2.89212891359203</c:v>
                </c:pt>
                <c:pt idx="9">
                  <c:v>0.399632072754383</c:v>
                </c:pt>
                <c:pt idx="10">
                  <c:v>0.458173829537714</c:v>
                </c:pt>
                <c:pt idx="11">
                  <c:v>0.908246963293392</c:v>
                </c:pt>
                <c:pt idx="12">
                  <c:v>1.19283419000952</c:v>
                </c:pt>
                <c:pt idx="13">
                  <c:v>0.378846800899094</c:v>
                </c:pt>
                <c:pt idx="14">
                  <c:v>1.58230644196346</c:v>
                </c:pt>
                <c:pt idx="15">
                  <c:v>1.74229638391504</c:v>
                </c:pt>
                <c:pt idx="16">
                  <c:v>-0.222849340238898</c:v>
                </c:pt>
                <c:pt idx="17">
                  <c:v>-2.95788380809497</c:v>
                </c:pt>
                <c:pt idx="18">
                  <c:v>-3.48836708338503</c:v>
                </c:pt>
                <c:pt idx="19">
                  <c:v>-1.50550092971256</c:v>
                </c:pt>
                <c:pt idx="20">
                  <c:v>-2.26676154972036</c:v>
                </c:pt>
                <c:pt idx="21">
                  <c:v>-2.6626575982943</c:v>
                </c:pt>
                <c:pt idx="22">
                  <c:v>-0.130058493751761</c:v>
                </c:pt>
                <c:pt idx="23">
                  <c:v>0.651568263983958</c:v>
                </c:pt>
                <c:pt idx="24">
                  <c:v>-0.0770211831810634</c:v>
                </c:pt>
                <c:pt idx="25">
                  <c:v>0.256361083565295</c:v>
                </c:pt>
                <c:pt idx="26">
                  <c:v>-0.815392315793872</c:v>
                </c:pt>
                <c:pt idx="27">
                  <c:v>-1.91932672976424</c:v>
                </c:pt>
                <c:pt idx="28">
                  <c:v>-1.56883552733663</c:v>
                </c:pt>
                <c:pt idx="29">
                  <c:v>-2.13028371250488</c:v>
                </c:pt>
                <c:pt idx="30">
                  <c:v>-2.30226390754092</c:v>
                </c:pt>
                <c:pt idx="31">
                  <c:v>-1.34980416630883</c:v>
                </c:pt>
                <c:pt idx="32">
                  <c:v>0.903123997615467</c:v>
                </c:pt>
                <c:pt idx="33">
                  <c:v>1.76629856184514</c:v>
                </c:pt>
                <c:pt idx="34">
                  <c:v>0.226845403051396</c:v>
                </c:pt>
                <c:pt idx="35">
                  <c:v>0.667771124931958</c:v>
                </c:pt>
                <c:pt idx="36">
                  <c:v>-1.98937122377964</c:v>
                </c:pt>
                <c:pt idx="37">
                  <c:v>-10.7145960054723</c:v>
                </c:pt>
                <c:pt idx="38">
                  <c:v>-12.3173075168057</c:v>
                </c:pt>
                <c:pt idx="39">
                  <c:v>-5.33338160521942</c:v>
                </c:pt>
                <c:pt idx="40">
                  <c:v>1.53280007417631</c:v>
                </c:pt>
                <c:pt idx="41">
                  <c:v>5.11437230110763</c:v>
                </c:pt>
                <c:pt idx="42">
                  <c:v>5.35431035463398</c:v>
                </c:pt>
                <c:pt idx="43">
                  <c:v>5.63652691318637</c:v>
                </c:pt>
                <c:pt idx="44">
                  <c:v>-0.0558236601399145</c:v>
                </c:pt>
                <c:pt idx="45">
                  <c:v>-1.65500710616516</c:v>
                </c:pt>
                <c:pt idx="46">
                  <c:v>-1.61287855522569</c:v>
                </c:pt>
                <c:pt idx="47">
                  <c:v>-0.0710610359632256</c:v>
                </c:pt>
                <c:pt idx="48">
                  <c:v>-1.24471408093352</c:v>
                </c:pt>
                <c:pt idx="49">
                  <c:v>-1.05803222777658</c:v>
                </c:pt>
                <c:pt idx="50">
                  <c:v>-1.33813291455772</c:v>
                </c:pt>
                <c:pt idx="51">
                  <c:v>-2.25389543856668</c:v>
                </c:pt>
                <c:pt idx="52">
                  <c:v>-0.0614595425254372</c:v>
                </c:pt>
                <c:pt idx="53">
                  <c:v>3.10362368116775</c:v>
                </c:pt>
                <c:pt idx="54">
                  <c:v>1.02640240247379</c:v>
                </c:pt>
                <c:pt idx="55">
                  <c:v>0.115863509664486</c:v>
                </c:pt>
                <c:pt idx="56">
                  <c:v>0.20282833000465</c:v>
                </c:pt>
                <c:pt idx="57">
                  <c:v>-0.890507844543173</c:v>
                </c:pt>
                <c:pt idx="58">
                  <c:v>-1.39285630821799</c:v>
                </c:pt>
                <c:pt idx="59">
                  <c:v>-1.74528849642462</c:v>
                </c:pt>
                <c:pt idx="60">
                  <c:v>0.4429099023662</c:v>
                </c:pt>
                <c:pt idx="61">
                  <c:v>1.25669223133913</c:v>
                </c:pt>
                <c:pt idx="62">
                  <c:v>0.238986100431355</c:v>
                </c:pt>
                <c:pt idx="63">
                  <c:v>0.125510051104772</c:v>
                </c:pt>
                <c:pt idx="64">
                  <c:v>1.27063723608563</c:v>
                </c:pt>
                <c:pt idx="65">
                  <c:v>1.43069871360975</c:v>
                </c:pt>
                <c:pt idx="66">
                  <c:v>1.2574065428684</c:v>
                </c:pt>
                <c:pt idx="67">
                  <c:v>-0.540474985499948</c:v>
                </c:pt>
                <c:pt idx="68">
                  <c:v>-0.612917231754999</c:v>
                </c:pt>
                <c:pt idx="69">
                  <c:v>-0.132108626177185</c:v>
                </c:pt>
                <c:pt idx="70">
                  <c:v>0.448621028158865</c:v>
                </c:pt>
                <c:pt idx="71">
                  <c:v>1.20264604960256</c:v>
                </c:pt>
                <c:pt idx="72">
                  <c:v>1.49845042524774</c:v>
                </c:pt>
                <c:pt idx="73">
                  <c:v>0.42903700843873</c:v>
                </c:pt>
                <c:pt idx="74">
                  <c:v>0.829082056441232</c:v>
                </c:pt>
                <c:pt idx="75">
                  <c:v>0.0574876250210181</c:v>
                </c:pt>
                <c:pt idx="76">
                  <c:v>1.60292055692051</c:v>
                </c:pt>
                <c:pt idx="77">
                  <c:v>2.79101775746188</c:v>
                </c:pt>
                <c:pt idx="78">
                  <c:v>0.439272306499658</c:v>
                </c:pt>
                <c:pt idx="79">
                  <c:v>1.20432689045256</c:v>
                </c:pt>
                <c:pt idx="80">
                  <c:v>1.26898405455807</c:v>
                </c:pt>
                <c:pt idx="81">
                  <c:v>-0.489782388250664</c:v>
                </c:pt>
                <c:pt idx="82">
                  <c:v>-0.810292151110755</c:v>
                </c:pt>
                <c:pt idx="83">
                  <c:v>-0.609286966520109</c:v>
                </c:pt>
                <c:pt idx="84">
                  <c:v>-0.772055629777736</c:v>
                </c:pt>
                <c:pt idx="85">
                  <c:v>1.48290517159494</c:v>
                </c:pt>
                <c:pt idx="86">
                  <c:v>2.35903065822493</c:v>
                </c:pt>
                <c:pt idx="87">
                  <c:v>1.19219247950822</c:v>
                </c:pt>
                <c:pt idx="88">
                  <c:v>0.0511125629787514</c:v>
                </c:pt>
                <c:pt idx="89">
                  <c:v>1.94471050189812</c:v>
                </c:pt>
                <c:pt idx="90">
                  <c:v>1.1305434747648</c:v>
                </c:pt>
                <c:pt idx="91">
                  <c:v>0.832809258103847</c:v>
                </c:pt>
                <c:pt idx="92">
                  <c:v>1.50338418506328</c:v>
                </c:pt>
                <c:pt idx="93">
                  <c:v>0.0453744168883361</c:v>
                </c:pt>
                <c:pt idx="94">
                  <c:v>0.76644478683771</c:v>
                </c:pt>
                <c:pt idx="95">
                  <c:v>2.28554399686282</c:v>
                </c:pt>
                <c:pt idx="96">
                  <c:v>2.54865814902382</c:v>
                </c:pt>
                <c:pt idx="97">
                  <c:v>1.29554241993907</c:v>
                </c:pt>
                <c:pt idx="98">
                  <c:v>0.675382919272398</c:v>
                </c:pt>
                <c:pt idx="99">
                  <c:v>1.36864596006453</c:v>
                </c:pt>
                <c:pt idx="100">
                  <c:v>0.345009877343568</c:v>
                </c:pt>
                <c:pt idx="101">
                  <c:v>-0.517319514430461</c:v>
                </c:pt>
                <c:pt idx="102">
                  <c:v>0.982229025126664</c:v>
                </c:pt>
                <c:pt idx="103">
                  <c:v>1.40425477963352</c:v>
                </c:pt>
                <c:pt idx="104">
                  <c:v>-0.890822605314185</c:v>
                </c:pt>
                <c:pt idx="105">
                  <c:v>-1.55667149623415</c:v>
                </c:pt>
                <c:pt idx="106">
                  <c:v>0.749467777538271</c:v>
                </c:pt>
                <c:pt idx="107">
                  <c:v>1.27917210992745</c:v>
                </c:pt>
                <c:pt idx="108">
                  <c:v>-0.0145561784499968</c:v>
                </c:pt>
                <c:pt idx="109">
                  <c:v>-0.389005107311107</c:v>
                </c:pt>
                <c:pt idx="110">
                  <c:v>-2.09546284968916</c:v>
                </c:pt>
                <c:pt idx="111">
                  <c:v>-2.17446667895089</c:v>
                </c:pt>
                <c:pt idx="112">
                  <c:v>0.468940498441743</c:v>
                </c:pt>
                <c:pt idx="113">
                  <c:v>-0.394299762614988</c:v>
                </c:pt>
                <c:pt idx="114">
                  <c:v>0.681341404528904</c:v>
                </c:pt>
                <c:pt idx="115">
                  <c:v>3.41424838690094</c:v>
                </c:pt>
                <c:pt idx="116">
                  <c:v>2.80162334877548</c:v>
                </c:pt>
                <c:pt idx="117">
                  <c:v>3.06620105017091</c:v>
                </c:pt>
                <c:pt idx="118">
                  <c:v>0.471219477247857</c:v>
                </c:pt>
                <c:pt idx="119">
                  <c:v>2.37745121229107</c:v>
                </c:pt>
                <c:pt idx="120">
                  <c:v>0.975159098860495</c:v>
                </c:pt>
                <c:pt idx="121">
                  <c:v>0.17803194201171</c:v>
                </c:pt>
                <c:pt idx="122">
                  <c:v>0.777265581374802</c:v>
                </c:pt>
                <c:pt idx="123">
                  <c:v>-0.446023435519045</c:v>
                </c:pt>
                <c:pt idx="124">
                  <c:v>1.00982438994549</c:v>
                </c:pt>
                <c:pt idx="125">
                  <c:v>3.18410111771233</c:v>
                </c:pt>
                <c:pt idx="126">
                  <c:v>2.97435495494634</c:v>
                </c:pt>
                <c:pt idx="127">
                  <c:v>1.25819398815334</c:v>
                </c:pt>
                <c:pt idx="128">
                  <c:v>0.524656482562033</c:v>
                </c:pt>
                <c:pt idx="129">
                  <c:v>-0.928083029486981</c:v>
                </c:pt>
                <c:pt idx="130">
                  <c:v>-1.20027252522285</c:v>
                </c:pt>
                <c:pt idx="131">
                  <c:v>0.666698666590509</c:v>
                </c:pt>
                <c:pt idx="132">
                  <c:v>0.638732902222035</c:v>
                </c:pt>
                <c:pt idx="133">
                  <c:v>1.01831747592928</c:v>
                </c:pt>
                <c:pt idx="134">
                  <c:v>-0.748839704120776</c:v>
                </c:pt>
                <c:pt idx="135">
                  <c:v>1.04686134236408</c:v>
                </c:pt>
                <c:pt idx="136">
                  <c:v>2.36561983677587</c:v>
                </c:pt>
                <c:pt idx="137">
                  <c:v>2.76633201739427</c:v>
                </c:pt>
                <c:pt idx="138">
                  <c:v>0.226512166885486</c:v>
                </c:pt>
                <c:pt idx="139">
                  <c:v>1.14357290071674</c:v>
                </c:pt>
                <c:pt idx="140">
                  <c:v>-1.52468433321901</c:v>
                </c:pt>
                <c:pt idx="141">
                  <c:v>-3.63908559295784</c:v>
                </c:pt>
              </c:numCache>
            </c:numRef>
          </c:yVal>
          <c:smooth val="0"/>
        </c:ser>
        <c:axId val="46677663"/>
        <c:axId val="99101086"/>
      </c:scatterChart>
      <c:valAx>
        <c:axId val="46677663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Prompt
Brent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9101086"/>
        <c:crossesAt val="0"/>
        <c:crossBetween val="midCat"/>
      </c:valAx>
      <c:valAx>
        <c:axId val="99101086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Residuals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6677663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0" sz="1000" strike="noStrike" u="none">
                <a:solidFill>
                  <a:srgbClr val="000000"/>
                </a:solidFill>
                <a:uFillTx/>
                <a:latin typeface="Arial"/>
              </a:rPr>
              <a:t>Prompt
Brent Line Fit  Plot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54382011923203"/>
          <c:y val="0.10560703762224"/>
          <c:w val="0.94456179880768"/>
          <c:h val="0.837383097749498"/>
        </c:manualLayout>
      </c:layout>
      <c:scatterChart>
        <c:scatterStyle val="lineMarker"/>
        <c:varyColors val="0"/>
        <c:ser>
          <c:idx val="0"/>
          <c:order val="0"/>
          <c:tx>
            <c:strRef>
              <c:f>"JCC Imports"</c:f>
              <c:strCache>
                <c:ptCount val="1"/>
                <c:pt idx="0">
                  <c:v>JCC Imports</c:v>
                </c:pt>
              </c:strCache>
            </c:strRef>
          </c:tx>
          <c:spPr>
            <a:solidFill>
              <a:srgbClr val="000080"/>
            </a:solidFill>
            <a:ln w="0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noFill/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[1]JCC_BRENT!$B$5:$B$146</c:f>
              <c:numCache>
                <c:formatCode>General</c:formatCode>
                <c:ptCount val="142"/>
                <c:pt idx="0">
                  <c:v>18.22</c:v>
                </c:pt>
                <c:pt idx="1">
                  <c:v>18.2</c:v>
                </c:pt>
                <c:pt idx="2">
                  <c:v>18.38</c:v>
                </c:pt>
                <c:pt idx="3">
                  <c:v>18.38</c:v>
                </c:pt>
                <c:pt idx="4">
                  <c:v>18.4</c:v>
                </c:pt>
                <c:pt idx="5">
                  <c:v>18.41</c:v>
                </c:pt>
                <c:pt idx="6">
                  <c:v>18.2</c:v>
                </c:pt>
                <c:pt idx="7">
                  <c:v>17.8</c:v>
                </c:pt>
                <c:pt idx="8">
                  <c:v>17.54</c:v>
                </c:pt>
                <c:pt idx="9">
                  <c:v>16.82</c:v>
                </c:pt>
                <c:pt idx="10">
                  <c:v>16.72</c:v>
                </c:pt>
                <c:pt idx="11">
                  <c:v>16.33</c:v>
                </c:pt>
                <c:pt idx="12">
                  <c:v>15.95</c:v>
                </c:pt>
                <c:pt idx="13">
                  <c:v>15.17</c:v>
                </c:pt>
                <c:pt idx="14">
                  <c:v>14.76</c:v>
                </c:pt>
                <c:pt idx="15">
                  <c:v>14.06</c:v>
                </c:pt>
                <c:pt idx="16">
                  <c:v>12.59</c:v>
                </c:pt>
                <c:pt idx="17">
                  <c:v>12.08</c:v>
                </c:pt>
                <c:pt idx="18">
                  <c:v>13.28</c:v>
                </c:pt>
                <c:pt idx="19">
                  <c:v>15.02</c:v>
                </c:pt>
                <c:pt idx="20">
                  <c:v>16.22</c:v>
                </c:pt>
                <c:pt idx="21">
                  <c:v>16.89</c:v>
                </c:pt>
                <c:pt idx="22">
                  <c:v>18.02</c:v>
                </c:pt>
                <c:pt idx="23">
                  <c:v>18</c:v>
                </c:pt>
                <c:pt idx="24">
                  <c:v>17.49</c:v>
                </c:pt>
                <c:pt idx="25">
                  <c:v>17.18</c:v>
                </c:pt>
                <c:pt idx="26">
                  <c:v>16.82</c:v>
                </c:pt>
                <c:pt idx="27">
                  <c:v>16.93</c:v>
                </c:pt>
                <c:pt idx="28">
                  <c:v>17.41</c:v>
                </c:pt>
                <c:pt idx="29">
                  <c:v>17.55</c:v>
                </c:pt>
                <c:pt idx="30">
                  <c:v>18.5</c:v>
                </c:pt>
                <c:pt idx="31">
                  <c:v>18.35</c:v>
                </c:pt>
                <c:pt idx="32">
                  <c:v>19.16</c:v>
                </c:pt>
                <c:pt idx="33">
                  <c:v>18.27</c:v>
                </c:pt>
                <c:pt idx="34">
                  <c:v>16.79</c:v>
                </c:pt>
                <c:pt idx="35">
                  <c:v>16.19</c:v>
                </c:pt>
                <c:pt idx="36">
                  <c:v>15.42</c:v>
                </c:pt>
                <c:pt idx="37">
                  <c:v>16.39</c:v>
                </c:pt>
                <c:pt idx="38">
                  <c:v>22.44</c:v>
                </c:pt>
                <c:pt idx="39">
                  <c:v>30.34</c:v>
                </c:pt>
                <c:pt idx="40">
                  <c:v>34.16</c:v>
                </c:pt>
                <c:pt idx="41">
                  <c:v>32.77</c:v>
                </c:pt>
                <c:pt idx="42">
                  <c:v>28.6</c:v>
                </c:pt>
                <c:pt idx="43">
                  <c:v>24.72</c:v>
                </c:pt>
                <c:pt idx="44">
                  <c:v>19.12</c:v>
                </c:pt>
                <c:pt idx="45">
                  <c:v>17.49</c:v>
                </c:pt>
                <c:pt idx="46">
                  <c:v>17.47</c:v>
                </c:pt>
                <c:pt idx="47">
                  <c:v>17.97</c:v>
                </c:pt>
                <c:pt idx="48">
                  <c:v>18.03</c:v>
                </c:pt>
                <c:pt idx="49">
                  <c:v>18.53</c:v>
                </c:pt>
                <c:pt idx="50">
                  <c:v>19</c:v>
                </c:pt>
                <c:pt idx="51">
                  <c:v>19.73</c:v>
                </c:pt>
                <c:pt idx="52">
                  <c:v>20.85</c:v>
                </c:pt>
                <c:pt idx="53">
                  <c:v>21.23</c:v>
                </c:pt>
                <c:pt idx="54">
                  <c:v>19.02</c:v>
                </c:pt>
                <c:pt idx="55">
                  <c:v>18.04</c:v>
                </c:pt>
                <c:pt idx="56">
                  <c:v>17.71</c:v>
                </c:pt>
                <c:pt idx="57">
                  <c:v>17.95</c:v>
                </c:pt>
                <c:pt idx="58">
                  <c:v>18.41</c:v>
                </c:pt>
                <c:pt idx="59">
                  <c:v>19.25</c:v>
                </c:pt>
                <c:pt idx="60">
                  <c:v>20.59</c:v>
                </c:pt>
                <c:pt idx="61">
                  <c:v>20.88</c:v>
                </c:pt>
                <c:pt idx="62">
                  <c:v>20.34</c:v>
                </c:pt>
                <c:pt idx="63">
                  <c:v>20.24</c:v>
                </c:pt>
                <c:pt idx="64">
                  <c:v>20.29</c:v>
                </c:pt>
                <c:pt idx="65">
                  <c:v>19.5</c:v>
                </c:pt>
                <c:pt idx="66">
                  <c:v>18.61</c:v>
                </c:pt>
                <c:pt idx="67">
                  <c:v>17.76</c:v>
                </c:pt>
                <c:pt idx="68">
                  <c:v>18.02</c:v>
                </c:pt>
                <c:pt idx="69">
                  <c:v>18.48</c:v>
                </c:pt>
                <c:pt idx="70">
                  <c:v>18.89</c:v>
                </c:pt>
                <c:pt idx="71">
                  <c:v>18.69</c:v>
                </c:pt>
                <c:pt idx="72">
                  <c:v>18.16</c:v>
                </c:pt>
                <c:pt idx="73">
                  <c:v>17.1</c:v>
                </c:pt>
                <c:pt idx="74">
                  <c:v>16.82</c:v>
                </c:pt>
                <c:pt idx="75">
                  <c:v>16.56</c:v>
                </c:pt>
                <c:pt idx="76">
                  <c:v>16.75</c:v>
                </c:pt>
                <c:pt idx="77">
                  <c:v>16.22</c:v>
                </c:pt>
                <c:pt idx="78">
                  <c:v>14.57</c:v>
                </c:pt>
                <c:pt idx="79">
                  <c:v>14.83</c:v>
                </c:pt>
                <c:pt idx="80">
                  <c:v>14.89</c:v>
                </c:pt>
                <c:pt idx="81">
                  <c:v>14.57</c:v>
                </c:pt>
                <c:pt idx="82">
                  <c:v>15.39</c:v>
                </c:pt>
                <c:pt idx="83">
                  <c:v>16.32</c:v>
                </c:pt>
                <c:pt idx="84">
                  <c:v>17.15</c:v>
                </c:pt>
                <c:pt idx="85">
                  <c:v>18.27</c:v>
                </c:pt>
                <c:pt idx="86">
                  <c:v>18.29</c:v>
                </c:pt>
                <c:pt idx="87">
                  <c:v>17.63</c:v>
                </c:pt>
                <c:pt idx="88">
                  <c:v>17.35</c:v>
                </c:pt>
                <c:pt idx="89">
                  <c:v>17.83</c:v>
                </c:pt>
                <c:pt idx="90">
                  <c:v>17.65</c:v>
                </c:pt>
                <c:pt idx="91">
                  <c:v>17.99</c:v>
                </c:pt>
                <c:pt idx="92">
                  <c:v>18.56</c:v>
                </c:pt>
                <c:pt idx="93">
                  <c:v>18.71</c:v>
                </c:pt>
                <c:pt idx="94">
                  <c:v>19.33</c:v>
                </c:pt>
                <c:pt idx="95">
                  <c:v>19.49</c:v>
                </c:pt>
                <c:pt idx="96">
                  <c:v>18.45</c:v>
                </c:pt>
                <c:pt idx="97">
                  <c:v>17.38</c:v>
                </c:pt>
                <c:pt idx="98">
                  <c:v>17.21</c:v>
                </c:pt>
                <c:pt idx="99">
                  <c:v>17.41</c:v>
                </c:pt>
                <c:pt idx="100">
                  <c:v>17.1</c:v>
                </c:pt>
                <c:pt idx="101">
                  <c:v>17.55</c:v>
                </c:pt>
                <c:pt idx="102">
                  <c:v>18.87</c:v>
                </c:pt>
                <c:pt idx="103">
                  <c:v>19.11</c:v>
                </c:pt>
                <c:pt idx="104">
                  <c:v>18.72</c:v>
                </c:pt>
                <c:pt idx="105">
                  <c:v>19.31</c:v>
                </c:pt>
                <c:pt idx="106">
                  <c:v>19.87</c:v>
                </c:pt>
                <c:pt idx="107">
                  <c:v>19.65</c:v>
                </c:pt>
                <c:pt idx="108">
                  <c:v>19.56</c:v>
                </c:pt>
                <c:pt idx="109">
                  <c:v>20.05</c:v>
                </c:pt>
                <c:pt idx="110">
                  <c:v>20.74</c:v>
                </c:pt>
                <c:pt idx="111">
                  <c:v>21.9</c:v>
                </c:pt>
                <c:pt idx="112">
                  <c:v>23.37</c:v>
                </c:pt>
                <c:pt idx="113">
                  <c:v>23.47</c:v>
                </c:pt>
                <c:pt idx="114">
                  <c:v>24.05</c:v>
                </c:pt>
                <c:pt idx="115">
                  <c:v>24.12</c:v>
                </c:pt>
                <c:pt idx="116">
                  <c:v>22.2</c:v>
                </c:pt>
                <c:pt idx="117">
                  <c:v>20.69</c:v>
                </c:pt>
                <c:pt idx="118">
                  <c:v>19.5004911009612</c:v>
                </c:pt>
                <c:pt idx="119">
                  <c:v>20.0531725874667</c:v>
                </c:pt>
                <c:pt idx="120">
                  <c:v>19.3590666838677</c:v>
                </c:pt>
                <c:pt idx="121">
                  <c:v>18.7948968208924</c:v>
                </c:pt>
                <c:pt idx="122">
                  <c:v>19.18</c:v>
                </c:pt>
                <c:pt idx="123">
                  <c:v>19.48</c:v>
                </c:pt>
                <c:pt idx="124">
                  <c:v>20.18</c:v>
                </c:pt>
                <c:pt idx="125">
                  <c:v>20.46</c:v>
                </c:pt>
                <c:pt idx="126">
                  <c:v>18.31</c:v>
                </c:pt>
                <c:pt idx="127">
                  <c:v>15.5</c:v>
                </c:pt>
                <c:pt idx="128">
                  <c:v>13.86</c:v>
                </c:pt>
                <c:pt idx="129">
                  <c:v>12.74</c:v>
                </c:pt>
                <c:pt idx="130">
                  <c:v>13.23</c:v>
                </c:pt>
                <c:pt idx="131">
                  <c:v>13.55</c:v>
                </c:pt>
                <c:pt idx="132">
                  <c:v>13.08</c:v>
                </c:pt>
                <c:pt idx="133">
                  <c:v>13.11</c:v>
                </c:pt>
                <c:pt idx="134">
                  <c:v>12.75</c:v>
                </c:pt>
                <c:pt idx="135">
                  <c:v>13.85</c:v>
                </c:pt>
                <c:pt idx="136">
                  <c:v>13.74</c:v>
                </c:pt>
                <c:pt idx="137">
                  <c:v>12.87</c:v>
                </c:pt>
                <c:pt idx="138">
                  <c:v>11.35</c:v>
                </c:pt>
                <c:pt idx="139">
                  <c:v>11.48</c:v>
                </c:pt>
                <c:pt idx="140">
                  <c:v>11.23</c:v>
                </c:pt>
                <c:pt idx="141">
                  <c:v>11.79</c:v>
                </c:pt>
              </c:numCache>
            </c:numRef>
          </c:xVal>
          <c:yVal>
            <c:numRef>
              <c:f>[1]JCC_BRENT!$C$5:$C$146</c:f>
              <c:numCache>
                <c:formatCode>General</c:formatCode>
                <c:ptCount val="142"/>
                <c:pt idx="0">
                  <c:v>19.838</c:v>
                </c:pt>
                <c:pt idx="1">
                  <c:v>18.9714</c:v>
                </c:pt>
                <c:pt idx="2">
                  <c:v>18.3648</c:v>
                </c:pt>
                <c:pt idx="3">
                  <c:v>18.8489</c:v>
                </c:pt>
                <c:pt idx="4">
                  <c:v>17.8726</c:v>
                </c:pt>
                <c:pt idx="5">
                  <c:v>17.4815</c:v>
                </c:pt>
                <c:pt idx="6">
                  <c:v>16.9475</c:v>
                </c:pt>
                <c:pt idx="7">
                  <c:v>15.831</c:v>
                </c:pt>
                <c:pt idx="8">
                  <c:v>14.7826</c:v>
                </c:pt>
                <c:pt idx="9">
                  <c:v>16.5714</c:v>
                </c:pt>
                <c:pt idx="10">
                  <c:v>16.4114</c:v>
                </c:pt>
                <c:pt idx="11">
                  <c:v>15.5636</c:v>
                </c:pt>
                <c:pt idx="12">
                  <c:v>14.8929</c:v>
                </c:pt>
                <c:pt idx="13">
                  <c:v>14.9272</c:v>
                </c:pt>
                <c:pt idx="14">
                  <c:v>13.2989</c:v>
                </c:pt>
                <c:pt idx="15">
                  <c:v>12.431</c:v>
                </c:pt>
                <c:pt idx="16">
                  <c:v>12.9307</c:v>
                </c:pt>
                <c:pt idx="17">
                  <c:v>15.1762</c:v>
                </c:pt>
                <c:pt idx="18">
                  <c:v>16.9226</c:v>
                </c:pt>
                <c:pt idx="19">
                  <c:v>16.6775</c:v>
                </c:pt>
                <c:pt idx="20">
                  <c:v>18.6568</c:v>
                </c:pt>
                <c:pt idx="21">
                  <c:v>19.7325</c:v>
                </c:pt>
                <c:pt idx="22">
                  <c:v>18.317</c:v>
                </c:pt>
                <c:pt idx="23">
                  <c:v>17.508</c:v>
                </c:pt>
                <c:pt idx="24">
                  <c:v>17.7286</c:v>
                </c:pt>
                <c:pt idx="25">
                  <c:v>17.0793</c:v>
                </c:pt>
                <c:pt idx="26">
                  <c:v>17.7976</c:v>
                </c:pt>
                <c:pt idx="27">
                  <c:v>19.0227</c:v>
                </c:pt>
                <c:pt idx="28">
                  <c:v>19.1534</c:v>
                </c:pt>
                <c:pt idx="29">
                  <c:v>19.8613</c:v>
                </c:pt>
                <c:pt idx="30">
                  <c:v>20.9936</c:v>
                </c:pt>
                <c:pt idx="31">
                  <c:v>19.881</c:v>
                </c:pt>
                <c:pt idx="32">
                  <c:v>18.4248</c:v>
                </c:pt>
                <c:pt idx="33">
                  <c:v>16.6555</c:v>
                </c:pt>
                <c:pt idx="34">
                  <c:v>16.7155</c:v>
                </c:pt>
                <c:pt idx="35">
                  <c:v>15.665</c:v>
                </c:pt>
                <c:pt idx="36">
                  <c:v>17.5695</c:v>
                </c:pt>
                <c:pt idx="37">
                  <c:v>27.3539</c:v>
                </c:pt>
                <c:pt idx="38">
                  <c:v>35.077</c:v>
                </c:pt>
                <c:pt idx="39">
                  <c:v>36.0015</c:v>
                </c:pt>
                <c:pt idx="40">
                  <c:v>32.9273</c:v>
                </c:pt>
                <c:pt idx="41">
                  <c:v>27.91</c:v>
                </c:pt>
                <c:pt idx="42">
                  <c:v>23.4595</c:v>
                </c:pt>
                <c:pt idx="43">
                  <c:v>19.259</c:v>
                </c:pt>
                <c:pt idx="44">
                  <c:v>19.3522</c:v>
                </c:pt>
                <c:pt idx="45">
                  <c:v>19.3211</c:v>
                </c:pt>
                <c:pt idx="46">
                  <c:v>19.2584</c:v>
                </c:pt>
                <c:pt idx="47">
                  <c:v>18.207</c:v>
                </c:pt>
                <c:pt idx="48">
                  <c:v>19.452</c:v>
                </c:pt>
                <c:pt idx="49">
                  <c:v>19.7682</c:v>
                </c:pt>
                <c:pt idx="50">
                  <c:v>20.5252</c:v>
                </c:pt>
                <c:pt idx="51">
                  <c:v>22.1861</c:v>
                </c:pt>
                <c:pt idx="52">
                  <c:v>21.1038</c:v>
                </c:pt>
                <c:pt idx="53">
                  <c:v>18.2931</c:v>
                </c:pt>
                <c:pt idx="54">
                  <c:v>18.1591</c:v>
                </c:pt>
                <c:pt idx="55">
                  <c:v>18.089</c:v>
                </c:pt>
                <c:pt idx="56">
                  <c:v>17.6682</c:v>
                </c:pt>
                <c:pt idx="57">
                  <c:v>19.0138</c:v>
                </c:pt>
                <c:pt idx="58">
                  <c:v>19.985</c:v>
                </c:pt>
                <c:pt idx="59">
                  <c:v>21.1884</c:v>
                </c:pt>
                <c:pt idx="60">
                  <c:v>20.3324</c:v>
                </c:pt>
                <c:pt idx="61">
                  <c:v>19.8038</c:v>
                </c:pt>
                <c:pt idx="62">
                  <c:v>20.2859</c:v>
                </c:pt>
                <c:pt idx="63">
                  <c:v>20.2995</c:v>
                </c:pt>
                <c:pt idx="64">
                  <c:v>19.1943</c:v>
                </c:pt>
                <c:pt idx="65">
                  <c:v>18.2355</c:v>
                </c:pt>
                <c:pt idx="66">
                  <c:v>17.5122</c:v>
                </c:pt>
                <c:pt idx="67">
                  <c:v>18.4688</c:v>
                </c:pt>
                <c:pt idx="68">
                  <c:v>18.8043</c:v>
                </c:pt>
                <c:pt idx="69">
                  <c:v>18.7833</c:v>
                </c:pt>
                <c:pt idx="70">
                  <c:v>18.611</c:v>
                </c:pt>
                <c:pt idx="71">
                  <c:v>17.6482</c:v>
                </c:pt>
                <c:pt idx="72">
                  <c:v>16.8148</c:v>
                </c:pt>
                <c:pt idx="73">
                  <c:v>16.8243</c:v>
                </c:pt>
                <c:pt idx="74">
                  <c:v>16.138</c:v>
                </c:pt>
                <c:pt idx="75">
                  <c:v>16.6543</c:v>
                </c:pt>
                <c:pt idx="76">
                  <c:v>15.2864</c:v>
                </c:pt>
                <c:pt idx="77">
                  <c:v>13.5525</c:v>
                </c:pt>
                <c:pt idx="78">
                  <c:v>14.2607</c:v>
                </c:pt>
                <c:pt idx="79">
                  <c:v>13.751</c:v>
                </c:pt>
                <c:pt idx="80">
                  <c:v>13.7463</c:v>
                </c:pt>
                <c:pt idx="81">
                  <c:v>15.1983</c:v>
                </c:pt>
                <c:pt idx="82">
                  <c:v>16.3493</c:v>
                </c:pt>
                <c:pt idx="83">
                  <c:v>17.085</c:v>
                </c:pt>
                <c:pt idx="84">
                  <c:v>18.0869</c:v>
                </c:pt>
                <c:pt idx="85">
                  <c:v>16.9415</c:v>
                </c:pt>
                <c:pt idx="86">
                  <c:v>16.0775</c:v>
                </c:pt>
                <c:pt idx="87">
                  <c:v>16.589</c:v>
                </c:pt>
                <c:pt idx="88">
                  <c:v>17.458</c:v>
                </c:pt>
                <c:pt idx="89">
                  <c:v>16.0314</c:v>
                </c:pt>
                <c:pt idx="90">
                  <c:v>16.6714</c:v>
                </c:pt>
                <c:pt idx="91">
                  <c:v>17.315</c:v>
                </c:pt>
                <c:pt idx="92">
                  <c:v>17.2135</c:v>
                </c:pt>
                <c:pt idx="93">
                  <c:v>18.8363</c:v>
                </c:pt>
                <c:pt idx="94">
                  <c:v>18.7343</c:v>
                </c:pt>
                <c:pt idx="95">
                  <c:v>17.3627</c:v>
                </c:pt>
                <c:pt idx="96">
                  <c:v>16.0476</c:v>
                </c:pt>
                <c:pt idx="97">
                  <c:v>16.2324</c:v>
                </c:pt>
                <c:pt idx="98">
                  <c:v>16.6867</c:v>
                </c:pt>
                <c:pt idx="99">
                  <c:v>16.1889</c:v>
                </c:pt>
                <c:pt idx="100">
                  <c:v>16.9091</c:v>
                </c:pt>
                <c:pt idx="101">
                  <c:v>18.2335</c:v>
                </c:pt>
                <c:pt idx="102">
                  <c:v>18.0523</c:v>
                </c:pt>
                <c:pt idx="103">
                  <c:v>17.8686</c:v>
                </c:pt>
                <c:pt idx="104">
                  <c:v>19.7912</c:v>
                </c:pt>
                <c:pt idx="105">
                  <c:v>21.0586</c:v>
                </c:pt>
                <c:pt idx="106">
                  <c:v>19.2964</c:v>
                </c:pt>
                <c:pt idx="107">
                  <c:v>18.5398</c:v>
                </c:pt>
                <c:pt idx="108">
                  <c:v>19.7546</c:v>
                </c:pt>
                <c:pt idx="109">
                  <c:v>20.627</c:v>
                </c:pt>
                <c:pt idx="110">
                  <c:v>23.0455</c:v>
                </c:pt>
                <c:pt idx="111">
                  <c:v>24.2959</c:v>
                </c:pt>
                <c:pt idx="112">
                  <c:v>23.1117</c:v>
                </c:pt>
                <c:pt idx="113">
                  <c:v>24.0838</c:v>
                </c:pt>
                <c:pt idx="114">
                  <c:v>23.5836</c:v>
                </c:pt>
                <c:pt idx="115">
                  <c:v>20.8962</c:v>
                </c:pt>
                <c:pt idx="116">
                  <c:v>19.5768</c:v>
                </c:pt>
                <c:pt idx="117">
                  <c:v>17.7859</c:v>
                </c:pt>
                <c:pt idx="118">
                  <c:v>19.2043</c:v>
                </c:pt>
                <c:pt idx="119">
                  <c:v>17.8383</c:v>
                </c:pt>
                <c:pt idx="120">
                  <c:v>18.553</c:v>
                </c:pt>
                <c:pt idx="121">
                  <c:v>18.7881</c:v>
                </c:pt>
                <c:pt idx="122">
                  <c:v>18.572</c:v>
                </c:pt>
                <c:pt idx="123">
                  <c:v>20.1093</c:v>
                </c:pt>
                <c:pt idx="124">
                  <c:v>19.3465</c:v>
                </c:pt>
                <c:pt idx="125">
                  <c:v>17.4348</c:v>
                </c:pt>
                <c:pt idx="126">
                  <c:v>15.4767</c:v>
                </c:pt>
                <c:pt idx="127">
                  <c:v>14.3728</c:v>
                </c:pt>
                <c:pt idx="128">
                  <c:v>13.458</c:v>
                </c:pt>
                <c:pt idx="129">
                  <c:v>13.7938</c:v>
                </c:pt>
                <c:pt idx="130">
                  <c:v>14.563</c:v>
                </c:pt>
                <c:pt idx="131">
                  <c:v>13.0018</c:v>
                </c:pt>
                <c:pt idx="132">
                  <c:v>12.5557</c:v>
                </c:pt>
                <c:pt idx="133">
                  <c:v>12.2029</c:v>
                </c:pt>
                <c:pt idx="134">
                  <c:v>13.623</c:v>
                </c:pt>
                <c:pt idx="135">
                  <c:v>12.9209</c:v>
                </c:pt>
                <c:pt idx="136">
                  <c:v>11.479</c:v>
                </c:pt>
                <c:pt idx="137">
                  <c:v>10.1966</c:v>
                </c:pt>
                <c:pt idx="138">
                  <c:v>11.2258</c:v>
                </c:pt>
                <c:pt idx="139">
                  <c:v>10.4315</c:v>
                </c:pt>
                <c:pt idx="140">
                  <c:v>12.872</c:v>
                </c:pt>
                <c:pt idx="141">
                  <c:v>15.571</c:v>
                </c:pt>
              </c:numCache>
            </c:numRef>
          </c:yVal>
          <c:smooth val="0"/>
        </c:ser>
        <c:ser>
          <c:idx val="1"/>
          <c:order val="1"/>
          <c:tx>
            <c:strRef>
              <c:f>"Predicted JCC Imports"</c:f>
              <c:strCache>
                <c:ptCount val="1"/>
                <c:pt idx="0">
                  <c:v>Predicted JCC Imports</c:v>
                </c:pt>
              </c:strCache>
            </c:strRef>
          </c:tx>
          <c:spPr>
            <a:solidFill>
              <a:srgbClr val="ff00ff"/>
            </a:solidFill>
            <a:ln w="0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noFill/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spPr>
              <a:ln w="25200">
                <a:solidFill>
                  <a:srgbClr val="000000"/>
                </a:solidFill>
                <a:round/>
              </a:ln>
            </c:spPr>
            <c:trendlineType val="linear"/>
            <c:forward val="0"/>
            <c:backward val="0"/>
            <c:intercept val="0"/>
            <c:dispRSqr val="1"/>
            <c:dispEq val="1"/>
          </c:trendline>
          <c:xVal>
            <c:numRef>
              <c:f>[1]JCC_BRENT!$B$5:$B$146</c:f>
              <c:numCache>
                <c:formatCode>General</c:formatCode>
                <c:ptCount val="142"/>
                <c:pt idx="0">
                  <c:v>18.22</c:v>
                </c:pt>
                <c:pt idx="1">
                  <c:v>18.2</c:v>
                </c:pt>
                <c:pt idx="2">
                  <c:v>18.38</c:v>
                </c:pt>
                <c:pt idx="3">
                  <c:v>18.38</c:v>
                </c:pt>
                <c:pt idx="4">
                  <c:v>18.4</c:v>
                </c:pt>
                <c:pt idx="5">
                  <c:v>18.41</c:v>
                </c:pt>
                <c:pt idx="6">
                  <c:v>18.2</c:v>
                </c:pt>
                <c:pt idx="7">
                  <c:v>17.8</c:v>
                </c:pt>
                <c:pt idx="8">
                  <c:v>17.54</c:v>
                </c:pt>
                <c:pt idx="9">
                  <c:v>16.82</c:v>
                </c:pt>
                <c:pt idx="10">
                  <c:v>16.72</c:v>
                </c:pt>
                <c:pt idx="11">
                  <c:v>16.33</c:v>
                </c:pt>
                <c:pt idx="12">
                  <c:v>15.95</c:v>
                </c:pt>
                <c:pt idx="13">
                  <c:v>15.17</c:v>
                </c:pt>
                <c:pt idx="14">
                  <c:v>14.76</c:v>
                </c:pt>
                <c:pt idx="15">
                  <c:v>14.06</c:v>
                </c:pt>
                <c:pt idx="16">
                  <c:v>12.59</c:v>
                </c:pt>
                <c:pt idx="17">
                  <c:v>12.08</c:v>
                </c:pt>
                <c:pt idx="18">
                  <c:v>13.28</c:v>
                </c:pt>
                <c:pt idx="19">
                  <c:v>15.02</c:v>
                </c:pt>
                <c:pt idx="20">
                  <c:v>16.22</c:v>
                </c:pt>
                <c:pt idx="21">
                  <c:v>16.89</c:v>
                </c:pt>
                <c:pt idx="22">
                  <c:v>18.02</c:v>
                </c:pt>
                <c:pt idx="23">
                  <c:v>18</c:v>
                </c:pt>
                <c:pt idx="24">
                  <c:v>17.49</c:v>
                </c:pt>
                <c:pt idx="25">
                  <c:v>17.18</c:v>
                </c:pt>
                <c:pt idx="26">
                  <c:v>16.82</c:v>
                </c:pt>
                <c:pt idx="27">
                  <c:v>16.93</c:v>
                </c:pt>
                <c:pt idx="28">
                  <c:v>17.41</c:v>
                </c:pt>
                <c:pt idx="29">
                  <c:v>17.55</c:v>
                </c:pt>
                <c:pt idx="30">
                  <c:v>18.5</c:v>
                </c:pt>
                <c:pt idx="31">
                  <c:v>18.35</c:v>
                </c:pt>
                <c:pt idx="32">
                  <c:v>19.16</c:v>
                </c:pt>
                <c:pt idx="33">
                  <c:v>18.27</c:v>
                </c:pt>
                <c:pt idx="34">
                  <c:v>16.79</c:v>
                </c:pt>
                <c:pt idx="35">
                  <c:v>16.19</c:v>
                </c:pt>
                <c:pt idx="36">
                  <c:v>15.42</c:v>
                </c:pt>
                <c:pt idx="37">
                  <c:v>16.39</c:v>
                </c:pt>
                <c:pt idx="38">
                  <c:v>22.44</c:v>
                </c:pt>
                <c:pt idx="39">
                  <c:v>30.34</c:v>
                </c:pt>
                <c:pt idx="40">
                  <c:v>34.16</c:v>
                </c:pt>
                <c:pt idx="41">
                  <c:v>32.77</c:v>
                </c:pt>
                <c:pt idx="42">
                  <c:v>28.6</c:v>
                </c:pt>
                <c:pt idx="43">
                  <c:v>24.72</c:v>
                </c:pt>
                <c:pt idx="44">
                  <c:v>19.12</c:v>
                </c:pt>
                <c:pt idx="45">
                  <c:v>17.49</c:v>
                </c:pt>
                <c:pt idx="46">
                  <c:v>17.47</c:v>
                </c:pt>
                <c:pt idx="47">
                  <c:v>17.97</c:v>
                </c:pt>
                <c:pt idx="48">
                  <c:v>18.03</c:v>
                </c:pt>
                <c:pt idx="49">
                  <c:v>18.53</c:v>
                </c:pt>
                <c:pt idx="50">
                  <c:v>19</c:v>
                </c:pt>
                <c:pt idx="51">
                  <c:v>19.73</c:v>
                </c:pt>
                <c:pt idx="52">
                  <c:v>20.85</c:v>
                </c:pt>
                <c:pt idx="53">
                  <c:v>21.23</c:v>
                </c:pt>
                <c:pt idx="54">
                  <c:v>19.02</c:v>
                </c:pt>
                <c:pt idx="55">
                  <c:v>18.04</c:v>
                </c:pt>
                <c:pt idx="56">
                  <c:v>17.71</c:v>
                </c:pt>
                <c:pt idx="57">
                  <c:v>17.95</c:v>
                </c:pt>
                <c:pt idx="58">
                  <c:v>18.41</c:v>
                </c:pt>
                <c:pt idx="59">
                  <c:v>19.25</c:v>
                </c:pt>
                <c:pt idx="60">
                  <c:v>20.59</c:v>
                </c:pt>
                <c:pt idx="61">
                  <c:v>20.88</c:v>
                </c:pt>
                <c:pt idx="62">
                  <c:v>20.34</c:v>
                </c:pt>
                <c:pt idx="63">
                  <c:v>20.24</c:v>
                </c:pt>
                <c:pt idx="64">
                  <c:v>20.29</c:v>
                </c:pt>
                <c:pt idx="65">
                  <c:v>19.5</c:v>
                </c:pt>
                <c:pt idx="66">
                  <c:v>18.61</c:v>
                </c:pt>
                <c:pt idx="67">
                  <c:v>17.76</c:v>
                </c:pt>
                <c:pt idx="68">
                  <c:v>18.02</c:v>
                </c:pt>
                <c:pt idx="69">
                  <c:v>18.48</c:v>
                </c:pt>
                <c:pt idx="70">
                  <c:v>18.89</c:v>
                </c:pt>
                <c:pt idx="71">
                  <c:v>18.69</c:v>
                </c:pt>
                <c:pt idx="72">
                  <c:v>18.16</c:v>
                </c:pt>
                <c:pt idx="73">
                  <c:v>17.1</c:v>
                </c:pt>
                <c:pt idx="74">
                  <c:v>16.82</c:v>
                </c:pt>
                <c:pt idx="75">
                  <c:v>16.56</c:v>
                </c:pt>
                <c:pt idx="76">
                  <c:v>16.75</c:v>
                </c:pt>
                <c:pt idx="77">
                  <c:v>16.22</c:v>
                </c:pt>
                <c:pt idx="78">
                  <c:v>14.57</c:v>
                </c:pt>
                <c:pt idx="79">
                  <c:v>14.83</c:v>
                </c:pt>
                <c:pt idx="80">
                  <c:v>14.89</c:v>
                </c:pt>
                <c:pt idx="81">
                  <c:v>14.57</c:v>
                </c:pt>
                <c:pt idx="82">
                  <c:v>15.39</c:v>
                </c:pt>
                <c:pt idx="83">
                  <c:v>16.32</c:v>
                </c:pt>
                <c:pt idx="84">
                  <c:v>17.15</c:v>
                </c:pt>
                <c:pt idx="85">
                  <c:v>18.27</c:v>
                </c:pt>
                <c:pt idx="86">
                  <c:v>18.29</c:v>
                </c:pt>
                <c:pt idx="87">
                  <c:v>17.63</c:v>
                </c:pt>
                <c:pt idx="88">
                  <c:v>17.35</c:v>
                </c:pt>
                <c:pt idx="89">
                  <c:v>17.83</c:v>
                </c:pt>
                <c:pt idx="90">
                  <c:v>17.65</c:v>
                </c:pt>
                <c:pt idx="91">
                  <c:v>17.99</c:v>
                </c:pt>
                <c:pt idx="92">
                  <c:v>18.56</c:v>
                </c:pt>
                <c:pt idx="93">
                  <c:v>18.71</c:v>
                </c:pt>
                <c:pt idx="94">
                  <c:v>19.33</c:v>
                </c:pt>
                <c:pt idx="95">
                  <c:v>19.49</c:v>
                </c:pt>
                <c:pt idx="96">
                  <c:v>18.45</c:v>
                </c:pt>
                <c:pt idx="97">
                  <c:v>17.38</c:v>
                </c:pt>
                <c:pt idx="98">
                  <c:v>17.21</c:v>
                </c:pt>
                <c:pt idx="99">
                  <c:v>17.41</c:v>
                </c:pt>
                <c:pt idx="100">
                  <c:v>17.1</c:v>
                </c:pt>
                <c:pt idx="101">
                  <c:v>17.55</c:v>
                </c:pt>
                <c:pt idx="102">
                  <c:v>18.87</c:v>
                </c:pt>
                <c:pt idx="103">
                  <c:v>19.11</c:v>
                </c:pt>
                <c:pt idx="104">
                  <c:v>18.72</c:v>
                </c:pt>
                <c:pt idx="105">
                  <c:v>19.31</c:v>
                </c:pt>
                <c:pt idx="106">
                  <c:v>19.87</c:v>
                </c:pt>
                <c:pt idx="107">
                  <c:v>19.65</c:v>
                </c:pt>
                <c:pt idx="108">
                  <c:v>19.56</c:v>
                </c:pt>
                <c:pt idx="109">
                  <c:v>20.05</c:v>
                </c:pt>
                <c:pt idx="110">
                  <c:v>20.74</c:v>
                </c:pt>
                <c:pt idx="111">
                  <c:v>21.9</c:v>
                </c:pt>
                <c:pt idx="112">
                  <c:v>23.37</c:v>
                </c:pt>
                <c:pt idx="113">
                  <c:v>23.47</c:v>
                </c:pt>
                <c:pt idx="114">
                  <c:v>24.05</c:v>
                </c:pt>
                <c:pt idx="115">
                  <c:v>24.12</c:v>
                </c:pt>
                <c:pt idx="116">
                  <c:v>22.2</c:v>
                </c:pt>
                <c:pt idx="117">
                  <c:v>20.69</c:v>
                </c:pt>
                <c:pt idx="118">
                  <c:v>19.5004911009612</c:v>
                </c:pt>
                <c:pt idx="119">
                  <c:v>20.0531725874667</c:v>
                </c:pt>
                <c:pt idx="120">
                  <c:v>19.3590666838677</c:v>
                </c:pt>
                <c:pt idx="121">
                  <c:v>18.7948968208924</c:v>
                </c:pt>
                <c:pt idx="122">
                  <c:v>19.18</c:v>
                </c:pt>
                <c:pt idx="123">
                  <c:v>19.48</c:v>
                </c:pt>
                <c:pt idx="124">
                  <c:v>20.18</c:v>
                </c:pt>
                <c:pt idx="125">
                  <c:v>20.46</c:v>
                </c:pt>
                <c:pt idx="126">
                  <c:v>18.31</c:v>
                </c:pt>
                <c:pt idx="127">
                  <c:v>15.5</c:v>
                </c:pt>
                <c:pt idx="128">
                  <c:v>13.86</c:v>
                </c:pt>
                <c:pt idx="129">
                  <c:v>12.74</c:v>
                </c:pt>
                <c:pt idx="130">
                  <c:v>13.23</c:v>
                </c:pt>
                <c:pt idx="131">
                  <c:v>13.55</c:v>
                </c:pt>
                <c:pt idx="132">
                  <c:v>13.08</c:v>
                </c:pt>
                <c:pt idx="133">
                  <c:v>13.11</c:v>
                </c:pt>
                <c:pt idx="134">
                  <c:v>12.75</c:v>
                </c:pt>
                <c:pt idx="135">
                  <c:v>13.85</c:v>
                </c:pt>
                <c:pt idx="136">
                  <c:v>13.74</c:v>
                </c:pt>
                <c:pt idx="137">
                  <c:v>12.87</c:v>
                </c:pt>
                <c:pt idx="138">
                  <c:v>11.35</c:v>
                </c:pt>
                <c:pt idx="139">
                  <c:v>11.48</c:v>
                </c:pt>
                <c:pt idx="140">
                  <c:v>11.23</c:v>
                </c:pt>
                <c:pt idx="141">
                  <c:v>11.79</c:v>
                </c:pt>
              </c:numCache>
            </c:numRef>
          </c:xVal>
          <c:yVal>
            <c:numRef>
              <c:f>'Marc''s 1stmOut Brt reg 2 JCC'!$B$25:$B$166</c:f>
              <c:numCache>
                <c:formatCode>General</c:formatCode>
                <c:ptCount val="142"/>
                <c:pt idx="0">
                  <c:v>19.6571960691733</c:v>
                </c:pt>
                <c:pt idx="1">
                  <c:v>18.7984942789956</c:v>
                </c:pt>
                <c:pt idx="2">
                  <c:v>18.1974228435908</c:v>
                </c:pt>
                <c:pt idx="3">
                  <c:v>18.6771107464584</c:v>
                </c:pt>
                <c:pt idx="4">
                  <c:v>17.7097087642861</c:v>
                </c:pt>
                <c:pt idx="5">
                  <c:v>17.3221732575488</c:v>
                </c:pt>
                <c:pt idx="6">
                  <c:v>16.7930401442844</c:v>
                </c:pt>
                <c:pt idx="7">
                  <c:v>15.6867159477308</c:v>
                </c:pt>
                <c:pt idx="8">
                  <c:v>14.647871086408</c:v>
                </c:pt>
                <c:pt idx="9">
                  <c:v>16.4203679272456</c:v>
                </c:pt>
                <c:pt idx="10">
                  <c:v>16.2618261704623</c:v>
                </c:pt>
                <c:pt idx="11">
                  <c:v>15.4217530367066</c:v>
                </c:pt>
                <c:pt idx="12">
                  <c:v>14.7571658099905</c:v>
                </c:pt>
                <c:pt idx="13">
                  <c:v>14.7911531991009</c:v>
                </c:pt>
                <c:pt idx="14">
                  <c:v>13.1776935580365</c:v>
                </c:pt>
                <c:pt idx="15">
                  <c:v>12.317703616085</c:v>
                </c:pt>
                <c:pt idx="16">
                  <c:v>12.8128493402389</c:v>
                </c:pt>
                <c:pt idx="17">
                  <c:v>15.037883808095</c:v>
                </c:pt>
                <c:pt idx="18">
                  <c:v>16.768367083385</c:v>
                </c:pt>
                <c:pt idx="19">
                  <c:v>16.5255009297126</c:v>
                </c:pt>
                <c:pt idx="20">
                  <c:v>18.4867615497204</c:v>
                </c:pt>
                <c:pt idx="21">
                  <c:v>19.5526575982943</c:v>
                </c:pt>
                <c:pt idx="22">
                  <c:v>18.1500584937518</c:v>
                </c:pt>
                <c:pt idx="23">
                  <c:v>17.348431736016</c:v>
                </c:pt>
                <c:pt idx="24">
                  <c:v>17.5670211831811</c:v>
                </c:pt>
                <c:pt idx="25">
                  <c:v>16.9236389164347</c:v>
                </c:pt>
                <c:pt idx="26">
                  <c:v>17.6353923157939</c:v>
                </c:pt>
                <c:pt idx="27">
                  <c:v>18.8493267297642</c:v>
                </c:pt>
                <c:pt idx="28">
                  <c:v>18.9788355273366</c:v>
                </c:pt>
                <c:pt idx="29">
                  <c:v>19.6802837125049</c:v>
                </c:pt>
                <c:pt idx="30">
                  <c:v>20.8022639075409</c:v>
                </c:pt>
                <c:pt idx="31">
                  <c:v>19.6998041663088</c:v>
                </c:pt>
                <c:pt idx="32">
                  <c:v>18.2568760023845</c:v>
                </c:pt>
                <c:pt idx="33">
                  <c:v>16.5037014381549</c:v>
                </c:pt>
                <c:pt idx="34">
                  <c:v>16.5631545969486</c:v>
                </c:pt>
                <c:pt idx="35">
                  <c:v>15.522228875068</c:v>
                </c:pt>
                <c:pt idx="36">
                  <c:v>17.4093712237796</c:v>
                </c:pt>
                <c:pt idx="37">
                  <c:v>27.1045960054723</c:v>
                </c:pt>
                <c:pt idx="38">
                  <c:v>34.7573075168057</c:v>
                </c:pt>
                <c:pt idx="39">
                  <c:v>35.6733816052194</c:v>
                </c:pt>
                <c:pt idx="40">
                  <c:v>32.6271999258237</c:v>
                </c:pt>
                <c:pt idx="41">
                  <c:v>27.6556276988924</c:v>
                </c:pt>
                <c:pt idx="42">
                  <c:v>23.245689645366</c:v>
                </c:pt>
                <c:pt idx="43">
                  <c:v>19.0834730868136</c:v>
                </c:pt>
                <c:pt idx="44">
                  <c:v>19.1758236601399</c:v>
                </c:pt>
                <c:pt idx="45">
                  <c:v>19.1450071061652</c:v>
                </c:pt>
                <c:pt idx="46">
                  <c:v>19.0828785552257</c:v>
                </c:pt>
                <c:pt idx="47">
                  <c:v>18.0410610359632</c:v>
                </c:pt>
                <c:pt idx="48">
                  <c:v>19.2747140809335</c:v>
                </c:pt>
                <c:pt idx="49">
                  <c:v>19.5880322277766</c:v>
                </c:pt>
                <c:pt idx="50">
                  <c:v>20.3381329145577</c:v>
                </c:pt>
                <c:pt idx="51">
                  <c:v>21.9838954385667</c:v>
                </c:pt>
                <c:pt idx="52">
                  <c:v>20.9114595425254</c:v>
                </c:pt>
                <c:pt idx="53">
                  <c:v>18.1263763188323</c:v>
                </c:pt>
                <c:pt idx="54">
                  <c:v>17.9935975975262</c:v>
                </c:pt>
                <c:pt idx="55">
                  <c:v>17.9241364903355</c:v>
                </c:pt>
                <c:pt idx="56">
                  <c:v>17.5071716699954</c:v>
                </c:pt>
                <c:pt idx="57">
                  <c:v>18.8405078445432</c:v>
                </c:pt>
                <c:pt idx="58">
                  <c:v>19.802856308218</c:v>
                </c:pt>
                <c:pt idx="59">
                  <c:v>20.9952884964246</c:v>
                </c:pt>
                <c:pt idx="60">
                  <c:v>20.1470900976338</c:v>
                </c:pt>
                <c:pt idx="61">
                  <c:v>19.6233077686609</c:v>
                </c:pt>
                <c:pt idx="62">
                  <c:v>20.1010138995686</c:v>
                </c:pt>
                <c:pt idx="63">
                  <c:v>20.1144899488952</c:v>
                </c:pt>
                <c:pt idx="64">
                  <c:v>19.0193627639144</c:v>
                </c:pt>
                <c:pt idx="65">
                  <c:v>18.0693012863903</c:v>
                </c:pt>
                <c:pt idx="66">
                  <c:v>17.3525934571316</c:v>
                </c:pt>
                <c:pt idx="67">
                  <c:v>18.3004749855</c:v>
                </c:pt>
                <c:pt idx="68">
                  <c:v>18.632917231755</c:v>
                </c:pt>
                <c:pt idx="69">
                  <c:v>18.6121086261772</c:v>
                </c:pt>
                <c:pt idx="70">
                  <c:v>18.4413789718411</c:v>
                </c:pt>
                <c:pt idx="71">
                  <c:v>17.4873539503974</c:v>
                </c:pt>
                <c:pt idx="72">
                  <c:v>16.6615495747523</c:v>
                </c:pt>
                <c:pt idx="73">
                  <c:v>16.6709629915613</c:v>
                </c:pt>
                <c:pt idx="74">
                  <c:v>15.9909179435588</c:v>
                </c:pt>
                <c:pt idx="75">
                  <c:v>16.502512374979</c:v>
                </c:pt>
                <c:pt idx="76">
                  <c:v>15.1470794430795</c:v>
                </c:pt>
                <c:pt idx="77">
                  <c:v>13.4289822425381</c:v>
                </c:pt>
                <c:pt idx="78">
                  <c:v>14.1307276935003</c:v>
                </c:pt>
                <c:pt idx="79">
                  <c:v>13.6256731095474</c:v>
                </c:pt>
                <c:pt idx="80">
                  <c:v>13.6210159454419</c:v>
                </c:pt>
                <c:pt idx="81">
                  <c:v>15.0597823882507</c:v>
                </c:pt>
                <c:pt idx="82">
                  <c:v>16.2002921511108</c:v>
                </c:pt>
                <c:pt idx="83">
                  <c:v>16.9292869665201</c:v>
                </c:pt>
                <c:pt idx="84">
                  <c:v>17.9220556297777</c:v>
                </c:pt>
                <c:pt idx="85">
                  <c:v>16.7870948284051</c:v>
                </c:pt>
                <c:pt idx="86">
                  <c:v>15.9309693417751</c:v>
                </c:pt>
                <c:pt idx="87">
                  <c:v>16.4378075204918</c:v>
                </c:pt>
                <c:pt idx="88">
                  <c:v>17.2988874370213</c:v>
                </c:pt>
                <c:pt idx="89">
                  <c:v>15.8852894981019</c:v>
                </c:pt>
                <c:pt idx="90">
                  <c:v>16.5194565252352</c:v>
                </c:pt>
                <c:pt idx="91">
                  <c:v>17.1571907418962</c:v>
                </c:pt>
                <c:pt idx="92">
                  <c:v>17.0566158149367</c:v>
                </c:pt>
                <c:pt idx="93">
                  <c:v>18.6646255831117</c:v>
                </c:pt>
                <c:pt idx="94">
                  <c:v>18.5635552131623</c:v>
                </c:pt>
                <c:pt idx="95">
                  <c:v>17.2044560031372</c:v>
                </c:pt>
                <c:pt idx="96">
                  <c:v>15.9013418509762</c:v>
                </c:pt>
                <c:pt idx="97">
                  <c:v>16.0844575800609</c:v>
                </c:pt>
                <c:pt idx="98">
                  <c:v>16.5346170807276</c:v>
                </c:pt>
                <c:pt idx="99">
                  <c:v>16.0413540399355</c:v>
                </c:pt>
                <c:pt idx="100">
                  <c:v>16.7549901226564</c:v>
                </c:pt>
                <c:pt idx="101">
                  <c:v>18.0673195144305</c:v>
                </c:pt>
                <c:pt idx="102">
                  <c:v>17.8877709748733</c:v>
                </c:pt>
                <c:pt idx="103">
                  <c:v>17.7057452203665</c:v>
                </c:pt>
                <c:pt idx="104">
                  <c:v>19.6108226053142</c:v>
                </c:pt>
                <c:pt idx="105">
                  <c:v>20.8666714962341</c:v>
                </c:pt>
                <c:pt idx="106">
                  <c:v>19.1205322224617</c:v>
                </c:pt>
                <c:pt idx="107">
                  <c:v>18.3708278900726</c:v>
                </c:pt>
                <c:pt idx="108">
                  <c:v>19.57455617845</c:v>
                </c:pt>
                <c:pt idx="109">
                  <c:v>20.4390051073111</c:v>
                </c:pt>
                <c:pt idx="110">
                  <c:v>22.8354628496892</c:v>
                </c:pt>
                <c:pt idx="111">
                  <c:v>24.0744666789509</c:v>
                </c:pt>
                <c:pt idx="112">
                  <c:v>22.9010595015583</c:v>
                </c:pt>
                <c:pt idx="113">
                  <c:v>23.864299762615</c:v>
                </c:pt>
                <c:pt idx="114">
                  <c:v>23.3686585954711</c:v>
                </c:pt>
                <c:pt idx="115">
                  <c:v>20.7057516130991</c:v>
                </c:pt>
                <c:pt idx="116">
                  <c:v>19.3983766512245</c:v>
                </c:pt>
                <c:pt idx="117">
                  <c:v>17.6237989498291</c:v>
                </c:pt>
                <c:pt idx="118">
                  <c:v>19.0292716237133</c:v>
                </c:pt>
                <c:pt idx="119">
                  <c:v>17.6757213751756</c:v>
                </c:pt>
                <c:pt idx="120">
                  <c:v>18.3839075850072</c:v>
                </c:pt>
                <c:pt idx="121">
                  <c:v>18.6168648788807</c:v>
                </c:pt>
                <c:pt idx="122">
                  <c:v>18.4027344186252</c:v>
                </c:pt>
                <c:pt idx="123">
                  <c:v>19.926023435519</c:v>
                </c:pt>
                <c:pt idx="124">
                  <c:v>19.1701756100545</c:v>
                </c:pt>
                <c:pt idx="125">
                  <c:v>17.2758988822877</c:v>
                </c:pt>
                <c:pt idx="126">
                  <c:v>15.3356450450537</c:v>
                </c:pt>
                <c:pt idx="127">
                  <c:v>14.2418060118467</c:v>
                </c:pt>
                <c:pt idx="128">
                  <c:v>13.335343517438</c:v>
                </c:pt>
                <c:pt idx="129">
                  <c:v>13.668083029487</c:v>
                </c:pt>
                <c:pt idx="130">
                  <c:v>14.4302725252228</c:v>
                </c:pt>
                <c:pt idx="131">
                  <c:v>12.8833013334095</c:v>
                </c:pt>
                <c:pt idx="132">
                  <c:v>12.441267097778</c:v>
                </c:pt>
                <c:pt idx="133">
                  <c:v>12.0916825240707</c:v>
                </c:pt>
                <c:pt idx="134">
                  <c:v>13.4988397041208</c:v>
                </c:pt>
                <c:pt idx="135">
                  <c:v>12.8031386576359</c:v>
                </c:pt>
                <c:pt idx="136">
                  <c:v>11.3743801632241</c:v>
                </c:pt>
                <c:pt idx="137">
                  <c:v>10.1036679826057</c:v>
                </c:pt>
                <c:pt idx="138">
                  <c:v>11.1234878331145</c:v>
                </c:pt>
                <c:pt idx="139">
                  <c:v>10.3364270992833</c:v>
                </c:pt>
                <c:pt idx="140">
                  <c:v>12.754684333219</c:v>
                </c:pt>
                <c:pt idx="141">
                  <c:v>15.4290855929578</c:v>
                </c:pt>
              </c:numCache>
            </c:numRef>
          </c:yVal>
          <c:smooth val="0"/>
        </c:ser>
        <c:axId val="6191328"/>
        <c:axId val="84615699"/>
      </c:scatterChart>
      <c:valAx>
        <c:axId val="6191328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Prompt
Brent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4615699"/>
        <c:crossesAt val="0"/>
        <c:crossBetween val="midCat"/>
      </c:valAx>
      <c:valAx>
        <c:axId val="84615699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0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JCC Imports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191328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54320987654321"/>
          <c:y val="0.76961182047230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Normal Probability Plot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scatterChart>
        <c:scatterStyle val="lineMarker"/>
        <c:varyColors val="0"/>
        <c:ser>
          <c:idx val="0"/>
          <c:order val="0"/>
          <c:spPr>
            <a:solidFill>
              <a:srgbClr val="000080"/>
            </a:solidFill>
            <a:ln w="0">
              <a:noFill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0">
                  <a:noFill/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xVal>
            <c:numRef>
              <c:f>'Marc''s 1stmOut Brt reg 2 JCC'!$F$25:$F$166</c:f>
              <c:numCache>
                <c:formatCode>General</c:formatCode>
                <c:ptCount val="142"/>
                <c:pt idx="0">
                  <c:v>0.352112676056338</c:v>
                </c:pt>
                <c:pt idx="1">
                  <c:v>1.05633802816901</c:v>
                </c:pt>
                <c:pt idx="2">
                  <c:v>1.76056338028169</c:v>
                </c:pt>
                <c:pt idx="3">
                  <c:v>2.46478873239437</c:v>
                </c:pt>
                <c:pt idx="4">
                  <c:v>3.16901408450704</c:v>
                </c:pt>
                <c:pt idx="5">
                  <c:v>3.87323943661972</c:v>
                </c:pt>
                <c:pt idx="6">
                  <c:v>4.57746478873239</c:v>
                </c:pt>
                <c:pt idx="7">
                  <c:v>5.28169014084507</c:v>
                </c:pt>
                <c:pt idx="8">
                  <c:v>5.98591549295775</c:v>
                </c:pt>
                <c:pt idx="9">
                  <c:v>6.69014084507042</c:v>
                </c:pt>
                <c:pt idx="10">
                  <c:v>7.3943661971831</c:v>
                </c:pt>
                <c:pt idx="11">
                  <c:v>8.09859154929577</c:v>
                </c:pt>
                <c:pt idx="12">
                  <c:v>8.80281690140845</c:v>
                </c:pt>
                <c:pt idx="13">
                  <c:v>9.50704225352113</c:v>
                </c:pt>
                <c:pt idx="14">
                  <c:v>10.2112676056338</c:v>
                </c:pt>
                <c:pt idx="15">
                  <c:v>10.9154929577465</c:v>
                </c:pt>
                <c:pt idx="16">
                  <c:v>11.6197183098592</c:v>
                </c:pt>
                <c:pt idx="17">
                  <c:v>12.3239436619718</c:v>
                </c:pt>
                <c:pt idx="18">
                  <c:v>13.0281690140845</c:v>
                </c:pt>
                <c:pt idx="19">
                  <c:v>13.7323943661972</c:v>
                </c:pt>
                <c:pt idx="20">
                  <c:v>14.4366197183099</c:v>
                </c:pt>
                <c:pt idx="21">
                  <c:v>15.1408450704225</c:v>
                </c:pt>
                <c:pt idx="22">
                  <c:v>15.8450704225352</c:v>
                </c:pt>
                <c:pt idx="23">
                  <c:v>16.5492957746479</c:v>
                </c:pt>
                <c:pt idx="24">
                  <c:v>17.2535211267606</c:v>
                </c:pt>
                <c:pt idx="25">
                  <c:v>17.9577464788732</c:v>
                </c:pt>
                <c:pt idx="26">
                  <c:v>18.6619718309859</c:v>
                </c:pt>
                <c:pt idx="27">
                  <c:v>19.3661971830986</c:v>
                </c:pt>
                <c:pt idx="28">
                  <c:v>20.0704225352113</c:v>
                </c:pt>
                <c:pt idx="29">
                  <c:v>20.7746478873239</c:v>
                </c:pt>
                <c:pt idx="30">
                  <c:v>21.4788732394366</c:v>
                </c:pt>
                <c:pt idx="31">
                  <c:v>22.1830985915493</c:v>
                </c:pt>
                <c:pt idx="32">
                  <c:v>22.887323943662</c:v>
                </c:pt>
                <c:pt idx="33">
                  <c:v>23.5915492957746</c:v>
                </c:pt>
                <c:pt idx="34">
                  <c:v>24.2957746478873</c:v>
                </c:pt>
                <c:pt idx="35">
                  <c:v>25</c:v>
                </c:pt>
                <c:pt idx="36">
                  <c:v>25.7042253521127</c:v>
                </c:pt>
                <c:pt idx="37">
                  <c:v>26.4084507042254</c:v>
                </c:pt>
                <c:pt idx="38">
                  <c:v>27.112676056338</c:v>
                </c:pt>
                <c:pt idx="39">
                  <c:v>27.8169014084507</c:v>
                </c:pt>
                <c:pt idx="40">
                  <c:v>28.5211267605634</c:v>
                </c:pt>
                <c:pt idx="41">
                  <c:v>29.2253521126761</c:v>
                </c:pt>
                <c:pt idx="42">
                  <c:v>29.9295774647887</c:v>
                </c:pt>
                <c:pt idx="43">
                  <c:v>30.6338028169014</c:v>
                </c:pt>
                <c:pt idx="44">
                  <c:v>31.3380281690141</c:v>
                </c:pt>
                <c:pt idx="45">
                  <c:v>32.0422535211268</c:v>
                </c:pt>
                <c:pt idx="46">
                  <c:v>32.7464788732394</c:v>
                </c:pt>
                <c:pt idx="47">
                  <c:v>33.4507042253521</c:v>
                </c:pt>
                <c:pt idx="48">
                  <c:v>34.1549295774648</c:v>
                </c:pt>
                <c:pt idx="49">
                  <c:v>34.8591549295775</c:v>
                </c:pt>
                <c:pt idx="50">
                  <c:v>35.5633802816901</c:v>
                </c:pt>
                <c:pt idx="51">
                  <c:v>36.2676056338028</c:v>
                </c:pt>
                <c:pt idx="52">
                  <c:v>36.9718309859155</c:v>
                </c:pt>
                <c:pt idx="53">
                  <c:v>37.6760563380282</c:v>
                </c:pt>
                <c:pt idx="54">
                  <c:v>38.3802816901408</c:v>
                </c:pt>
                <c:pt idx="55">
                  <c:v>39.0845070422535</c:v>
                </c:pt>
                <c:pt idx="56">
                  <c:v>39.7887323943662</c:v>
                </c:pt>
                <c:pt idx="57">
                  <c:v>40.4929577464789</c:v>
                </c:pt>
                <c:pt idx="58">
                  <c:v>41.1971830985915</c:v>
                </c:pt>
                <c:pt idx="59">
                  <c:v>41.9014084507042</c:v>
                </c:pt>
                <c:pt idx="60">
                  <c:v>42.6056338028169</c:v>
                </c:pt>
                <c:pt idx="61">
                  <c:v>43.3098591549296</c:v>
                </c:pt>
                <c:pt idx="62">
                  <c:v>44.0140845070423</c:v>
                </c:pt>
                <c:pt idx="63">
                  <c:v>44.7183098591549</c:v>
                </c:pt>
                <c:pt idx="64">
                  <c:v>45.4225352112676</c:v>
                </c:pt>
                <c:pt idx="65">
                  <c:v>46.1267605633803</c:v>
                </c:pt>
                <c:pt idx="66">
                  <c:v>46.830985915493</c:v>
                </c:pt>
                <c:pt idx="67">
                  <c:v>47.5352112676056</c:v>
                </c:pt>
                <c:pt idx="68">
                  <c:v>48.2394366197183</c:v>
                </c:pt>
                <c:pt idx="69">
                  <c:v>48.943661971831</c:v>
                </c:pt>
                <c:pt idx="70">
                  <c:v>49.6478873239437</c:v>
                </c:pt>
                <c:pt idx="71">
                  <c:v>50.3521126760563</c:v>
                </c:pt>
                <c:pt idx="72">
                  <c:v>51.056338028169</c:v>
                </c:pt>
                <c:pt idx="73">
                  <c:v>51.7605633802817</c:v>
                </c:pt>
                <c:pt idx="74">
                  <c:v>52.4647887323944</c:v>
                </c:pt>
                <c:pt idx="75">
                  <c:v>53.169014084507</c:v>
                </c:pt>
                <c:pt idx="76">
                  <c:v>53.8732394366197</c:v>
                </c:pt>
                <c:pt idx="77">
                  <c:v>54.5774647887324</c:v>
                </c:pt>
                <c:pt idx="78">
                  <c:v>55.2816901408451</c:v>
                </c:pt>
                <c:pt idx="79">
                  <c:v>55.9859154929577</c:v>
                </c:pt>
                <c:pt idx="80">
                  <c:v>56.6901408450704</c:v>
                </c:pt>
                <c:pt idx="81">
                  <c:v>57.3943661971831</c:v>
                </c:pt>
                <c:pt idx="82">
                  <c:v>58.0985915492958</c:v>
                </c:pt>
                <c:pt idx="83">
                  <c:v>58.8028169014085</c:v>
                </c:pt>
                <c:pt idx="84">
                  <c:v>59.5070422535211</c:v>
                </c:pt>
                <c:pt idx="85">
                  <c:v>60.2112676056338</c:v>
                </c:pt>
                <c:pt idx="86">
                  <c:v>60.9154929577465</c:v>
                </c:pt>
                <c:pt idx="87">
                  <c:v>61.6197183098592</c:v>
                </c:pt>
                <c:pt idx="88">
                  <c:v>62.3239436619718</c:v>
                </c:pt>
                <c:pt idx="89">
                  <c:v>63.0281690140845</c:v>
                </c:pt>
                <c:pt idx="90">
                  <c:v>63.7323943661972</c:v>
                </c:pt>
                <c:pt idx="91">
                  <c:v>64.4366197183099</c:v>
                </c:pt>
                <c:pt idx="92">
                  <c:v>65.1408450704225</c:v>
                </c:pt>
                <c:pt idx="93">
                  <c:v>65.8450704225352</c:v>
                </c:pt>
                <c:pt idx="94">
                  <c:v>66.5492957746479</c:v>
                </c:pt>
                <c:pt idx="95">
                  <c:v>67.2535211267606</c:v>
                </c:pt>
                <c:pt idx="96">
                  <c:v>67.9577464788732</c:v>
                </c:pt>
                <c:pt idx="97">
                  <c:v>68.6619718309859</c:v>
                </c:pt>
                <c:pt idx="98">
                  <c:v>69.3661971830986</c:v>
                </c:pt>
                <c:pt idx="99">
                  <c:v>70.0704225352113</c:v>
                </c:pt>
                <c:pt idx="100">
                  <c:v>70.7746478873239</c:v>
                </c:pt>
                <c:pt idx="101">
                  <c:v>71.4788732394366</c:v>
                </c:pt>
                <c:pt idx="102">
                  <c:v>72.1830985915493</c:v>
                </c:pt>
                <c:pt idx="103">
                  <c:v>72.887323943662</c:v>
                </c:pt>
                <c:pt idx="104">
                  <c:v>73.5915492957746</c:v>
                </c:pt>
                <c:pt idx="105">
                  <c:v>74.2957746478873</c:v>
                </c:pt>
                <c:pt idx="106">
                  <c:v>75</c:v>
                </c:pt>
                <c:pt idx="107">
                  <c:v>75.7042253521127</c:v>
                </c:pt>
                <c:pt idx="108">
                  <c:v>76.4084507042253</c:v>
                </c:pt>
                <c:pt idx="109">
                  <c:v>77.112676056338</c:v>
                </c:pt>
                <c:pt idx="110">
                  <c:v>77.8169014084507</c:v>
                </c:pt>
                <c:pt idx="111">
                  <c:v>78.5211267605634</c:v>
                </c:pt>
                <c:pt idx="112">
                  <c:v>79.2253521126761</c:v>
                </c:pt>
                <c:pt idx="113">
                  <c:v>79.9295774647887</c:v>
                </c:pt>
                <c:pt idx="114">
                  <c:v>80.6338028169014</c:v>
                </c:pt>
                <c:pt idx="115">
                  <c:v>81.3380281690141</c:v>
                </c:pt>
                <c:pt idx="116">
                  <c:v>82.0422535211268</c:v>
                </c:pt>
                <c:pt idx="117">
                  <c:v>82.7464788732394</c:v>
                </c:pt>
                <c:pt idx="118">
                  <c:v>83.4507042253521</c:v>
                </c:pt>
                <c:pt idx="119">
                  <c:v>84.1549295774648</c:v>
                </c:pt>
                <c:pt idx="120">
                  <c:v>84.8591549295775</c:v>
                </c:pt>
                <c:pt idx="121">
                  <c:v>85.5633802816901</c:v>
                </c:pt>
                <c:pt idx="122">
                  <c:v>86.2676056338028</c:v>
                </c:pt>
                <c:pt idx="123">
                  <c:v>86.9718309859155</c:v>
                </c:pt>
                <c:pt idx="124">
                  <c:v>87.6760563380282</c:v>
                </c:pt>
                <c:pt idx="125">
                  <c:v>88.3802816901408</c:v>
                </c:pt>
                <c:pt idx="126">
                  <c:v>89.0845070422535</c:v>
                </c:pt>
                <c:pt idx="127">
                  <c:v>89.7887323943662</c:v>
                </c:pt>
                <c:pt idx="128">
                  <c:v>90.4929577464789</c:v>
                </c:pt>
                <c:pt idx="129">
                  <c:v>91.1971830985915</c:v>
                </c:pt>
                <c:pt idx="130">
                  <c:v>91.9014084507042</c:v>
                </c:pt>
                <c:pt idx="131">
                  <c:v>92.6056338028169</c:v>
                </c:pt>
                <c:pt idx="132">
                  <c:v>93.3098591549296</c:v>
                </c:pt>
                <c:pt idx="133">
                  <c:v>94.0140845070422</c:v>
                </c:pt>
                <c:pt idx="134">
                  <c:v>94.7183098591549</c:v>
                </c:pt>
                <c:pt idx="135">
                  <c:v>95.4225352112676</c:v>
                </c:pt>
                <c:pt idx="136">
                  <c:v>96.1267605633803</c:v>
                </c:pt>
                <c:pt idx="137">
                  <c:v>96.830985915493</c:v>
                </c:pt>
                <c:pt idx="138">
                  <c:v>97.5352112676056</c:v>
                </c:pt>
                <c:pt idx="139">
                  <c:v>98.2394366197183</c:v>
                </c:pt>
                <c:pt idx="140">
                  <c:v>98.943661971831</c:v>
                </c:pt>
                <c:pt idx="141">
                  <c:v>99.6478873239437</c:v>
                </c:pt>
              </c:numCache>
            </c:numRef>
          </c:xVal>
          <c:yVal>
            <c:numRef>
              <c:f>'Marc''s 1stmOut Brt reg 2 JCC'!$G$25:$G$166</c:f>
              <c:numCache>
                <c:formatCode>General</c:formatCode>
                <c:ptCount val="142"/>
                <c:pt idx="0">
                  <c:v>11.23</c:v>
                </c:pt>
                <c:pt idx="1">
                  <c:v>11.35</c:v>
                </c:pt>
                <c:pt idx="2">
                  <c:v>11.48</c:v>
                </c:pt>
                <c:pt idx="3">
                  <c:v>11.79</c:v>
                </c:pt>
                <c:pt idx="4">
                  <c:v>12.08</c:v>
                </c:pt>
                <c:pt idx="5">
                  <c:v>12.59</c:v>
                </c:pt>
                <c:pt idx="6">
                  <c:v>12.74</c:v>
                </c:pt>
                <c:pt idx="7">
                  <c:v>12.75</c:v>
                </c:pt>
                <c:pt idx="8">
                  <c:v>12.87</c:v>
                </c:pt>
                <c:pt idx="9">
                  <c:v>13.08</c:v>
                </c:pt>
                <c:pt idx="10">
                  <c:v>13.11</c:v>
                </c:pt>
                <c:pt idx="11">
                  <c:v>13.23</c:v>
                </c:pt>
                <c:pt idx="12">
                  <c:v>13.28</c:v>
                </c:pt>
                <c:pt idx="13">
                  <c:v>13.55</c:v>
                </c:pt>
                <c:pt idx="14">
                  <c:v>13.74</c:v>
                </c:pt>
                <c:pt idx="15">
                  <c:v>13.85</c:v>
                </c:pt>
                <c:pt idx="16">
                  <c:v>13.86</c:v>
                </c:pt>
                <c:pt idx="17">
                  <c:v>14.06</c:v>
                </c:pt>
                <c:pt idx="18">
                  <c:v>14.57</c:v>
                </c:pt>
                <c:pt idx="19">
                  <c:v>14.57</c:v>
                </c:pt>
                <c:pt idx="20">
                  <c:v>14.76</c:v>
                </c:pt>
                <c:pt idx="21">
                  <c:v>14.83</c:v>
                </c:pt>
                <c:pt idx="22">
                  <c:v>14.89</c:v>
                </c:pt>
                <c:pt idx="23">
                  <c:v>15.02</c:v>
                </c:pt>
                <c:pt idx="24">
                  <c:v>15.17</c:v>
                </c:pt>
                <c:pt idx="25">
                  <c:v>15.39</c:v>
                </c:pt>
                <c:pt idx="26">
                  <c:v>15.42</c:v>
                </c:pt>
                <c:pt idx="27">
                  <c:v>15.5</c:v>
                </c:pt>
                <c:pt idx="28">
                  <c:v>15.95</c:v>
                </c:pt>
                <c:pt idx="29">
                  <c:v>16.19</c:v>
                </c:pt>
                <c:pt idx="30">
                  <c:v>16.22</c:v>
                </c:pt>
                <c:pt idx="31">
                  <c:v>16.22</c:v>
                </c:pt>
                <c:pt idx="32">
                  <c:v>16.32</c:v>
                </c:pt>
                <c:pt idx="33">
                  <c:v>16.33</c:v>
                </c:pt>
                <c:pt idx="34">
                  <c:v>16.39</c:v>
                </c:pt>
                <c:pt idx="35">
                  <c:v>16.56</c:v>
                </c:pt>
                <c:pt idx="36">
                  <c:v>16.72</c:v>
                </c:pt>
                <c:pt idx="37">
                  <c:v>16.75</c:v>
                </c:pt>
                <c:pt idx="38">
                  <c:v>16.79</c:v>
                </c:pt>
                <c:pt idx="39">
                  <c:v>16.82</c:v>
                </c:pt>
                <c:pt idx="40">
                  <c:v>16.82</c:v>
                </c:pt>
                <c:pt idx="41">
                  <c:v>16.82</c:v>
                </c:pt>
                <c:pt idx="42">
                  <c:v>16.89</c:v>
                </c:pt>
                <c:pt idx="43">
                  <c:v>16.93</c:v>
                </c:pt>
                <c:pt idx="44">
                  <c:v>17.1</c:v>
                </c:pt>
                <c:pt idx="45">
                  <c:v>17.1</c:v>
                </c:pt>
                <c:pt idx="46">
                  <c:v>17.15</c:v>
                </c:pt>
                <c:pt idx="47">
                  <c:v>17.18</c:v>
                </c:pt>
                <c:pt idx="48">
                  <c:v>17.21</c:v>
                </c:pt>
                <c:pt idx="49">
                  <c:v>17.35</c:v>
                </c:pt>
                <c:pt idx="50">
                  <c:v>17.38</c:v>
                </c:pt>
                <c:pt idx="51">
                  <c:v>17.41</c:v>
                </c:pt>
                <c:pt idx="52">
                  <c:v>17.41</c:v>
                </c:pt>
                <c:pt idx="53">
                  <c:v>17.47</c:v>
                </c:pt>
                <c:pt idx="54">
                  <c:v>17.49</c:v>
                </c:pt>
                <c:pt idx="55">
                  <c:v>17.49</c:v>
                </c:pt>
                <c:pt idx="56">
                  <c:v>17.54</c:v>
                </c:pt>
                <c:pt idx="57">
                  <c:v>17.55</c:v>
                </c:pt>
                <c:pt idx="58">
                  <c:v>17.55</c:v>
                </c:pt>
                <c:pt idx="59">
                  <c:v>17.63</c:v>
                </c:pt>
                <c:pt idx="60">
                  <c:v>17.65</c:v>
                </c:pt>
                <c:pt idx="61">
                  <c:v>17.71</c:v>
                </c:pt>
                <c:pt idx="62">
                  <c:v>17.76</c:v>
                </c:pt>
                <c:pt idx="63">
                  <c:v>17.8</c:v>
                </c:pt>
                <c:pt idx="64">
                  <c:v>17.83</c:v>
                </c:pt>
                <c:pt idx="65">
                  <c:v>17.95</c:v>
                </c:pt>
                <c:pt idx="66">
                  <c:v>17.97</c:v>
                </c:pt>
                <c:pt idx="67">
                  <c:v>17.99</c:v>
                </c:pt>
                <c:pt idx="68">
                  <c:v>18</c:v>
                </c:pt>
                <c:pt idx="69">
                  <c:v>18.02</c:v>
                </c:pt>
                <c:pt idx="70">
                  <c:v>18.02</c:v>
                </c:pt>
                <c:pt idx="71">
                  <c:v>18.03</c:v>
                </c:pt>
                <c:pt idx="72">
                  <c:v>18.04</c:v>
                </c:pt>
                <c:pt idx="73">
                  <c:v>18.16</c:v>
                </c:pt>
                <c:pt idx="74">
                  <c:v>18.2</c:v>
                </c:pt>
                <c:pt idx="75">
                  <c:v>18.2</c:v>
                </c:pt>
                <c:pt idx="76">
                  <c:v>18.22</c:v>
                </c:pt>
                <c:pt idx="77">
                  <c:v>18.27</c:v>
                </c:pt>
                <c:pt idx="78">
                  <c:v>18.27</c:v>
                </c:pt>
                <c:pt idx="79">
                  <c:v>18.29</c:v>
                </c:pt>
                <c:pt idx="80">
                  <c:v>18.31</c:v>
                </c:pt>
                <c:pt idx="81">
                  <c:v>18.35</c:v>
                </c:pt>
                <c:pt idx="82">
                  <c:v>18.38</c:v>
                </c:pt>
                <c:pt idx="83">
                  <c:v>18.38</c:v>
                </c:pt>
                <c:pt idx="84">
                  <c:v>18.4</c:v>
                </c:pt>
                <c:pt idx="85">
                  <c:v>18.41</c:v>
                </c:pt>
                <c:pt idx="86">
                  <c:v>18.41</c:v>
                </c:pt>
                <c:pt idx="87">
                  <c:v>18.45</c:v>
                </c:pt>
                <c:pt idx="88">
                  <c:v>18.48</c:v>
                </c:pt>
                <c:pt idx="89">
                  <c:v>18.5</c:v>
                </c:pt>
                <c:pt idx="90">
                  <c:v>18.53</c:v>
                </c:pt>
                <c:pt idx="91">
                  <c:v>18.56</c:v>
                </c:pt>
                <c:pt idx="92">
                  <c:v>18.61</c:v>
                </c:pt>
                <c:pt idx="93">
                  <c:v>18.69</c:v>
                </c:pt>
                <c:pt idx="94">
                  <c:v>18.71</c:v>
                </c:pt>
                <c:pt idx="95">
                  <c:v>18.72</c:v>
                </c:pt>
                <c:pt idx="96">
                  <c:v>18.7948968208924</c:v>
                </c:pt>
                <c:pt idx="97">
                  <c:v>18.87</c:v>
                </c:pt>
                <c:pt idx="98">
                  <c:v>18.89</c:v>
                </c:pt>
                <c:pt idx="99">
                  <c:v>19</c:v>
                </c:pt>
                <c:pt idx="100">
                  <c:v>19.02</c:v>
                </c:pt>
                <c:pt idx="101">
                  <c:v>19.11</c:v>
                </c:pt>
                <c:pt idx="102">
                  <c:v>19.12</c:v>
                </c:pt>
                <c:pt idx="103">
                  <c:v>19.16</c:v>
                </c:pt>
                <c:pt idx="104">
                  <c:v>19.18</c:v>
                </c:pt>
                <c:pt idx="105">
                  <c:v>19.25</c:v>
                </c:pt>
                <c:pt idx="106">
                  <c:v>19.31</c:v>
                </c:pt>
                <c:pt idx="107">
                  <c:v>19.33</c:v>
                </c:pt>
                <c:pt idx="108">
                  <c:v>19.3590666838677</c:v>
                </c:pt>
                <c:pt idx="109">
                  <c:v>19.48</c:v>
                </c:pt>
                <c:pt idx="110">
                  <c:v>19.49</c:v>
                </c:pt>
                <c:pt idx="111">
                  <c:v>19.5</c:v>
                </c:pt>
                <c:pt idx="112">
                  <c:v>19.5004911009612</c:v>
                </c:pt>
                <c:pt idx="113">
                  <c:v>19.56</c:v>
                </c:pt>
                <c:pt idx="114">
                  <c:v>19.65</c:v>
                </c:pt>
                <c:pt idx="115">
                  <c:v>19.73</c:v>
                </c:pt>
                <c:pt idx="116">
                  <c:v>19.87</c:v>
                </c:pt>
                <c:pt idx="117">
                  <c:v>20.05</c:v>
                </c:pt>
                <c:pt idx="118">
                  <c:v>20.0531725874667</c:v>
                </c:pt>
                <c:pt idx="119">
                  <c:v>20.18</c:v>
                </c:pt>
                <c:pt idx="120">
                  <c:v>20.24</c:v>
                </c:pt>
                <c:pt idx="121">
                  <c:v>20.29</c:v>
                </c:pt>
                <c:pt idx="122">
                  <c:v>20.34</c:v>
                </c:pt>
                <c:pt idx="123">
                  <c:v>20.46</c:v>
                </c:pt>
                <c:pt idx="124">
                  <c:v>20.59</c:v>
                </c:pt>
                <c:pt idx="125">
                  <c:v>20.69</c:v>
                </c:pt>
                <c:pt idx="126">
                  <c:v>20.74</c:v>
                </c:pt>
                <c:pt idx="127">
                  <c:v>20.85</c:v>
                </c:pt>
                <c:pt idx="128">
                  <c:v>20.88</c:v>
                </c:pt>
                <c:pt idx="129">
                  <c:v>21.23</c:v>
                </c:pt>
                <c:pt idx="130">
                  <c:v>21.9</c:v>
                </c:pt>
                <c:pt idx="131">
                  <c:v>22.2</c:v>
                </c:pt>
                <c:pt idx="132">
                  <c:v>22.44</c:v>
                </c:pt>
                <c:pt idx="133">
                  <c:v>23.37</c:v>
                </c:pt>
                <c:pt idx="134">
                  <c:v>23.47</c:v>
                </c:pt>
                <c:pt idx="135">
                  <c:v>24.05</c:v>
                </c:pt>
                <c:pt idx="136">
                  <c:v>24.12</c:v>
                </c:pt>
                <c:pt idx="137">
                  <c:v>24.72</c:v>
                </c:pt>
                <c:pt idx="138">
                  <c:v>28.6</c:v>
                </c:pt>
                <c:pt idx="139">
                  <c:v>30.34</c:v>
                </c:pt>
                <c:pt idx="140">
                  <c:v>32.77</c:v>
                </c:pt>
                <c:pt idx="141">
                  <c:v>34.16</c:v>
                </c:pt>
              </c:numCache>
            </c:numRef>
          </c:yVal>
          <c:smooth val="0"/>
        </c:ser>
        <c:axId val="48973706"/>
        <c:axId val="21889376"/>
      </c:scatterChart>
      <c:valAx>
        <c:axId val="48973706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Sample Percentile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1889376"/>
        <c:crossesAt val="0"/>
        <c:crossBetween val="midCat"/>
      </c:valAx>
      <c:valAx>
        <c:axId val="21889376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JCC Imports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8973706"/>
        <c:crossesAt val="0"/>
        <c:crossBetween val="midCat"/>
      </c:valAx>
      <c:spPr>
        <a:solidFill>
          <a:srgbClr val="c0c0c0"/>
        </a:solidFill>
        <a:ln w="12600">
          <a:solidFill>
            <a:srgbClr val="808080"/>
          </a:solidFill>
          <a:round/>
        </a:ln>
      </c:spPr>
    </c:plotArea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1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2.xml"/><Relationship Id="rId2" Type="http://schemas.openxmlformats.org/officeDocument/2006/relationships/chart" Target="../charts/chart3.xml"/><Relationship Id="rId3" Type="http://schemas.openxmlformats.org/officeDocument/2006/relationships/chart" Target="../charts/chart4.xml"/>
</Relationships>
</file>

<file path=xl/drawings/_rels/drawing5.xml.rels><?xml version="1.0" encoding="UTF-8"?>
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chart" Target="../charts/chart6.xml"/><Relationship Id="rId3" Type="http://schemas.openxmlformats.org/officeDocument/2006/relationships/chart" Target="../charts/chart7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0</xdr:colOff>
      <xdr:row>45</xdr:row>
      <xdr:rowOff>142920</xdr:rowOff>
    </xdr:from>
    <xdr:to>
      <xdr:col>8</xdr:col>
      <xdr:colOff>637920</xdr:colOff>
      <xdr:row>48</xdr:row>
      <xdr:rowOff>171000</xdr:rowOff>
    </xdr:to>
    <xdr:sp>
      <xdr:nvSpPr>
        <xdr:cNvPr id="0" name="Text 1"/>
        <xdr:cNvSpPr/>
      </xdr:nvSpPr>
      <xdr:spPr>
        <a:xfrm>
          <a:off x="2552760" y="10639440"/>
          <a:ext cx="3190680" cy="6282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r>
            <a:rPr b="1" lang="en-US" sz="1000" strike="noStrike" u="none">
              <a:effectLst/>
              <a:uFillTx/>
              <a:latin typeface="Arial"/>
            </a:rPr>
            <a:t>Definition:</a:t>
          </a:r>
          <a:endParaRPr b="0" lang="en-US" sz="1000" strike="noStrike" u="none">
            <a:effectLst/>
            <a:uFillTx/>
            <a:latin typeface="Times New Roman"/>
          </a:endParaRPr>
        </a:p>
        <a:p>
          <a:r>
            <a:rPr b="1" lang="en-US" sz="1000" strike="noStrike" u="none">
              <a:effectLst/>
              <a:uFillTx/>
              <a:latin typeface="Arial"/>
            </a:rPr>
            <a:t>BRENT, UNITED KINGDOM, CRUDE OIL, FIRST MONTH OUT, SPOT PRICE, AVG</a:t>
          </a:r>
          <a:endParaRPr b="0" lang="en-US" sz="10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360360</xdr:colOff>
      <xdr:row>1</xdr:row>
      <xdr:rowOff>16920</xdr:rowOff>
    </xdr:from>
    <xdr:to>
      <xdr:col>9</xdr:col>
      <xdr:colOff>656280</xdr:colOff>
      <xdr:row>34</xdr:row>
      <xdr:rowOff>84960</xdr:rowOff>
    </xdr:to>
    <xdr:graphicFrame>
      <xdr:nvGraphicFramePr>
        <xdr:cNvPr id="1" name=" 0"/>
        <xdr:cNvGraphicFramePr/>
      </xdr:nvGraphicFramePr>
      <xdr:xfrm>
        <a:off x="360360" y="179640"/>
        <a:ext cx="7611120" cy="5432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0</xdr:colOff>
      <xdr:row>0</xdr:row>
      <xdr:rowOff>0</xdr:rowOff>
    </xdr:from>
    <xdr:to>
      <xdr:col>15</xdr:col>
      <xdr:colOff>360</xdr:colOff>
      <xdr:row>9</xdr:row>
      <xdr:rowOff>171360</xdr:rowOff>
    </xdr:to>
    <xdr:graphicFrame>
      <xdr:nvGraphicFramePr>
        <xdr:cNvPr id="2" name="Chart 1"/>
        <xdr:cNvGraphicFramePr/>
      </xdr:nvGraphicFramePr>
      <xdr:xfrm>
        <a:off x="5743440" y="0"/>
        <a:ext cx="3829680" cy="1647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0</xdr:colOff>
      <xdr:row>2</xdr:row>
      <xdr:rowOff>0</xdr:rowOff>
    </xdr:from>
    <xdr:to>
      <xdr:col>21</xdr:col>
      <xdr:colOff>10440</xdr:colOff>
      <xdr:row>38</xdr:row>
      <xdr:rowOff>9360</xdr:rowOff>
    </xdr:to>
    <xdr:graphicFrame>
      <xdr:nvGraphicFramePr>
        <xdr:cNvPr id="3" name="Chart 2"/>
        <xdr:cNvGraphicFramePr/>
      </xdr:nvGraphicFramePr>
      <xdr:xfrm>
        <a:off x="6381720" y="333360"/>
        <a:ext cx="7030440" cy="6219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11</xdr:col>
      <xdr:colOff>0</xdr:colOff>
      <xdr:row>4</xdr:row>
      <xdr:rowOff>0</xdr:rowOff>
    </xdr:from>
    <xdr:to>
      <xdr:col>17</xdr:col>
      <xdr:colOff>720</xdr:colOff>
      <xdr:row>13</xdr:row>
      <xdr:rowOff>171360</xdr:rowOff>
    </xdr:to>
    <xdr:graphicFrame>
      <xdr:nvGraphicFramePr>
        <xdr:cNvPr id="5" name="Chart 3"/>
        <xdr:cNvGraphicFramePr/>
      </xdr:nvGraphicFramePr>
      <xdr:xfrm>
        <a:off x="7020000" y="657360"/>
        <a:ext cx="3829680" cy="1647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4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0.0359447004608295</cdr:x>
      <cdr:y>0.227977775205464</cdr:y>
    </cdr:from>
    <cdr:to>
      <cdr:x>0.858218125960061</cdr:x>
      <cdr:y>0.995254080333372</cdr:y>
    </cdr:to>
    <cdr:sp>
      <cdr:nvSpPr>
        <cdr:cNvPr id="4" name="Line 1"/>
        <cdr:cNvSpPr/>
      </cdr:nvSpPr>
      <cdr:spPr>
        <a:xfrm flipH="1">
          <a:off x="252720" y="1418040"/>
          <a:ext cx="5781240" cy="4772520"/>
        </a:xfrm>
        <a:prstGeom prst="line">
          <a:avLst/>
        </a:prstGeom>
        <a:ln w="9360">
          <a:solidFill>
            <a:srgbClr val="000000"/>
          </a:solidFill>
          <a:miter/>
        </a:ln>
      </cdr:spPr>
      <cdr:style>
        <a:lnRef idx="0"/>
        <a:fillRef idx="0"/>
        <a:effectRef idx="0"/>
        <a:fontRef idx="minor"/>
      </cdr:style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0</xdr:colOff>
      <xdr:row>0</xdr:row>
      <xdr:rowOff>0</xdr:rowOff>
    </xdr:from>
    <xdr:to>
      <xdr:col>15</xdr:col>
      <xdr:colOff>360</xdr:colOff>
      <xdr:row>9</xdr:row>
      <xdr:rowOff>171360</xdr:rowOff>
    </xdr:to>
    <xdr:graphicFrame>
      <xdr:nvGraphicFramePr>
        <xdr:cNvPr id="6" name="Chart 1"/>
        <xdr:cNvGraphicFramePr/>
      </xdr:nvGraphicFramePr>
      <xdr:xfrm>
        <a:off x="5743440" y="0"/>
        <a:ext cx="3829680" cy="1647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10</xdr:col>
      <xdr:colOff>0</xdr:colOff>
      <xdr:row>2</xdr:row>
      <xdr:rowOff>0</xdr:rowOff>
    </xdr:from>
    <xdr:to>
      <xdr:col>22</xdr:col>
      <xdr:colOff>10440</xdr:colOff>
      <xdr:row>52</xdr:row>
      <xdr:rowOff>114480</xdr:rowOff>
    </xdr:to>
    <xdr:graphicFrame>
      <xdr:nvGraphicFramePr>
        <xdr:cNvPr id="7" name="Chart 2"/>
        <xdr:cNvGraphicFramePr/>
      </xdr:nvGraphicFramePr>
      <xdr:xfrm>
        <a:off x="6381720" y="333360"/>
        <a:ext cx="7668720" cy="8429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11</xdr:col>
      <xdr:colOff>0</xdr:colOff>
      <xdr:row>4</xdr:row>
      <xdr:rowOff>0</xdr:rowOff>
    </xdr:from>
    <xdr:to>
      <xdr:col>17</xdr:col>
      <xdr:colOff>720</xdr:colOff>
      <xdr:row>13</xdr:row>
      <xdr:rowOff>171360</xdr:rowOff>
    </xdr:to>
    <xdr:graphicFrame>
      <xdr:nvGraphicFramePr>
        <xdr:cNvPr id="9" name="Chart 3"/>
        <xdr:cNvGraphicFramePr/>
      </xdr:nvGraphicFramePr>
      <xdr:xfrm>
        <a:off x="7020000" y="657360"/>
        <a:ext cx="3829680" cy="16477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6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0.0106088344364643</cdr:x>
      <cdr:y>0.197463381304181</cdr:y>
    </cdr:from>
    <cdr:to>
      <cdr:x>0.886729568605361</cdr:x>
      <cdr:y>0.992569500790024</cdr:y>
    </cdr:to>
    <cdr:sp>
      <cdr:nvSpPr>
        <cdr:cNvPr id="8" name="Line 1"/>
        <cdr:cNvSpPr/>
      </cdr:nvSpPr>
      <cdr:spPr>
        <a:xfrm flipH="1">
          <a:off x="89640" y="1656360"/>
          <a:ext cx="6702840" cy="6719040"/>
        </a:xfrm>
        <a:prstGeom prst="line">
          <a:avLst/>
        </a:prstGeom>
        <a:ln w="9360">
          <a:solidFill>
            <a:srgbClr val="000000"/>
          </a:solidFill>
          <a:miter/>
        </a:ln>
      </cdr:spPr>
      <cdr:style>
        <a:lnRef idx="0"/>
        <a:fillRef idx="0"/>
        <a:effectRef idx="0"/>
        <a:fontRef idx="minor"/>
      </cdr:style>
    </cdr:sp>
  </cdr:relSizeAnchor>
</c:userShape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1-EFI/India/Dabhol%20Ph%202/LNG%2011-04-99%20data%20upto%2010-30-99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Crack"/>
      <sheetName val="Cap"/>
      <sheetName val="Assumptions"/>
      <sheetName val="Pricing"/>
      <sheetName val="Price Comparison"/>
      <sheetName val="$KWH.HST"/>
      <sheetName val="$KWH.FWD"/>
      <sheetName val="$KWH HST &amp; FWD"/>
      <sheetName val="$MMBTU.CIF.HST"/>
      <sheetName val="$MMBTU.CIF.FWD"/>
      <sheetName val="$MMBTU.BURN.HST"/>
      <sheetName val="$MMBTU.BURN.FWD"/>
      <sheetName val="Price Breakdown"/>
      <sheetName val="Historic JCC"/>
      <sheetName val="Regressions"/>
      <sheetName val="Projections"/>
      <sheetName val="Crudes"/>
      <sheetName val="JCC-BRT CORR CHART"/>
      <sheetName val="Sheet1"/>
      <sheetName val="JCC_BRENT"/>
      <sheetName val="$BBLFOBJul87-Nov98 ASrivastav"/>
      <sheetName val="$BBLFOBDec98-Feb2005 ASrivastav"/>
      <sheetName val="$MMBTUDESAug87-Nov98 ASrivastav"/>
      <sheetName val="$MMBTUDESDec98-Feb05 ASrivastav"/>
      <sheetName val="Module1"/>
      <sheetName val="Module2"/>
      <sheetName val="1stmOut Brt reg 2 JC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5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B9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>
    <row r="1" customFormat="false" ht="15.75" hidden="false" customHeight="false" outlineLevel="0" collapsed="false">
      <c r="B1" s="1" t="s">
        <v>0</v>
      </c>
      <c r="C1" s="1"/>
      <c r="D1" s="1"/>
      <c r="E1" s="2"/>
      <c r="F1" s="3" t="s">
        <v>1</v>
      </c>
      <c r="G1" s="3"/>
      <c r="H1" s="4"/>
      <c r="I1" s="1" t="s">
        <v>2</v>
      </c>
      <c r="J1" s="1"/>
      <c r="K1" s="1"/>
      <c r="L1" s="1" t="s">
        <v>3</v>
      </c>
      <c r="M1" s="1"/>
      <c r="N1" s="1"/>
      <c r="O1" s="5"/>
      <c r="P1" s="5"/>
    </row>
    <row r="2" customFormat="false" ht="126" hidden="false" customHeight="false" outlineLevel="0" collapsed="false">
      <c r="A2" s="6" t="s">
        <v>4</v>
      </c>
      <c r="B2" s="7" t="s">
        <v>5</v>
      </c>
      <c r="C2" s="8" t="s">
        <v>6</v>
      </c>
      <c r="D2" s="8" t="s">
        <v>7</v>
      </c>
      <c r="E2" s="8" t="s">
        <v>8</v>
      </c>
      <c r="F2" s="9" t="s">
        <v>9</v>
      </c>
      <c r="G2" s="9" t="s">
        <v>10</v>
      </c>
      <c r="H2" s="9" t="s">
        <v>11</v>
      </c>
      <c r="I2" s="8" t="s">
        <v>12</v>
      </c>
      <c r="J2" s="8" t="s">
        <v>13</v>
      </c>
      <c r="K2" s="8" t="s">
        <v>14</v>
      </c>
      <c r="L2" s="8" t="s">
        <v>5</v>
      </c>
      <c r="M2" s="8" t="s">
        <v>6</v>
      </c>
      <c r="N2" s="8" t="s">
        <v>14</v>
      </c>
      <c r="O2" s="9" t="s">
        <v>15</v>
      </c>
      <c r="P2" s="9" t="s">
        <v>10</v>
      </c>
      <c r="R2" s="10" t="s">
        <v>16</v>
      </c>
    </row>
    <row r="3" customFormat="false" ht="16.5" hidden="false" customHeight="false" outlineLevel="0" collapsed="false">
      <c r="A3" s="11" t="n">
        <v>33359</v>
      </c>
      <c r="B3" s="12" t="n">
        <v>19.27274</v>
      </c>
      <c r="C3" s="13" t="n">
        <v>17.97</v>
      </c>
      <c r="D3" s="13"/>
      <c r="E3" s="13"/>
      <c r="F3" s="14"/>
      <c r="G3" s="15"/>
      <c r="H3" s="15"/>
    </row>
    <row r="4" customFormat="false" ht="15.75" hidden="false" customHeight="false" outlineLevel="0" collapsed="false">
      <c r="A4" s="11" t="n">
        <v>33390</v>
      </c>
      <c r="B4" s="12" t="n">
        <v>18.272665</v>
      </c>
      <c r="C4" s="13" t="n">
        <v>18.03</v>
      </c>
      <c r="D4" s="13"/>
      <c r="E4" s="13"/>
      <c r="F4" s="14"/>
      <c r="G4" s="15"/>
      <c r="H4" s="15"/>
      <c r="R4" s="16" t="s">
        <v>17</v>
      </c>
      <c r="S4" s="16"/>
    </row>
    <row r="5" customFormat="false" ht="15.75" hidden="false" customHeight="false" outlineLevel="0" collapsed="false">
      <c r="A5" s="11" t="n">
        <v>33420</v>
      </c>
      <c r="B5" s="12" t="n">
        <v>19.501775</v>
      </c>
      <c r="C5" s="13" t="n">
        <v>18.53</v>
      </c>
      <c r="D5" s="13"/>
      <c r="E5" s="13"/>
      <c r="F5" s="14"/>
      <c r="G5" s="15"/>
      <c r="H5" s="15"/>
      <c r="R5" s="17" t="s">
        <v>18</v>
      </c>
      <c r="S5" s="17" t="n">
        <v>0.955861380483482</v>
      </c>
    </row>
    <row r="6" customFormat="false" ht="15.75" hidden="false" customHeight="false" outlineLevel="0" collapsed="false">
      <c r="A6" s="11" t="n">
        <v>33451</v>
      </c>
      <c r="B6" s="12" t="n">
        <v>19.75226</v>
      </c>
      <c r="C6" s="13" t="n">
        <v>19</v>
      </c>
      <c r="D6" s="13"/>
      <c r="E6" s="13"/>
      <c r="F6" s="14"/>
      <c r="G6" s="15"/>
      <c r="H6" s="15"/>
      <c r="R6" s="17" t="s">
        <v>19</v>
      </c>
      <c r="S6" s="17" t="n">
        <v>0.913670978699788</v>
      </c>
    </row>
    <row r="7" customFormat="false" ht="15.75" hidden="false" customHeight="false" outlineLevel="0" collapsed="false">
      <c r="A7" s="11" t="n">
        <v>33482</v>
      </c>
      <c r="B7" s="12" t="n">
        <v>20.564</v>
      </c>
      <c r="C7" s="13" t="n">
        <v>19.73</v>
      </c>
      <c r="D7" s="13"/>
      <c r="E7" s="13"/>
      <c r="F7" s="14"/>
      <c r="G7" s="15"/>
      <c r="H7" s="15"/>
      <c r="R7" s="17" t="s">
        <v>20</v>
      </c>
      <c r="S7" s="17" t="n">
        <v>0.898965096346847</v>
      </c>
    </row>
    <row r="8" customFormat="false" ht="15.75" hidden="false" customHeight="false" outlineLevel="0" collapsed="false">
      <c r="A8" s="11" t="n">
        <v>33512</v>
      </c>
      <c r="B8" s="12" t="n">
        <v>22.191615</v>
      </c>
      <c r="C8" s="13" t="n">
        <v>20.85</v>
      </c>
      <c r="D8" s="13"/>
      <c r="E8" s="13"/>
      <c r="F8" s="14"/>
      <c r="G8" s="15"/>
      <c r="H8" s="15"/>
      <c r="R8" s="17" t="s">
        <v>21</v>
      </c>
      <c r="S8" s="17" t="n">
        <v>0.687117288328118</v>
      </c>
      <c r="AA8" s="15"/>
      <c r="AB8" s="10" t="s">
        <v>22</v>
      </c>
    </row>
    <row r="9" customFormat="false" ht="16.5" hidden="false" customHeight="false" outlineLevel="0" collapsed="false">
      <c r="A9" s="11" t="n">
        <v>33543</v>
      </c>
      <c r="B9" s="12" t="n">
        <v>21.185835</v>
      </c>
      <c r="C9" s="13" t="n">
        <v>21.23</v>
      </c>
      <c r="D9" s="13"/>
      <c r="E9" s="13"/>
      <c r="F9" s="14"/>
      <c r="G9" s="15"/>
      <c r="H9" s="15"/>
      <c r="R9" s="18" t="s">
        <v>23</v>
      </c>
      <c r="S9" s="18" t="n">
        <v>69</v>
      </c>
      <c r="AA9" s="15" t="s">
        <v>24</v>
      </c>
      <c r="AB9" s="6" t="n">
        <f aca="false" t="array" ref="AB9:AB13">LINEST(C18:C86,B18:B86,0,1)</f>
        <v>1.02493418554447</v>
      </c>
    </row>
    <row r="10" customFormat="false" ht="15.75" hidden="false" customHeight="false" outlineLevel="0" collapsed="false">
      <c r="A10" s="11" t="n">
        <v>33573</v>
      </c>
      <c r="B10" s="12" t="n">
        <v>18.308705</v>
      </c>
      <c r="C10" s="13" t="n">
        <v>19.02</v>
      </c>
      <c r="D10" s="13"/>
      <c r="E10" s="13"/>
      <c r="F10" s="14"/>
      <c r="G10" s="15"/>
      <c r="H10" s="15"/>
      <c r="AA10" s="15" t="s">
        <v>25</v>
      </c>
      <c r="AB10" s="10" t="n">
        <v>0.00456365005153128</v>
      </c>
    </row>
    <row r="11" customFormat="false" ht="19.5" hidden="false" customHeight="false" outlineLevel="0" collapsed="false">
      <c r="A11" s="11" t="n">
        <v>33604</v>
      </c>
      <c r="B11" s="12" t="n">
        <v>18.165</v>
      </c>
      <c r="C11" s="13" t="n">
        <v>18.04</v>
      </c>
      <c r="D11" s="13"/>
      <c r="E11" s="13"/>
      <c r="F11" s="14"/>
      <c r="G11" s="15"/>
      <c r="H11" s="15"/>
      <c r="R11" s="10" t="s">
        <v>26</v>
      </c>
      <c r="AA11" s="15" t="s">
        <v>27</v>
      </c>
      <c r="AB11" s="10" t="n">
        <v>0.998653654509876</v>
      </c>
    </row>
    <row r="12" customFormat="false" ht="15.75" hidden="false" customHeight="false" outlineLevel="0" collapsed="false">
      <c r="A12" s="11" t="n">
        <v>33635</v>
      </c>
      <c r="B12" s="12" t="n">
        <v>18.16155</v>
      </c>
      <c r="C12" s="13" t="n">
        <v>17.71</v>
      </c>
      <c r="D12" s="13"/>
      <c r="E12" s="13"/>
      <c r="F12" s="14"/>
      <c r="G12" s="15"/>
      <c r="H12" s="15"/>
      <c r="R12" s="16"/>
      <c r="S12" s="16" t="s">
        <v>28</v>
      </c>
      <c r="T12" s="16" t="s">
        <v>29</v>
      </c>
      <c r="U12" s="16" t="s">
        <v>30</v>
      </c>
      <c r="V12" s="16" t="s">
        <v>31</v>
      </c>
      <c r="W12" s="16" t="s">
        <v>32</v>
      </c>
      <c r="AA12" s="15"/>
      <c r="AB12" s="10" t="n">
        <v>50439.0953175172</v>
      </c>
    </row>
    <row r="13" customFormat="false" ht="15.75" hidden="false" customHeight="false" outlineLevel="0" collapsed="false">
      <c r="A13" s="11" t="n">
        <v>33664</v>
      </c>
      <c r="B13" s="12" t="n">
        <v>17.674675</v>
      </c>
      <c r="C13" s="13" t="n">
        <v>17.95</v>
      </c>
      <c r="D13" s="13"/>
      <c r="E13" s="13"/>
      <c r="F13" s="14"/>
      <c r="G13" s="15"/>
      <c r="H13" s="15"/>
      <c r="R13" s="17" t="s">
        <v>33</v>
      </c>
      <c r="S13" s="17" t="n">
        <v>1</v>
      </c>
      <c r="T13" s="17" t="n">
        <v>339.784588945603</v>
      </c>
      <c r="U13" s="17" t="n">
        <v>339.784588945603</v>
      </c>
      <c r="V13" s="17" t="n">
        <v>719.684129575935</v>
      </c>
      <c r="W13" s="17" t="n">
        <v>1.47985870232389E-037</v>
      </c>
      <c r="AA13" s="15"/>
      <c r="AB13" s="10" t="n">
        <v>23813.8185419613</v>
      </c>
    </row>
    <row r="14" customFormat="false" ht="15.75" hidden="false" customHeight="false" outlineLevel="0" collapsed="false">
      <c r="A14" s="11" t="n">
        <v>33695</v>
      </c>
      <c r="B14" s="12" t="n">
        <v>19.02183</v>
      </c>
      <c r="C14" s="13" t="n">
        <v>18.41</v>
      </c>
      <c r="D14" s="13"/>
      <c r="E14" s="13"/>
      <c r="F14" s="14"/>
      <c r="G14" s="15"/>
      <c r="H14" s="15"/>
      <c r="L14" s="6"/>
      <c r="M14" s="6"/>
      <c r="N14" s="6"/>
      <c r="O14" s="6"/>
      <c r="P14" s="6"/>
      <c r="R14" s="17" t="s">
        <v>34</v>
      </c>
      <c r="S14" s="17" t="n">
        <v>68</v>
      </c>
      <c r="T14" s="17" t="n">
        <v>32.1048514185182</v>
      </c>
      <c r="U14" s="17" t="n">
        <v>0.472130167919386</v>
      </c>
      <c r="V14" s="17"/>
      <c r="W14" s="17"/>
      <c r="AA14" s="15" t="s">
        <v>35</v>
      </c>
      <c r="AB14" s="19" t="n">
        <f aca="false">AB9/AB10</f>
        <v>224.586498520096</v>
      </c>
    </row>
    <row r="15" customFormat="false" ht="16.5" hidden="false" customHeight="false" outlineLevel="0" collapsed="false">
      <c r="A15" s="11" t="n">
        <v>33725</v>
      </c>
      <c r="B15" s="12" t="n">
        <v>20.006775</v>
      </c>
      <c r="C15" s="13" t="n">
        <v>19.25</v>
      </c>
      <c r="D15" s="13"/>
      <c r="E15" s="13"/>
      <c r="F15" s="14"/>
      <c r="G15" s="15"/>
      <c r="H15" s="15"/>
      <c r="R15" s="18" t="s">
        <v>36</v>
      </c>
      <c r="S15" s="18" t="n">
        <v>69</v>
      </c>
      <c r="T15" s="18" t="n">
        <v>371.889440364122</v>
      </c>
      <c r="U15" s="18"/>
      <c r="V15" s="18"/>
      <c r="W15" s="18"/>
      <c r="AA15" s="15"/>
    </row>
    <row r="16" customFormat="false" ht="16.5" hidden="false" customHeight="false" outlineLevel="0" collapsed="false">
      <c r="A16" s="11" t="n">
        <v>33756</v>
      </c>
      <c r="B16" s="12" t="n">
        <v>21.199165</v>
      </c>
      <c r="C16" s="13" t="n">
        <v>20.59</v>
      </c>
      <c r="D16" s="13"/>
      <c r="E16" s="13"/>
      <c r="F16" s="14"/>
      <c r="G16" s="15"/>
      <c r="H16" s="15"/>
      <c r="AA16" s="15" t="s">
        <v>37</v>
      </c>
      <c r="AB16" s="20" t="n">
        <f aca="false">MIN(E18:E86)</f>
        <v>-1.27110392094399</v>
      </c>
    </row>
    <row r="17" customFormat="false" ht="15.75" hidden="false" customHeight="false" outlineLevel="0" collapsed="false">
      <c r="A17" s="11" t="n">
        <v>33786</v>
      </c>
      <c r="B17" s="12" t="n">
        <v>20.33887</v>
      </c>
      <c r="C17" s="13" t="n">
        <v>20.88</v>
      </c>
      <c r="D17" s="13"/>
      <c r="E17" s="13"/>
      <c r="F17" s="14"/>
      <c r="G17" s="15"/>
      <c r="H17" s="15"/>
      <c r="R17" s="16"/>
      <c r="S17" s="16" t="s">
        <v>24</v>
      </c>
      <c r="T17" s="16" t="s">
        <v>21</v>
      </c>
      <c r="U17" s="16" t="s">
        <v>38</v>
      </c>
      <c r="V17" s="16" t="s">
        <v>39</v>
      </c>
      <c r="W17" s="16" t="s">
        <v>40</v>
      </c>
      <c r="X17" s="16" t="s">
        <v>41</v>
      </c>
      <c r="Y17" s="16" t="s">
        <v>42</v>
      </c>
      <c r="Z17" s="16" t="s">
        <v>43</v>
      </c>
      <c r="AA17" s="15" t="s">
        <v>44</v>
      </c>
      <c r="AB17" s="20" t="n">
        <f aca="false">MAX(E18:E86)</f>
        <v>1.72009514961037</v>
      </c>
    </row>
    <row r="18" customFormat="false" ht="15.75" hidden="false" customHeight="false" outlineLevel="0" collapsed="false">
      <c r="A18" s="11" t="n">
        <v>33817</v>
      </c>
      <c r="B18" s="12" t="n">
        <v>19.82613</v>
      </c>
      <c r="C18" s="13" t="n">
        <v>20.34</v>
      </c>
      <c r="D18" s="13" t="n">
        <f aca="false">B18*$AB$9</f>
        <v>20.3204784040487</v>
      </c>
      <c r="E18" s="21" t="n">
        <f aca="false">D18-C18</f>
        <v>-0.0195215959512822</v>
      </c>
      <c r="F18" s="22" t="n">
        <f aca="false">B18*$AB$9*0.15</f>
        <v>3.04807176060731</v>
      </c>
      <c r="G18" s="21" t="n">
        <f aca="false">C18*0.15</f>
        <v>3.051</v>
      </c>
      <c r="H18" s="21" t="n">
        <f aca="false">E18</f>
        <v>-0.0195215959512822</v>
      </c>
      <c r="R18" s="17" t="s">
        <v>45</v>
      </c>
      <c r="S18" s="17" t="n">
        <v>0</v>
      </c>
      <c r="T18" s="17" t="e">
        <f aca="false">NA()</f>
        <v>#N/A</v>
      </c>
      <c r="U18" s="17" t="e">
        <f aca="false">NA()</f>
        <v>#N/A</v>
      </c>
      <c r="V18" s="17" t="e">
        <f aca="false">NA()</f>
        <v>#N/A</v>
      </c>
      <c r="W18" s="17" t="e">
        <f aca="false">NA()</f>
        <v>#N/A</v>
      </c>
      <c r="X18" s="17" t="e">
        <f aca="false">NA()</f>
        <v>#N/A</v>
      </c>
      <c r="Y18" s="17" t="e">
        <f aca="false">NA()</f>
        <v>#N/A</v>
      </c>
      <c r="Z18" s="17" t="e">
        <f aca="false">NA()</f>
        <v>#N/A</v>
      </c>
      <c r="AA18" s="15"/>
      <c r="AB18" s="6"/>
    </row>
    <row r="19" customFormat="false" ht="16.5" hidden="false" customHeight="false" outlineLevel="0" collapsed="false">
      <c r="A19" s="11" t="n">
        <v>33848</v>
      </c>
      <c r="B19" s="12" t="n">
        <v>20.274665</v>
      </c>
      <c r="C19" s="13" t="n">
        <v>20.24</v>
      </c>
      <c r="D19" s="13" t="n">
        <f aca="false">B19*$AB$9</f>
        <v>20.7801972589619</v>
      </c>
      <c r="E19" s="21" t="n">
        <f aca="false">D19-C19</f>
        <v>0.540197258961904</v>
      </c>
      <c r="F19" s="22" t="n">
        <f aca="false">B19*$AB$9*0.15</f>
        <v>3.11702958884429</v>
      </c>
      <c r="G19" s="21" t="n">
        <f aca="false">C19*0.15</f>
        <v>3.036</v>
      </c>
      <c r="H19" s="21" t="n">
        <f aca="false">H18+E19</f>
        <v>0.520675663010621</v>
      </c>
      <c r="R19" s="23" t="s">
        <v>5</v>
      </c>
      <c r="S19" s="23" t="n">
        <v>1.02493418554447</v>
      </c>
      <c r="T19" s="18" t="n">
        <v>0.00456365005153128</v>
      </c>
      <c r="U19" s="18" t="n">
        <v>224.586498520096</v>
      </c>
      <c r="V19" s="18" t="n">
        <v>2.37517086465395E-099</v>
      </c>
      <c r="W19" s="18" t="n">
        <v>1.01582756901935</v>
      </c>
      <c r="X19" s="18" t="n">
        <v>1.03404080206958</v>
      </c>
      <c r="Y19" s="18" t="n">
        <v>1.01582756901935</v>
      </c>
      <c r="Z19" s="18" t="n">
        <v>1.03404080206958</v>
      </c>
      <c r="AA19" s="15" t="s">
        <v>46</v>
      </c>
      <c r="AB19" s="10" t="s">
        <v>47</v>
      </c>
    </row>
    <row r="20" customFormat="false" ht="15.75" hidden="false" customHeight="false" outlineLevel="0" collapsed="false">
      <c r="A20" s="11" t="n">
        <v>33878</v>
      </c>
      <c r="B20" s="12" t="n">
        <v>20.318065</v>
      </c>
      <c r="C20" s="13" t="n">
        <v>20.29</v>
      </c>
      <c r="D20" s="13" t="n">
        <f aca="false">B20*$AB$9</f>
        <v>20.8246794026145</v>
      </c>
      <c r="E20" s="21" t="n">
        <f aca="false">D20-C20</f>
        <v>0.534679402614536</v>
      </c>
      <c r="F20" s="22" t="n">
        <f aca="false">B20*$AB$9*0.15</f>
        <v>3.12370191039218</v>
      </c>
      <c r="G20" s="21" t="n">
        <f aca="false">C20*0.15</f>
        <v>3.0435</v>
      </c>
      <c r="H20" s="21" t="n">
        <f aca="false">H19+E20</f>
        <v>1.05535506562516</v>
      </c>
      <c r="AA20" s="20" t="n">
        <f aca="false">AVERAGE(C18:C86)</f>
        <v>18.4446032926549</v>
      </c>
      <c r="AB20" s="20" t="n">
        <f aca="false">AVERAGE(D18:D86)</f>
        <v>18.410965485846</v>
      </c>
    </row>
    <row r="21" customFormat="false" ht="15.75" hidden="false" customHeight="false" outlineLevel="0" collapsed="false">
      <c r="A21" s="11" t="n">
        <v>33909</v>
      </c>
      <c r="B21" s="12" t="n">
        <v>19.17633</v>
      </c>
      <c r="C21" s="13" t="n">
        <v>19.5</v>
      </c>
      <c r="D21" s="13" t="n">
        <f aca="false">B21*$AB$9</f>
        <v>19.6544761702819</v>
      </c>
      <c r="E21" s="21" t="n">
        <f aca="false">D21-C21</f>
        <v>0.154476170281924</v>
      </c>
      <c r="F21" s="22" t="n">
        <f aca="false">B21*$AB$9*0.15</f>
        <v>2.94817142554229</v>
      </c>
      <c r="G21" s="21" t="n">
        <f aca="false">C21*0.15</f>
        <v>2.925</v>
      </c>
      <c r="H21" s="21" t="n">
        <f aca="false">H20+E21</f>
        <v>1.20983123590708</v>
      </c>
    </row>
    <row r="22" customFormat="false" ht="15.75" hidden="false" customHeight="false" outlineLevel="0" collapsed="false">
      <c r="A22" s="11" t="n">
        <v>33939</v>
      </c>
      <c r="B22" s="12" t="n">
        <v>18.28016</v>
      </c>
      <c r="C22" s="13" t="n">
        <v>18.61</v>
      </c>
      <c r="D22" s="13" t="n">
        <f aca="false">B22*$AB$9</f>
        <v>18.7359609012225</v>
      </c>
      <c r="E22" s="21" t="n">
        <f aca="false">D22-C22</f>
        <v>0.125960901222538</v>
      </c>
      <c r="F22" s="22" t="n">
        <f aca="false">B22*$AB$9*0.15</f>
        <v>2.81039413518338</v>
      </c>
      <c r="G22" s="21" t="n">
        <f aca="false">C22*0.15</f>
        <v>2.7915</v>
      </c>
      <c r="H22" s="21" t="n">
        <f aca="false">H21+E22</f>
        <v>1.33579213712962</v>
      </c>
    </row>
    <row r="23" customFormat="false" ht="15.75" hidden="false" customHeight="false" outlineLevel="0" collapsed="false">
      <c r="A23" s="11" t="n">
        <v>33970</v>
      </c>
      <c r="B23" s="12" t="n">
        <v>17.57855</v>
      </c>
      <c r="C23" s="13" t="n">
        <v>17.76</v>
      </c>
      <c r="D23" s="13" t="n">
        <f aca="false">B23*$AB$9</f>
        <v>18.0168568273027</v>
      </c>
      <c r="E23" s="21" t="n">
        <f aca="false">D23-C23</f>
        <v>0.256856827302684</v>
      </c>
      <c r="F23" s="22" t="n">
        <f aca="false">B23*$AB$9*0.15</f>
        <v>2.7025285240954</v>
      </c>
      <c r="G23" s="21" t="n">
        <f aca="false">C23*0.15</f>
        <v>2.664</v>
      </c>
      <c r="H23" s="21" t="n">
        <f aca="false">H22+E23</f>
        <v>1.5926489644323</v>
      </c>
      <c r="I23" s="24" t="n">
        <f aca="false">AVERAGE(B18:B23)</f>
        <v>19.2423166666667</v>
      </c>
      <c r="J23" s="24" t="n">
        <f aca="false">AVERAGE(C18:C23)</f>
        <v>19.4566666666667</v>
      </c>
      <c r="K23" s="24" t="n">
        <f aca="false">AVERAGE(D18:D23)</f>
        <v>19.7221081607387</v>
      </c>
      <c r="L23" s="24"/>
      <c r="M23" s="24"/>
      <c r="N23" s="24"/>
      <c r="O23" s="24"/>
      <c r="P23" s="24"/>
    </row>
    <row r="24" customFormat="false" ht="15.75" hidden="false" customHeight="false" outlineLevel="0" collapsed="false">
      <c r="A24" s="11" t="n">
        <v>34001</v>
      </c>
      <c r="B24" s="12" t="n">
        <v>18.494465</v>
      </c>
      <c r="C24" s="13" t="n">
        <v>18.02</v>
      </c>
      <c r="D24" s="13" t="n">
        <f aca="false">B24*$AB$9</f>
        <v>18.9556094218556</v>
      </c>
      <c r="E24" s="21" t="n">
        <f aca="false">D24-C24</f>
        <v>0.935609421855645</v>
      </c>
      <c r="F24" s="22" t="n">
        <f aca="false">B24*$AB$9*0.15</f>
        <v>2.84334141327835</v>
      </c>
      <c r="G24" s="21" t="n">
        <f aca="false">C24*0.15</f>
        <v>2.703</v>
      </c>
      <c r="H24" s="21" t="n">
        <f aca="false">H23+E24</f>
        <v>2.52825838628795</v>
      </c>
      <c r="I24" s="24" t="n">
        <f aca="false">AVERAGE(B19:B24)</f>
        <v>19.0203725</v>
      </c>
      <c r="J24" s="24" t="n">
        <f aca="false">AVERAGE(C19:C24)</f>
        <v>19.07</v>
      </c>
      <c r="K24" s="24" t="n">
        <f aca="false">AVERAGE(D19:D24)</f>
        <v>19.4946299970399</v>
      </c>
      <c r="L24" s="24"/>
      <c r="M24" s="24"/>
      <c r="N24" s="24"/>
      <c r="O24" s="24"/>
      <c r="P24" s="24"/>
    </row>
    <row r="25" customFormat="false" ht="15.75" hidden="false" customHeight="false" outlineLevel="0" collapsed="false">
      <c r="A25" s="11" t="n">
        <v>34029</v>
      </c>
      <c r="B25" s="12" t="n">
        <v>18.83032</v>
      </c>
      <c r="C25" s="13" t="n">
        <v>18.48</v>
      </c>
      <c r="D25" s="13" t="n">
        <f aca="false">B25*$AB$9</f>
        <v>19.2998386927417</v>
      </c>
      <c r="E25" s="21" t="n">
        <f aca="false">D25-C25</f>
        <v>0.819838692741683</v>
      </c>
      <c r="F25" s="22" t="n">
        <f aca="false">B25*$AB$9*0.15</f>
        <v>2.89497580391125</v>
      </c>
      <c r="G25" s="21" t="n">
        <f aca="false">C25*0.15</f>
        <v>2.772</v>
      </c>
      <c r="H25" s="21" t="n">
        <f aca="false">H24+E25</f>
        <v>3.34809707902963</v>
      </c>
      <c r="I25" s="24" t="n">
        <f aca="false">AVERAGE(B20:B25)</f>
        <v>18.7796483333333</v>
      </c>
      <c r="J25" s="24" t="n">
        <f aca="false">AVERAGE(C20:C25)</f>
        <v>18.7766666666667</v>
      </c>
      <c r="K25" s="24" t="n">
        <f aca="false">AVERAGE(D20:D25)</f>
        <v>19.2479035693365</v>
      </c>
      <c r="L25" s="24"/>
      <c r="M25" s="24"/>
      <c r="N25" s="24"/>
      <c r="O25" s="24"/>
      <c r="P25" s="24"/>
    </row>
    <row r="26" customFormat="false" ht="15.75" hidden="false" customHeight="false" outlineLevel="0" collapsed="false">
      <c r="A26" s="11" t="n">
        <v>34060</v>
      </c>
      <c r="B26" s="12" t="n">
        <v>18.786</v>
      </c>
      <c r="C26" s="13" t="n">
        <v>18.89</v>
      </c>
      <c r="D26" s="13" t="n">
        <f aca="false">B26*$AB$9</f>
        <v>19.2544136096384</v>
      </c>
      <c r="E26" s="21" t="n">
        <f aca="false">D26-C26</f>
        <v>0.364413609638351</v>
      </c>
      <c r="F26" s="22" t="n">
        <f aca="false">B26*$AB$9*0.15</f>
        <v>2.88816204144575</v>
      </c>
      <c r="G26" s="21" t="n">
        <f aca="false">C26*0.15</f>
        <v>2.8335</v>
      </c>
      <c r="H26" s="21" t="n">
        <f aca="false">H25+E26</f>
        <v>3.71251068866798</v>
      </c>
      <c r="I26" s="24" t="n">
        <f aca="false">AVERAGE(B21:B26)</f>
        <v>18.5243041666667</v>
      </c>
      <c r="J26" s="24" t="n">
        <f aca="false">AVERAGE(C21:C26)</f>
        <v>18.5433333333333</v>
      </c>
      <c r="K26" s="24" t="n">
        <f aca="false">AVERAGE(D21:D26)</f>
        <v>18.9861926038405</v>
      </c>
      <c r="L26" s="24"/>
      <c r="M26" s="24"/>
      <c r="N26" s="24"/>
      <c r="O26" s="24"/>
      <c r="P26" s="24"/>
    </row>
    <row r="27" customFormat="false" ht="15.75" hidden="false" customHeight="false" outlineLevel="0" collapsed="false">
      <c r="A27" s="11" t="n">
        <v>34090</v>
      </c>
      <c r="B27" s="12" t="n">
        <v>18.62226</v>
      </c>
      <c r="C27" s="13" t="n">
        <v>18.69</v>
      </c>
      <c r="D27" s="13" t="n">
        <f aca="false">B27*$AB$9</f>
        <v>19.0865908860973</v>
      </c>
      <c r="E27" s="21" t="n">
        <f aca="false">D27-C27</f>
        <v>0.3965908860973</v>
      </c>
      <c r="F27" s="22" t="n">
        <f aca="false">B27*$AB$9*0.15</f>
        <v>2.8629886329146</v>
      </c>
      <c r="G27" s="21" t="n">
        <f aca="false">C27*0.15</f>
        <v>2.8035</v>
      </c>
      <c r="H27" s="21" t="n">
        <f aca="false">H26+E27</f>
        <v>4.10910157476528</v>
      </c>
      <c r="I27" s="24" t="n">
        <f aca="false">AVERAGE(B22:B27)</f>
        <v>18.4319591666667</v>
      </c>
      <c r="J27" s="24" t="n">
        <f aca="false">AVERAGE(C22:C27)</f>
        <v>18.4083333333333</v>
      </c>
      <c r="K27" s="24" t="n">
        <f aca="false">AVERAGE(D22:D27)</f>
        <v>18.8915450564764</v>
      </c>
      <c r="L27" s="25"/>
      <c r="M27" s="25"/>
      <c r="N27" s="25"/>
      <c r="O27" s="25"/>
      <c r="P27" s="25"/>
    </row>
    <row r="28" customFormat="false" ht="15.75" hidden="false" customHeight="false" outlineLevel="0" collapsed="false">
      <c r="A28" s="11" t="n">
        <v>34121</v>
      </c>
      <c r="B28" s="12" t="n">
        <v>17.640335</v>
      </c>
      <c r="C28" s="13" t="n">
        <v>18.16</v>
      </c>
      <c r="D28" s="13" t="n">
        <f aca="false">B28*$AB$9</f>
        <v>18.0801823859566</v>
      </c>
      <c r="E28" s="21" t="n">
        <f aca="false">D28-C28</f>
        <v>-0.0798176140434492</v>
      </c>
      <c r="F28" s="22" t="n">
        <f aca="false">B28*$AB$9*0.15</f>
        <v>2.71202735789348</v>
      </c>
      <c r="G28" s="21" t="n">
        <f aca="false">C28*0.15</f>
        <v>2.724</v>
      </c>
      <c r="H28" s="21" t="n">
        <f aca="false">H27+E28</f>
        <v>4.02928396072183</v>
      </c>
      <c r="I28" s="24" t="n">
        <f aca="false">AVERAGE(B23:B28)</f>
        <v>18.3253216666667</v>
      </c>
      <c r="J28" s="24" t="n">
        <f aca="false">AVERAGE(C23:C28)</f>
        <v>18.3333333333333</v>
      </c>
      <c r="K28" s="24" t="n">
        <f aca="false">AVERAGE(D23:D28)</f>
        <v>18.7822486372654</v>
      </c>
      <c r="L28" s="24"/>
      <c r="M28" s="24"/>
      <c r="N28" s="24"/>
      <c r="O28" s="24"/>
      <c r="P28" s="24"/>
    </row>
    <row r="29" customFormat="false" ht="15.75" hidden="false" customHeight="false" outlineLevel="0" collapsed="false">
      <c r="A29" s="11" t="n">
        <v>34151</v>
      </c>
      <c r="B29" s="12" t="n">
        <v>16.754035</v>
      </c>
      <c r="C29" s="13" t="n">
        <v>17.1</v>
      </c>
      <c r="D29" s="13" t="n">
        <f aca="false">B29*$AB$9</f>
        <v>17.1717832173085</v>
      </c>
      <c r="E29" s="21" t="n">
        <f aca="false">D29-C29</f>
        <v>0.0717832173084894</v>
      </c>
      <c r="F29" s="22" t="n">
        <f aca="false">B29*$AB$9*0.15</f>
        <v>2.57576748259627</v>
      </c>
      <c r="G29" s="21" t="n">
        <f aca="false">C29*0.15</f>
        <v>2.565</v>
      </c>
      <c r="H29" s="21" t="n">
        <f aca="false">H28+E29</f>
        <v>4.10106717803032</v>
      </c>
      <c r="I29" s="24" t="n">
        <f aca="false">AVERAGE(B24:B29)</f>
        <v>18.1879025</v>
      </c>
      <c r="J29" s="24" t="n">
        <f aca="false">AVERAGE(C24:C29)</f>
        <v>18.2233333333333</v>
      </c>
      <c r="K29" s="24" t="n">
        <f aca="false">AVERAGE(D24:D29)</f>
        <v>18.6414030355997</v>
      </c>
      <c r="L29" s="22" t="n">
        <f aca="false">AVERAGE(B18:B29)</f>
        <v>18.7151095833333</v>
      </c>
      <c r="M29" s="22" t="n">
        <f aca="false">AVERAGE(C18:C29)</f>
        <v>18.84</v>
      </c>
      <c r="N29" s="22" t="n">
        <f aca="false">AVERAGE(D18:D29)</f>
        <v>19.1817555981692</v>
      </c>
      <c r="O29" s="22" t="n">
        <f aca="false">AVERAGE(F18:F29)</f>
        <v>2.87726333972538</v>
      </c>
      <c r="P29" s="22" t="n">
        <f aca="false">AVERAGE(G18:G29)</f>
        <v>2.826</v>
      </c>
    </row>
    <row r="30" customFormat="false" ht="15.75" hidden="false" customHeight="false" outlineLevel="0" collapsed="false">
      <c r="A30" s="11" t="n">
        <v>34182</v>
      </c>
      <c r="B30" s="12" t="n">
        <v>16.852415</v>
      </c>
      <c r="C30" s="13" t="n">
        <v>16.82</v>
      </c>
      <c r="D30" s="13" t="n">
        <f aca="false">B30*$AB$9</f>
        <v>17.2726162424824</v>
      </c>
      <c r="E30" s="21" t="n">
        <f aca="false">D30-C30</f>
        <v>0.452616242482353</v>
      </c>
      <c r="F30" s="22" t="n">
        <f aca="false">B30*$AB$9*0.15</f>
        <v>2.59089243637235</v>
      </c>
      <c r="G30" s="21" t="n">
        <f aca="false">C30*0.15</f>
        <v>2.523</v>
      </c>
      <c r="H30" s="21" t="n">
        <f aca="false">H29+E30</f>
        <v>4.55368342051268</v>
      </c>
      <c r="I30" s="24" t="n">
        <f aca="false">AVERAGE(B25:B30)</f>
        <v>17.9142275</v>
      </c>
      <c r="J30" s="24" t="n">
        <f aca="false">AVERAGE(C25:C30)</f>
        <v>18.0233333333333</v>
      </c>
      <c r="K30" s="24" t="n">
        <f aca="false">AVERAGE(D25:D30)</f>
        <v>18.3609041723708</v>
      </c>
      <c r="L30" s="22" t="n">
        <f aca="false">AVERAGE(B19:B30)</f>
        <v>18.4673</v>
      </c>
      <c r="M30" s="22" t="n">
        <f aca="false">AVERAGE(C19:C30)</f>
        <v>18.5466666666667</v>
      </c>
      <c r="N30" s="22" t="n">
        <f aca="false">AVERAGE(D19:D30)</f>
        <v>18.9277670847053</v>
      </c>
      <c r="O30" s="22" t="n">
        <f aca="false">AVERAGE(F19:F30)</f>
        <v>2.8391650627058</v>
      </c>
      <c r="P30" s="22" t="n">
        <f aca="false">AVERAGE(G19:G30)</f>
        <v>2.782</v>
      </c>
    </row>
    <row r="31" customFormat="false" ht="15.75" hidden="false" customHeight="false" outlineLevel="0" collapsed="false">
      <c r="A31" s="11" t="n">
        <v>34213</v>
      </c>
      <c r="B31" s="12" t="n">
        <v>16.10017</v>
      </c>
      <c r="C31" s="13" t="n">
        <v>16.56</v>
      </c>
      <c r="D31" s="13" t="n">
        <f aca="false">B31*$AB$9</f>
        <v>16.5016146260775</v>
      </c>
      <c r="E31" s="21" t="n">
        <f aca="false">D31-C31</f>
        <v>-0.058385373922544</v>
      </c>
      <c r="F31" s="22" t="n">
        <f aca="false">B31*$AB$9*0.15</f>
        <v>2.47524219391162</v>
      </c>
      <c r="G31" s="21" t="n">
        <f aca="false">C31*0.15</f>
        <v>2.484</v>
      </c>
      <c r="H31" s="21" t="n">
        <f aca="false">H30+E31</f>
        <v>4.49529804659013</v>
      </c>
      <c r="I31" s="24" t="n">
        <f aca="false">AVERAGE(B26:B31)</f>
        <v>17.4592025</v>
      </c>
      <c r="J31" s="24" t="n">
        <f aca="false">AVERAGE(C26:C31)</f>
        <v>17.7033333333333</v>
      </c>
      <c r="K31" s="24" t="n">
        <f aca="false">AVERAGE(D26:D31)</f>
        <v>17.8945334945934</v>
      </c>
      <c r="L31" s="22" t="n">
        <f aca="false">AVERAGE(B20:B31)</f>
        <v>18.1194254166667</v>
      </c>
      <c r="M31" s="22" t="n">
        <f aca="false">AVERAGE(C20:C31)</f>
        <v>18.24</v>
      </c>
      <c r="N31" s="22" t="n">
        <f aca="false">AVERAGE(D20:D31)</f>
        <v>18.571218531965</v>
      </c>
      <c r="O31" s="22" t="n">
        <f aca="false">AVERAGE(F20:F31)</f>
        <v>2.78568277979474</v>
      </c>
      <c r="P31" s="22" t="n">
        <f aca="false">AVERAGE(G20:G31)</f>
        <v>2.736</v>
      </c>
    </row>
    <row r="32" customFormat="false" ht="15.75" hidden="false" customHeight="false" outlineLevel="0" collapsed="false">
      <c r="A32" s="11" t="n">
        <v>34243</v>
      </c>
      <c r="B32" s="12" t="n">
        <v>16.62839</v>
      </c>
      <c r="C32" s="13" t="n">
        <v>16.75</v>
      </c>
      <c r="D32" s="13" t="n">
        <f aca="false">B32*$AB$9</f>
        <v>17.0430053615658</v>
      </c>
      <c r="E32" s="21" t="n">
        <f aca="false">D32-C32</f>
        <v>0.293005361565758</v>
      </c>
      <c r="F32" s="22" t="n">
        <f aca="false">B32*$AB$9*0.15</f>
        <v>2.55645080423486</v>
      </c>
      <c r="G32" s="21" t="n">
        <f aca="false">C32*0.15</f>
        <v>2.5125</v>
      </c>
      <c r="H32" s="21" t="n">
        <f aca="false">H31+E32</f>
        <v>4.78830340815589</v>
      </c>
      <c r="I32" s="24" t="n">
        <f aca="false">AVERAGE(B27:B32)</f>
        <v>17.0996008333333</v>
      </c>
      <c r="J32" s="24" t="n">
        <f aca="false">AVERAGE(C27:C32)</f>
        <v>17.3466666666667</v>
      </c>
      <c r="K32" s="24" t="n">
        <f aca="false">AVERAGE(D27:D32)</f>
        <v>17.525965453248</v>
      </c>
      <c r="L32" s="22" t="n">
        <f aca="false">AVERAGE(B21:B32)</f>
        <v>17.8119525</v>
      </c>
      <c r="M32" s="22" t="n">
        <f aca="false">AVERAGE(C21:C32)</f>
        <v>17.945</v>
      </c>
      <c r="N32" s="22" t="n">
        <f aca="false">AVERAGE(D21:D32)</f>
        <v>18.2560790285442</v>
      </c>
      <c r="O32" s="22" t="n">
        <f aca="false">AVERAGE(F21:F32)</f>
        <v>2.73841185428163</v>
      </c>
      <c r="P32" s="22" t="n">
        <f aca="false">AVERAGE(G21:G32)</f>
        <v>2.69175</v>
      </c>
    </row>
    <row r="33" customFormat="false" ht="15.75" hidden="false" customHeight="false" outlineLevel="0" collapsed="false">
      <c r="A33" s="11" t="n">
        <v>34274</v>
      </c>
      <c r="B33" s="12" t="n">
        <v>15.282335</v>
      </c>
      <c r="C33" s="13" t="n">
        <v>16.22</v>
      </c>
      <c r="D33" s="13" t="n">
        <f aca="false">B33*$AB$9</f>
        <v>15.6633875764427</v>
      </c>
      <c r="E33" s="21" t="n">
        <f aca="false">D33-C33</f>
        <v>-0.556612423557302</v>
      </c>
      <c r="F33" s="22" t="n">
        <f aca="false">B33*$AB$9*0.15</f>
        <v>2.3495081364664</v>
      </c>
      <c r="G33" s="21" t="n">
        <f aca="false">C33*0.15</f>
        <v>2.433</v>
      </c>
      <c r="H33" s="21" t="n">
        <f aca="false">H32+E33</f>
        <v>4.23169098459859</v>
      </c>
      <c r="I33" s="24" t="n">
        <f aca="false">AVERAGE(B28:B33)</f>
        <v>16.5429466666667</v>
      </c>
      <c r="J33" s="24" t="n">
        <f aca="false">AVERAGE(C28:C33)</f>
        <v>16.935</v>
      </c>
      <c r="K33" s="24" t="n">
        <f aca="false">AVERAGE(D28:D33)</f>
        <v>16.9554315683056</v>
      </c>
      <c r="L33" s="22" t="n">
        <f aca="false">AVERAGE(B22:B33)</f>
        <v>17.4874529166667</v>
      </c>
      <c r="M33" s="22" t="n">
        <f aca="false">AVERAGE(C22:C33)</f>
        <v>17.6716666666667</v>
      </c>
      <c r="N33" s="22" t="n">
        <f aca="false">AVERAGE(D22:D33)</f>
        <v>17.923488312391</v>
      </c>
      <c r="O33" s="22" t="n">
        <f aca="false">AVERAGE(F22:F33)</f>
        <v>2.68852324685864</v>
      </c>
      <c r="P33" s="22" t="n">
        <f aca="false">AVERAGE(G22:G33)</f>
        <v>2.65075</v>
      </c>
    </row>
    <row r="34" customFormat="false" ht="15.75" hidden="false" customHeight="false" outlineLevel="0" collapsed="false">
      <c r="A34" s="11" t="n">
        <v>34304</v>
      </c>
      <c r="B34" s="12" t="n">
        <v>13.60629</v>
      </c>
      <c r="C34" s="13" t="n">
        <v>14.57</v>
      </c>
      <c r="D34" s="13" t="n">
        <f aca="false">B34*$AB$9</f>
        <v>13.9455517594318</v>
      </c>
      <c r="E34" s="21" t="n">
        <f aca="false">D34-C34</f>
        <v>-0.62444824056818</v>
      </c>
      <c r="F34" s="22" t="n">
        <f aca="false">B34*$AB$9*0.15</f>
        <v>2.09183276391477</v>
      </c>
      <c r="G34" s="21" t="n">
        <f aca="false">C34*0.15</f>
        <v>2.1855</v>
      </c>
      <c r="H34" s="21" t="n">
        <f aca="false">H33+E34</f>
        <v>3.60724274403041</v>
      </c>
      <c r="I34" s="24" t="n">
        <f aca="false">AVERAGE(B29:B34)</f>
        <v>15.8706058333333</v>
      </c>
      <c r="J34" s="24" t="n">
        <f aca="false">AVERAGE(C29:C34)</f>
        <v>16.3366666666667</v>
      </c>
      <c r="K34" s="24" t="n">
        <f aca="false">AVERAGE(D29:D34)</f>
        <v>16.2663264638848</v>
      </c>
      <c r="L34" s="22" t="n">
        <f aca="false">AVERAGE(B23:B34)</f>
        <v>17.09796375</v>
      </c>
      <c r="M34" s="22" t="n">
        <f aca="false">AVERAGE(C23:C34)</f>
        <v>17.335</v>
      </c>
      <c r="N34" s="22" t="n">
        <f aca="false">AVERAGE(D23:D34)</f>
        <v>17.5242875505751</v>
      </c>
      <c r="O34" s="22" t="n">
        <f aca="false">AVERAGE(F23:F34)</f>
        <v>2.62864313258626</v>
      </c>
      <c r="P34" s="22" t="n">
        <f aca="false">AVERAGE(G23:G34)</f>
        <v>2.60025</v>
      </c>
    </row>
    <row r="35" customFormat="false" ht="15.75" hidden="false" customHeight="false" outlineLevel="0" collapsed="false">
      <c r="A35" s="11" t="n">
        <v>34335</v>
      </c>
      <c r="B35" s="12" t="n">
        <v>14.24823</v>
      </c>
      <c r="C35" s="13" t="n">
        <v>14.83</v>
      </c>
      <c r="D35" s="13" t="n">
        <f aca="false">B35*$AB$9</f>
        <v>14.6034980105002</v>
      </c>
      <c r="E35" s="21" t="n">
        <f aca="false">D35-C35</f>
        <v>-0.226501989499765</v>
      </c>
      <c r="F35" s="22" t="n">
        <f aca="false">B35*$AB$9*0.15</f>
        <v>2.19052470157504</v>
      </c>
      <c r="G35" s="21" t="n">
        <f aca="false">C35*0.15</f>
        <v>2.2245</v>
      </c>
      <c r="H35" s="21" t="n">
        <f aca="false">H34+E35</f>
        <v>3.38074075453064</v>
      </c>
      <c r="I35" s="24" t="n">
        <f aca="false">AVERAGE(B30:B35)</f>
        <v>15.4529716666667</v>
      </c>
      <c r="J35" s="24" t="n">
        <f aca="false">AVERAGE(C30:C35)</f>
        <v>15.9583333333333</v>
      </c>
      <c r="K35" s="24" t="n">
        <f aca="false">AVERAGE(D30:D35)</f>
        <v>15.8382789294167</v>
      </c>
      <c r="L35" s="22" t="n">
        <f aca="false">AVERAGE(B24:B35)</f>
        <v>16.8204370833333</v>
      </c>
      <c r="M35" s="22" t="n">
        <f aca="false">AVERAGE(C24:C35)</f>
        <v>17.0908333333333</v>
      </c>
      <c r="N35" s="22" t="n">
        <f aca="false">AVERAGE(D24:D35)</f>
        <v>17.2398409825082</v>
      </c>
      <c r="O35" s="22" t="n">
        <f aca="false">AVERAGE(F24:F35)</f>
        <v>2.58597614737623</v>
      </c>
      <c r="P35" s="22" t="n">
        <f aca="false">AVERAGE(G24:G35)</f>
        <v>2.563625</v>
      </c>
    </row>
    <row r="36" customFormat="false" ht="15.75" hidden="false" customHeight="false" outlineLevel="0" collapsed="false">
      <c r="A36" s="11" t="n">
        <v>34366</v>
      </c>
      <c r="B36" s="12" t="n">
        <v>13.748575</v>
      </c>
      <c r="C36" s="13" t="n">
        <v>14.89</v>
      </c>
      <c r="D36" s="13" t="n">
        <f aca="false">B36*$AB$9</f>
        <v>14.091384520022</v>
      </c>
      <c r="E36" s="21" t="n">
        <f aca="false">D36-C36</f>
        <v>-0.798615479977986</v>
      </c>
      <c r="F36" s="22" t="n">
        <f aca="false">B36*$AB$9*0.15</f>
        <v>2.1137076780033</v>
      </c>
      <c r="G36" s="21" t="n">
        <f aca="false">C36*0.15</f>
        <v>2.2335</v>
      </c>
      <c r="H36" s="21" t="n">
        <f aca="false">H35+E36</f>
        <v>2.58212527455266</v>
      </c>
      <c r="I36" s="24" t="n">
        <f aca="false">AVERAGE(B31:B36)</f>
        <v>14.935665</v>
      </c>
      <c r="J36" s="24" t="n">
        <f aca="false">AVERAGE(C31:C36)</f>
        <v>15.6366666666667</v>
      </c>
      <c r="K36" s="24" t="n">
        <f aca="false">AVERAGE(D31:D36)</f>
        <v>15.30807364234</v>
      </c>
      <c r="L36" s="22" t="n">
        <f aca="false">AVERAGE(B25:B36)</f>
        <v>16.42494625</v>
      </c>
      <c r="M36" s="22" t="n">
        <f aca="false">AVERAGE(C25:C36)</f>
        <v>16.83</v>
      </c>
      <c r="N36" s="22" t="n">
        <f aca="false">AVERAGE(D25:D36)</f>
        <v>16.8344889073554</v>
      </c>
      <c r="O36" s="22" t="n">
        <f aca="false">AVERAGE(F25:F36)</f>
        <v>2.52517333610331</v>
      </c>
      <c r="P36" s="22" t="n">
        <f aca="false">AVERAGE(G25:G36)</f>
        <v>2.5245</v>
      </c>
    </row>
    <row r="37" customFormat="false" ht="15.75" hidden="false" customHeight="false" outlineLevel="0" collapsed="false">
      <c r="A37" s="11" t="n">
        <v>34394</v>
      </c>
      <c r="B37" s="12" t="n">
        <v>13.77919</v>
      </c>
      <c r="C37" s="13" t="n">
        <v>14.57</v>
      </c>
      <c r="D37" s="13" t="n">
        <f aca="false">B37*$AB$9</f>
        <v>14.1227628801125</v>
      </c>
      <c r="E37" s="21" t="n">
        <f aca="false">D37-C37</f>
        <v>-0.447237119887541</v>
      </c>
      <c r="F37" s="22" t="n">
        <f aca="false">B37*$AB$9*0.15</f>
        <v>2.11841443201687</v>
      </c>
      <c r="G37" s="21" t="n">
        <f aca="false">C37*0.15</f>
        <v>2.1855</v>
      </c>
      <c r="H37" s="21" t="n">
        <f aca="false">H36+E37</f>
        <v>2.13488815466512</v>
      </c>
      <c r="I37" s="24" t="n">
        <f aca="false">AVERAGE(B32:B37)</f>
        <v>14.548835</v>
      </c>
      <c r="J37" s="24" t="n">
        <f aca="false">AVERAGE(C32:C37)</f>
        <v>15.305</v>
      </c>
      <c r="K37" s="24" t="n">
        <f aca="false">AVERAGE(D32:D37)</f>
        <v>14.9115983513458</v>
      </c>
      <c r="L37" s="22" t="n">
        <f aca="false">AVERAGE(B26:B37)</f>
        <v>16.00401875</v>
      </c>
      <c r="M37" s="22" t="n">
        <f aca="false">AVERAGE(C26:C37)</f>
        <v>16.5041666666667</v>
      </c>
      <c r="N37" s="22" t="n">
        <f aca="false">AVERAGE(D26:D37)</f>
        <v>16.4030659229696</v>
      </c>
      <c r="O37" s="22" t="n">
        <f aca="false">AVERAGE(F26:F37)</f>
        <v>2.46045988844544</v>
      </c>
      <c r="P37" s="22" t="n">
        <f aca="false">AVERAGE(G26:G37)</f>
        <v>2.475625</v>
      </c>
    </row>
    <row r="38" customFormat="false" ht="15.75" hidden="false" customHeight="false" outlineLevel="0" collapsed="false">
      <c r="A38" s="11" t="n">
        <v>34425</v>
      </c>
      <c r="B38" s="12" t="n">
        <v>15.125665</v>
      </c>
      <c r="C38" s="13" t="n">
        <v>15.39</v>
      </c>
      <c r="D38" s="13" t="n">
        <f aca="false">B38*$AB$9</f>
        <v>15.5028111375934</v>
      </c>
      <c r="E38" s="21" t="n">
        <f aca="false">D38-C38</f>
        <v>0.112811137593445</v>
      </c>
      <c r="F38" s="22" t="n">
        <f aca="false">B38*$AB$9*0.15</f>
        <v>2.32542167063902</v>
      </c>
      <c r="G38" s="21" t="n">
        <f aca="false">C38*0.15</f>
        <v>2.3085</v>
      </c>
      <c r="H38" s="21" t="n">
        <f aca="false">H37+E38</f>
        <v>2.24769929225856</v>
      </c>
      <c r="I38" s="24" t="n">
        <f aca="false">AVERAGE(B33:B38)</f>
        <v>14.2983808333333</v>
      </c>
      <c r="J38" s="24" t="n">
        <f aca="false">AVERAGE(C33:C38)</f>
        <v>15.0783333333333</v>
      </c>
      <c r="K38" s="24" t="n">
        <f aca="false">AVERAGE(D33:D38)</f>
        <v>14.6548993140171</v>
      </c>
      <c r="L38" s="22" t="n">
        <f aca="false">AVERAGE(B27:B38)</f>
        <v>15.6989908333333</v>
      </c>
      <c r="M38" s="22" t="n">
        <f aca="false">AVERAGE(C27:C38)</f>
        <v>16.2125</v>
      </c>
      <c r="N38" s="22" t="n">
        <f aca="false">AVERAGE(D27:D38)</f>
        <v>16.0904323836326</v>
      </c>
      <c r="O38" s="22" t="n">
        <f aca="false">AVERAGE(F27:F38)</f>
        <v>2.41356485754488</v>
      </c>
      <c r="P38" s="22" t="n">
        <f aca="false">AVERAGE(G27:G38)</f>
        <v>2.431875</v>
      </c>
    </row>
    <row r="39" customFormat="false" ht="15.75" hidden="false" customHeight="false" outlineLevel="0" collapsed="false">
      <c r="A39" s="11" t="n">
        <v>34455</v>
      </c>
      <c r="B39" s="12" t="n">
        <v>16.423705</v>
      </c>
      <c r="C39" s="13" t="n">
        <v>16.32</v>
      </c>
      <c r="D39" s="13" t="n">
        <f aca="false">B39*$AB$9</f>
        <v>16.8332167077976</v>
      </c>
      <c r="E39" s="21" t="n">
        <f aca="false">D39-C39</f>
        <v>0.513216707797586</v>
      </c>
      <c r="F39" s="22" t="n">
        <f aca="false">B39*$AB$9*0.15</f>
        <v>2.52498250616964</v>
      </c>
      <c r="G39" s="21" t="n">
        <f aca="false">C39*0.15</f>
        <v>2.448</v>
      </c>
      <c r="H39" s="21" t="n">
        <f aca="false">H38+E39</f>
        <v>2.76091600005615</v>
      </c>
      <c r="I39" s="24" t="n">
        <f aca="false">AVERAGE(B34:B39)</f>
        <v>14.4886091666667</v>
      </c>
      <c r="J39" s="24" t="n">
        <f aca="false">AVERAGE(C34:C39)</f>
        <v>15.095</v>
      </c>
      <c r="K39" s="24" t="n">
        <f aca="false">AVERAGE(D34:D39)</f>
        <v>14.8498708359096</v>
      </c>
      <c r="L39" s="22" t="n">
        <f aca="false">AVERAGE(B28:B39)</f>
        <v>15.5157779166667</v>
      </c>
      <c r="M39" s="22" t="n">
        <f aca="false">AVERAGE(C28:C39)</f>
        <v>16.015</v>
      </c>
      <c r="N39" s="22" t="n">
        <f aca="false">AVERAGE(D28:D39)</f>
        <v>15.9026512021076</v>
      </c>
      <c r="O39" s="22" t="n">
        <f aca="false">AVERAGE(F28:F39)</f>
        <v>2.38539768031614</v>
      </c>
      <c r="P39" s="22" t="n">
        <f aca="false">AVERAGE(G28:G39)</f>
        <v>2.40225</v>
      </c>
    </row>
    <row r="40" customFormat="false" ht="15.75" hidden="false" customHeight="false" outlineLevel="0" collapsed="false">
      <c r="A40" s="11" t="n">
        <v>34486</v>
      </c>
      <c r="B40" s="12" t="n">
        <v>17.082</v>
      </c>
      <c r="C40" s="13" t="n">
        <v>17.15</v>
      </c>
      <c r="D40" s="13" t="n">
        <f aca="false">B40*$AB$9</f>
        <v>17.5079257574706</v>
      </c>
      <c r="E40" s="21" t="n">
        <f aca="false">D40-C40</f>
        <v>0.357925757470582</v>
      </c>
      <c r="F40" s="22" t="n">
        <f aca="false">B40*$AB$9*0.15</f>
        <v>2.62618886362059</v>
      </c>
      <c r="G40" s="21" t="n">
        <f aca="false">C40*0.15</f>
        <v>2.5725</v>
      </c>
      <c r="H40" s="21" t="n">
        <f aca="false">H39+E40</f>
        <v>3.11884175752673</v>
      </c>
      <c r="I40" s="24" t="n">
        <f aca="false">AVERAGE(B35:B40)</f>
        <v>15.0678941666667</v>
      </c>
      <c r="J40" s="24" t="n">
        <f aca="false">AVERAGE(C35:C40)</f>
        <v>15.525</v>
      </c>
      <c r="K40" s="24" t="n">
        <f aca="false">AVERAGE(D35:D40)</f>
        <v>15.4435998355827</v>
      </c>
      <c r="L40" s="22" t="n">
        <f aca="false">AVERAGE(B29:B40)</f>
        <v>15.46925</v>
      </c>
      <c r="M40" s="22" t="n">
        <f aca="false">AVERAGE(C29:C40)</f>
        <v>15.9308333333333</v>
      </c>
      <c r="N40" s="22" t="n">
        <f aca="false">AVERAGE(D29:D40)</f>
        <v>15.8549631497337</v>
      </c>
      <c r="O40" s="22" t="n">
        <f aca="false">AVERAGE(F29:F40)</f>
        <v>2.37824447246006</v>
      </c>
      <c r="P40" s="22" t="n">
        <f aca="false">AVERAGE(G29:G40)</f>
        <v>2.389625</v>
      </c>
    </row>
    <row r="41" customFormat="false" ht="15.75" hidden="false" customHeight="false" outlineLevel="0" collapsed="false">
      <c r="A41" s="11" t="n">
        <v>34516</v>
      </c>
      <c r="B41" s="12" t="n">
        <v>18.16113</v>
      </c>
      <c r="C41" s="13" t="n">
        <v>18.27</v>
      </c>
      <c r="D41" s="13" t="n">
        <f aca="false">B41*$AB$9</f>
        <v>18.6139629851172</v>
      </c>
      <c r="E41" s="21" t="n">
        <f aca="false">D41-C41</f>
        <v>0.34396298511718</v>
      </c>
      <c r="F41" s="22" t="n">
        <f aca="false">B41*$AB$9*0.15</f>
        <v>2.79209444776758</v>
      </c>
      <c r="G41" s="21" t="n">
        <f aca="false">C41*0.15</f>
        <v>2.7405</v>
      </c>
      <c r="H41" s="21" t="n">
        <f aca="false">H40+E41</f>
        <v>3.46280474264391</v>
      </c>
      <c r="I41" s="24" t="n">
        <f aca="false">AVERAGE(B36:B41)</f>
        <v>15.7200441666667</v>
      </c>
      <c r="J41" s="24" t="n">
        <f aca="false">AVERAGE(C36:C41)</f>
        <v>16.0983333333333</v>
      </c>
      <c r="K41" s="24" t="n">
        <f aca="false">AVERAGE(D36:D41)</f>
        <v>16.1120106646855</v>
      </c>
      <c r="L41" s="22" t="n">
        <f aca="false">AVERAGE(B30:B41)</f>
        <v>15.5865079166667</v>
      </c>
      <c r="M41" s="22" t="n">
        <f aca="false">AVERAGE(C30:C41)</f>
        <v>16.0283333333333</v>
      </c>
      <c r="N41" s="22" t="n">
        <f aca="false">AVERAGE(D30:D41)</f>
        <v>15.9751447970511</v>
      </c>
      <c r="O41" s="22" t="n">
        <f aca="false">AVERAGE(F30:F41)</f>
        <v>2.39627171955767</v>
      </c>
      <c r="P41" s="22" t="n">
        <f aca="false">AVERAGE(G30:G41)</f>
        <v>2.40425</v>
      </c>
    </row>
    <row r="42" customFormat="false" ht="15.75" hidden="false" customHeight="false" outlineLevel="0" collapsed="false">
      <c r="A42" s="11" t="n">
        <v>34547</v>
      </c>
      <c r="B42" s="12" t="n">
        <v>16.882095</v>
      </c>
      <c r="C42" s="13" t="n">
        <v>18.29</v>
      </c>
      <c r="D42" s="13" t="n">
        <f aca="false">B42*$AB$9</f>
        <v>17.3030362891093</v>
      </c>
      <c r="E42" s="21" t="n">
        <f aca="false">D42-C42</f>
        <v>-0.986963710890684</v>
      </c>
      <c r="F42" s="22" t="n">
        <f aca="false">B42*$AB$9*0.15</f>
        <v>2.5954554433664</v>
      </c>
      <c r="G42" s="21" t="n">
        <f aca="false">C42*0.15</f>
        <v>2.7435</v>
      </c>
      <c r="H42" s="21" t="n">
        <f aca="false">H41+E42</f>
        <v>2.47584103175323</v>
      </c>
      <c r="I42" s="24" t="n">
        <f aca="false">AVERAGE(B37:B42)</f>
        <v>16.2422975</v>
      </c>
      <c r="J42" s="24" t="n">
        <f aca="false">AVERAGE(C37:C42)</f>
        <v>16.665</v>
      </c>
      <c r="K42" s="24" t="n">
        <f aca="false">AVERAGE(D37:D42)</f>
        <v>16.6472859595334</v>
      </c>
      <c r="L42" s="22" t="n">
        <f aca="false">AVERAGE(B31:B42)</f>
        <v>15.58898125</v>
      </c>
      <c r="M42" s="22" t="n">
        <f aca="false">AVERAGE(C31:C42)</f>
        <v>16.1508333333333</v>
      </c>
      <c r="N42" s="22" t="n">
        <f aca="false">AVERAGE(D31:D42)</f>
        <v>15.9776798009367</v>
      </c>
      <c r="O42" s="22" t="n">
        <f aca="false">AVERAGE(F31:F42)</f>
        <v>2.39665197014051</v>
      </c>
      <c r="P42" s="22" t="n">
        <f aca="false">AVERAGE(G31:G42)</f>
        <v>2.422625</v>
      </c>
    </row>
    <row r="43" customFormat="false" ht="15.75" hidden="false" customHeight="false" outlineLevel="0" collapsed="false">
      <c r="A43" s="11" t="n">
        <v>34578</v>
      </c>
      <c r="B43" s="12" t="n">
        <v>16.0665</v>
      </c>
      <c r="C43" s="13" t="n">
        <v>17.63</v>
      </c>
      <c r="D43" s="13" t="n">
        <f aca="false">B43*$AB$9</f>
        <v>16.4671050920502</v>
      </c>
      <c r="E43" s="21" t="n">
        <f aca="false">D43-C43</f>
        <v>-1.16289490794982</v>
      </c>
      <c r="F43" s="22" t="n">
        <f aca="false">B43*$AB$9*0.15</f>
        <v>2.47006576380753</v>
      </c>
      <c r="G43" s="21" t="n">
        <f aca="false">C43*0.15</f>
        <v>2.6445</v>
      </c>
      <c r="H43" s="21" t="n">
        <f aca="false">H42+E43</f>
        <v>1.3129461238034</v>
      </c>
      <c r="I43" s="24" t="n">
        <f aca="false">AVERAGE(B38:B43)</f>
        <v>16.6235158333333</v>
      </c>
      <c r="J43" s="24" t="n">
        <f aca="false">AVERAGE(C38:C43)</f>
        <v>17.175</v>
      </c>
      <c r="K43" s="24" t="n">
        <f aca="false">AVERAGE(D38:D43)</f>
        <v>17.038009661523</v>
      </c>
      <c r="L43" s="22" t="n">
        <f aca="false">AVERAGE(B32:B43)</f>
        <v>15.5861754166667</v>
      </c>
      <c r="M43" s="22" t="n">
        <f aca="false">AVERAGE(C32:C43)</f>
        <v>16.24</v>
      </c>
      <c r="N43" s="22" t="n">
        <f aca="false">AVERAGE(D32:D43)</f>
        <v>15.9748040064344</v>
      </c>
      <c r="O43" s="22" t="n">
        <f aca="false">AVERAGE(F32:F43)</f>
        <v>2.39622060096517</v>
      </c>
      <c r="P43" s="22" t="n">
        <f aca="false">AVERAGE(G32:G43)</f>
        <v>2.436</v>
      </c>
    </row>
    <row r="44" customFormat="false" ht="15.75" hidden="false" customHeight="false" outlineLevel="0" collapsed="false">
      <c r="A44" s="11" t="n">
        <v>34608</v>
      </c>
      <c r="B44" s="12" t="n">
        <v>16.62484</v>
      </c>
      <c r="C44" s="13" t="n">
        <v>17.35</v>
      </c>
      <c r="D44" s="13" t="n">
        <f aca="false">B44*$AB$9</f>
        <v>17.0393668452071</v>
      </c>
      <c r="E44" s="21" t="n">
        <f aca="false">D44-C44</f>
        <v>-0.310633154792932</v>
      </c>
      <c r="F44" s="22" t="n">
        <f aca="false">B44*$AB$9*0.15</f>
        <v>2.55590502678106</v>
      </c>
      <c r="G44" s="21" t="n">
        <f aca="false">C44*0.15</f>
        <v>2.6025</v>
      </c>
      <c r="H44" s="21" t="n">
        <f aca="false">H43+E44</f>
        <v>1.00231296901047</v>
      </c>
      <c r="I44" s="24" t="n">
        <f aca="false">AVERAGE(B39:B44)</f>
        <v>16.8733783333333</v>
      </c>
      <c r="J44" s="24" t="n">
        <f aca="false">AVERAGE(C39:C44)</f>
        <v>17.5016666666667</v>
      </c>
      <c r="K44" s="24" t="n">
        <f aca="false">AVERAGE(D39:D44)</f>
        <v>17.2941022794587</v>
      </c>
      <c r="L44" s="22" t="n">
        <f aca="false">AVERAGE(B33:B44)</f>
        <v>15.5858795833333</v>
      </c>
      <c r="M44" s="22" t="n">
        <f aca="false">AVERAGE(C33:C44)</f>
        <v>16.29</v>
      </c>
      <c r="N44" s="22" t="n">
        <f aca="false">AVERAGE(D33:D44)</f>
        <v>15.9745007967379</v>
      </c>
      <c r="O44" s="22" t="n">
        <f aca="false">AVERAGE(F33:F44)</f>
        <v>2.39617511951068</v>
      </c>
      <c r="P44" s="22" t="n">
        <f aca="false">AVERAGE(G33:G44)</f>
        <v>2.4435</v>
      </c>
    </row>
    <row r="45" customFormat="false" ht="15.75" hidden="false" customHeight="false" outlineLevel="0" collapsed="false">
      <c r="A45" s="11" t="n">
        <v>34639</v>
      </c>
      <c r="B45" s="12" t="n">
        <v>17.4875</v>
      </c>
      <c r="C45" s="13" t="n">
        <v>17.83</v>
      </c>
      <c r="D45" s="13" t="n">
        <f aca="false">B45*$AB$9</f>
        <v>17.9235365697089</v>
      </c>
      <c r="E45" s="21" t="n">
        <f aca="false">D45-C45</f>
        <v>0.0935365697088635</v>
      </c>
      <c r="F45" s="22" t="n">
        <f aca="false">B45*$AB$9*0.15</f>
        <v>2.68853048545633</v>
      </c>
      <c r="G45" s="21" t="n">
        <f aca="false">C45*0.15</f>
        <v>2.6745</v>
      </c>
      <c r="H45" s="21" t="n">
        <f aca="false">H44+E45</f>
        <v>1.09584953871933</v>
      </c>
      <c r="I45" s="24" t="n">
        <f aca="false">AVERAGE(B40:B45)</f>
        <v>17.0506775</v>
      </c>
      <c r="J45" s="24" t="n">
        <f aca="false">AVERAGE(C40:C45)</f>
        <v>17.7533333333333</v>
      </c>
      <c r="K45" s="24" t="n">
        <f aca="false">AVERAGE(D40:D45)</f>
        <v>17.4758222564439</v>
      </c>
      <c r="L45" s="22" t="n">
        <f aca="false">AVERAGE(B34:B45)</f>
        <v>15.7696433333333</v>
      </c>
      <c r="M45" s="22" t="n">
        <f aca="false">AVERAGE(C34:C45)</f>
        <v>16.4241666666667</v>
      </c>
      <c r="N45" s="22" t="n">
        <f aca="false">AVERAGE(D34:D45)</f>
        <v>16.1628465461767</v>
      </c>
      <c r="O45" s="22" t="n">
        <f aca="false">AVERAGE(F34:F45)</f>
        <v>2.42442698192651</v>
      </c>
      <c r="P45" s="22" t="n">
        <f aca="false">AVERAGE(G34:G45)</f>
        <v>2.463625</v>
      </c>
    </row>
    <row r="46" customFormat="false" ht="15.75" hidden="false" customHeight="false" outlineLevel="0" collapsed="false">
      <c r="A46" s="11" t="n">
        <v>34669</v>
      </c>
      <c r="B46" s="12" t="n">
        <v>16.024355</v>
      </c>
      <c r="C46" s="13" t="n">
        <v>17.65</v>
      </c>
      <c r="D46" s="13" t="n">
        <f aca="false">B46*$AB$9</f>
        <v>16.4239092408004</v>
      </c>
      <c r="E46" s="21" t="n">
        <f aca="false">D46-C46</f>
        <v>-1.2260907591996</v>
      </c>
      <c r="F46" s="22" t="n">
        <f aca="false">B46*$AB$9*0.15</f>
        <v>2.46358638612006</v>
      </c>
      <c r="G46" s="21" t="n">
        <f aca="false">C46*0.15</f>
        <v>2.6475</v>
      </c>
      <c r="H46" s="21" t="n">
        <f aca="false">H45+E46</f>
        <v>-0.130241220480263</v>
      </c>
      <c r="I46" s="24" t="n">
        <f aca="false">AVERAGE(B41:B46)</f>
        <v>16.8744033333333</v>
      </c>
      <c r="J46" s="24" t="n">
        <f aca="false">AVERAGE(C41:C46)</f>
        <v>17.8366666666667</v>
      </c>
      <c r="K46" s="24" t="n">
        <f aca="false">AVERAGE(D41:D46)</f>
        <v>17.2951528369988</v>
      </c>
      <c r="L46" s="22" t="n">
        <f aca="false">AVERAGE(B35:B46)</f>
        <v>15.97114875</v>
      </c>
      <c r="M46" s="22" t="n">
        <f aca="false">AVERAGE(C35:C46)</f>
        <v>16.6808333333333</v>
      </c>
      <c r="N46" s="22" t="n">
        <f aca="false">AVERAGE(D35:D46)</f>
        <v>16.3693763362908</v>
      </c>
      <c r="O46" s="22" t="n">
        <f aca="false">AVERAGE(F35:F46)</f>
        <v>2.45540645044362</v>
      </c>
      <c r="P46" s="22" t="n">
        <f aca="false">AVERAGE(G35:G46)</f>
        <v>2.502125</v>
      </c>
    </row>
    <row r="47" customFormat="false" ht="15.75" hidden="false" customHeight="false" outlineLevel="0" collapsed="false">
      <c r="A47" s="11" t="n">
        <v>34700</v>
      </c>
      <c r="B47" s="12" t="n">
        <v>16.67143</v>
      </c>
      <c r="C47" s="13" t="n">
        <v>17.99</v>
      </c>
      <c r="D47" s="13" t="n">
        <f aca="false">B47*$AB$9</f>
        <v>17.0871185289116</v>
      </c>
      <c r="E47" s="21" t="n">
        <f aca="false">D47-C47</f>
        <v>-0.90288147108841</v>
      </c>
      <c r="F47" s="22" t="n">
        <f aca="false">B47*$AB$9*0.15</f>
        <v>2.56306777933674</v>
      </c>
      <c r="G47" s="21" t="n">
        <f aca="false">C47*0.15</f>
        <v>2.6985</v>
      </c>
      <c r="H47" s="21" t="n">
        <f aca="false">H46+E47</f>
        <v>-1.03312269156867</v>
      </c>
      <c r="I47" s="24" t="n">
        <f aca="false">AVERAGE(B42:B47)</f>
        <v>16.62612</v>
      </c>
      <c r="J47" s="24" t="n">
        <f aca="false">AVERAGE(C42:C47)</f>
        <v>17.79</v>
      </c>
      <c r="K47" s="24" t="n">
        <f aca="false">AVERAGE(D42:D47)</f>
        <v>17.0406787609646</v>
      </c>
      <c r="L47" s="22" t="n">
        <f aca="false">AVERAGE(B36:B47)</f>
        <v>16.1730820833333</v>
      </c>
      <c r="M47" s="22" t="n">
        <f aca="false">AVERAGE(C36:C47)</f>
        <v>16.9441666666667</v>
      </c>
      <c r="N47" s="22" t="n">
        <f aca="false">AVERAGE(D36:D47)</f>
        <v>16.5763447128251</v>
      </c>
      <c r="O47" s="22" t="n">
        <f aca="false">AVERAGE(F36:F47)</f>
        <v>2.48645170692376</v>
      </c>
      <c r="P47" s="22" t="n">
        <f aca="false">AVERAGE(G36:G47)</f>
        <v>2.541625</v>
      </c>
    </row>
    <row r="48" customFormat="false" ht="15.75" hidden="false" customHeight="false" outlineLevel="0" collapsed="false">
      <c r="A48" s="11" t="n">
        <v>34731</v>
      </c>
      <c r="B48" s="12" t="n">
        <v>17.315</v>
      </c>
      <c r="C48" s="13" t="n">
        <v>18.56</v>
      </c>
      <c r="D48" s="13" t="n">
        <f aca="false">B48*$AB$9</f>
        <v>17.7467354227024</v>
      </c>
      <c r="E48" s="21" t="n">
        <f aca="false">D48-C48</f>
        <v>-0.813264577297556</v>
      </c>
      <c r="F48" s="22" t="n">
        <f aca="false">B48*$AB$9*0.15</f>
        <v>2.66201031340537</v>
      </c>
      <c r="G48" s="21" t="n">
        <f aca="false">C48*0.15</f>
        <v>2.784</v>
      </c>
      <c r="H48" s="21" t="n">
        <f aca="false">H47+E48</f>
        <v>-1.84638726886623</v>
      </c>
      <c r="I48" s="24" t="n">
        <f aca="false">AVERAGE(B43:B48)</f>
        <v>16.6982708333333</v>
      </c>
      <c r="J48" s="24" t="n">
        <f aca="false">AVERAGE(C43:C48)</f>
        <v>17.835</v>
      </c>
      <c r="K48" s="24" t="n">
        <f aca="false">AVERAGE(D43:D48)</f>
        <v>17.1146286165634</v>
      </c>
      <c r="L48" s="22" t="n">
        <f aca="false">AVERAGE(B37:B48)</f>
        <v>16.4702841666667</v>
      </c>
      <c r="M48" s="22" t="n">
        <f aca="false">AVERAGE(C37:C48)</f>
        <v>17.25</v>
      </c>
      <c r="N48" s="22" t="n">
        <f aca="false">AVERAGE(D37:D48)</f>
        <v>16.8809572880484</v>
      </c>
      <c r="O48" s="22" t="n">
        <f aca="false">AVERAGE(F37:F48)</f>
        <v>2.53214359320726</v>
      </c>
      <c r="P48" s="22" t="n">
        <f aca="false">AVERAGE(G37:G48)</f>
        <v>2.5875</v>
      </c>
    </row>
    <row r="49" customFormat="false" ht="15.75" hidden="false" customHeight="false" outlineLevel="0" collapsed="false">
      <c r="A49" s="11" t="n">
        <v>34759</v>
      </c>
      <c r="B49" s="12" t="n">
        <v>17.21348</v>
      </c>
      <c r="C49" s="13" t="n">
        <v>18.71</v>
      </c>
      <c r="D49" s="13" t="n">
        <f aca="false">B49*$AB$9</f>
        <v>17.642684104186</v>
      </c>
      <c r="E49" s="21" t="n">
        <f aca="false">D49-C49</f>
        <v>-1.06731589581403</v>
      </c>
      <c r="F49" s="22" t="n">
        <f aca="false">B49*$AB$9*0.15</f>
        <v>2.6464026156279</v>
      </c>
      <c r="G49" s="21" t="n">
        <f aca="false">C49*0.15</f>
        <v>2.8065</v>
      </c>
      <c r="H49" s="21" t="n">
        <f aca="false">H48+E49</f>
        <v>-2.91370316468026</v>
      </c>
      <c r="I49" s="24" t="n">
        <f aca="false">AVERAGE(B44:B49)</f>
        <v>16.8894341666667</v>
      </c>
      <c r="J49" s="24" t="n">
        <f aca="false">AVERAGE(C44:C49)</f>
        <v>18.015</v>
      </c>
      <c r="K49" s="24" t="n">
        <f aca="false">AVERAGE(D44:D49)</f>
        <v>17.3105584519194</v>
      </c>
      <c r="L49" s="22" t="n">
        <f aca="false">AVERAGE(B38:B49)</f>
        <v>16.756475</v>
      </c>
      <c r="M49" s="22" t="n">
        <f aca="false">AVERAGE(C38:C49)</f>
        <v>17.595</v>
      </c>
      <c r="N49" s="22" t="n">
        <f aca="false">AVERAGE(D38:D49)</f>
        <v>17.1742840567212</v>
      </c>
      <c r="O49" s="22" t="n">
        <f aca="false">AVERAGE(F38:F49)</f>
        <v>2.57614260850818</v>
      </c>
      <c r="P49" s="22" t="n">
        <f aca="false">AVERAGE(G38:G49)</f>
        <v>2.63925</v>
      </c>
    </row>
    <row r="50" customFormat="false" ht="15.75" hidden="false" customHeight="false" outlineLevel="0" collapsed="false">
      <c r="A50" s="11" t="n">
        <v>34790</v>
      </c>
      <c r="B50" s="12" t="n">
        <v>18.83658</v>
      </c>
      <c r="C50" s="13" t="n">
        <v>19.33</v>
      </c>
      <c r="D50" s="13" t="n">
        <f aca="false">B50*$AB$9</f>
        <v>19.3062547807432</v>
      </c>
      <c r="E50" s="21" t="n">
        <f aca="false">D50-C50</f>
        <v>-0.0237452192568099</v>
      </c>
      <c r="F50" s="22" t="n">
        <f aca="false">B50*$AB$9*0.15</f>
        <v>2.89593821711148</v>
      </c>
      <c r="G50" s="21" t="n">
        <f aca="false">C50*0.15</f>
        <v>2.8995</v>
      </c>
      <c r="H50" s="21" t="n">
        <f aca="false">H49+E50</f>
        <v>-2.93744838393707</v>
      </c>
      <c r="I50" s="24" t="n">
        <f aca="false">AVERAGE(B45:B50)</f>
        <v>17.2580575</v>
      </c>
      <c r="J50" s="24" t="n">
        <f aca="false">AVERAGE(C45:C50)</f>
        <v>18.345</v>
      </c>
      <c r="K50" s="24" t="n">
        <f aca="false">AVERAGE(D45:D50)</f>
        <v>17.6883731078421</v>
      </c>
      <c r="L50" s="22" t="n">
        <f aca="false">AVERAGE(B39:B50)</f>
        <v>17.0657179166667</v>
      </c>
      <c r="M50" s="22" t="n">
        <f aca="false">AVERAGE(C39:C50)</f>
        <v>17.9233333333333</v>
      </c>
      <c r="N50" s="22" t="n">
        <f aca="false">AVERAGE(D39:D50)</f>
        <v>17.4912376936504</v>
      </c>
      <c r="O50" s="22" t="n">
        <f aca="false">AVERAGE(F39:F50)</f>
        <v>2.62368565404755</v>
      </c>
      <c r="P50" s="22" t="n">
        <f aca="false">AVERAGE(G39:G50)</f>
        <v>2.6885</v>
      </c>
    </row>
    <row r="51" customFormat="false" ht="15.75" hidden="false" customHeight="false" outlineLevel="0" collapsed="false">
      <c r="A51" s="11" t="n">
        <v>34820</v>
      </c>
      <c r="B51" s="12" t="n">
        <v>18.73432</v>
      </c>
      <c r="C51" s="13" t="n">
        <v>19.49</v>
      </c>
      <c r="D51" s="13" t="n">
        <f aca="false">B51*$AB$9</f>
        <v>19.2014450109294</v>
      </c>
      <c r="E51" s="21" t="n">
        <f aca="false">D51-C51</f>
        <v>-0.288554989070583</v>
      </c>
      <c r="F51" s="22" t="n">
        <f aca="false">B51*$AB$9*0.15</f>
        <v>2.88021675163941</v>
      </c>
      <c r="G51" s="21" t="n">
        <f aca="false">C51*0.15</f>
        <v>2.9235</v>
      </c>
      <c r="H51" s="21" t="n">
        <f aca="false">H50+E51</f>
        <v>-3.22600337300766</v>
      </c>
      <c r="I51" s="24" t="n">
        <f aca="false">AVERAGE(B46:B51)</f>
        <v>17.4658608333333</v>
      </c>
      <c r="J51" s="24" t="n">
        <f aca="false">AVERAGE(C46:C51)</f>
        <v>18.6216666666667</v>
      </c>
      <c r="K51" s="24" t="n">
        <f aca="false">AVERAGE(D46:D51)</f>
        <v>17.9013578480455</v>
      </c>
      <c r="L51" s="22" t="n">
        <f aca="false">AVERAGE(B40:B51)</f>
        <v>17.2582691666667</v>
      </c>
      <c r="M51" s="22" t="n">
        <f aca="false">AVERAGE(C40:C51)</f>
        <v>18.1875</v>
      </c>
      <c r="N51" s="22" t="n">
        <f aca="false">AVERAGE(D40:D51)</f>
        <v>17.6885900522447</v>
      </c>
      <c r="O51" s="22" t="n">
        <f aca="false">AVERAGE(F40:F51)</f>
        <v>2.6532885078367</v>
      </c>
      <c r="P51" s="22" t="n">
        <f aca="false">AVERAGE(G40:G51)</f>
        <v>2.728125</v>
      </c>
    </row>
    <row r="52" customFormat="false" ht="15.75" hidden="false" customHeight="false" outlineLevel="0" collapsed="false">
      <c r="A52" s="11" t="n">
        <v>34851</v>
      </c>
      <c r="B52" s="12" t="n">
        <v>17.362955</v>
      </c>
      <c r="C52" s="13" t="n">
        <v>18.45</v>
      </c>
      <c r="D52" s="13" t="n">
        <f aca="false">B52*$AB$9</f>
        <v>17.7958861415702</v>
      </c>
      <c r="E52" s="21" t="n">
        <f aca="false">D52-C52</f>
        <v>-0.654113858429774</v>
      </c>
      <c r="F52" s="22" t="n">
        <f aca="false">B52*$AB$9*0.15</f>
        <v>2.66938292123553</v>
      </c>
      <c r="G52" s="21" t="n">
        <f aca="false">C52*0.15</f>
        <v>2.7675</v>
      </c>
      <c r="H52" s="21" t="n">
        <f aca="false">H51+E52</f>
        <v>-3.88011723143743</v>
      </c>
      <c r="I52" s="24" t="n">
        <f aca="false">AVERAGE(B47:B52)</f>
        <v>17.6889608333333</v>
      </c>
      <c r="J52" s="24" t="n">
        <f aca="false">AVERAGE(C47:C52)</f>
        <v>18.755</v>
      </c>
      <c r="K52" s="24" t="n">
        <f aca="false">AVERAGE(D47:D52)</f>
        <v>18.1300206648405</v>
      </c>
      <c r="L52" s="22" t="n">
        <f aca="false">AVERAGE(B41:B52)</f>
        <v>17.2816820833333</v>
      </c>
      <c r="M52" s="22" t="n">
        <f aca="false">AVERAGE(C41:C52)</f>
        <v>18.2958333333333</v>
      </c>
      <c r="N52" s="22" t="n">
        <f aca="false">AVERAGE(D41:D52)</f>
        <v>17.7125867509197</v>
      </c>
      <c r="O52" s="22" t="n">
        <f aca="false">AVERAGE(F41:F52)</f>
        <v>2.65688801263795</v>
      </c>
      <c r="P52" s="22" t="n">
        <f aca="false">AVERAGE(G41:G52)</f>
        <v>2.744375</v>
      </c>
    </row>
    <row r="53" customFormat="false" ht="15.75" hidden="false" customHeight="false" outlineLevel="0" collapsed="false">
      <c r="A53" s="11" t="n">
        <v>34881</v>
      </c>
      <c r="B53" s="12" t="n">
        <v>16.04762</v>
      </c>
      <c r="C53" s="13" t="n">
        <v>17.38</v>
      </c>
      <c r="D53" s="13" t="n">
        <f aca="false">B53*$AB$9</f>
        <v>16.4477543346271</v>
      </c>
      <c r="E53" s="21" t="n">
        <f aca="false">D53-C53</f>
        <v>-0.932245665372903</v>
      </c>
      <c r="F53" s="22" t="n">
        <f aca="false">B53*$AB$9*0.15</f>
        <v>2.46716315019406</v>
      </c>
      <c r="G53" s="21" t="n">
        <f aca="false">C53*0.15</f>
        <v>2.607</v>
      </c>
      <c r="H53" s="21" t="n">
        <f aca="false">H52+E53</f>
        <v>-4.81236289681033</v>
      </c>
      <c r="I53" s="24" t="n">
        <f aca="false">AVERAGE(B48:B53)</f>
        <v>17.5849925</v>
      </c>
      <c r="J53" s="24" t="n">
        <f aca="false">AVERAGE(C48:C53)</f>
        <v>18.6533333333333</v>
      </c>
      <c r="K53" s="24" t="n">
        <f aca="false">AVERAGE(D48:D53)</f>
        <v>18.0234599657931</v>
      </c>
      <c r="L53" s="22" t="n">
        <f aca="false">AVERAGE(B42:B53)</f>
        <v>17.10555625</v>
      </c>
      <c r="M53" s="22" t="n">
        <f aca="false">AVERAGE(C42:C53)</f>
        <v>18.2216666666667</v>
      </c>
      <c r="N53" s="22" t="n">
        <f aca="false">AVERAGE(D42:D53)</f>
        <v>17.5320693633788</v>
      </c>
      <c r="O53" s="22" t="n">
        <f aca="false">AVERAGE(F42:F53)</f>
        <v>2.62981040450682</v>
      </c>
      <c r="P53" s="22" t="n">
        <f aca="false">AVERAGE(G42:G53)</f>
        <v>2.73325</v>
      </c>
    </row>
    <row r="54" customFormat="false" ht="15.75" hidden="false" customHeight="false" outlineLevel="0" collapsed="false">
      <c r="A54" s="11" t="n">
        <v>34912</v>
      </c>
      <c r="B54" s="12" t="n">
        <v>16.23239</v>
      </c>
      <c r="C54" s="13" t="n">
        <v>17.21</v>
      </c>
      <c r="D54" s="13" t="n">
        <f aca="false">B54*$AB$9</f>
        <v>16.6371314240901</v>
      </c>
      <c r="E54" s="21" t="n">
        <f aca="false">D54-C54</f>
        <v>-0.572868575909858</v>
      </c>
      <c r="F54" s="22" t="n">
        <f aca="false">B54*$AB$9*0.15</f>
        <v>2.49556971361352</v>
      </c>
      <c r="G54" s="21" t="n">
        <f aca="false">C54*0.15</f>
        <v>2.5815</v>
      </c>
      <c r="H54" s="21" t="n">
        <f aca="false">H53+E54</f>
        <v>-5.38523147272019</v>
      </c>
      <c r="I54" s="24" t="n">
        <f aca="false">AVERAGE(B49:B54)</f>
        <v>17.4045575</v>
      </c>
      <c r="J54" s="24" t="n">
        <f aca="false">AVERAGE(C49:C54)</f>
        <v>18.4283333333333</v>
      </c>
      <c r="K54" s="24" t="n">
        <f aca="false">AVERAGE(D49:D54)</f>
        <v>17.8385259660243</v>
      </c>
      <c r="L54" s="22" t="n">
        <f aca="false">AVERAGE(B43:B54)</f>
        <v>17.0514141666667</v>
      </c>
      <c r="M54" s="22" t="n">
        <f aca="false">AVERAGE(C43:C54)</f>
        <v>18.1316666666667</v>
      </c>
      <c r="N54" s="22" t="n">
        <f aca="false">AVERAGE(D43:D54)</f>
        <v>17.4765772912939</v>
      </c>
      <c r="O54" s="22" t="n">
        <f aca="false">AVERAGE(F43:F54)</f>
        <v>2.62148659369408</v>
      </c>
      <c r="P54" s="22" t="n">
        <f aca="false">AVERAGE(G43:G54)</f>
        <v>2.71975</v>
      </c>
    </row>
    <row r="55" customFormat="false" ht="15.75" hidden="false" customHeight="false" outlineLevel="0" collapsed="false">
      <c r="A55" s="11" t="n">
        <v>34943</v>
      </c>
      <c r="B55" s="12" t="n">
        <v>16.68667</v>
      </c>
      <c r="C55" s="13" t="n">
        <v>17.41</v>
      </c>
      <c r="D55" s="13" t="n">
        <f aca="false">B55*$AB$9</f>
        <v>17.1027385258993</v>
      </c>
      <c r="E55" s="21" t="n">
        <f aca="false">D55-C55</f>
        <v>-0.307261474100716</v>
      </c>
      <c r="F55" s="22" t="n">
        <f aca="false">B55*$AB$9*0.15</f>
        <v>2.56541077888489</v>
      </c>
      <c r="G55" s="21" t="n">
        <f aca="false">C55*0.15</f>
        <v>2.6115</v>
      </c>
      <c r="H55" s="21" t="n">
        <f aca="false">H54+E55</f>
        <v>-5.69249294682091</v>
      </c>
      <c r="I55" s="24" t="n">
        <f aca="false">AVERAGE(B50:B55)</f>
        <v>17.3167558333333</v>
      </c>
      <c r="J55" s="24" t="n">
        <f aca="false">AVERAGE(C50:C55)</f>
        <v>18.2116666666667</v>
      </c>
      <c r="K55" s="24" t="n">
        <f aca="false">AVERAGE(D50:D55)</f>
        <v>17.7485350363099</v>
      </c>
      <c r="L55" s="22" t="n">
        <f aca="false">AVERAGE(B44:B55)</f>
        <v>17.103095</v>
      </c>
      <c r="M55" s="22" t="n">
        <f aca="false">AVERAGE(C44:C55)</f>
        <v>18.1133333333333</v>
      </c>
      <c r="N55" s="22" t="n">
        <f aca="false">AVERAGE(D44:D55)</f>
        <v>17.5295467441146</v>
      </c>
      <c r="O55" s="22" t="n">
        <f aca="false">AVERAGE(F44:F55)</f>
        <v>2.6294320116172</v>
      </c>
      <c r="P55" s="22" t="n">
        <f aca="false">AVERAGE(G44:G55)</f>
        <v>2.717</v>
      </c>
    </row>
    <row r="56" customFormat="false" ht="15.75" hidden="false" customHeight="false" outlineLevel="0" collapsed="false">
      <c r="A56" s="11" t="n">
        <v>34973</v>
      </c>
      <c r="B56" s="12" t="n">
        <v>16.188865</v>
      </c>
      <c r="C56" s="13" t="n">
        <v>17.1</v>
      </c>
      <c r="D56" s="13" t="n">
        <f aca="false">B56*$AB$9</f>
        <v>16.5925211636643</v>
      </c>
      <c r="E56" s="21" t="n">
        <f aca="false">D56-C56</f>
        <v>-0.507478836335679</v>
      </c>
      <c r="F56" s="22" t="n">
        <f aca="false">B56*$AB$9*0.15</f>
        <v>2.48887817454965</v>
      </c>
      <c r="G56" s="21" t="n">
        <f aca="false">C56*0.15</f>
        <v>2.565</v>
      </c>
      <c r="H56" s="21" t="n">
        <f aca="false">H55+E56</f>
        <v>-6.19997178315659</v>
      </c>
      <c r="I56" s="24" t="n">
        <f aca="false">AVERAGE(B51:B56)</f>
        <v>16.87547</v>
      </c>
      <c r="J56" s="24" t="n">
        <f aca="false">AVERAGE(C51:C56)</f>
        <v>17.84</v>
      </c>
      <c r="K56" s="24" t="n">
        <f aca="false">AVERAGE(D51:D56)</f>
        <v>17.2962461001301</v>
      </c>
      <c r="L56" s="22" t="n">
        <f aca="false">AVERAGE(B45:B56)</f>
        <v>17.06676375</v>
      </c>
      <c r="M56" s="22" t="n">
        <f aca="false">AVERAGE(C45:C56)</f>
        <v>18.0925</v>
      </c>
      <c r="N56" s="22" t="n">
        <f aca="false">AVERAGE(D45:D56)</f>
        <v>17.4923096039861</v>
      </c>
      <c r="O56" s="22" t="n">
        <f aca="false">AVERAGE(F45:F56)</f>
        <v>2.62384644059791</v>
      </c>
      <c r="P56" s="22" t="n">
        <f aca="false">AVERAGE(G45:G56)</f>
        <v>2.713875</v>
      </c>
    </row>
    <row r="57" customFormat="false" ht="15.75" hidden="false" customHeight="false" outlineLevel="0" collapsed="false">
      <c r="A57" s="11" t="n">
        <v>35004</v>
      </c>
      <c r="B57" s="12" t="n">
        <v>16.90909</v>
      </c>
      <c r="C57" s="13" t="n">
        <v>17.55</v>
      </c>
      <c r="D57" s="13" t="n">
        <f aca="false">B57*$AB$9</f>
        <v>17.3307043874481</v>
      </c>
      <c r="E57" s="21" t="n">
        <f aca="false">D57-C57</f>
        <v>-0.219295612551914</v>
      </c>
      <c r="F57" s="22" t="n">
        <f aca="false">B57*$AB$9*0.15</f>
        <v>2.59960565811721</v>
      </c>
      <c r="G57" s="21" t="n">
        <f aca="false">C57*0.15</f>
        <v>2.6325</v>
      </c>
      <c r="H57" s="21" t="n">
        <f aca="false">H56+E57</f>
        <v>-6.4192673957085</v>
      </c>
      <c r="I57" s="24" t="n">
        <f aca="false">AVERAGE(B52:B57)</f>
        <v>16.571265</v>
      </c>
      <c r="J57" s="24" t="n">
        <f aca="false">AVERAGE(C52:C57)</f>
        <v>17.5166666666667</v>
      </c>
      <c r="K57" s="24" t="n">
        <f aca="false">AVERAGE(D52:D57)</f>
        <v>16.9844559962165</v>
      </c>
      <c r="L57" s="22" t="n">
        <f aca="false">AVERAGE(B46:B57)</f>
        <v>17.0185629166667</v>
      </c>
      <c r="M57" s="22" t="n">
        <f aca="false">AVERAGE(C46:C57)</f>
        <v>18.0691666666667</v>
      </c>
      <c r="N57" s="22" t="n">
        <f aca="false">AVERAGE(D46:D57)</f>
        <v>17.442906922131</v>
      </c>
      <c r="O57" s="22" t="n">
        <f aca="false">AVERAGE(F46:F57)</f>
        <v>2.61643603831965</v>
      </c>
      <c r="P57" s="22" t="n">
        <f aca="false">AVERAGE(G46:G57)</f>
        <v>2.710375</v>
      </c>
    </row>
    <row r="58" customFormat="false" ht="15.75" hidden="false" customHeight="false" outlineLevel="0" collapsed="false">
      <c r="A58" s="11" t="n">
        <v>35034</v>
      </c>
      <c r="B58" s="12" t="n">
        <v>18.2335</v>
      </c>
      <c r="C58" s="13" t="n">
        <v>18.87</v>
      </c>
      <c r="D58" s="13" t="n">
        <f aca="false">B58*$AB$9</f>
        <v>18.688137472125</v>
      </c>
      <c r="E58" s="21" t="n">
        <f aca="false">D58-C58</f>
        <v>-0.181862527874969</v>
      </c>
      <c r="F58" s="22" t="n">
        <f aca="false">B58*$AB$9*0.15</f>
        <v>2.80322062081875</v>
      </c>
      <c r="G58" s="21" t="n">
        <f aca="false">C58*0.15</f>
        <v>2.8305</v>
      </c>
      <c r="H58" s="21" t="n">
        <f aca="false">H57+E58</f>
        <v>-6.60112992358347</v>
      </c>
      <c r="I58" s="24" t="n">
        <f aca="false">AVERAGE(B53:B58)</f>
        <v>16.7163558333333</v>
      </c>
      <c r="J58" s="24" t="n">
        <f aca="false">AVERAGE(C53:C58)</f>
        <v>17.5866666666667</v>
      </c>
      <c r="K58" s="24" t="n">
        <f aca="false">AVERAGE(D53:D58)</f>
        <v>17.133164551309</v>
      </c>
      <c r="L58" s="22" t="n">
        <f aca="false">AVERAGE(B47:B58)</f>
        <v>17.2026583333333</v>
      </c>
      <c r="M58" s="22" t="n">
        <f aca="false">AVERAGE(C47:C58)</f>
        <v>18.1708333333333</v>
      </c>
      <c r="N58" s="22" t="n">
        <f aca="false">AVERAGE(D47:D58)</f>
        <v>17.6315926080747</v>
      </c>
      <c r="O58" s="22" t="n">
        <f aca="false">AVERAGE(F47:F58)</f>
        <v>2.64473889121121</v>
      </c>
      <c r="P58" s="22" t="n">
        <f aca="false">AVERAGE(G47:G58)</f>
        <v>2.725625</v>
      </c>
    </row>
    <row r="59" customFormat="false" ht="15.75" hidden="false" customHeight="false" outlineLevel="0" collapsed="false">
      <c r="A59" s="11" t="n">
        <v>35065</v>
      </c>
      <c r="B59" s="12" t="n">
        <v>18.05227</v>
      </c>
      <c r="C59" s="13" t="n">
        <v>19.11</v>
      </c>
      <c r="D59" s="13" t="n">
        <f aca="false">B59*$AB$9</f>
        <v>18.5023886496788</v>
      </c>
      <c r="E59" s="21" t="n">
        <f aca="false">D59-C59</f>
        <v>-0.607611350321189</v>
      </c>
      <c r="F59" s="22" t="n">
        <f aca="false">B59*$AB$9*0.15</f>
        <v>2.77535829745182</v>
      </c>
      <c r="G59" s="21" t="n">
        <f aca="false">C59*0.15</f>
        <v>2.8665</v>
      </c>
      <c r="H59" s="21" t="n">
        <f aca="false">H58+E59</f>
        <v>-7.20874127390466</v>
      </c>
      <c r="I59" s="24" t="n">
        <f aca="false">AVERAGE(B54:B59)</f>
        <v>17.0504641666667</v>
      </c>
      <c r="J59" s="24" t="n">
        <f aca="false">AVERAGE(C54:C59)</f>
        <v>17.875</v>
      </c>
      <c r="K59" s="24" t="n">
        <f aca="false">AVERAGE(D54:D59)</f>
        <v>17.4756036038176</v>
      </c>
      <c r="L59" s="22" t="n">
        <f aca="false">AVERAGE(B48:B59)</f>
        <v>17.3177283333333</v>
      </c>
      <c r="M59" s="22" t="n">
        <f aca="false">AVERAGE(C48:C59)</f>
        <v>18.2641666666667</v>
      </c>
      <c r="N59" s="22" t="n">
        <f aca="false">AVERAGE(D48:D59)</f>
        <v>17.7495317848053</v>
      </c>
      <c r="O59" s="22" t="n">
        <f aca="false">AVERAGE(F48:F59)</f>
        <v>2.6624297677208</v>
      </c>
      <c r="P59" s="22" t="n">
        <f aca="false">AVERAGE(G48:G59)</f>
        <v>2.739625</v>
      </c>
    </row>
    <row r="60" customFormat="false" ht="15.75" hidden="false" customHeight="false" outlineLevel="0" collapsed="false">
      <c r="A60" s="11" t="n">
        <v>35096</v>
      </c>
      <c r="B60" s="12" t="n">
        <v>17.868575</v>
      </c>
      <c r="C60" s="13" t="n">
        <v>18.72</v>
      </c>
      <c r="D60" s="13" t="n">
        <f aca="false">B60*$AB$9</f>
        <v>18.3141133644652</v>
      </c>
      <c r="E60" s="21" t="n">
        <f aca="false">D60-C60</f>
        <v>-0.405886635534781</v>
      </c>
      <c r="F60" s="22" t="n">
        <f aca="false">B60*$AB$9*0.15</f>
        <v>2.74711700466978</v>
      </c>
      <c r="G60" s="21" t="n">
        <f aca="false">C60*0.15</f>
        <v>2.808</v>
      </c>
      <c r="H60" s="21" t="n">
        <f aca="false">H59+E60</f>
        <v>-7.61462790943944</v>
      </c>
      <c r="I60" s="24" t="n">
        <f aca="false">AVERAGE(B55:B60)</f>
        <v>17.3231616666667</v>
      </c>
      <c r="J60" s="24" t="n">
        <f aca="false">AVERAGE(C55:C60)</f>
        <v>18.1266666666667</v>
      </c>
      <c r="K60" s="24" t="n">
        <f aca="false">AVERAGE(D55:D60)</f>
        <v>17.7551005938801</v>
      </c>
      <c r="L60" s="22" t="n">
        <f aca="false">AVERAGE(B49:B60)</f>
        <v>17.3638595833333</v>
      </c>
      <c r="M60" s="22" t="n">
        <f aca="false">AVERAGE(C49:C60)</f>
        <v>18.2775</v>
      </c>
      <c r="N60" s="22" t="n">
        <f aca="false">AVERAGE(D49:D60)</f>
        <v>17.7968132799522</v>
      </c>
      <c r="O60" s="22" t="n">
        <f aca="false">AVERAGE(F49:F60)</f>
        <v>2.66952199199283</v>
      </c>
      <c r="P60" s="22" t="n">
        <f aca="false">AVERAGE(G49:G60)</f>
        <v>2.741625</v>
      </c>
    </row>
    <row r="61" customFormat="false" ht="15.75" hidden="false" customHeight="false" outlineLevel="0" collapsed="false">
      <c r="A61" s="11" t="n">
        <v>35125</v>
      </c>
      <c r="B61" s="12" t="n">
        <v>19.79119</v>
      </c>
      <c r="C61" s="13" t="n">
        <v>19.31</v>
      </c>
      <c r="D61" s="13" t="n">
        <f aca="false">B61*$AB$9</f>
        <v>20.2846672036058</v>
      </c>
      <c r="E61" s="21" t="n">
        <f aca="false">D61-C61</f>
        <v>0.974667203605794</v>
      </c>
      <c r="F61" s="22" t="n">
        <f aca="false">B61*$AB$9*0.15</f>
        <v>3.04270008054087</v>
      </c>
      <c r="G61" s="21" t="n">
        <f aca="false">C61*0.15</f>
        <v>2.8965</v>
      </c>
      <c r="H61" s="21" t="n">
        <f aca="false">H60+E61</f>
        <v>-6.63996070583365</v>
      </c>
      <c r="I61" s="24" t="n">
        <f aca="false">AVERAGE(B56:B61)</f>
        <v>17.8405816666667</v>
      </c>
      <c r="J61" s="24" t="n">
        <f aca="false">AVERAGE(C56:C61)</f>
        <v>18.4433333333333</v>
      </c>
      <c r="K61" s="24" t="n">
        <f aca="false">AVERAGE(D56:D61)</f>
        <v>18.2854220401645</v>
      </c>
      <c r="L61" s="22" t="n">
        <f aca="false">AVERAGE(B50:B61)</f>
        <v>17.57866875</v>
      </c>
      <c r="M61" s="22" t="n">
        <f aca="false">AVERAGE(C50:C61)</f>
        <v>18.3275</v>
      </c>
      <c r="N61" s="22" t="n">
        <f aca="false">AVERAGE(D50:D61)</f>
        <v>18.0169785382372</v>
      </c>
      <c r="O61" s="22" t="n">
        <f aca="false">AVERAGE(F50:F61)</f>
        <v>2.70254678073558</v>
      </c>
      <c r="P61" s="22" t="n">
        <f aca="false">AVERAGE(G50:G61)</f>
        <v>2.749125</v>
      </c>
    </row>
    <row r="62" customFormat="false" ht="15.75" hidden="false" customHeight="false" outlineLevel="0" collapsed="false">
      <c r="A62" s="11" t="n">
        <v>35156</v>
      </c>
      <c r="B62" s="12" t="n">
        <v>21.05857</v>
      </c>
      <c r="C62" s="13" t="n">
        <v>19.87</v>
      </c>
      <c r="D62" s="13" t="n">
        <f aca="false">B62*$AB$9</f>
        <v>21.5836482916811</v>
      </c>
      <c r="E62" s="21" t="n">
        <f aca="false">D62-C62</f>
        <v>1.71364829168114</v>
      </c>
      <c r="F62" s="22" t="n">
        <f aca="false">B62*$AB$9*0.15</f>
        <v>3.23754724375217</v>
      </c>
      <c r="G62" s="21" t="n">
        <f aca="false">C62*0.15</f>
        <v>2.9805</v>
      </c>
      <c r="H62" s="21" t="n">
        <f aca="false">H61+E62</f>
        <v>-4.92631241415251</v>
      </c>
      <c r="I62" s="24" t="n">
        <f aca="false">AVERAGE(B57:B62)</f>
        <v>18.6521991666667</v>
      </c>
      <c r="J62" s="24" t="n">
        <f aca="false">AVERAGE(C57:C62)</f>
        <v>18.905</v>
      </c>
      <c r="K62" s="24" t="n">
        <f aca="false">AVERAGE(D57:D62)</f>
        <v>19.1172765615007</v>
      </c>
      <c r="L62" s="22" t="n">
        <f aca="false">AVERAGE(B51:B62)</f>
        <v>17.7638345833333</v>
      </c>
      <c r="M62" s="22" t="n">
        <f aca="false">AVERAGE(C51:C62)</f>
        <v>18.3725</v>
      </c>
      <c r="N62" s="22" t="n">
        <f aca="false">AVERAGE(D51:D62)</f>
        <v>18.2067613308154</v>
      </c>
      <c r="O62" s="22" t="n">
        <f aca="false">AVERAGE(F51:F62)</f>
        <v>2.73101419962231</v>
      </c>
      <c r="P62" s="22" t="n">
        <f aca="false">AVERAGE(G51:G62)</f>
        <v>2.755875</v>
      </c>
    </row>
    <row r="63" customFormat="false" ht="15.75" hidden="false" customHeight="false" outlineLevel="0" collapsed="false">
      <c r="A63" s="11" t="n">
        <v>35186</v>
      </c>
      <c r="B63" s="12" t="n">
        <v>19.29636</v>
      </c>
      <c r="C63" s="13" t="n">
        <v>19.65</v>
      </c>
      <c r="D63" s="13" t="n">
        <f aca="false">B63*$AB$9</f>
        <v>19.7774990205728</v>
      </c>
      <c r="E63" s="21" t="n">
        <f aca="false">D63-C63</f>
        <v>0.127499020572827</v>
      </c>
      <c r="F63" s="22" t="n">
        <f aca="false">B63*$AB$9*0.15</f>
        <v>2.96662485308592</v>
      </c>
      <c r="G63" s="21" t="n">
        <f aca="false">C63*0.15</f>
        <v>2.9475</v>
      </c>
      <c r="H63" s="21" t="n">
        <f aca="false">H62+E63</f>
        <v>-4.79881339357968</v>
      </c>
      <c r="I63" s="24" t="n">
        <f aca="false">AVERAGE(B58:B63)</f>
        <v>19.0500775</v>
      </c>
      <c r="J63" s="24" t="n">
        <f aca="false">AVERAGE(C58:C63)</f>
        <v>19.255</v>
      </c>
      <c r="K63" s="24" t="n">
        <f aca="false">AVERAGE(D58:D63)</f>
        <v>19.5250756670215</v>
      </c>
      <c r="L63" s="22" t="n">
        <f aca="false">AVERAGE(B52:B63)</f>
        <v>17.81067125</v>
      </c>
      <c r="M63" s="22" t="n">
        <f aca="false">AVERAGE(C52:C63)</f>
        <v>18.3858333333333</v>
      </c>
      <c r="N63" s="22" t="n">
        <f aca="false">AVERAGE(D52:D63)</f>
        <v>18.254765831619</v>
      </c>
      <c r="O63" s="22" t="n">
        <f aca="false">AVERAGE(F52:F63)</f>
        <v>2.73821487474285</v>
      </c>
      <c r="P63" s="22" t="n">
        <f aca="false">AVERAGE(G52:G63)</f>
        <v>2.757875</v>
      </c>
    </row>
    <row r="64" customFormat="false" ht="15.75" hidden="false" customHeight="false" outlineLevel="0" collapsed="false">
      <c r="A64" s="11" t="n">
        <v>35217</v>
      </c>
      <c r="B64" s="12" t="n">
        <v>18.53975</v>
      </c>
      <c r="C64" s="13" t="n">
        <v>19.56</v>
      </c>
      <c r="D64" s="13" t="n">
        <f aca="false">B64*$AB$9</f>
        <v>19.002023566448</v>
      </c>
      <c r="E64" s="21" t="n">
        <f aca="false">D64-C64</f>
        <v>-0.557976433551975</v>
      </c>
      <c r="F64" s="22" t="n">
        <f aca="false">B64*$AB$9*0.15</f>
        <v>2.8503035349672</v>
      </c>
      <c r="G64" s="21" t="n">
        <f aca="false">C64*0.15</f>
        <v>2.934</v>
      </c>
      <c r="H64" s="21" t="n">
        <f aca="false">H63+E64</f>
        <v>-5.35678982713166</v>
      </c>
      <c r="I64" s="24" t="n">
        <f aca="false">AVERAGE(B59:B64)</f>
        <v>19.1011191666667</v>
      </c>
      <c r="J64" s="24" t="n">
        <f aca="false">AVERAGE(C59:C64)</f>
        <v>19.37</v>
      </c>
      <c r="K64" s="24" t="n">
        <f aca="false">AVERAGE(D59:D64)</f>
        <v>19.5773900160753</v>
      </c>
      <c r="L64" s="22" t="n">
        <f aca="false">AVERAGE(B53:B64)</f>
        <v>17.9087375</v>
      </c>
      <c r="M64" s="22" t="n">
        <f aca="false">AVERAGE(C53:C64)</f>
        <v>18.4783333333333</v>
      </c>
      <c r="N64" s="22" t="n">
        <f aca="false">AVERAGE(D53:D64)</f>
        <v>18.3552772836922</v>
      </c>
      <c r="O64" s="22" t="n">
        <f aca="false">AVERAGE(F53:F64)</f>
        <v>2.75329159255382</v>
      </c>
      <c r="P64" s="22" t="n">
        <f aca="false">AVERAGE(G53:G64)</f>
        <v>2.77175</v>
      </c>
    </row>
    <row r="65" customFormat="false" ht="15.75" hidden="false" customHeight="false" outlineLevel="0" collapsed="false">
      <c r="A65" s="11" t="n">
        <v>35247</v>
      </c>
      <c r="B65" s="12" t="n">
        <v>19.754565</v>
      </c>
      <c r="C65" s="13" t="n">
        <v>20.05</v>
      </c>
      <c r="D65" s="13" t="n">
        <f aca="false">B65*$AB$9</f>
        <v>20.2471289890602</v>
      </c>
      <c r="E65" s="21" t="n">
        <f aca="false">D65-C65</f>
        <v>0.197128989060225</v>
      </c>
      <c r="F65" s="22" t="n">
        <f aca="false">B65*$AB$9*0.15</f>
        <v>3.03706934835903</v>
      </c>
      <c r="G65" s="21" t="n">
        <f aca="false">C65*0.15</f>
        <v>3.0075</v>
      </c>
      <c r="H65" s="21" t="n">
        <f aca="false">H64+E65</f>
        <v>-5.15966083807143</v>
      </c>
      <c r="I65" s="24" t="n">
        <f aca="false">AVERAGE(B60:B65)</f>
        <v>19.384835</v>
      </c>
      <c r="J65" s="24" t="n">
        <f aca="false">AVERAGE(C60:C65)</f>
        <v>19.5266666666667</v>
      </c>
      <c r="K65" s="24" t="n">
        <f aca="false">AVERAGE(D60:D65)</f>
        <v>19.8681800726389</v>
      </c>
      <c r="L65" s="22" t="n">
        <f aca="false">AVERAGE(B54:B65)</f>
        <v>18.2176495833333</v>
      </c>
      <c r="M65" s="22" t="n">
        <f aca="false">AVERAGE(C54:C65)</f>
        <v>18.7008333333333</v>
      </c>
      <c r="N65" s="22" t="n">
        <f aca="false">AVERAGE(D54:D65)</f>
        <v>18.6718918382282</v>
      </c>
      <c r="O65" s="22" t="n">
        <f aca="false">AVERAGE(F54:F65)</f>
        <v>2.80078377573424</v>
      </c>
      <c r="P65" s="22" t="n">
        <f aca="false">AVERAGE(G54:G65)</f>
        <v>2.805125</v>
      </c>
    </row>
    <row r="66" customFormat="false" ht="15.75" hidden="false" customHeight="false" outlineLevel="0" collapsed="false">
      <c r="A66" s="11" t="n">
        <v>35278</v>
      </c>
      <c r="B66" s="12" t="n">
        <v>20.627045</v>
      </c>
      <c r="C66" s="13" t="n">
        <v>20.74</v>
      </c>
      <c r="D66" s="13" t="n">
        <f aca="false">B66*$AB$9</f>
        <v>21.1413635672641</v>
      </c>
      <c r="E66" s="21" t="n">
        <f aca="false">D66-C66</f>
        <v>0.401363567264067</v>
      </c>
      <c r="F66" s="22" t="n">
        <f aca="false">B66*$AB$9*0.15</f>
        <v>3.17120453508961</v>
      </c>
      <c r="G66" s="21" t="n">
        <f aca="false">C66*0.15</f>
        <v>3.111</v>
      </c>
      <c r="H66" s="21" t="n">
        <f aca="false">H65+E66</f>
        <v>-4.75829727080736</v>
      </c>
      <c r="I66" s="24" t="n">
        <f aca="false">AVERAGE(B61:B66)</f>
        <v>19.84458</v>
      </c>
      <c r="J66" s="24" t="n">
        <f aca="false">AVERAGE(C61:C66)</f>
        <v>19.8633333333333</v>
      </c>
      <c r="K66" s="24" t="n">
        <f aca="false">AVERAGE(D61:D66)</f>
        <v>20.339388439772</v>
      </c>
      <c r="L66" s="22" t="n">
        <f aca="false">AVERAGE(B55:B66)</f>
        <v>18.5838708333333</v>
      </c>
      <c r="M66" s="22" t="n">
        <f aca="false">AVERAGE(C55:C66)</f>
        <v>18.995</v>
      </c>
      <c r="N66" s="22" t="n">
        <f aca="false">AVERAGE(D55:D66)</f>
        <v>19.0472445168261</v>
      </c>
      <c r="O66" s="22" t="n">
        <f aca="false">AVERAGE(F55:F66)</f>
        <v>2.85708667752391</v>
      </c>
      <c r="P66" s="22" t="n">
        <f aca="false">AVERAGE(G55:G66)</f>
        <v>2.84925</v>
      </c>
    </row>
    <row r="67" customFormat="false" ht="15.75" hidden="false" customHeight="false" outlineLevel="0" collapsed="false">
      <c r="A67" s="11" t="n">
        <v>35309</v>
      </c>
      <c r="B67" s="12" t="n">
        <v>23.045475</v>
      </c>
      <c r="C67" s="13" t="n">
        <v>21.9</v>
      </c>
      <c r="D67" s="13" t="n">
        <f aca="false">B67*$AB$9</f>
        <v>23.6200951496104</v>
      </c>
      <c r="E67" s="21" t="n">
        <f aca="false">D67-C67</f>
        <v>1.72009514961037</v>
      </c>
      <c r="F67" s="22" t="n">
        <f aca="false">B67*$AB$9*0.15</f>
        <v>3.54301427244156</v>
      </c>
      <c r="G67" s="21" t="n">
        <f aca="false">C67*0.15</f>
        <v>3.285</v>
      </c>
      <c r="H67" s="21" t="n">
        <f aca="false">H66+E67</f>
        <v>-3.03820212119699</v>
      </c>
      <c r="I67" s="24" t="n">
        <f aca="false">AVERAGE(B62:B67)</f>
        <v>20.3869608333333</v>
      </c>
      <c r="J67" s="24" t="n">
        <f aca="false">AVERAGE(C62:C67)</f>
        <v>20.295</v>
      </c>
      <c r="K67" s="24" t="n">
        <f aca="false">AVERAGE(D62:D67)</f>
        <v>20.8952930974394</v>
      </c>
      <c r="L67" s="22" t="n">
        <f aca="false">AVERAGE(B56:B67)</f>
        <v>19.11377125</v>
      </c>
      <c r="M67" s="22" t="n">
        <f aca="false">AVERAGE(C56:C67)</f>
        <v>19.3691666666667</v>
      </c>
      <c r="N67" s="22" t="n">
        <f aca="false">AVERAGE(D56:D67)</f>
        <v>19.590357568802</v>
      </c>
      <c r="O67" s="22" t="n">
        <f aca="false">AVERAGE(F56:F67)</f>
        <v>2.9385536353203</v>
      </c>
      <c r="P67" s="22" t="n">
        <f aca="false">AVERAGE(G56:G67)</f>
        <v>2.905375</v>
      </c>
    </row>
    <row r="68" customFormat="false" ht="15.75" hidden="false" customHeight="false" outlineLevel="0" collapsed="false">
      <c r="A68" s="11" t="n">
        <v>35339</v>
      </c>
      <c r="B68" s="12" t="n">
        <v>24.29587</v>
      </c>
      <c r="C68" s="13" t="n">
        <v>23.37</v>
      </c>
      <c r="D68" s="13" t="n">
        <f aca="false">B68*$AB$9</f>
        <v>24.9016677305442</v>
      </c>
      <c r="E68" s="21" t="n">
        <f aca="false">D68-C68</f>
        <v>1.53166773054424</v>
      </c>
      <c r="F68" s="22" t="n">
        <f aca="false">B68*$AB$9*0.15</f>
        <v>3.73525015958164</v>
      </c>
      <c r="G68" s="21" t="n">
        <f aca="false">C68*0.15</f>
        <v>3.5055</v>
      </c>
      <c r="H68" s="21" t="n">
        <f aca="false">H67+E68</f>
        <v>-1.50653439065275</v>
      </c>
      <c r="I68" s="24" t="n">
        <f aca="false">AVERAGE(B63:B68)</f>
        <v>20.9265108333333</v>
      </c>
      <c r="J68" s="24" t="n">
        <f aca="false">AVERAGE(C63:C68)</f>
        <v>20.8783333333333</v>
      </c>
      <c r="K68" s="24" t="n">
        <f aca="false">AVERAGE(D63:D68)</f>
        <v>21.44829633725</v>
      </c>
      <c r="L68" s="22" t="n">
        <f aca="false">AVERAGE(B57:B68)</f>
        <v>19.789355</v>
      </c>
      <c r="M68" s="22" t="n">
        <f aca="false">AVERAGE(C57:C68)</f>
        <v>19.8916666666667</v>
      </c>
      <c r="N68" s="22" t="n">
        <f aca="false">AVERAGE(D57:D68)</f>
        <v>20.2827864493753</v>
      </c>
      <c r="O68" s="22" t="n">
        <f aca="false">AVERAGE(F57:F68)</f>
        <v>3.0424179674063</v>
      </c>
      <c r="P68" s="22" t="n">
        <f aca="false">AVERAGE(G57:G68)</f>
        <v>2.98375</v>
      </c>
    </row>
    <row r="69" customFormat="false" ht="15.75" hidden="false" customHeight="false" outlineLevel="0" collapsed="false">
      <c r="A69" s="11" t="n">
        <v>35370</v>
      </c>
      <c r="B69" s="12" t="n">
        <v>23.111665</v>
      </c>
      <c r="C69" s="13" t="n">
        <v>23.47</v>
      </c>
      <c r="D69" s="13" t="n">
        <f aca="false">B69*$AB$9</f>
        <v>23.6879355433516</v>
      </c>
      <c r="E69" s="21" t="n">
        <f aca="false">D69-C69</f>
        <v>0.217935543351562</v>
      </c>
      <c r="F69" s="22" t="n">
        <f aca="false">B69*$AB$9*0.15</f>
        <v>3.55319033150273</v>
      </c>
      <c r="G69" s="21" t="n">
        <f aca="false">C69*0.15</f>
        <v>3.5205</v>
      </c>
      <c r="H69" s="21" t="n">
        <f aca="false">H68+E69</f>
        <v>-1.28859884730119</v>
      </c>
      <c r="I69" s="24" t="n">
        <f aca="false">AVERAGE(B64:B69)</f>
        <v>21.562395</v>
      </c>
      <c r="J69" s="24" t="n">
        <f aca="false">AVERAGE(C64:C69)</f>
        <v>21.515</v>
      </c>
      <c r="K69" s="24" t="n">
        <f aca="false">AVERAGE(D64:D69)</f>
        <v>22.1000357577131</v>
      </c>
      <c r="L69" s="22" t="n">
        <f aca="false">AVERAGE(B58:B69)</f>
        <v>20.30623625</v>
      </c>
      <c r="M69" s="22" t="n">
        <f aca="false">AVERAGE(C58:C69)</f>
        <v>20.385</v>
      </c>
      <c r="N69" s="22" t="n">
        <f aca="false">AVERAGE(D58:D69)</f>
        <v>20.8125557123673</v>
      </c>
      <c r="O69" s="22" t="n">
        <f aca="false">AVERAGE(F58:F69)</f>
        <v>3.12188335685509</v>
      </c>
      <c r="P69" s="22" t="n">
        <f aca="false">AVERAGE(G58:G69)</f>
        <v>3.05775</v>
      </c>
    </row>
    <row r="70" customFormat="false" ht="15.75" hidden="false" customHeight="false" outlineLevel="0" collapsed="false">
      <c r="A70" s="11" t="n">
        <v>35400</v>
      </c>
      <c r="B70" s="12" t="n">
        <v>24.08381</v>
      </c>
      <c r="C70" s="13" t="n">
        <v>24.05</v>
      </c>
      <c r="D70" s="13" t="n">
        <f aca="false">B70*$AB$9</f>
        <v>24.6843201871577</v>
      </c>
      <c r="E70" s="21" t="n">
        <f aca="false">D70-C70</f>
        <v>0.63432018715768</v>
      </c>
      <c r="F70" s="22" t="n">
        <f aca="false">B70*$AB$9*0.15</f>
        <v>3.70264802807365</v>
      </c>
      <c r="G70" s="21" t="n">
        <f aca="false">C70*0.15</f>
        <v>3.6075</v>
      </c>
      <c r="H70" s="21" t="n">
        <f aca="false">H69+E70</f>
        <v>-0.654278660143509</v>
      </c>
      <c r="I70" s="24" t="n">
        <f aca="false">AVERAGE(B65:B70)</f>
        <v>22.486405</v>
      </c>
      <c r="J70" s="24" t="n">
        <f aca="false">AVERAGE(C65:C70)</f>
        <v>22.2633333333333</v>
      </c>
      <c r="K70" s="24" t="n">
        <f aca="false">AVERAGE(D65:D70)</f>
        <v>23.047085194498</v>
      </c>
      <c r="L70" s="22" t="n">
        <f aca="false">AVERAGE(B59:B70)</f>
        <v>20.7937620833333</v>
      </c>
      <c r="M70" s="22" t="n">
        <f aca="false">AVERAGE(C59:C70)</f>
        <v>20.8166666666667</v>
      </c>
      <c r="N70" s="22" t="n">
        <f aca="false">AVERAGE(D59:D70)</f>
        <v>21.3122376052867</v>
      </c>
      <c r="O70" s="22" t="n">
        <f aca="false">AVERAGE(F59:F70)</f>
        <v>3.196835640793</v>
      </c>
      <c r="P70" s="22" t="n">
        <f aca="false">AVERAGE(G59:G70)</f>
        <v>3.1225</v>
      </c>
    </row>
    <row r="71" customFormat="false" ht="15.75" hidden="false" customHeight="false" outlineLevel="0" collapsed="false">
      <c r="A71" s="11" t="n">
        <v>35431</v>
      </c>
      <c r="B71" s="12" t="n">
        <v>23.583635</v>
      </c>
      <c r="C71" s="13" t="n">
        <v>24.12</v>
      </c>
      <c r="D71" s="13" t="n">
        <f aca="false">B71*$AB$9</f>
        <v>24.171673730903</v>
      </c>
      <c r="E71" s="21" t="n">
        <f aca="false">D71-C71</f>
        <v>0.05167373090298</v>
      </c>
      <c r="F71" s="22" t="n">
        <f aca="false">B71*$AB$9*0.15</f>
        <v>3.62575105963545</v>
      </c>
      <c r="G71" s="21" t="n">
        <f aca="false">C71*0.15</f>
        <v>3.618</v>
      </c>
      <c r="H71" s="21" t="n">
        <f aca="false">H70+E71</f>
        <v>-0.602604929240529</v>
      </c>
      <c r="I71" s="24" t="n">
        <f aca="false">AVERAGE(B66:B71)</f>
        <v>23.1245833333333</v>
      </c>
      <c r="J71" s="24" t="n">
        <f aca="false">AVERAGE(C66:C71)</f>
        <v>22.9416666666667</v>
      </c>
      <c r="K71" s="24" t="n">
        <f aca="false">AVERAGE(D66:D71)</f>
        <v>23.7011759848052</v>
      </c>
      <c r="L71" s="22" t="n">
        <f aca="false">AVERAGE(B60:B71)</f>
        <v>21.2547091666667</v>
      </c>
      <c r="M71" s="22" t="n">
        <f aca="false">AVERAGE(C60:C71)</f>
        <v>21.2341666666667</v>
      </c>
      <c r="N71" s="22" t="n">
        <f aca="false">AVERAGE(D60:D71)</f>
        <v>21.784678028722</v>
      </c>
      <c r="O71" s="22" t="n">
        <f aca="false">AVERAGE(F60:F71)</f>
        <v>3.2677017043083</v>
      </c>
      <c r="P71" s="22" t="n">
        <f aca="false">AVERAGE(G60:G71)</f>
        <v>3.185125</v>
      </c>
    </row>
    <row r="72" customFormat="false" ht="15.75" hidden="false" customHeight="false" outlineLevel="0" collapsed="false">
      <c r="A72" s="11" t="n">
        <v>35462</v>
      </c>
      <c r="B72" s="12" t="n">
        <v>20.89625</v>
      </c>
      <c r="C72" s="13" t="n">
        <v>22.2</v>
      </c>
      <c r="D72" s="13" t="n">
        <f aca="false">B72*$AB$9</f>
        <v>21.4172809746836</v>
      </c>
      <c r="E72" s="21" t="n">
        <f aca="false">D72-C72</f>
        <v>-0.782719025316439</v>
      </c>
      <c r="F72" s="22" t="n">
        <f aca="false">B72*$AB$9*0.15</f>
        <v>3.21259214620253</v>
      </c>
      <c r="G72" s="21" t="n">
        <f aca="false">C72*0.15</f>
        <v>3.33</v>
      </c>
      <c r="H72" s="21" t="n">
        <f aca="false">H71+E72</f>
        <v>-1.38532395455697</v>
      </c>
      <c r="I72" s="24" t="n">
        <f aca="false">AVERAGE(B67:B72)</f>
        <v>23.1694508333333</v>
      </c>
      <c r="J72" s="24" t="n">
        <f aca="false">AVERAGE(C67:C72)</f>
        <v>23.185</v>
      </c>
      <c r="K72" s="24" t="n">
        <f aca="false">AVERAGE(D67:D72)</f>
        <v>23.7471622193751</v>
      </c>
      <c r="L72" s="22" t="n">
        <f aca="false">AVERAGE(B61:B72)</f>
        <v>21.5070154166667</v>
      </c>
      <c r="M72" s="22" t="n">
        <f aca="false">AVERAGE(C61:C72)</f>
        <v>21.5241666666667</v>
      </c>
      <c r="N72" s="22" t="n">
        <f aca="false">AVERAGE(D61:D72)</f>
        <v>22.0432753295735</v>
      </c>
      <c r="O72" s="22" t="n">
        <f aca="false">AVERAGE(F61:F72)</f>
        <v>3.30649129943603</v>
      </c>
      <c r="P72" s="22" t="n">
        <f aca="false">AVERAGE(G61:G72)</f>
        <v>3.228625</v>
      </c>
    </row>
    <row r="73" customFormat="false" ht="15.75" hidden="false" customHeight="false" outlineLevel="0" collapsed="false">
      <c r="A73" s="11" t="n">
        <v>35490</v>
      </c>
      <c r="B73" s="12" t="n">
        <v>19.57675</v>
      </c>
      <c r="C73" s="13" t="n">
        <v>20.69</v>
      </c>
      <c r="D73" s="13" t="n">
        <f aca="false">B73*$AB$9</f>
        <v>20.0648803168576</v>
      </c>
      <c r="E73" s="21" t="n">
        <f aca="false">D73-C73</f>
        <v>-0.625119683142362</v>
      </c>
      <c r="F73" s="22" t="n">
        <f aca="false">B73*$AB$9*0.15</f>
        <v>3.00973204752865</v>
      </c>
      <c r="G73" s="21" t="n">
        <f aca="false">C73*0.15</f>
        <v>3.1035</v>
      </c>
      <c r="H73" s="21" t="n">
        <f aca="false">H72+E73</f>
        <v>-2.01044363769933</v>
      </c>
      <c r="I73" s="24" t="n">
        <f aca="false">AVERAGE(B68:B73)</f>
        <v>22.59133</v>
      </c>
      <c r="J73" s="24" t="n">
        <f aca="false">AVERAGE(C68:C73)</f>
        <v>22.9833333333333</v>
      </c>
      <c r="K73" s="24" t="n">
        <f aca="false">AVERAGE(D68:D73)</f>
        <v>23.1546264139163</v>
      </c>
      <c r="L73" s="22" t="n">
        <f aca="false">AVERAGE(B62:B73)</f>
        <v>21.4891454166667</v>
      </c>
      <c r="M73" s="22" t="n">
        <f aca="false">AVERAGE(C62:C73)</f>
        <v>21.6391666666667</v>
      </c>
      <c r="N73" s="22" t="n">
        <f aca="false">AVERAGE(D62:D73)</f>
        <v>22.0249597556779</v>
      </c>
      <c r="O73" s="22" t="n">
        <f aca="false">AVERAGE(F62:F73)</f>
        <v>3.30374396335168</v>
      </c>
      <c r="P73" s="22" t="n">
        <f aca="false">AVERAGE(G62:G73)</f>
        <v>3.245875</v>
      </c>
    </row>
    <row r="74" customFormat="false" ht="15.75" hidden="false" customHeight="false" outlineLevel="0" collapsed="false">
      <c r="A74" s="11" t="n">
        <v>35521</v>
      </c>
      <c r="B74" s="12" t="n">
        <v>17.78591</v>
      </c>
      <c r="C74" s="13" t="n">
        <v>19.5004911009612</v>
      </c>
      <c r="D74" s="13" t="n">
        <f aca="false">B74*$AB$9</f>
        <v>18.2293871800172</v>
      </c>
      <c r="E74" s="21" t="n">
        <f aca="false">D74-C74</f>
        <v>-1.27110392094399</v>
      </c>
      <c r="F74" s="22" t="n">
        <f aca="false">B74*$AB$9*0.15</f>
        <v>2.73440807700258</v>
      </c>
      <c r="G74" s="21" t="n">
        <f aca="false">C74*0.15</f>
        <v>2.92507366514418</v>
      </c>
      <c r="H74" s="21" t="n">
        <f aca="false">H73+E74</f>
        <v>-3.28154755864332</v>
      </c>
      <c r="I74" s="24" t="n">
        <f aca="false">AVERAGE(B69:B74)</f>
        <v>21.5063366666667</v>
      </c>
      <c r="J74" s="24" t="n">
        <f aca="false">AVERAGE(C69:C74)</f>
        <v>22.3384151834935</v>
      </c>
      <c r="K74" s="24" t="n">
        <f aca="false">AVERAGE(D69:D74)</f>
        <v>22.0425796554951</v>
      </c>
      <c r="L74" s="22" t="n">
        <f aca="false">AVERAGE(B63:B74)</f>
        <v>21.21642375</v>
      </c>
      <c r="M74" s="22" t="n">
        <f aca="false">AVERAGE(C63:C74)</f>
        <v>21.6083742584134</v>
      </c>
      <c r="N74" s="22" t="n">
        <f aca="false">AVERAGE(D63:D74)</f>
        <v>21.7454379963725</v>
      </c>
      <c r="O74" s="22" t="n">
        <f aca="false">AVERAGE(F63:F74)</f>
        <v>3.26181569945588</v>
      </c>
      <c r="P74" s="22" t="n">
        <f aca="false">AVERAGE(G63:G74)</f>
        <v>3.24125613876201</v>
      </c>
    </row>
    <row r="75" customFormat="false" ht="15.75" hidden="false" customHeight="false" outlineLevel="0" collapsed="false">
      <c r="A75" s="11" t="n">
        <v>35551</v>
      </c>
      <c r="B75" s="12" t="n">
        <v>19.204285</v>
      </c>
      <c r="C75" s="13" t="n">
        <v>20.0531725874667</v>
      </c>
      <c r="D75" s="13" t="n">
        <f aca="false">B75*$AB$9</f>
        <v>19.6831282054388</v>
      </c>
      <c r="E75" s="21" t="n">
        <f aca="false">D75-C75</f>
        <v>-0.370044382027892</v>
      </c>
      <c r="F75" s="22" t="n">
        <f aca="false">B75*$AB$9*0.15</f>
        <v>2.95246923081582</v>
      </c>
      <c r="G75" s="21" t="n">
        <f aca="false">C75*0.15</f>
        <v>3.00797588812001</v>
      </c>
      <c r="H75" s="21" t="n">
        <f aca="false">H74+E75</f>
        <v>-3.65159194067122</v>
      </c>
      <c r="I75" s="24" t="n">
        <f aca="false">AVERAGE(B70:B75)</f>
        <v>20.8551066666667</v>
      </c>
      <c r="J75" s="24" t="n">
        <f aca="false">AVERAGE(C70:C75)</f>
        <v>21.7689439480713</v>
      </c>
      <c r="K75" s="24" t="n">
        <f aca="false">AVERAGE(D70:D75)</f>
        <v>21.375111765843</v>
      </c>
      <c r="L75" s="22" t="n">
        <f aca="false">AVERAGE(B64:B75)</f>
        <v>21.2087508333333</v>
      </c>
      <c r="M75" s="22" t="n">
        <f aca="false">AVERAGE(C64:C75)</f>
        <v>21.6419719740357</v>
      </c>
      <c r="N75" s="22" t="n">
        <f aca="false">AVERAGE(D64:D75)</f>
        <v>21.737573761778</v>
      </c>
      <c r="O75" s="22" t="n">
        <f aca="false">AVERAGE(F64:F75)</f>
        <v>3.2606360642667</v>
      </c>
      <c r="P75" s="22" t="n">
        <f aca="false">AVERAGE(G64:G75)</f>
        <v>3.24629579610535</v>
      </c>
    </row>
    <row r="76" customFormat="false" ht="15.75" hidden="false" customHeight="false" outlineLevel="0" collapsed="false">
      <c r="A76" s="11" t="n">
        <v>35582</v>
      </c>
      <c r="B76" s="12" t="n">
        <v>17.838335</v>
      </c>
      <c r="C76" s="13" t="n">
        <v>19.3590666838677</v>
      </c>
      <c r="D76" s="13" t="n">
        <f aca="false">B76*$AB$9</f>
        <v>18.2831193546944</v>
      </c>
      <c r="E76" s="21" t="n">
        <f aca="false">D76-C76</f>
        <v>-1.07594732917331</v>
      </c>
      <c r="F76" s="22" t="n">
        <f aca="false">B76*$AB$9*0.15</f>
        <v>2.74246790320415</v>
      </c>
      <c r="G76" s="21" t="n">
        <f aca="false">C76*0.15</f>
        <v>2.90386000258015</v>
      </c>
      <c r="H76" s="21" t="n">
        <f aca="false">H75+E76</f>
        <v>-4.72753926984453</v>
      </c>
      <c r="I76" s="24" t="n">
        <f aca="false">AVERAGE(B71:B76)</f>
        <v>19.8141941666667</v>
      </c>
      <c r="J76" s="24" t="n">
        <f aca="false">AVERAGE(C71:C76)</f>
        <v>20.9871217287159</v>
      </c>
      <c r="K76" s="24" t="n">
        <f aca="false">AVERAGE(D71:D76)</f>
        <v>20.3082449604324</v>
      </c>
      <c r="L76" s="22" t="n">
        <f aca="false">AVERAGE(B65:B76)</f>
        <v>21.1502995833333</v>
      </c>
      <c r="M76" s="22" t="n">
        <f aca="false">AVERAGE(C65:C76)</f>
        <v>21.6252275310246</v>
      </c>
      <c r="N76" s="22" t="n">
        <f aca="false">AVERAGE(D65:D76)</f>
        <v>21.6776650774652</v>
      </c>
      <c r="O76" s="22" t="n">
        <f aca="false">AVERAGE(F65:F76)</f>
        <v>3.25164976161978</v>
      </c>
      <c r="P76" s="22" t="n">
        <f aca="false">AVERAGE(G65:G76)</f>
        <v>3.24378412965369</v>
      </c>
    </row>
    <row r="77" customFormat="false" ht="15.75" hidden="false" customHeight="false" outlineLevel="0" collapsed="false">
      <c r="A77" s="11" t="n">
        <v>35612</v>
      </c>
      <c r="B77" s="12" t="n">
        <v>18.553045</v>
      </c>
      <c r="C77" s="13" t="n">
        <v>18.7948968208924</v>
      </c>
      <c r="D77" s="13" t="n">
        <f aca="false">B77*$AB$9</f>
        <v>19.0156500664448</v>
      </c>
      <c r="E77" s="21" t="n">
        <f aca="false">D77-C77</f>
        <v>0.220753245552444</v>
      </c>
      <c r="F77" s="22" t="n">
        <f aca="false">B77*$AB$9*0.15</f>
        <v>2.85234750996673</v>
      </c>
      <c r="G77" s="21" t="n">
        <f aca="false">C77*0.15</f>
        <v>2.81923452313386</v>
      </c>
      <c r="H77" s="21" t="n">
        <f aca="false">H76+E77</f>
        <v>-4.50678602429209</v>
      </c>
      <c r="I77" s="24" t="n">
        <f aca="false">AVERAGE(B72:B77)</f>
        <v>18.9757625</v>
      </c>
      <c r="J77" s="24" t="n">
        <f aca="false">AVERAGE(C72:C77)</f>
        <v>20.099604532198</v>
      </c>
      <c r="K77" s="24" t="n">
        <f aca="false">AVERAGE(D72:D77)</f>
        <v>19.4489076830227</v>
      </c>
      <c r="L77" s="22" t="n">
        <f aca="false">AVERAGE(B66:B77)</f>
        <v>21.0501729166667</v>
      </c>
      <c r="M77" s="22" t="n">
        <f aca="false">AVERAGE(C66:C77)</f>
        <v>21.5206355994323</v>
      </c>
      <c r="N77" s="22" t="n">
        <f aca="false">AVERAGE(D66:D77)</f>
        <v>21.5750418339139</v>
      </c>
      <c r="O77" s="22" t="n">
        <f aca="false">AVERAGE(F66:F77)</f>
        <v>3.23625627508709</v>
      </c>
      <c r="P77" s="22" t="n">
        <f aca="false">AVERAGE(G66:G77)</f>
        <v>3.22809533991485</v>
      </c>
    </row>
    <row r="78" customFormat="false" ht="15.75" hidden="false" customHeight="false" outlineLevel="0" collapsed="false">
      <c r="A78" s="11" t="n">
        <v>35643</v>
      </c>
      <c r="B78" s="12" t="n">
        <v>18.788095</v>
      </c>
      <c r="C78" s="13" t="n">
        <v>19.18</v>
      </c>
      <c r="D78" s="13" t="n">
        <f aca="false">B78*$AB$9</f>
        <v>19.2565608467571</v>
      </c>
      <c r="E78" s="21" t="n">
        <f aca="false">D78-C78</f>
        <v>0.0765608467570651</v>
      </c>
      <c r="F78" s="22" t="n">
        <f aca="false">B78*$AB$9*0.15</f>
        <v>2.88848412701356</v>
      </c>
      <c r="G78" s="21" t="n">
        <f aca="false">C78*0.15</f>
        <v>2.877</v>
      </c>
      <c r="H78" s="21" t="n">
        <f aca="false">H77+E78</f>
        <v>-4.43022517753502</v>
      </c>
      <c r="I78" s="24" t="n">
        <f aca="false">AVERAGE(B73:B78)</f>
        <v>18.6244033333333</v>
      </c>
      <c r="J78" s="24" t="n">
        <f aca="false">AVERAGE(C73:C78)</f>
        <v>19.5962711988647</v>
      </c>
      <c r="K78" s="24" t="n">
        <f aca="false">AVERAGE(D73:D78)</f>
        <v>19.0887876617016</v>
      </c>
      <c r="L78" s="22" t="n">
        <f aca="false">AVERAGE(B67:B78)</f>
        <v>20.8969270833333</v>
      </c>
      <c r="M78" s="22" t="n">
        <f aca="false">AVERAGE(C67:C78)</f>
        <v>21.3906355994323</v>
      </c>
      <c r="N78" s="22" t="n">
        <f aca="false">AVERAGE(D67:D78)</f>
        <v>21.4179749405384</v>
      </c>
      <c r="O78" s="22" t="n">
        <f aca="false">AVERAGE(F67:F78)</f>
        <v>3.21269624108075</v>
      </c>
      <c r="P78" s="22" t="n">
        <f aca="false">AVERAGE(G67:G78)</f>
        <v>3.20859533991485</v>
      </c>
    </row>
    <row r="79" customFormat="false" ht="15.75" hidden="false" customHeight="false" outlineLevel="0" collapsed="false">
      <c r="A79" s="11" t="n">
        <v>35674</v>
      </c>
      <c r="B79" s="12" t="n">
        <v>18.572045</v>
      </c>
      <c r="C79" s="13" t="n">
        <v>19.48</v>
      </c>
      <c r="D79" s="13" t="n">
        <f aca="false">B79*$AB$9</f>
        <v>19.0351238159702</v>
      </c>
      <c r="E79" s="21" t="n">
        <f aca="false">D79-C79</f>
        <v>-0.444876184029813</v>
      </c>
      <c r="F79" s="22" t="n">
        <f aca="false">B79*$AB$9*0.15</f>
        <v>2.85526857239553</v>
      </c>
      <c r="G79" s="21" t="n">
        <f aca="false">C79*0.15</f>
        <v>2.922</v>
      </c>
      <c r="H79" s="21" t="n">
        <f aca="false">H78+E79</f>
        <v>-4.87510136156483</v>
      </c>
      <c r="I79" s="24" t="n">
        <f aca="false">AVERAGE(B74:B79)</f>
        <v>18.4569525</v>
      </c>
      <c r="J79" s="24" t="n">
        <f aca="false">AVERAGE(C74:C79)</f>
        <v>19.394604532198</v>
      </c>
      <c r="K79" s="24" t="n">
        <f aca="false">AVERAGE(D74:D79)</f>
        <v>18.9171615782204</v>
      </c>
      <c r="L79" s="22" t="n">
        <f aca="false">AVERAGE(B68:B79)</f>
        <v>20.52414125</v>
      </c>
      <c r="M79" s="22" t="n">
        <f aca="false">AVERAGE(C68:C79)</f>
        <v>21.1889689327657</v>
      </c>
      <c r="N79" s="22" t="n">
        <f aca="false">AVERAGE(D68:D79)</f>
        <v>21.0358939960683</v>
      </c>
      <c r="O79" s="22" t="n">
        <f aca="false">AVERAGE(F68:F79)</f>
        <v>3.15538409941025</v>
      </c>
      <c r="P79" s="22" t="n">
        <f aca="false">AVERAGE(G68:G79)</f>
        <v>3.17834533991485</v>
      </c>
    </row>
    <row r="80" customFormat="false" ht="15.75" hidden="false" customHeight="false" outlineLevel="0" collapsed="false">
      <c r="A80" s="11" t="n">
        <v>35704</v>
      </c>
      <c r="B80" s="12" t="n">
        <v>20.109345</v>
      </c>
      <c r="C80" s="13" t="n">
        <v>20.18</v>
      </c>
      <c r="D80" s="13" t="n">
        <f aca="false">B80*$AB$9</f>
        <v>20.6107551394077</v>
      </c>
      <c r="E80" s="21" t="n">
        <f aca="false">D80-C80</f>
        <v>0.43075513940769</v>
      </c>
      <c r="F80" s="22" t="n">
        <f aca="false">B80*$AB$9*0.15</f>
        <v>3.09161327091115</v>
      </c>
      <c r="G80" s="21" t="n">
        <f aca="false">C80*0.15</f>
        <v>3.027</v>
      </c>
      <c r="H80" s="21" t="n">
        <f aca="false">H79+E80</f>
        <v>-4.44434622215714</v>
      </c>
      <c r="I80" s="24" t="n">
        <f aca="false">AVERAGE(B75:B80)</f>
        <v>18.8441916666667</v>
      </c>
      <c r="J80" s="24" t="n">
        <f aca="false">AVERAGE(C75:C80)</f>
        <v>19.5078560153711</v>
      </c>
      <c r="K80" s="24" t="n">
        <f aca="false">AVERAGE(D75:D80)</f>
        <v>19.3140562381188</v>
      </c>
      <c r="L80" s="22" t="n">
        <f aca="false">AVERAGE(B69:B80)</f>
        <v>20.1752641666667</v>
      </c>
      <c r="M80" s="22" t="n">
        <f aca="false">AVERAGE(C69:C80)</f>
        <v>20.9231355994323</v>
      </c>
      <c r="N80" s="22" t="n">
        <f aca="false">AVERAGE(D69:D80)</f>
        <v>20.678317946807</v>
      </c>
      <c r="O80" s="22" t="n">
        <f aca="false">AVERAGE(F69:F80)</f>
        <v>3.10174769202104</v>
      </c>
      <c r="P80" s="22" t="n">
        <f aca="false">AVERAGE(G69:G80)</f>
        <v>3.13847033991485</v>
      </c>
    </row>
    <row r="81" customFormat="false" ht="15.75" hidden="false" customHeight="false" outlineLevel="0" collapsed="false">
      <c r="A81" s="11" t="n">
        <v>35735</v>
      </c>
      <c r="B81" s="12" t="n">
        <v>19.3465</v>
      </c>
      <c r="C81" s="13" t="n">
        <v>20.46</v>
      </c>
      <c r="D81" s="13" t="n">
        <f aca="false">B81*$AB$9</f>
        <v>19.828889220636</v>
      </c>
      <c r="E81" s="21" t="n">
        <f aca="false">D81-C81</f>
        <v>-0.631110779363976</v>
      </c>
      <c r="F81" s="22" t="n">
        <f aca="false">B81*$AB$9*0.15</f>
        <v>2.9743333830954</v>
      </c>
      <c r="G81" s="21" t="n">
        <f aca="false">C81*0.15</f>
        <v>3.069</v>
      </c>
      <c r="H81" s="21" t="n">
        <f aca="false">H80+E81</f>
        <v>-5.07545700152112</v>
      </c>
      <c r="I81" s="24" t="n">
        <f aca="false">AVERAGE(B76:B81)</f>
        <v>18.8678941666667</v>
      </c>
      <c r="J81" s="24" t="n">
        <f aca="false">AVERAGE(C76:C81)</f>
        <v>19.5756605841267</v>
      </c>
      <c r="K81" s="24" t="n">
        <f aca="false">AVERAGE(D76:D81)</f>
        <v>19.3383497406517</v>
      </c>
      <c r="L81" s="22" t="n">
        <f aca="false">AVERAGE(B70:B81)</f>
        <v>19.8615004166667</v>
      </c>
      <c r="M81" s="22" t="n">
        <f aca="false">AVERAGE(C70:C81)</f>
        <v>20.672302266099</v>
      </c>
      <c r="N81" s="22" t="n">
        <f aca="false">AVERAGE(D70:D81)</f>
        <v>20.3567307532473</v>
      </c>
      <c r="O81" s="22" t="n">
        <f aca="false">AVERAGE(F70:F81)</f>
        <v>3.0535096129871</v>
      </c>
      <c r="P81" s="22" t="n">
        <f aca="false">AVERAGE(G70:G81)</f>
        <v>3.10084533991485</v>
      </c>
    </row>
    <row r="82" customFormat="false" ht="15.75" hidden="false" customHeight="false" outlineLevel="0" collapsed="false">
      <c r="A82" s="11" t="n">
        <v>35765</v>
      </c>
      <c r="B82" s="12" t="n">
        <v>17.43477</v>
      </c>
      <c r="C82" s="13" t="n">
        <v>18.31</v>
      </c>
      <c r="D82" s="13" t="n">
        <f aca="false">B82*$AB$9</f>
        <v>17.8694917901051</v>
      </c>
      <c r="E82" s="21" t="n">
        <f aca="false">D82-C82</f>
        <v>-0.440508209894897</v>
      </c>
      <c r="F82" s="22" t="n">
        <f aca="false">B82*$AB$9*0.15</f>
        <v>2.68042376851577</v>
      </c>
      <c r="G82" s="21" t="n">
        <f aca="false">C82*0.15</f>
        <v>2.7465</v>
      </c>
      <c r="H82" s="21" t="n">
        <f aca="false">H81+E82</f>
        <v>-5.51596521141602</v>
      </c>
      <c r="I82" s="24" t="n">
        <f aca="false">AVERAGE(B77:B82)</f>
        <v>18.8006333333333</v>
      </c>
      <c r="J82" s="24" t="n">
        <f aca="false">AVERAGE(C77:C82)</f>
        <v>19.4008161368154</v>
      </c>
      <c r="K82" s="24" t="n">
        <f aca="false">AVERAGE(D77:D82)</f>
        <v>19.2694118132202</v>
      </c>
      <c r="L82" s="22" t="n">
        <f aca="false">AVERAGE(B71:B82)</f>
        <v>19.30741375</v>
      </c>
      <c r="M82" s="22" t="n">
        <f aca="false">AVERAGE(C71:C82)</f>
        <v>20.1939689327657</v>
      </c>
      <c r="N82" s="22" t="n">
        <f aca="false">AVERAGE(D71:D82)</f>
        <v>19.7888283868263</v>
      </c>
      <c r="O82" s="22" t="n">
        <f aca="false">AVERAGE(F71:F82)</f>
        <v>2.96832425802394</v>
      </c>
      <c r="P82" s="22" t="n">
        <f aca="false">AVERAGE(G71:G82)</f>
        <v>3.02909533991485</v>
      </c>
    </row>
    <row r="83" customFormat="false" ht="15.75" hidden="false" customHeight="false" outlineLevel="0" collapsed="false">
      <c r="A83" s="11" t="n">
        <v>35796</v>
      </c>
      <c r="B83" s="12" t="n">
        <v>15.47667</v>
      </c>
      <c r="C83" s="13" t="n">
        <v>15.5</v>
      </c>
      <c r="D83" s="13" t="n">
        <f aca="false">B83*$AB$9</f>
        <v>15.8625681613905</v>
      </c>
      <c r="E83" s="21" t="n">
        <f aca="false">D83-C83</f>
        <v>0.362568161390483</v>
      </c>
      <c r="F83" s="22" t="n">
        <f aca="false">B83*$AB$9*0.15</f>
        <v>2.37938522420857</v>
      </c>
      <c r="G83" s="21" t="n">
        <f aca="false">C83*0.15</f>
        <v>2.325</v>
      </c>
      <c r="H83" s="21" t="n">
        <f aca="false">H82+E83</f>
        <v>-5.15339705002553</v>
      </c>
      <c r="I83" s="24" t="n">
        <f aca="false">AVERAGE(B78:B83)</f>
        <v>18.2879041666667</v>
      </c>
      <c r="J83" s="24" t="n">
        <f aca="false">AVERAGE(C78:C83)</f>
        <v>18.8516666666667</v>
      </c>
      <c r="K83" s="24" t="n">
        <f aca="false">AVERAGE(D78:D83)</f>
        <v>18.7438981623778</v>
      </c>
      <c r="L83" s="22" t="n">
        <f aca="false">AVERAGE(B72:B83)</f>
        <v>18.6318333333333</v>
      </c>
      <c r="M83" s="22" t="n">
        <f aca="false">AVERAGE(C72:C83)</f>
        <v>19.4756355994323</v>
      </c>
      <c r="N83" s="22" t="n">
        <f aca="false">AVERAGE(D72:D83)</f>
        <v>19.0964029227002</v>
      </c>
      <c r="O83" s="22" t="n">
        <f aca="false">AVERAGE(F72:F83)</f>
        <v>2.86446043840504</v>
      </c>
      <c r="P83" s="22" t="n">
        <f aca="false">AVERAGE(G72:G83)</f>
        <v>2.92134533991485</v>
      </c>
    </row>
    <row r="84" customFormat="false" ht="15.75" hidden="false" customHeight="false" outlineLevel="0" collapsed="false">
      <c r="A84" s="11" t="n">
        <v>35827</v>
      </c>
      <c r="B84" s="12" t="n">
        <v>14.37275</v>
      </c>
      <c r="C84" s="13" t="n">
        <v>13.86</v>
      </c>
      <c r="D84" s="13" t="n">
        <f aca="false">B84*$AB$9</f>
        <v>14.7311228152842</v>
      </c>
      <c r="E84" s="21" t="n">
        <f aca="false">D84-C84</f>
        <v>0.871122815284235</v>
      </c>
      <c r="F84" s="22" t="n">
        <f aca="false">B84*$AB$9*0.15</f>
        <v>2.20966842229264</v>
      </c>
      <c r="G84" s="21" t="n">
        <f aca="false">C84*0.15</f>
        <v>2.079</v>
      </c>
      <c r="H84" s="21" t="n">
        <f aca="false">H83+E84</f>
        <v>-4.2822742347413</v>
      </c>
      <c r="I84" s="24" t="n">
        <f aca="false">AVERAGE(B79:B84)</f>
        <v>17.5520133333333</v>
      </c>
      <c r="J84" s="24" t="n">
        <f aca="false">AVERAGE(C79:C84)</f>
        <v>17.965</v>
      </c>
      <c r="K84" s="24" t="n">
        <f aca="false">AVERAGE(D79:D84)</f>
        <v>17.9896584904656</v>
      </c>
      <c r="L84" s="22" t="n">
        <f aca="false">AVERAGE(B73:B84)</f>
        <v>18.0882083333333</v>
      </c>
      <c r="M84" s="22" t="n">
        <f aca="false">AVERAGE(C73:C84)</f>
        <v>18.7806355994323</v>
      </c>
      <c r="N84" s="22" t="n">
        <f aca="false">AVERAGE(D73:D84)</f>
        <v>18.5392230760836</v>
      </c>
      <c r="O84" s="22" t="n">
        <f aca="false">AVERAGE(F73:F84)</f>
        <v>2.78088346141255</v>
      </c>
      <c r="P84" s="22" t="n">
        <f aca="false">AVERAGE(G73:G84)</f>
        <v>2.81709533991485</v>
      </c>
    </row>
    <row r="85" customFormat="false" ht="15.75" hidden="false" customHeight="false" outlineLevel="0" collapsed="false">
      <c r="A85" s="11" t="n">
        <v>35855</v>
      </c>
      <c r="B85" s="12" t="n">
        <v>13.457955</v>
      </c>
      <c r="C85" s="13" t="n">
        <v>12.74</v>
      </c>
      <c r="D85" s="13" t="n">
        <f aca="false">B85*$AB$9</f>
        <v>13.7935181470191</v>
      </c>
      <c r="E85" s="21" t="n">
        <f aca="false">D85-C85</f>
        <v>1.05351814701909</v>
      </c>
      <c r="F85" s="22" t="n">
        <f aca="false">B85*$AB$9*0.15</f>
        <v>2.06902772205286</v>
      </c>
      <c r="G85" s="21" t="n">
        <f aca="false">C85*0.15</f>
        <v>1.911</v>
      </c>
      <c r="H85" s="21" t="n">
        <f aca="false">H84+E85</f>
        <v>-3.22875608772221</v>
      </c>
      <c r="I85" s="24" t="n">
        <f aca="false">AVERAGE(B80:B85)</f>
        <v>16.699665</v>
      </c>
      <c r="J85" s="24" t="n">
        <f aca="false">AVERAGE(C80:C85)</f>
        <v>16.8416666666667</v>
      </c>
      <c r="K85" s="24" t="n">
        <f aca="false">AVERAGE(D80:D85)</f>
        <v>17.1160575456404</v>
      </c>
      <c r="L85" s="22" t="n">
        <f aca="false">AVERAGE(B74:B85)</f>
        <v>17.57830875</v>
      </c>
      <c r="M85" s="22" t="n">
        <f aca="false">AVERAGE(C74:C85)</f>
        <v>18.1181355994323</v>
      </c>
      <c r="N85" s="22" t="n">
        <f aca="false">AVERAGE(D74:D85)</f>
        <v>18.0166095619304</v>
      </c>
      <c r="O85" s="22" t="n">
        <f aca="false">AVERAGE(F74:F85)</f>
        <v>2.70249143428956</v>
      </c>
      <c r="P85" s="22" t="n">
        <f aca="false">AVERAGE(G74:G85)</f>
        <v>2.71772033991485</v>
      </c>
    </row>
    <row r="86" customFormat="false" ht="15.75" hidden="false" customHeight="false" outlineLevel="0" collapsed="false">
      <c r="A86" s="11" t="n">
        <v>35886</v>
      </c>
      <c r="B86" s="12" t="n">
        <v>13.79381</v>
      </c>
      <c r="C86" s="13" t="n">
        <v>13.23</v>
      </c>
      <c r="D86" s="13" t="n">
        <f aca="false">B86*$AB$9</f>
        <v>14.1377474179051</v>
      </c>
      <c r="E86" s="21" t="n">
        <f aca="false">D86-C86</f>
        <v>0.907747417905119</v>
      </c>
      <c r="F86" s="22" t="n">
        <f aca="false">B86*$AB$9*0.15</f>
        <v>2.12066211268577</v>
      </c>
      <c r="G86" s="21" t="n">
        <f aca="false">C86*0.15</f>
        <v>1.9845</v>
      </c>
      <c r="H86" s="21" t="n">
        <f aca="false">H85+E86</f>
        <v>-2.32100866981709</v>
      </c>
      <c r="I86" s="24" t="n">
        <f aca="false">AVERAGE(B81:B86)</f>
        <v>15.6470758333333</v>
      </c>
      <c r="J86" s="24" t="n">
        <f aca="false">AVERAGE(C81:C86)</f>
        <v>15.6833333333333</v>
      </c>
      <c r="K86" s="24" t="n">
        <f aca="false">AVERAGE(D81:D86)</f>
        <v>16.03722292539</v>
      </c>
      <c r="L86" s="22" t="n">
        <f aca="false">AVERAGE(B75:B86)</f>
        <v>17.24563375</v>
      </c>
      <c r="M86" s="22" t="n">
        <f aca="false">AVERAGE(C75:C86)</f>
        <v>17.5955946743522</v>
      </c>
      <c r="N86" s="22" t="n">
        <f aca="false">AVERAGE(D75:D86)</f>
        <v>17.6756395817544</v>
      </c>
      <c r="O86" s="22" t="n">
        <f aca="false">AVERAGE(F75:F86)</f>
        <v>2.65134593726316</v>
      </c>
      <c r="P86" s="22" t="n">
        <f aca="false">AVERAGE(G75:G86)</f>
        <v>2.63933920115283</v>
      </c>
    </row>
    <row r="87" customFormat="false" ht="15.75" hidden="false" customHeight="false" outlineLevel="0" collapsed="false">
      <c r="A87" s="11"/>
      <c r="B87" s="12"/>
      <c r="E87" s="26" t="n">
        <f aca="false">AVERAGE(E18:E86)</f>
        <v>-0.0336378068089434</v>
      </c>
      <c r="F87" s="14"/>
      <c r="G87" s="14"/>
      <c r="H87" s="14"/>
    </row>
    <row r="88" customFormat="false" ht="15.75" hidden="false" customHeight="false" outlineLevel="0" collapsed="false">
      <c r="A88" s="11"/>
      <c r="B88" s="12"/>
      <c r="C88" s="27" t="n">
        <f aca="false">AVERAGE(C18:C86)</f>
        <v>18.4446032926549</v>
      </c>
      <c r="D88" s="27" t="n">
        <f aca="false">AVERAGE(D18:D86)</f>
        <v>18.410965485846</v>
      </c>
      <c r="E88" s="27" t="n">
        <f aca="false">SUM(E18:E86)</f>
        <v>-2.32100866981709</v>
      </c>
      <c r="F88" s="14"/>
      <c r="G88" s="14"/>
      <c r="H88" s="14"/>
      <c r="L88" s="6"/>
      <c r="M88" s="6"/>
      <c r="N88" s="6"/>
      <c r="O88" s="6"/>
      <c r="P88" s="6"/>
    </row>
    <row r="89" customFormat="false" ht="15.75" hidden="false" customHeight="false" outlineLevel="0" collapsed="false">
      <c r="A89" s="11"/>
      <c r="B89" s="12"/>
      <c r="D89" s="28" t="n">
        <f aca="false">E87/D88</f>
        <v>-0.00182705284167762</v>
      </c>
      <c r="F89" s="14"/>
      <c r="G89" s="14"/>
      <c r="H89" s="14"/>
    </row>
    <row r="90" customFormat="false" ht="15.75" hidden="false" customHeight="false" outlineLevel="0" collapsed="false">
      <c r="E90" s="27" t="n">
        <f aca="false">MIN(E18:E86)</f>
        <v>-1.27110392094399</v>
      </c>
      <c r="F90" s="14"/>
      <c r="G90" s="14"/>
      <c r="H90" s="14"/>
    </row>
    <row r="91" customFormat="false" ht="15.75" hidden="false" customHeight="false" outlineLevel="0" collapsed="false">
      <c r="E91" s="27" t="n">
        <f aca="false">MAX(E18:E86)</f>
        <v>1.72009514961037</v>
      </c>
      <c r="F91" s="14"/>
      <c r="G91" s="14"/>
      <c r="H91" s="14"/>
    </row>
    <row r="92" customFormat="false" ht="15.75" hidden="false" customHeight="false" outlineLevel="0" collapsed="false">
      <c r="F92" s="14"/>
      <c r="G92" s="14"/>
      <c r="H92" s="14"/>
    </row>
    <row r="93" customFormat="false" ht="15.75" hidden="false" customHeight="false" outlineLevel="0" collapsed="false">
      <c r="F93" s="14"/>
      <c r="G93" s="14"/>
      <c r="H93" s="14"/>
    </row>
    <row r="94" customFormat="false" ht="15.75" hidden="false" customHeight="false" outlineLevel="0" collapsed="false">
      <c r="F94" s="14"/>
      <c r="G94" s="14"/>
      <c r="H94" s="14"/>
    </row>
    <row r="95" customFormat="false" ht="15.75" hidden="false" customHeight="false" outlineLevel="0" collapsed="false">
      <c r="F95" s="14"/>
      <c r="G95" s="14"/>
      <c r="H95" s="14"/>
    </row>
    <row r="96" customFormat="false" ht="15.75" hidden="false" customHeight="false" outlineLevel="0" collapsed="false">
      <c r="F96" s="14"/>
      <c r="G96" s="14"/>
      <c r="H96" s="14"/>
    </row>
  </sheetData>
  <mergeCells count="4">
    <mergeCell ref="B1:D1"/>
    <mergeCell ref="I1:K1"/>
    <mergeCell ref="L1:N1"/>
    <mergeCell ref="R4:S4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13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154" activeCellId="0" sqref="D154"/>
    </sheetView>
  </sheetViews>
  <sheetFormatPr defaultColWidth="9.0546875" defaultRowHeight="12.75" customHeight="true" zeroHeight="false" outlineLevelRow="0" outlineLevelCol="0"/>
  <sheetData>
    <row r="1" customFormat="false" ht="45" hidden="false" customHeight="false" outlineLevel="0" collapsed="false">
      <c r="A1" s="29" t="s">
        <v>48</v>
      </c>
      <c r="B1" s="30" t="n">
        <f aca="false">CORREL(B5:B128,C5:C128)</f>
        <v>0.951028210835427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</row>
    <row r="2" customFormat="false" ht="12.75" hidden="false" customHeight="false" outlineLevel="0" collapsed="false">
      <c r="A2" s="32" t="s">
        <v>49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</row>
    <row r="3" customFormat="false" ht="12.75" hidden="false" customHeight="false" outlineLevel="0" collapsed="false">
      <c r="A3" s="32"/>
      <c r="B3" s="31"/>
      <c r="C3" s="31"/>
      <c r="D3" s="31"/>
      <c r="E3" s="31"/>
      <c r="F3" s="31"/>
      <c r="G3" s="31"/>
      <c r="H3" s="31"/>
      <c r="I3" s="31"/>
      <c r="J3" s="31" t="s">
        <v>50</v>
      </c>
      <c r="K3" s="31"/>
      <c r="L3" s="31"/>
      <c r="M3" s="31"/>
      <c r="N3" s="31" t="s">
        <v>50</v>
      </c>
      <c r="O3" s="31"/>
    </row>
    <row r="4" customFormat="false" ht="33.75" hidden="false" customHeight="false" outlineLevel="0" collapsed="false">
      <c r="A4" s="33"/>
      <c r="B4" s="34" t="s">
        <v>6</v>
      </c>
      <c r="C4" s="29" t="s">
        <v>5</v>
      </c>
      <c r="D4" s="29"/>
      <c r="E4" s="29" t="s">
        <v>51</v>
      </c>
      <c r="F4" s="29"/>
      <c r="G4" s="29" t="s">
        <v>52</v>
      </c>
      <c r="H4" s="29" t="s">
        <v>53</v>
      </c>
      <c r="I4" s="29"/>
      <c r="J4" s="34" t="s">
        <v>6</v>
      </c>
      <c r="K4" s="29" t="s">
        <v>5</v>
      </c>
      <c r="L4" s="29" t="s">
        <v>51</v>
      </c>
      <c r="M4" s="29"/>
      <c r="N4" s="29" t="s">
        <v>52</v>
      </c>
      <c r="O4" s="29" t="s">
        <v>53</v>
      </c>
    </row>
    <row r="5" customFormat="false" ht="12.75" hidden="false" customHeight="false" outlineLevel="0" collapsed="false">
      <c r="A5" s="35" t="n">
        <v>31959</v>
      </c>
      <c r="B5" s="36" t="n">
        <v>18.2</v>
      </c>
      <c r="C5" s="37" t="n">
        <v>19.82</v>
      </c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  <c r="O5" s="38"/>
    </row>
    <row r="6" customFormat="false" ht="12.75" hidden="false" customHeight="false" outlineLevel="0" collapsed="false">
      <c r="A6" s="35" t="n">
        <v>31990</v>
      </c>
      <c r="B6" s="36" t="n">
        <v>18.38</v>
      </c>
      <c r="C6" s="37" t="n">
        <v>18.99</v>
      </c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</row>
    <row r="7" customFormat="false" ht="12.75" hidden="false" customHeight="false" outlineLevel="0" collapsed="false">
      <c r="A7" s="35" t="n">
        <v>32021</v>
      </c>
      <c r="B7" s="36" t="n">
        <v>18.38</v>
      </c>
      <c r="C7" s="37" t="n">
        <v>18.355</v>
      </c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Q7" s="39"/>
      <c r="R7" s="39"/>
      <c r="S7" s="39"/>
      <c r="T7" s="39"/>
      <c r="U7" s="39"/>
      <c r="V7" s="39"/>
      <c r="W7" s="39"/>
      <c r="X7" s="39"/>
      <c r="Y7" s="39"/>
    </row>
    <row r="8" customFormat="false" ht="12.75" hidden="false" customHeight="false" outlineLevel="0" collapsed="false">
      <c r="A8" s="35" t="n">
        <v>32051</v>
      </c>
      <c r="B8" s="36" t="n">
        <v>18.4</v>
      </c>
      <c r="C8" s="37" t="n">
        <v>18.875</v>
      </c>
      <c r="D8" s="38"/>
      <c r="E8" s="38"/>
      <c r="F8" s="38"/>
      <c r="G8" s="38"/>
      <c r="H8" s="38"/>
      <c r="I8" s="38"/>
      <c r="J8" s="38"/>
      <c r="K8" s="38"/>
      <c r="L8" s="38"/>
      <c r="M8" s="38"/>
      <c r="N8" s="38"/>
      <c r="O8" s="38"/>
      <c r="Q8" s="39"/>
      <c r="R8" s="39"/>
      <c r="S8" s="39"/>
      <c r="T8" s="39"/>
      <c r="U8" s="39"/>
      <c r="V8" s="39"/>
      <c r="W8" s="39"/>
      <c r="X8" s="39"/>
      <c r="Y8" s="39"/>
    </row>
    <row r="9" customFormat="false" ht="12.75" hidden="false" customHeight="false" outlineLevel="0" collapsed="false">
      <c r="A9" s="35" t="n">
        <v>32082</v>
      </c>
      <c r="B9" s="36" t="n">
        <v>18.41</v>
      </c>
      <c r="C9" s="37" t="n">
        <v>17.885</v>
      </c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Q9" s="40"/>
      <c r="R9" s="40"/>
      <c r="S9" s="39"/>
      <c r="T9" s="39"/>
      <c r="U9" s="39"/>
      <c r="V9" s="39"/>
      <c r="W9" s="39"/>
      <c r="X9" s="39"/>
      <c r="Y9" s="39"/>
    </row>
    <row r="10" customFormat="false" ht="12.75" hidden="false" customHeight="false" outlineLevel="0" collapsed="false">
      <c r="A10" s="35" t="n">
        <v>32112</v>
      </c>
      <c r="B10" s="36" t="n">
        <v>18.2</v>
      </c>
      <c r="C10" s="37" t="n">
        <v>17.465</v>
      </c>
      <c r="D10" s="38"/>
      <c r="E10" s="38"/>
      <c r="F10" s="38"/>
      <c r="G10" s="38"/>
      <c r="H10" s="38"/>
      <c r="I10" s="38"/>
      <c r="J10" s="38"/>
      <c r="K10" s="38"/>
      <c r="L10" s="38"/>
      <c r="M10" s="38"/>
      <c r="N10" s="38"/>
      <c r="O10" s="38"/>
      <c r="Q10" s="17"/>
      <c r="R10" s="17"/>
      <c r="S10" s="39"/>
      <c r="T10" s="39"/>
      <c r="U10" s="39"/>
      <c r="V10" s="39"/>
      <c r="W10" s="39"/>
      <c r="X10" s="39"/>
      <c r="Y10" s="39"/>
    </row>
    <row r="11" customFormat="false" ht="12.75" hidden="false" customHeight="false" outlineLevel="0" collapsed="false">
      <c r="A11" s="35" t="n">
        <v>32143</v>
      </c>
      <c r="B11" s="36" t="n">
        <v>17.8</v>
      </c>
      <c r="C11" s="37" t="n">
        <v>17.035</v>
      </c>
      <c r="D11" s="38"/>
      <c r="E11" s="38"/>
      <c r="F11" s="38"/>
      <c r="G11" s="38"/>
      <c r="H11" s="38"/>
      <c r="I11" s="38"/>
      <c r="J11" s="38"/>
      <c r="K11" s="38"/>
      <c r="L11" s="38"/>
      <c r="M11" s="38"/>
      <c r="N11" s="38"/>
      <c r="O11" s="38"/>
      <c r="Q11" s="17"/>
      <c r="R11" s="17"/>
      <c r="S11" s="39"/>
      <c r="T11" s="39"/>
      <c r="U11" s="39"/>
      <c r="V11" s="39"/>
      <c r="W11" s="39"/>
      <c r="X11" s="39"/>
      <c r="Y11" s="39"/>
    </row>
    <row r="12" customFormat="false" ht="12.75" hidden="false" customHeight="false" outlineLevel="0" collapsed="false">
      <c r="A12" s="35" t="n">
        <v>32174</v>
      </c>
      <c r="B12" s="36" t="n">
        <v>17.54</v>
      </c>
      <c r="C12" s="37" t="n">
        <v>15.78</v>
      </c>
      <c r="D12" s="38"/>
      <c r="E12" s="38"/>
      <c r="F12" s="38"/>
      <c r="G12" s="38"/>
      <c r="H12" s="38"/>
      <c r="I12" s="38"/>
      <c r="J12" s="38"/>
      <c r="K12" s="38"/>
      <c r="L12" s="38"/>
      <c r="M12" s="38"/>
      <c r="N12" s="38"/>
      <c r="O12" s="38"/>
      <c r="Q12" s="17"/>
      <c r="R12" s="17"/>
      <c r="S12" s="39"/>
      <c r="T12" s="39"/>
      <c r="U12" s="39"/>
      <c r="V12" s="39"/>
      <c r="W12" s="39"/>
      <c r="X12" s="39"/>
      <c r="Y12" s="39"/>
    </row>
    <row r="13" customFormat="false" ht="12.75" hidden="false" customHeight="false" outlineLevel="0" collapsed="false">
      <c r="A13" s="35" t="n">
        <v>32203</v>
      </c>
      <c r="B13" s="36" t="n">
        <v>16.82</v>
      </c>
      <c r="C13" s="37" t="n">
        <v>14.81</v>
      </c>
      <c r="D13" s="38"/>
      <c r="E13" s="38"/>
      <c r="F13" s="38"/>
      <c r="G13" s="38"/>
      <c r="H13" s="38"/>
      <c r="I13" s="38"/>
      <c r="J13" s="38"/>
      <c r="K13" s="38"/>
      <c r="L13" s="38"/>
      <c r="M13" s="38"/>
      <c r="N13" s="38"/>
      <c r="O13" s="38"/>
      <c r="Q13" s="17"/>
      <c r="R13" s="17"/>
      <c r="S13" s="39"/>
      <c r="T13" s="39"/>
      <c r="U13" s="39"/>
      <c r="V13" s="39"/>
      <c r="W13" s="39"/>
      <c r="X13" s="39"/>
      <c r="Y13" s="39"/>
    </row>
    <row r="14" customFormat="false" ht="12.75" hidden="false" customHeight="false" outlineLevel="0" collapsed="false">
      <c r="A14" s="35" t="n">
        <v>32234</v>
      </c>
      <c r="B14" s="36" t="n">
        <v>16.72</v>
      </c>
      <c r="C14" s="37" t="n">
        <v>16.52</v>
      </c>
      <c r="D14" s="38"/>
      <c r="E14" s="38"/>
      <c r="F14" s="38"/>
      <c r="G14" s="38"/>
      <c r="H14" s="38"/>
      <c r="I14" s="38"/>
      <c r="J14" s="38"/>
      <c r="K14" s="38"/>
      <c r="L14" s="38"/>
      <c r="M14" s="38"/>
      <c r="N14" s="38"/>
      <c r="O14" s="38"/>
      <c r="Q14" s="17"/>
      <c r="R14" s="17"/>
      <c r="S14" s="39"/>
      <c r="T14" s="39"/>
      <c r="U14" s="39"/>
      <c r="V14" s="39"/>
      <c r="W14" s="39"/>
      <c r="X14" s="39"/>
      <c r="Y14" s="39"/>
    </row>
    <row r="15" customFormat="false" ht="12.75" hidden="false" customHeight="false" outlineLevel="0" collapsed="false">
      <c r="A15" s="35" t="n">
        <v>32264</v>
      </c>
      <c r="B15" s="36" t="n">
        <v>16.33</v>
      </c>
      <c r="C15" s="37" t="n">
        <v>16.44</v>
      </c>
      <c r="D15" s="38"/>
      <c r="E15" s="38"/>
      <c r="F15" s="38"/>
      <c r="G15" s="38"/>
      <c r="H15" s="38"/>
      <c r="I15" s="38"/>
      <c r="J15" s="38"/>
      <c r="K15" s="38"/>
      <c r="L15" s="38"/>
      <c r="M15" s="38"/>
      <c r="N15" s="38"/>
      <c r="O15" s="38"/>
      <c r="Q15" s="39"/>
      <c r="R15" s="39"/>
      <c r="S15" s="39"/>
      <c r="T15" s="39"/>
      <c r="U15" s="39"/>
      <c r="V15" s="39"/>
      <c r="W15" s="39"/>
      <c r="X15" s="39"/>
      <c r="Y15" s="39"/>
    </row>
    <row r="16" customFormat="false" ht="12.75" hidden="false" customHeight="false" outlineLevel="0" collapsed="false">
      <c r="A16" s="35" t="n">
        <v>32295</v>
      </c>
      <c r="B16" s="36" t="n">
        <v>15.95</v>
      </c>
      <c r="C16" s="37" t="n">
        <v>15.6</v>
      </c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Q16" s="39"/>
      <c r="R16" s="39"/>
      <c r="S16" s="39"/>
      <c r="T16" s="39"/>
      <c r="U16" s="39"/>
      <c r="V16" s="39"/>
      <c r="W16" s="39"/>
      <c r="X16" s="39"/>
      <c r="Y16" s="39"/>
    </row>
    <row r="17" customFormat="false" ht="12.75" hidden="false" customHeight="false" outlineLevel="0" collapsed="false">
      <c r="A17" s="35" t="n">
        <v>32325</v>
      </c>
      <c r="B17" s="36" t="n">
        <v>15.17</v>
      </c>
      <c r="C17" s="37" t="n">
        <v>14.924195</v>
      </c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Q17" s="40"/>
      <c r="R17" s="40"/>
      <c r="S17" s="40"/>
      <c r="T17" s="40"/>
      <c r="U17" s="40"/>
      <c r="V17" s="40"/>
      <c r="W17" s="39"/>
      <c r="X17" s="39"/>
      <c r="Y17" s="39"/>
    </row>
    <row r="18" customFormat="false" ht="12.75" hidden="false" customHeight="false" outlineLevel="0" collapsed="false">
      <c r="A18" s="35" t="n">
        <v>32356</v>
      </c>
      <c r="B18" s="36" t="n">
        <v>14.76</v>
      </c>
      <c r="C18" s="37" t="n">
        <v>14.92</v>
      </c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Q18" s="17"/>
      <c r="R18" s="17"/>
      <c r="S18" s="17"/>
      <c r="T18" s="17"/>
      <c r="U18" s="17"/>
      <c r="V18" s="17"/>
      <c r="W18" s="39"/>
      <c r="X18" s="39"/>
      <c r="Y18" s="39"/>
    </row>
    <row r="19" customFormat="false" ht="12.75" hidden="false" customHeight="false" outlineLevel="0" collapsed="false">
      <c r="A19" s="35" t="n">
        <v>32387</v>
      </c>
      <c r="B19" s="36" t="n">
        <v>14.06</v>
      </c>
      <c r="C19" s="37" t="n">
        <v>14.505</v>
      </c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Q19" s="17"/>
      <c r="R19" s="17"/>
      <c r="S19" s="17"/>
      <c r="T19" s="17"/>
      <c r="U19" s="17"/>
      <c r="V19" s="17"/>
      <c r="W19" s="39"/>
      <c r="X19" s="39"/>
      <c r="Y19" s="39"/>
    </row>
    <row r="20" customFormat="false" ht="12.75" hidden="false" customHeight="false" outlineLevel="0" collapsed="false">
      <c r="A20" s="35" t="n">
        <v>32417</v>
      </c>
      <c r="B20" s="36" t="n">
        <v>12.59</v>
      </c>
      <c r="C20" s="37" t="n">
        <v>12.469355</v>
      </c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Q20" s="17"/>
      <c r="R20" s="17"/>
      <c r="S20" s="17"/>
      <c r="T20" s="17"/>
      <c r="U20" s="17"/>
      <c r="V20" s="17"/>
      <c r="W20" s="39"/>
      <c r="X20" s="39"/>
      <c r="Y20" s="39"/>
    </row>
    <row r="21" customFormat="false" ht="12.75" hidden="false" customHeight="false" outlineLevel="0" collapsed="false">
      <c r="A21" s="35" t="n">
        <v>32448</v>
      </c>
      <c r="B21" s="36" t="n">
        <v>12.08</v>
      </c>
      <c r="C21" s="37" t="n">
        <v>12.955835</v>
      </c>
      <c r="D21" s="38"/>
      <c r="E21" s="38"/>
      <c r="F21" s="38"/>
      <c r="G21" s="38"/>
      <c r="H21" s="38"/>
      <c r="I21" s="38"/>
      <c r="J21" s="38"/>
      <c r="K21" s="38"/>
      <c r="L21" s="38"/>
      <c r="M21" s="38"/>
      <c r="N21" s="38"/>
      <c r="O21" s="38"/>
      <c r="Q21" s="39"/>
      <c r="R21" s="39"/>
      <c r="S21" s="39"/>
      <c r="T21" s="39"/>
      <c r="U21" s="39"/>
      <c r="V21" s="39"/>
      <c r="W21" s="39"/>
      <c r="X21" s="39"/>
      <c r="Y21" s="39"/>
    </row>
    <row r="22" customFormat="false" ht="12.75" hidden="false" customHeight="false" outlineLevel="0" collapsed="false">
      <c r="A22" s="35" t="n">
        <v>32478</v>
      </c>
      <c r="B22" s="36" t="n">
        <v>13.28</v>
      </c>
      <c r="C22" s="37" t="n">
        <v>15.224195</v>
      </c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38"/>
      <c r="O22" s="38"/>
      <c r="Q22" s="40"/>
      <c r="R22" s="40"/>
      <c r="S22" s="40"/>
      <c r="T22" s="40"/>
      <c r="U22" s="40"/>
      <c r="V22" s="40"/>
      <c r="W22" s="40"/>
      <c r="X22" s="40"/>
      <c r="Y22" s="40"/>
    </row>
    <row r="23" customFormat="false" ht="12.75" hidden="false" customHeight="false" outlineLevel="0" collapsed="false">
      <c r="A23" s="35" t="n">
        <v>32509</v>
      </c>
      <c r="B23" s="36" t="n">
        <v>15.02</v>
      </c>
      <c r="C23" s="37" t="n">
        <v>16.941125</v>
      </c>
      <c r="D23" s="38"/>
      <c r="E23" s="38"/>
      <c r="F23" s="38"/>
      <c r="G23" s="38"/>
      <c r="H23" s="38"/>
      <c r="I23" s="38"/>
      <c r="J23" s="38"/>
      <c r="K23" s="38"/>
      <c r="L23" s="38"/>
      <c r="M23" s="38"/>
      <c r="N23" s="38"/>
      <c r="O23" s="38"/>
      <c r="Q23" s="17"/>
      <c r="R23" s="17"/>
      <c r="S23" s="17"/>
      <c r="T23" s="17"/>
      <c r="U23" s="17"/>
      <c r="V23" s="17"/>
      <c r="W23" s="17"/>
      <c r="X23" s="17"/>
      <c r="Y23" s="17"/>
    </row>
    <row r="24" customFormat="false" ht="12.75" hidden="false" customHeight="false" outlineLevel="0" collapsed="false">
      <c r="A24" s="35" t="n">
        <v>32540</v>
      </c>
      <c r="B24" s="36" t="n">
        <v>16.22</v>
      </c>
      <c r="C24" s="37" t="n">
        <v>16.635715</v>
      </c>
      <c r="D24" s="38"/>
      <c r="E24" s="38"/>
      <c r="F24" s="38"/>
      <c r="G24" s="38"/>
      <c r="H24" s="38"/>
      <c r="I24" s="38"/>
      <c r="J24" s="38"/>
      <c r="K24" s="38"/>
      <c r="L24" s="38"/>
      <c r="M24" s="38"/>
      <c r="N24" s="38"/>
      <c r="O24" s="38"/>
      <c r="Q24" s="17"/>
      <c r="R24" s="17"/>
      <c r="S24" s="17"/>
      <c r="T24" s="17"/>
      <c r="U24" s="17"/>
      <c r="V24" s="17"/>
      <c r="W24" s="17"/>
      <c r="X24" s="17"/>
      <c r="Y24" s="17"/>
    </row>
    <row r="25" customFormat="false" ht="12.75" hidden="false" customHeight="false" outlineLevel="0" collapsed="false">
      <c r="A25" s="35" t="n">
        <v>32568</v>
      </c>
      <c r="B25" s="36" t="n">
        <v>16.89</v>
      </c>
      <c r="C25" s="37" t="n">
        <v>18.62984</v>
      </c>
      <c r="D25" s="38"/>
      <c r="E25" s="38"/>
      <c r="F25" s="38"/>
      <c r="G25" s="38"/>
      <c r="H25" s="38"/>
      <c r="I25" s="38"/>
      <c r="J25" s="38"/>
      <c r="K25" s="38"/>
      <c r="L25" s="38"/>
      <c r="M25" s="38"/>
      <c r="N25" s="38"/>
      <c r="O25" s="38"/>
      <c r="Q25" s="39"/>
      <c r="R25" s="39"/>
      <c r="S25" s="39"/>
      <c r="T25" s="39"/>
      <c r="U25" s="39"/>
      <c r="V25" s="39"/>
      <c r="W25" s="39"/>
      <c r="X25" s="39"/>
      <c r="Y25" s="39"/>
    </row>
    <row r="26" customFormat="false" ht="12.75" hidden="false" customHeight="false" outlineLevel="0" collapsed="false">
      <c r="A26" s="35" t="n">
        <v>32599</v>
      </c>
      <c r="B26" s="36" t="n">
        <v>18.02</v>
      </c>
      <c r="C26" s="37" t="n">
        <v>19.688335</v>
      </c>
      <c r="D26" s="38"/>
      <c r="E26" s="38"/>
      <c r="F26" s="38"/>
      <c r="G26" s="38"/>
      <c r="H26" s="38"/>
      <c r="I26" s="38"/>
      <c r="J26" s="38"/>
      <c r="K26" s="38"/>
      <c r="L26" s="38"/>
      <c r="M26" s="38"/>
      <c r="N26" s="38"/>
      <c r="O26" s="38"/>
      <c r="Q26" s="39"/>
      <c r="R26" s="39"/>
      <c r="S26" s="39"/>
      <c r="T26" s="39"/>
      <c r="U26" s="39"/>
      <c r="V26" s="39"/>
      <c r="W26" s="39"/>
      <c r="X26" s="39"/>
      <c r="Y26" s="39"/>
    </row>
    <row r="27" customFormat="false" ht="12.75" hidden="false" customHeight="false" outlineLevel="0" collapsed="false">
      <c r="A27" s="35" t="n">
        <v>32629</v>
      </c>
      <c r="B27" s="36" t="n">
        <v>18</v>
      </c>
      <c r="C27" s="37" t="n">
        <v>18.269355</v>
      </c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</row>
    <row r="28" customFormat="false" ht="12.75" hidden="false" customHeight="false" outlineLevel="0" collapsed="false">
      <c r="A28" s="35" t="n">
        <v>32660</v>
      </c>
      <c r="B28" s="36" t="n">
        <v>17.49</v>
      </c>
      <c r="C28" s="37" t="n">
        <v>17.5325</v>
      </c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</row>
    <row r="29" customFormat="false" ht="12.75" hidden="false" customHeight="false" outlineLevel="0" collapsed="false">
      <c r="A29" s="35" t="n">
        <v>32690</v>
      </c>
      <c r="B29" s="36" t="n">
        <v>17.18</v>
      </c>
      <c r="C29" s="37" t="n">
        <v>17.73468</v>
      </c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</row>
    <row r="30" customFormat="false" ht="12.75" hidden="false" customHeight="false" outlineLevel="0" collapsed="false">
      <c r="A30" s="35" t="n">
        <v>32721</v>
      </c>
      <c r="B30" s="36" t="n">
        <v>16.82</v>
      </c>
      <c r="C30" s="37" t="n">
        <v>17.065325</v>
      </c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</row>
    <row r="31" customFormat="false" ht="12.75" hidden="false" customHeight="false" outlineLevel="0" collapsed="false">
      <c r="A31" s="35" t="n">
        <v>32752</v>
      </c>
      <c r="B31" s="36" t="n">
        <v>16.93</v>
      </c>
      <c r="C31" s="37" t="n">
        <v>17.795</v>
      </c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</row>
    <row r="32" customFormat="false" ht="12.75" hidden="false" customHeight="false" outlineLevel="0" collapsed="false">
      <c r="A32" s="35" t="n">
        <v>32782</v>
      </c>
      <c r="B32" s="36" t="n">
        <v>17.41</v>
      </c>
      <c r="C32" s="37" t="n">
        <v>19.03871</v>
      </c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</row>
    <row r="33" customFormat="false" ht="12.75" hidden="false" customHeight="false" outlineLevel="0" collapsed="false">
      <c r="A33" s="35" t="n">
        <v>32813</v>
      </c>
      <c r="B33" s="36" t="n">
        <v>17.55</v>
      </c>
      <c r="C33" s="37" t="n">
        <v>19.1725</v>
      </c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</row>
    <row r="34" customFormat="false" ht="12.75" hidden="false" customHeight="false" outlineLevel="0" collapsed="false">
      <c r="A34" s="35" t="n">
        <v>32843</v>
      </c>
      <c r="B34" s="36" t="n">
        <v>18.5</v>
      </c>
      <c r="C34" s="37" t="n">
        <v>19.875</v>
      </c>
      <c r="D34" s="38"/>
      <c r="E34" s="38"/>
      <c r="F34" s="38"/>
      <c r="G34" s="38"/>
      <c r="H34" s="38"/>
      <c r="I34" s="38"/>
      <c r="J34" s="38"/>
      <c r="K34" s="38"/>
      <c r="L34" s="38"/>
      <c r="M34" s="38"/>
      <c r="N34" s="38"/>
      <c r="O34" s="38"/>
    </row>
    <row r="35" customFormat="false" ht="12.75" hidden="false" customHeight="false" outlineLevel="0" collapsed="false">
      <c r="A35" s="35" t="n">
        <v>32874</v>
      </c>
      <c r="B35" s="36" t="n">
        <v>18.35</v>
      </c>
      <c r="C35" s="37" t="n">
        <v>21.05629</v>
      </c>
      <c r="D35" s="38"/>
      <c r="E35" s="38"/>
      <c r="F35" s="38"/>
      <c r="G35" s="38"/>
      <c r="H35" s="38"/>
      <c r="I35" s="38"/>
      <c r="J35" s="38"/>
      <c r="K35" s="38"/>
      <c r="L35" s="38"/>
      <c r="M35" s="38"/>
      <c r="N35" s="38"/>
      <c r="O35" s="38"/>
    </row>
    <row r="36" customFormat="false" ht="12.75" hidden="false" customHeight="false" outlineLevel="0" collapsed="false">
      <c r="A36" s="35" t="n">
        <v>32905</v>
      </c>
      <c r="B36" s="36" t="n">
        <v>19.16</v>
      </c>
      <c r="C36" s="37" t="n">
        <v>19.9</v>
      </c>
      <c r="D36" s="38"/>
      <c r="E36" s="38"/>
      <c r="F36" s="38"/>
      <c r="G36" s="38"/>
      <c r="H36" s="38"/>
      <c r="I36" s="38"/>
      <c r="J36" s="38"/>
      <c r="K36" s="38"/>
      <c r="L36" s="38"/>
      <c r="M36" s="38"/>
      <c r="N36" s="38"/>
      <c r="O36" s="38"/>
    </row>
    <row r="37" customFormat="false" ht="12.75" hidden="false" customHeight="false" outlineLevel="0" collapsed="false">
      <c r="A37" s="35" t="n">
        <v>32933</v>
      </c>
      <c r="B37" s="36" t="n">
        <v>18.27</v>
      </c>
      <c r="C37" s="37" t="n">
        <v>18.44887</v>
      </c>
      <c r="D37" s="38"/>
      <c r="E37" s="38"/>
      <c r="F37" s="38"/>
      <c r="G37" s="38"/>
      <c r="H37" s="38"/>
      <c r="I37" s="38"/>
      <c r="J37" s="38"/>
      <c r="K37" s="38"/>
      <c r="L37" s="38"/>
      <c r="M37" s="38"/>
      <c r="N37" s="38"/>
      <c r="O37" s="38"/>
    </row>
    <row r="38" customFormat="false" ht="12.75" hidden="false" customHeight="false" outlineLevel="0" collapsed="false">
      <c r="A38" s="35" t="n">
        <v>32964</v>
      </c>
      <c r="B38" s="36" t="n">
        <v>16.79</v>
      </c>
      <c r="C38" s="37" t="n">
        <v>16.643665</v>
      </c>
      <c r="D38" s="38"/>
      <c r="E38" s="38"/>
      <c r="F38" s="38"/>
      <c r="G38" s="38"/>
      <c r="H38" s="38"/>
      <c r="I38" s="38"/>
      <c r="J38" s="38"/>
      <c r="K38" s="38"/>
      <c r="L38" s="38"/>
      <c r="M38" s="38"/>
      <c r="N38" s="38"/>
      <c r="O38" s="38"/>
    </row>
    <row r="39" customFormat="false" ht="12.75" hidden="false" customHeight="false" outlineLevel="0" collapsed="false">
      <c r="A39" s="35" t="n">
        <v>32994</v>
      </c>
      <c r="B39" s="36" t="n">
        <v>16.19</v>
      </c>
      <c r="C39" s="37" t="n">
        <v>16.69742</v>
      </c>
      <c r="D39" s="38"/>
      <c r="E39" s="38"/>
      <c r="F39" s="38"/>
      <c r="G39" s="38"/>
      <c r="H39" s="38"/>
      <c r="I39" s="38"/>
      <c r="J39" s="38"/>
      <c r="K39" s="38"/>
      <c r="L39" s="38"/>
      <c r="M39" s="38"/>
      <c r="N39" s="38"/>
      <c r="O39" s="38"/>
    </row>
    <row r="40" customFormat="false" ht="12.75" hidden="false" customHeight="false" outlineLevel="0" collapsed="false">
      <c r="A40" s="35" t="n">
        <v>33025</v>
      </c>
      <c r="B40" s="36" t="n">
        <v>15.42</v>
      </c>
      <c r="C40" s="37" t="n">
        <v>15.683835</v>
      </c>
      <c r="D40" s="38"/>
      <c r="E40" s="38"/>
      <c r="F40" s="38"/>
      <c r="G40" s="38"/>
      <c r="H40" s="38"/>
      <c r="I40" s="38"/>
      <c r="J40" s="38"/>
      <c r="K40" s="38"/>
      <c r="L40" s="38"/>
      <c r="M40" s="38"/>
      <c r="N40" s="38"/>
      <c r="O40" s="38"/>
    </row>
    <row r="41" customFormat="false" ht="12.75" hidden="false" customHeight="false" outlineLevel="0" collapsed="false">
      <c r="A41" s="35" t="n">
        <v>33055</v>
      </c>
      <c r="B41" s="36" t="n">
        <v>16.39</v>
      </c>
      <c r="C41" s="37" t="n">
        <v>17.51742</v>
      </c>
      <c r="D41" s="38"/>
      <c r="E41" s="38"/>
      <c r="F41" s="38"/>
      <c r="G41" s="38"/>
      <c r="H41" s="38"/>
      <c r="I41" s="38"/>
      <c r="J41" s="38"/>
      <c r="K41" s="38"/>
      <c r="L41" s="38"/>
      <c r="M41" s="38"/>
      <c r="N41" s="38"/>
      <c r="O41" s="38"/>
    </row>
    <row r="42" customFormat="false" ht="12.75" hidden="false" customHeight="false" outlineLevel="0" collapsed="false">
      <c r="A42" s="35" t="n">
        <v>33086</v>
      </c>
      <c r="B42" s="41" t="n">
        <v>22.44</v>
      </c>
      <c r="C42" s="37" t="n">
        <v>27.33387</v>
      </c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</row>
    <row r="43" customFormat="false" ht="12.75" hidden="false" customHeight="false" outlineLevel="0" collapsed="false">
      <c r="A43" s="43" t="n">
        <v>33117</v>
      </c>
      <c r="B43" s="41" t="n">
        <v>30.34</v>
      </c>
      <c r="C43" s="37" t="n">
        <v>34.857</v>
      </c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</row>
    <row r="44" customFormat="false" ht="12.75" hidden="false" customHeight="false" outlineLevel="0" collapsed="false">
      <c r="A44" s="43" t="n">
        <v>33147</v>
      </c>
      <c r="B44" s="41" t="n">
        <v>34.16</v>
      </c>
      <c r="C44" s="37" t="n">
        <v>35.958545</v>
      </c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</row>
    <row r="45" customFormat="false" ht="12.75" hidden="false" customHeight="false" outlineLevel="0" collapsed="false">
      <c r="A45" s="43" t="n">
        <v>33178</v>
      </c>
      <c r="B45" s="41" t="n">
        <v>32.77</v>
      </c>
      <c r="C45" s="37" t="n">
        <v>32.94333</v>
      </c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</row>
    <row r="46" customFormat="false" ht="12.75" hidden="false" customHeight="false" outlineLevel="0" collapsed="false">
      <c r="A46" s="43" t="n">
        <v>33208</v>
      </c>
      <c r="B46" s="41" t="n">
        <v>28.6</v>
      </c>
      <c r="C46" s="37" t="n">
        <v>27.842255</v>
      </c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</row>
    <row r="47" customFormat="false" ht="12.75" hidden="false" customHeight="false" outlineLevel="0" collapsed="false">
      <c r="A47" s="43" t="n">
        <v>33239</v>
      </c>
      <c r="B47" s="41" t="n">
        <v>24.72</v>
      </c>
      <c r="C47" s="37" t="n">
        <v>23.25032</v>
      </c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</row>
    <row r="48" customFormat="false" ht="12.75" hidden="false" customHeight="false" outlineLevel="0" collapsed="false">
      <c r="A48" s="43" t="n">
        <v>33270</v>
      </c>
      <c r="B48" s="36" t="n">
        <v>19.12</v>
      </c>
      <c r="C48" s="37" t="n">
        <v>19.248215</v>
      </c>
      <c r="D48" s="38"/>
      <c r="E48" s="38"/>
      <c r="F48" s="38"/>
      <c r="G48" s="38"/>
      <c r="H48" s="38"/>
      <c r="I48" s="38"/>
      <c r="J48" s="38"/>
      <c r="K48" s="38"/>
      <c r="L48" s="38"/>
      <c r="M48" s="38"/>
      <c r="N48" s="38"/>
      <c r="O48" s="38"/>
    </row>
    <row r="49" customFormat="false" ht="12.75" hidden="false" customHeight="false" outlineLevel="0" collapsed="false">
      <c r="A49" s="35" t="n">
        <v>33298</v>
      </c>
      <c r="B49" s="36" t="n">
        <v>17.49</v>
      </c>
      <c r="C49" s="37" t="n">
        <v>19.27145</v>
      </c>
      <c r="D49" s="38"/>
      <c r="E49" s="38"/>
      <c r="F49" s="38"/>
      <c r="G49" s="38"/>
      <c r="H49" s="38"/>
      <c r="I49" s="38"/>
      <c r="J49" s="38"/>
      <c r="K49" s="38"/>
      <c r="L49" s="38"/>
      <c r="M49" s="38"/>
      <c r="N49" s="38"/>
      <c r="O49" s="38"/>
      <c r="R49" s="39"/>
      <c r="S49" s="39"/>
      <c r="T49" s="39"/>
      <c r="U49" s="39"/>
      <c r="V49" s="39"/>
      <c r="W49" s="39"/>
      <c r="X49" s="39"/>
      <c r="Y49" s="39"/>
      <c r="Z49" s="39"/>
      <c r="AA49" s="39"/>
    </row>
    <row r="50" customFormat="false" ht="12.75" hidden="false" customHeight="false" outlineLevel="0" collapsed="false">
      <c r="A50" s="35" t="n">
        <v>33329</v>
      </c>
      <c r="B50" s="36" t="n">
        <v>17.47</v>
      </c>
      <c r="C50" s="37" t="n">
        <v>19.38317</v>
      </c>
      <c r="D50" s="38"/>
      <c r="E50" s="38"/>
      <c r="F50" s="38"/>
      <c r="G50" s="38"/>
      <c r="H50" s="38"/>
      <c r="I50" s="38"/>
      <c r="J50" s="38"/>
      <c r="K50" s="38"/>
      <c r="L50" s="38"/>
      <c r="M50" s="38"/>
      <c r="N50" s="38"/>
      <c r="O50" s="38"/>
      <c r="R50" s="39"/>
      <c r="S50" s="39"/>
      <c r="T50" s="39"/>
      <c r="U50" s="39"/>
      <c r="V50" s="39"/>
      <c r="W50" s="39"/>
      <c r="X50" s="39"/>
      <c r="Y50" s="39"/>
      <c r="Z50" s="39"/>
      <c r="AA50" s="39"/>
    </row>
    <row r="51" customFormat="false" ht="12.75" hidden="false" customHeight="false" outlineLevel="0" collapsed="false">
      <c r="A51" s="35" t="n">
        <v>33359</v>
      </c>
      <c r="B51" s="36" t="n">
        <v>17.97</v>
      </c>
      <c r="C51" s="37" t="n">
        <v>19.27274</v>
      </c>
      <c r="D51" s="38"/>
      <c r="E51" s="38" t="n">
        <f aca="false">C51*$S$86</f>
        <v>19.5672548056625</v>
      </c>
      <c r="F51" s="38"/>
      <c r="G51" s="44" t="n">
        <f aca="false">$S$86*0.15*C51</f>
        <v>2.93508822084938</v>
      </c>
      <c r="H51" s="44" t="n">
        <f aca="false">B51*0.15</f>
        <v>2.6955</v>
      </c>
      <c r="I51" s="44"/>
      <c r="J51" s="44"/>
      <c r="K51" s="44"/>
      <c r="L51" s="44"/>
      <c r="M51" s="44"/>
      <c r="N51" s="44"/>
      <c r="O51" s="44"/>
      <c r="R51" s="40"/>
      <c r="S51" s="40"/>
      <c r="T51" s="39"/>
      <c r="U51" s="39"/>
      <c r="V51" s="39"/>
      <c r="W51" s="39"/>
      <c r="X51" s="39"/>
      <c r="Y51" s="39"/>
      <c r="Z51" s="39"/>
      <c r="AA51" s="39"/>
    </row>
    <row r="52" customFormat="false" ht="12.75" hidden="false" customHeight="false" outlineLevel="0" collapsed="false">
      <c r="A52" s="45" t="n">
        <v>33390</v>
      </c>
      <c r="B52" s="36" t="n">
        <v>18.03</v>
      </c>
      <c r="C52" s="37" t="n">
        <v>18.272665</v>
      </c>
      <c r="D52" s="38"/>
      <c r="E52" s="38" t="n">
        <f aca="false">C52*$S$86</f>
        <v>18.551897241052</v>
      </c>
      <c r="F52" s="38"/>
      <c r="G52" s="44" t="n">
        <f aca="false">$S$86*0.15*C52</f>
        <v>2.78278458615779</v>
      </c>
      <c r="H52" s="44" t="n">
        <f aca="false">B52*0.15</f>
        <v>2.7045</v>
      </c>
      <c r="I52" s="44"/>
      <c r="J52" s="44"/>
      <c r="K52" s="44"/>
      <c r="L52" s="44"/>
      <c r="M52" s="44"/>
      <c r="N52" s="44"/>
      <c r="O52" s="44"/>
      <c r="R52" s="17"/>
      <c r="S52" s="17"/>
      <c r="T52" s="39"/>
      <c r="U52" s="39"/>
      <c r="V52" s="39"/>
      <c r="W52" s="39"/>
      <c r="X52" s="39"/>
      <c r="Y52" s="39"/>
      <c r="Z52" s="39"/>
      <c r="AA52" s="39"/>
    </row>
    <row r="53" customFormat="false" ht="12.75" hidden="false" customHeight="false" outlineLevel="0" collapsed="false">
      <c r="A53" s="35" t="n">
        <v>33420</v>
      </c>
      <c r="B53" s="36" t="n">
        <v>18.53</v>
      </c>
      <c r="C53" s="37" t="n">
        <v>19.501775</v>
      </c>
      <c r="D53" s="38"/>
      <c r="E53" s="38" t="n">
        <f aca="false">C53*$S$86</f>
        <v>19.7997897853496</v>
      </c>
      <c r="F53" s="38"/>
      <c r="G53" s="44" t="n">
        <f aca="false">$S$86*0.15*C53</f>
        <v>2.96996846780245</v>
      </c>
      <c r="H53" s="44" t="n">
        <f aca="false">B53*0.15</f>
        <v>2.7795</v>
      </c>
      <c r="I53" s="44"/>
      <c r="J53" s="44"/>
      <c r="K53" s="44"/>
      <c r="L53" s="44"/>
      <c r="M53" s="44"/>
      <c r="N53" s="44"/>
      <c r="O53" s="44"/>
      <c r="R53" s="17"/>
      <c r="S53" s="17"/>
      <c r="T53" s="39"/>
      <c r="U53" s="39"/>
      <c r="V53" s="39"/>
      <c r="W53" s="39"/>
      <c r="X53" s="39"/>
      <c r="Y53" s="39"/>
      <c r="Z53" s="39"/>
      <c r="AA53" s="39"/>
    </row>
    <row r="54" customFormat="false" ht="12.75" hidden="false" customHeight="false" outlineLevel="0" collapsed="false">
      <c r="A54" s="35" t="n">
        <v>33451</v>
      </c>
      <c r="B54" s="36" t="n">
        <v>19</v>
      </c>
      <c r="C54" s="37" t="n">
        <v>19.75226</v>
      </c>
      <c r="D54" s="38"/>
      <c r="E54" s="38" t="n">
        <f aca="false">C54*$S$86</f>
        <v>20.0541025514637</v>
      </c>
      <c r="F54" s="38"/>
      <c r="G54" s="44" t="n">
        <f aca="false">$S$86*0.15*C54</f>
        <v>3.00811538271955</v>
      </c>
      <c r="H54" s="44" t="n">
        <f aca="false">B54*0.15</f>
        <v>2.85</v>
      </c>
      <c r="I54" s="44"/>
      <c r="J54" s="44"/>
      <c r="K54" s="44"/>
      <c r="L54" s="44"/>
      <c r="M54" s="44"/>
      <c r="N54" s="44"/>
      <c r="O54" s="44"/>
      <c r="R54" s="17"/>
      <c r="S54" s="17"/>
      <c r="T54" s="39"/>
      <c r="U54" s="39"/>
      <c r="V54" s="39"/>
      <c r="W54" s="39"/>
      <c r="X54" s="39"/>
      <c r="Y54" s="39"/>
      <c r="Z54" s="39"/>
      <c r="AA54" s="39"/>
    </row>
    <row r="55" customFormat="false" ht="12.75" hidden="false" customHeight="false" outlineLevel="0" collapsed="false">
      <c r="A55" s="35" t="n">
        <v>33482</v>
      </c>
      <c r="B55" s="36" t="n">
        <v>19.73</v>
      </c>
      <c r="C55" s="37" t="n">
        <v>20.564</v>
      </c>
      <c r="D55" s="38"/>
      <c r="E55" s="38" t="n">
        <f aca="false">C55*$S$86</f>
        <v>20.8782470901203</v>
      </c>
      <c r="F55" s="38"/>
      <c r="G55" s="44" t="n">
        <f aca="false">$S$86*0.15*C55</f>
        <v>3.13173706351804</v>
      </c>
      <c r="H55" s="44" t="n">
        <f aca="false">B55*0.15</f>
        <v>2.9595</v>
      </c>
      <c r="I55" s="44"/>
      <c r="J55" s="44"/>
      <c r="K55" s="44"/>
      <c r="L55" s="44"/>
      <c r="M55" s="44"/>
      <c r="N55" s="44"/>
      <c r="O55" s="44"/>
      <c r="R55" s="17"/>
      <c r="S55" s="17"/>
      <c r="T55" s="39"/>
      <c r="U55" s="39"/>
      <c r="V55" s="39"/>
      <c r="W55" s="39"/>
      <c r="X55" s="39"/>
      <c r="Y55" s="39"/>
      <c r="Z55" s="39"/>
      <c r="AA55" s="39"/>
    </row>
    <row r="56" customFormat="false" ht="12.75" hidden="false" customHeight="false" outlineLevel="0" collapsed="false">
      <c r="A56" s="35" t="n">
        <v>33512</v>
      </c>
      <c r="B56" s="36" t="n">
        <v>20.85</v>
      </c>
      <c r="C56" s="37" t="n">
        <v>22.191615</v>
      </c>
      <c r="D56" s="38"/>
      <c r="E56" s="38" t="n">
        <f aca="false">C56*$S$86</f>
        <v>22.530734356099</v>
      </c>
      <c r="F56" s="38"/>
      <c r="G56" s="44" t="n">
        <f aca="false">$S$86*0.15*C56</f>
        <v>3.37961015341485</v>
      </c>
      <c r="H56" s="44" t="n">
        <f aca="false">B56*0.15</f>
        <v>3.1275</v>
      </c>
      <c r="I56" s="44"/>
      <c r="J56" s="44"/>
      <c r="K56" s="44"/>
      <c r="L56" s="44"/>
      <c r="M56" s="44"/>
      <c r="N56" s="44"/>
      <c r="O56" s="44"/>
      <c r="R56" s="17"/>
      <c r="S56" s="17"/>
      <c r="T56" s="39"/>
      <c r="U56" s="39"/>
      <c r="V56" s="39"/>
      <c r="W56" s="39"/>
      <c r="X56" s="39"/>
      <c r="Y56" s="39"/>
      <c r="Z56" s="39"/>
      <c r="AA56" s="39"/>
    </row>
    <row r="57" customFormat="false" ht="12.75" hidden="false" customHeight="false" outlineLevel="0" collapsed="false">
      <c r="A57" s="35" t="n">
        <v>33543</v>
      </c>
      <c r="B57" s="36" t="n">
        <v>21.23</v>
      </c>
      <c r="C57" s="37" t="n">
        <v>21.185835</v>
      </c>
      <c r="D57" s="38"/>
      <c r="E57" s="38" t="n">
        <f aca="false">C57*$S$86</f>
        <v>21.5095846109958</v>
      </c>
      <c r="F57" s="38"/>
      <c r="G57" s="44" t="n">
        <f aca="false">$S$86*0.15*C57</f>
        <v>3.22643769164937</v>
      </c>
      <c r="H57" s="44" t="n">
        <f aca="false">B57*0.15</f>
        <v>3.1845</v>
      </c>
      <c r="I57" s="44"/>
      <c r="J57" s="44"/>
      <c r="K57" s="44"/>
      <c r="L57" s="44"/>
      <c r="M57" s="44"/>
      <c r="N57" s="44"/>
      <c r="O57" s="44"/>
      <c r="R57" s="39"/>
      <c r="S57" s="39"/>
      <c r="T57" s="39"/>
      <c r="U57" s="39"/>
      <c r="V57" s="39"/>
      <c r="W57" s="39"/>
      <c r="X57" s="39"/>
      <c r="Y57" s="39"/>
      <c r="Z57" s="39"/>
      <c r="AA57" s="39"/>
    </row>
    <row r="58" customFormat="false" ht="12.75" hidden="false" customHeight="false" outlineLevel="0" collapsed="false">
      <c r="A58" s="35" t="n">
        <v>33573</v>
      </c>
      <c r="B58" s="36" t="n">
        <v>19.02</v>
      </c>
      <c r="C58" s="37" t="n">
        <v>18.308705</v>
      </c>
      <c r="D58" s="38"/>
      <c r="E58" s="38" t="n">
        <f aca="false">C58*$S$86</f>
        <v>18.5884879833748</v>
      </c>
      <c r="F58" s="38"/>
      <c r="G58" s="44" t="n">
        <f aca="false">$S$86*0.15*C58</f>
        <v>2.78827319750623</v>
      </c>
      <c r="H58" s="44" t="n">
        <f aca="false">B58*0.15</f>
        <v>2.853</v>
      </c>
      <c r="I58" s="44"/>
      <c r="J58" s="44"/>
      <c r="K58" s="44"/>
      <c r="L58" s="44"/>
      <c r="M58" s="44"/>
      <c r="N58" s="44"/>
      <c r="O58" s="44"/>
      <c r="R58" s="39"/>
      <c r="S58" s="39"/>
      <c r="T58" s="39"/>
      <c r="U58" s="39"/>
      <c r="V58" s="39"/>
      <c r="W58" s="39"/>
      <c r="X58" s="39"/>
      <c r="Y58" s="39"/>
      <c r="Z58" s="39"/>
      <c r="AA58" s="39"/>
    </row>
    <row r="59" customFormat="false" ht="12.75" hidden="false" customHeight="false" outlineLevel="0" collapsed="false">
      <c r="A59" s="35" t="n">
        <v>33604</v>
      </c>
      <c r="B59" s="36" t="n">
        <v>18.04</v>
      </c>
      <c r="C59" s="37" t="n">
        <v>18.165</v>
      </c>
      <c r="D59" s="38"/>
      <c r="E59" s="38" t="n">
        <f aca="false">C59*$S$86</f>
        <v>18.4425869671287</v>
      </c>
      <c r="F59" s="38"/>
      <c r="G59" s="44" t="n">
        <f aca="false">$S$86*0.15*C59</f>
        <v>2.7663880450693</v>
      </c>
      <c r="H59" s="44" t="n">
        <f aca="false">B59*0.15</f>
        <v>2.706</v>
      </c>
      <c r="I59" s="44"/>
      <c r="J59" s="44"/>
      <c r="K59" s="44"/>
      <c r="L59" s="44"/>
      <c r="M59" s="44"/>
      <c r="N59" s="44"/>
      <c r="O59" s="44"/>
      <c r="R59" s="40"/>
      <c r="S59" s="40"/>
      <c r="T59" s="40"/>
      <c r="U59" s="40"/>
      <c r="V59" s="40"/>
      <c r="W59" s="40"/>
      <c r="X59" s="39"/>
      <c r="Y59" s="39"/>
      <c r="Z59" s="39"/>
      <c r="AA59" s="39"/>
    </row>
    <row r="60" customFormat="false" ht="12.75" hidden="false" customHeight="false" outlineLevel="0" collapsed="false">
      <c r="A60" s="35" t="n">
        <v>33635</v>
      </c>
      <c r="B60" s="36" t="n">
        <v>17.71</v>
      </c>
      <c r="C60" s="37" t="n">
        <v>18.16155</v>
      </c>
      <c r="D60" s="38"/>
      <c r="E60" s="38" t="n">
        <f aca="false">C60*$S$86</f>
        <v>18.4390842462349</v>
      </c>
      <c r="F60" s="38"/>
      <c r="G60" s="44" t="n">
        <f aca="false">$S$86*0.15*C60</f>
        <v>2.76586263693523</v>
      </c>
      <c r="H60" s="44" t="n">
        <f aca="false">B60*0.15</f>
        <v>2.6565</v>
      </c>
      <c r="I60" s="44"/>
      <c r="J60" s="44"/>
      <c r="K60" s="44"/>
      <c r="L60" s="44"/>
      <c r="M60" s="44"/>
      <c r="N60" s="44"/>
      <c r="O60" s="44"/>
      <c r="R60" s="17"/>
      <c r="S60" s="17"/>
      <c r="T60" s="17"/>
      <c r="U60" s="17"/>
      <c r="V60" s="17"/>
      <c r="W60" s="17"/>
      <c r="X60" s="39"/>
      <c r="Y60" s="39"/>
      <c r="Z60" s="39"/>
      <c r="AA60" s="39"/>
    </row>
    <row r="61" customFormat="false" ht="12.75" hidden="false" customHeight="false" outlineLevel="0" collapsed="false">
      <c r="A61" s="35" t="n">
        <v>33664</v>
      </c>
      <c r="B61" s="36" t="n">
        <v>17.95</v>
      </c>
      <c r="C61" s="37" t="n">
        <v>17.674675</v>
      </c>
      <c r="D61" s="38"/>
      <c r="E61" s="38" t="n">
        <f aca="false">C61*$S$86</f>
        <v>17.9447691056006</v>
      </c>
      <c r="F61" s="38"/>
      <c r="G61" s="44" t="n">
        <f aca="false">$S$86*0.15*C61</f>
        <v>2.69171536584009</v>
      </c>
      <c r="H61" s="44" t="n">
        <f aca="false">B61*0.15</f>
        <v>2.6925</v>
      </c>
      <c r="I61" s="44"/>
      <c r="J61" s="44"/>
      <c r="K61" s="44"/>
      <c r="L61" s="44"/>
      <c r="M61" s="44"/>
      <c r="N61" s="44"/>
      <c r="O61" s="44"/>
      <c r="R61" s="17"/>
      <c r="S61" s="17"/>
      <c r="T61" s="17"/>
      <c r="U61" s="17"/>
      <c r="V61" s="17"/>
      <c r="W61" s="17"/>
      <c r="X61" s="39"/>
      <c r="Y61" s="39"/>
      <c r="Z61" s="39"/>
      <c r="AA61" s="39"/>
    </row>
    <row r="62" customFormat="false" ht="12.75" hidden="false" customHeight="false" outlineLevel="0" collapsed="false">
      <c r="A62" s="35" t="n">
        <v>33695</v>
      </c>
      <c r="B62" s="36" t="n">
        <v>18.41</v>
      </c>
      <c r="C62" s="37" t="n">
        <v>19.02183</v>
      </c>
      <c r="D62" s="38"/>
      <c r="E62" s="38" t="n">
        <f aca="false">C62*$S$86</f>
        <v>19.3125105449457</v>
      </c>
      <c r="F62" s="38"/>
      <c r="G62" s="44" t="n">
        <f aca="false">$S$86*0.15*C62</f>
        <v>2.89687658174185</v>
      </c>
      <c r="H62" s="44" t="n">
        <f aca="false">B62*0.15</f>
        <v>2.7615</v>
      </c>
      <c r="I62" s="44"/>
      <c r="J62" s="44" t="n">
        <f aca="false">AVERAGE(B51:B62)</f>
        <v>18.8725</v>
      </c>
      <c r="K62" s="44" t="n">
        <f aca="false">AVERAGE(C51:C62)</f>
        <v>19.3393875</v>
      </c>
      <c r="L62" s="44" t="n">
        <f aca="false">AVERAGE(E51:E62)</f>
        <v>19.6349207740023</v>
      </c>
      <c r="M62" s="44"/>
      <c r="N62" s="44" t="n">
        <f aca="false">AVERAGE(G51:G62)</f>
        <v>2.94523811610034</v>
      </c>
      <c r="O62" s="44" t="n">
        <f aca="false">AVERAGE(H51:H62)</f>
        <v>2.830875</v>
      </c>
      <c r="R62" s="17"/>
      <c r="S62" s="17"/>
      <c r="T62" s="17"/>
      <c r="U62" s="17"/>
      <c r="V62" s="17"/>
      <c r="W62" s="17"/>
      <c r="X62" s="39"/>
      <c r="Y62" s="39"/>
      <c r="Z62" s="39"/>
      <c r="AA62" s="39"/>
    </row>
    <row r="63" customFormat="false" ht="12.75" hidden="false" customHeight="false" outlineLevel="0" collapsed="false">
      <c r="A63" s="35" t="n">
        <v>33725</v>
      </c>
      <c r="B63" s="36" t="n">
        <v>19.25</v>
      </c>
      <c r="C63" s="37" t="n">
        <v>20.006775</v>
      </c>
      <c r="D63" s="38"/>
      <c r="E63" s="38" t="n">
        <f aca="false">C63*$S$86</f>
        <v>20.3125069016943</v>
      </c>
      <c r="F63" s="38"/>
      <c r="G63" s="44" t="n">
        <f aca="false">$S$86*0.15*C63</f>
        <v>3.04687603525414</v>
      </c>
      <c r="H63" s="44" t="n">
        <f aca="false">B63*0.15</f>
        <v>2.8875</v>
      </c>
      <c r="I63" s="44"/>
      <c r="J63" s="44" t="n">
        <f aca="false">AVERAGE(B52:B63)</f>
        <v>18.9791666666667</v>
      </c>
      <c r="K63" s="44" t="n">
        <f aca="false">AVERAGE(C52:C63)</f>
        <v>19.4005570833333</v>
      </c>
      <c r="L63" s="44" t="n">
        <f aca="false">AVERAGE(E52:E63)</f>
        <v>19.6970251153383</v>
      </c>
      <c r="M63" s="44"/>
      <c r="N63" s="44" t="n">
        <f aca="false">AVERAGE(G52:G63)</f>
        <v>2.95455376730074</v>
      </c>
      <c r="O63" s="44" t="n">
        <f aca="false">AVERAGE(H52:H63)</f>
        <v>2.846875</v>
      </c>
      <c r="R63" s="39"/>
      <c r="S63" s="39"/>
      <c r="T63" s="39"/>
      <c r="U63" s="39"/>
      <c r="V63" s="39"/>
      <c r="W63" s="39"/>
      <c r="X63" s="39"/>
      <c r="Y63" s="39"/>
      <c r="Z63" s="39"/>
      <c r="AA63" s="39"/>
    </row>
    <row r="64" customFormat="false" ht="12.75" hidden="false" customHeight="false" outlineLevel="0" collapsed="false">
      <c r="A64" s="35" t="n">
        <v>33756</v>
      </c>
      <c r="B64" s="36" t="n">
        <v>20.59</v>
      </c>
      <c r="C64" s="37" t="n">
        <v>21.199165</v>
      </c>
      <c r="D64" s="38"/>
      <c r="E64" s="38" t="n">
        <f aca="false">C64*$S$86</f>
        <v>21.5231183123045</v>
      </c>
      <c r="F64" s="38"/>
      <c r="G64" s="44" t="n">
        <f aca="false">$S$86*0.15*C64</f>
        <v>3.22846774684567</v>
      </c>
      <c r="H64" s="44" t="n">
        <f aca="false">B64*0.15</f>
        <v>3.0885</v>
      </c>
      <c r="I64" s="44"/>
      <c r="J64" s="44" t="n">
        <f aca="false">AVERAGE(B53:B64)</f>
        <v>19.1925</v>
      </c>
      <c r="K64" s="44" t="n">
        <f aca="false">AVERAGE(C53:C64)</f>
        <v>19.6444320833333</v>
      </c>
      <c r="L64" s="44" t="n">
        <f aca="false">AVERAGE(E53:E64)</f>
        <v>19.944626871276</v>
      </c>
      <c r="M64" s="44"/>
      <c r="N64" s="44" t="n">
        <f aca="false">AVERAGE(G53:G64)</f>
        <v>2.9916940306914</v>
      </c>
      <c r="O64" s="44" t="n">
        <f aca="false">AVERAGE(H53:H64)</f>
        <v>2.878875</v>
      </c>
      <c r="R64" s="40"/>
      <c r="S64" s="40"/>
      <c r="T64" s="40"/>
      <c r="U64" s="40"/>
      <c r="V64" s="40"/>
      <c r="W64" s="40"/>
      <c r="X64" s="40"/>
      <c r="Y64" s="40"/>
      <c r="Z64" s="40"/>
      <c r="AA64" s="39"/>
    </row>
    <row r="65" customFormat="false" ht="12.75" hidden="false" customHeight="false" outlineLevel="0" collapsed="false">
      <c r="A65" s="35" t="n">
        <v>33786</v>
      </c>
      <c r="B65" s="36" t="n">
        <v>20.88</v>
      </c>
      <c r="C65" s="37" t="n">
        <v>20.33887</v>
      </c>
      <c r="D65" s="38"/>
      <c r="E65" s="38" t="n">
        <f aca="false">C65*$S$86</f>
        <v>20.6496767843724</v>
      </c>
      <c r="F65" s="38"/>
      <c r="G65" s="44" t="n">
        <f aca="false">$S$86*0.15*C65</f>
        <v>3.09745151765586</v>
      </c>
      <c r="H65" s="44" t="n">
        <f aca="false">B65*0.15</f>
        <v>3.132</v>
      </c>
      <c r="I65" s="44"/>
      <c r="J65" s="44" t="n">
        <f aca="false">AVERAGE(B54:B65)</f>
        <v>19.3883333333333</v>
      </c>
      <c r="K65" s="44" t="n">
        <f aca="false">AVERAGE(C54:C65)</f>
        <v>19.71419</v>
      </c>
      <c r="L65" s="44" t="n">
        <f aca="false">AVERAGE(E54:E65)</f>
        <v>20.0154507878612</v>
      </c>
      <c r="M65" s="44"/>
      <c r="N65" s="44" t="n">
        <f aca="false">AVERAGE(G54:G65)</f>
        <v>3.00231761817918</v>
      </c>
      <c r="O65" s="44" t="n">
        <f aca="false">AVERAGE(H54:H65)</f>
        <v>2.90825</v>
      </c>
      <c r="R65" s="17"/>
      <c r="S65" s="17"/>
      <c r="T65" s="17"/>
      <c r="U65" s="17"/>
      <c r="V65" s="17"/>
      <c r="W65" s="17"/>
      <c r="X65" s="17"/>
      <c r="Y65" s="17"/>
      <c r="Z65" s="17"/>
      <c r="AA65" s="39"/>
    </row>
    <row r="66" customFormat="false" ht="12.75" hidden="false" customHeight="false" outlineLevel="0" collapsed="false">
      <c r="A66" s="35" t="n">
        <v>33817</v>
      </c>
      <c r="B66" s="36" t="n">
        <v>20.34</v>
      </c>
      <c r="C66" s="37" t="n">
        <v>19.82613</v>
      </c>
      <c r="D66" s="38"/>
      <c r="E66" s="38" t="n">
        <f aca="false">C66*$S$86</f>
        <v>20.1291013898486</v>
      </c>
      <c r="F66" s="38"/>
      <c r="G66" s="44" t="n">
        <f aca="false">$S$86*0.15*C66</f>
        <v>3.01936520847729</v>
      </c>
      <c r="H66" s="44" t="n">
        <f aca="false">B66*0.15</f>
        <v>3.051</v>
      </c>
      <c r="I66" s="44"/>
      <c r="J66" s="44" t="n">
        <f aca="false">AVERAGE(B55:B66)</f>
        <v>19.5</v>
      </c>
      <c r="K66" s="44" t="n">
        <f aca="false">AVERAGE(C55:C66)</f>
        <v>19.7203458333333</v>
      </c>
      <c r="L66" s="44" t="n">
        <f aca="false">AVERAGE(E55:E66)</f>
        <v>20.02170069106</v>
      </c>
      <c r="M66" s="44"/>
      <c r="N66" s="44" t="n">
        <f aca="false">AVERAGE(G55:G66)</f>
        <v>3.00325510365899</v>
      </c>
      <c r="O66" s="44" t="n">
        <f aca="false">AVERAGE(H55:H66)</f>
        <v>2.925</v>
      </c>
      <c r="R66" s="17"/>
      <c r="S66" s="17"/>
      <c r="T66" s="17"/>
      <c r="U66" s="17"/>
      <c r="V66" s="17"/>
      <c r="W66" s="17"/>
      <c r="X66" s="17"/>
      <c r="Y66" s="17"/>
      <c r="Z66" s="17"/>
      <c r="AA66" s="39"/>
    </row>
    <row r="67" customFormat="false" ht="12.75" hidden="false" customHeight="false" outlineLevel="0" collapsed="false">
      <c r="A67" s="35" t="n">
        <v>33848</v>
      </c>
      <c r="B67" s="36" t="n">
        <v>20.24</v>
      </c>
      <c r="C67" s="37" t="n">
        <v>20.274665</v>
      </c>
      <c r="D67" s="38"/>
      <c r="E67" s="38" t="n">
        <f aca="false">C67*$S$86</f>
        <v>20.5844906408973</v>
      </c>
      <c r="F67" s="38"/>
      <c r="G67" s="44" t="n">
        <f aca="false">$S$86*0.15*C67</f>
        <v>3.0876735961346</v>
      </c>
      <c r="H67" s="44" t="n">
        <f aca="false">B67*0.15</f>
        <v>3.036</v>
      </c>
      <c r="I67" s="44"/>
      <c r="J67" s="44" t="n">
        <f aca="false">AVERAGE(B56:B67)</f>
        <v>19.5425</v>
      </c>
      <c r="K67" s="44" t="n">
        <f aca="false">AVERAGE(C56:C67)</f>
        <v>19.6962345833333</v>
      </c>
      <c r="L67" s="44" t="n">
        <f aca="false">AVERAGE(E56:E67)</f>
        <v>19.997220986958</v>
      </c>
      <c r="M67" s="44"/>
      <c r="N67" s="44" t="n">
        <f aca="false">AVERAGE(G56:G67)</f>
        <v>2.99958314804371</v>
      </c>
      <c r="O67" s="44" t="n">
        <f aca="false">AVERAGE(H56:H67)</f>
        <v>2.931375</v>
      </c>
      <c r="R67" s="46" t="s">
        <v>54</v>
      </c>
      <c r="S67" s="39"/>
      <c r="T67" s="39"/>
      <c r="U67" s="39"/>
      <c r="V67" s="39"/>
      <c r="W67" s="39"/>
      <c r="X67" s="39"/>
      <c r="Y67" s="39"/>
      <c r="Z67" s="39"/>
      <c r="AA67" s="39"/>
    </row>
    <row r="68" customFormat="false" ht="12.75" hidden="false" customHeight="false" outlineLevel="0" collapsed="false">
      <c r="A68" s="35" t="n">
        <v>33878</v>
      </c>
      <c r="B68" s="36" t="n">
        <v>20.29</v>
      </c>
      <c r="C68" s="37" t="n">
        <v>20.318065</v>
      </c>
      <c r="D68" s="38"/>
      <c r="E68" s="38" t="n">
        <f aca="false">C68*$S$86</f>
        <v>20.6285538544604</v>
      </c>
      <c r="F68" s="38"/>
      <c r="G68" s="44" t="n">
        <f aca="false">$S$86*0.15*C68</f>
        <v>3.09428307816907</v>
      </c>
      <c r="H68" s="44" t="n">
        <f aca="false">B68*0.15</f>
        <v>3.0435</v>
      </c>
      <c r="I68" s="44"/>
      <c r="J68" s="44" t="n">
        <f aca="false">AVERAGE(B57:B68)</f>
        <v>19.4958333333333</v>
      </c>
      <c r="K68" s="44" t="n">
        <f aca="false">AVERAGE(C57:C68)</f>
        <v>19.5401054166667</v>
      </c>
      <c r="L68" s="44" t="n">
        <f aca="false">AVERAGE(E57:E68)</f>
        <v>19.8387059451548</v>
      </c>
      <c r="M68" s="44"/>
      <c r="N68" s="44" t="n">
        <f aca="false">AVERAGE(G57:G68)</f>
        <v>2.97580589177323</v>
      </c>
      <c r="O68" s="44" t="n">
        <f aca="false">AVERAGE(H57:H68)</f>
        <v>2.924375</v>
      </c>
    </row>
    <row r="69" customFormat="false" ht="12.75" hidden="false" customHeight="false" outlineLevel="0" collapsed="false">
      <c r="A69" s="35" t="n">
        <v>33909</v>
      </c>
      <c r="B69" s="36" t="n">
        <v>19.5</v>
      </c>
      <c r="C69" s="37" t="n">
        <v>19.17633</v>
      </c>
      <c r="D69" s="38"/>
      <c r="E69" s="38" t="n">
        <f aca="false">C69*$S$86</f>
        <v>19.4693715241045</v>
      </c>
      <c r="F69" s="38"/>
      <c r="G69" s="44" t="n">
        <f aca="false">$S$86*0.15*C69</f>
        <v>2.92040572861568</v>
      </c>
      <c r="H69" s="44" t="n">
        <f aca="false">B69*0.15</f>
        <v>2.925</v>
      </c>
      <c r="I69" s="44"/>
      <c r="J69" s="44" t="n">
        <f aca="false">AVERAGE(B58:B69)</f>
        <v>19.3516666666667</v>
      </c>
      <c r="K69" s="44" t="n">
        <f aca="false">AVERAGE(C58:C69)</f>
        <v>19.3726466666667</v>
      </c>
      <c r="L69" s="44" t="n">
        <f aca="false">AVERAGE(E58:E69)</f>
        <v>19.6686881879139</v>
      </c>
      <c r="M69" s="44"/>
      <c r="N69" s="44" t="n">
        <f aca="false">AVERAGE(G58:G69)</f>
        <v>2.95030322818708</v>
      </c>
      <c r="O69" s="44" t="n">
        <f aca="false">AVERAGE(H58:H69)</f>
        <v>2.90275</v>
      </c>
      <c r="R69" s="10" t="s">
        <v>16</v>
      </c>
    </row>
    <row r="70" customFormat="false" ht="13.5" hidden="false" customHeight="false" outlineLevel="0" collapsed="false">
      <c r="A70" s="35" t="n">
        <v>33939</v>
      </c>
      <c r="B70" s="36" t="n">
        <v>18.61</v>
      </c>
      <c r="C70" s="37" t="n">
        <v>18.28016</v>
      </c>
      <c r="D70" s="38"/>
      <c r="E70" s="38" t="n">
        <f aca="false">C70*$S$86</f>
        <v>18.5595067752836</v>
      </c>
      <c r="F70" s="38"/>
      <c r="G70" s="44" t="n">
        <f aca="false">$S$86*0.15*C70</f>
        <v>2.78392601629255</v>
      </c>
      <c r="H70" s="44" t="n">
        <f aca="false">B70*0.15</f>
        <v>2.7915</v>
      </c>
      <c r="I70" s="44"/>
      <c r="J70" s="44" t="n">
        <f aca="false">AVERAGE(B59:B70)</f>
        <v>19.3175</v>
      </c>
      <c r="K70" s="44" t="n">
        <f aca="false">AVERAGE(C59:C70)</f>
        <v>19.3702679166667</v>
      </c>
      <c r="L70" s="44" t="n">
        <f aca="false">AVERAGE(E59:E70)</f>
        <v>19.6662730872396</v>
      </c>
      <c r="M70" s="44"/>
      <c r="N70" s="44" t="n">
        <f aca="false">AVERAGE(G59:G70)</f>
        <v>2.94994096308594</v>
      </c>
      <c r="O70" s="44" t="n">
        <f aca="false">AVERAGE(H59:H70)</f>
        <v>2.897625</v>
      </c>
    </row>
    <row r="71" customFormat="false" ht="12.75" hidden="false" customHeight="false" outlineLevel="0" collapsed="false">
      <c r="A71" s="35" t="n">
        <v>33970</v>
      </c>
      <c r="B71" s="36" t="n">
        <v>17.76</v>
      </c>
      <c r="C71" s="37" t="n">
        <v>17.57855</v>
      </c>
      <c r="D71" s="38"/>
      <c r="E71" s="38" t="n">
        <f aca="false">C71*$S$86</f>
        <v>17.8471751792469</v>
      </c>
      <c r="F71" s="38"/>
      <c r="G71" s="44" t="n">
        <f aca="false">$S$86*0.15*C71</f>
        <v>2.67707627688704</v>
      </c>
      <c r="H71" s="44" t="n">
        <f aca="false">B71*0.15</f>
        <v>2.664</v>
      </c>
      <c r="I71" s="44"/>
      <c r="J71" s="44" t="n">
        <f aca="false">AVERAGE(B60:B71)</f>
        <v>19.2941666666667</v>
      </c>
      <c r="K71" s="44" t="n">
        <f aca="false">AVERAGE(C60:C71)</f>
        <v>19.3213970833333</v>
      </c>
      <c r="L71" s="44" t="n">
        <f aca="false">AVERAGE(E60:E71)</f>
        <v>19.6166554382495</v>
      </c>
      <c r="M71" s="44"/>
      <c r="N71" s="44" t="n">
        <f aca="false">AVERAGE(G60:G71)</f>
        <v>2.94249831573742</v>
      </c>
      <c r="O71" s="44" t="n">
        <f aca="false">AVERAGE(H60:H71)</f>
        <v>2.894125</v>
      </c>
      <c r="R71" s="16" t="s">
        <v>17</v>
      </c>
      <c r="S71" s="16"/>
    </row>
    <row r="72" customFormat="false" ht="12.75" hidden="false" customHeight="false" outlineLevel="0" collapsed="false">
      <c r="A72" s="35" t="n">
        <v>34001</v>
      </c>
      <c r="B72" s="36" t="n">
        <v>18.02</v>
      </c>
      <c r="C72" s="37" t="n">
        <v>18.494465</v>
      </c>
      <c r="D72" s="38"/>
      <c r="E72" s="38" t="n">
        <f aca="false">C72*$S$86</f>
        <v>18.7770866596762</v>
      </c>
      <c r="F72" s="38"/>
      <c r="G72" s="44" t="n">
        <f aca="false">$S$86*0.15*C72</f>
        <v>2.81656299895143</v>
      </c>
      <c r="H72" s="44" t="n">
        <f aca="false">B72*0.15</f>
        <v>2.703</v>
      </c>
      <c r="I72" s="44"/>
      <c r="J72" s="44" t="n">
        <f aca="false">AVERAGE(B61:B72)</f>
        <v>19.32</v>
      </c>
      <c r="K72" s="44" t="n">
        <f aca="false">AVERAGE(C61:C72)</f>
        <v>19.34914</v>
      </c>
      <c r="L72" s="44" t="n">
        <f aca="false">AVERAGE(E61:E72)</f>
        <v>19.6448223060363</v>
      </c>
      <c r="M72" s="44"/>
      <c r="N72" s="44" t="n">
        <f aca="false">AVERAGE(G61:G72)</f>
        <v>2.94672334590544</v>
      </c>
      <c r="O72" s="44" t="n">
        <f aca="false">AVERAGE(H61:H72)</f>
        <v>2.898</v>
      </c>
      <c r="R72" s="17" t="s">
        <v>18</v>
      </c>
      <c r="S72" s="17" t="n">
        <v>0.938270876744002</v>
      </c>
    </row>
    <row r="73" customFormat="false" ht="12.75" hidden="false" customHeight="false" outlineLevel="0" collapsed="false">
      <c r="A73" s="35" t="n">
        <v>34029</v>
      </c>
      <c r="B73" s="36" t="n">
        <v>18.48</v>
      </c>
      <c r="C73" s="37" t="n">
        <v>18.83032</v>
      </c>
      <c r="D73" s="38"/>
      <c r="E73" s="38" t="n">
        <f aca="false">C73*$S$86</f>
        <v>19.1180740004879</v>
      </c>
      <c r="F73" s="38"/>
      <c r="G73" s="44" t="n">
        <f aca="false">$S$86*0.15*C73</f>
        <v>2.86771110007319</v>
      </c>
      <c r="H73" s="44" t="n">
        <f aca="false">B73*0.15</f>
        <v>2.772</v>
      </c>
      <c r="I73" s="44"/>
      <c r="J73" s="44" t="n">
        <f aca="false">AVERAGE(B62:B73)</f>
        <v>19.3641666666667</v>
      </c>
      <c r="K73" s="44" t="n">
        <f aca="false">AVERAGE(C62:C73)</f>
        <v>19.44544375</v>
      </c>
      <c r="L73" s="44" t="n">
        <f aca="false">AVERAGE(E62:E73)</f>
        <v>19.7425977139435</v>
      </c>
      <c r="M73" s="44"/>
      <c r="N73" s="44" t="n">
        <f aca="false">AVERAGE(G62:G73)</f>
        <v>2.96138965709153</v>
      </c>
      <c r="O73" s="44" t="n">
        <f aca="false">AVERAGE(H62:H73)</f>
        <v>2.904625</v>
      </c>
      <c r="R73" s="17" t="s">
        <v>19</v>
      </c>
      <c r="S73" s="17" t="n">
        <v>0.880352238145958</v>
      </c>
    </row>
    <row r="74" customFormat="false" ht="12.75" hidden="false" customHeight="false" outlineLevel="0" collapsed="false">
      <c r="A74" s="35" t="n">
        <v>34060</v>
      </c>
      <c r="B74" s="36" t="n">
        <v>18.89</v>
      </c>
      <c r="C74" s="37" t="n">
        <v>18.786</v>
      </c>
      <c r="D74" s="38"/>
      <c r="E74" s="38" t="n">
        <f aca="false">C74*$S$86</f>
        <v>19.0730767280198</v>
      </c>
      <c r="F74" s="38"/>
      <c r="G74" s="44" t="n">
        <f aca="false">$S$86*0.15*C74</f>
        <v>2.86096150920297</v>
      </c>
      <c r="H74" s="44" t="n">
        <f aca="false">B74*0.15</f>
        <v>2.8335</v>
      </c>
      <c r="I74" s="44"/>
      <c r="J74" s="44" t="n">
        <f aca="false">AVERAGE(B63:B74)</f>
        <v>19.4041666666667</v>
      </c>
      <c r="K74" s="44" t="n">
        <f aca="false">AVERAGE(C63:C74)</f>
        <v>19.42579125</v>
      </c>
      <c r="L74" s="44" t="n">
        <f aca="false">AVERAGE(E63:E74)</f>
        <v>19.7226448958664</v>
      </c>
      <c r="M74" s="44"/>
      <c r="N74" s="44" t="n">
        <f aca="false">AVERAGE(G63:G74)</f>
        <v>2.95839673437996</v>
      </c>
      <c r="O74" s="44" t="n">
        <f aca="false">AVERAGE(H63:H74)</f>
        <v>2.910625</v>
      </c>
      <c r="R74" s="17" t="s">
        <v>20</v>
      </c>
      <c r="S74" s="17" t="n">
        <v>0.868304045374873</v>
      </c>
    </row>
    <row r="75" customFormat="false" ht="12.75" hidden="false" customHeight="false" outlineLevel="0" collapsed="false">
      <c r="A75" s="35" t="n">
        <v>34090</v>
      </c>
      <c r="B75" s="36" t="n">
        <v>18.69</v>
      </c>
      <c r="C75" s="37" t="n">
        <v>18.62226</v>
      </c>
      <c r="D75" s="38"/>
      <c r="E75" s="38" t="n">
        <f aca="false">C75*$S$86</f>
        <v>18.9068345485539</v>
      </c>
      <c r="F75" s="38"/>
      <c r="G75" s="44" t="n">
        <f aca="false">$S$86*0.15*C75</f>
        <v>2.83602518228309</v>
      </c>
      <c r="H75" s="44" t="n">
        <f aca="false">B75*0.15</f>
        <v>2.8035</v>
      </c>
      <c r="I75" s="44"/>
      <c r="J75" s="44" t="n">
        <f aca="false">AVERAGE(B64:B75)</f>
        <v>19.3575</v>
      </c>
      <c r="K75" s="44" t="n">
        <f aca="false">AVERAGE(C64:C75)</f>
        <v>19.310415</v>
      </c>
      <c r="L75" s="44" t="n">
        <f aca="false">AVERAGE(E64:E75)</f>
        <v>19.6055055331047</v>
      </c>
      <c r="M75" s="44"/>
      <c r="N75" s="44" t="n">
        <f aca="false">AVERAGE(G64:G75)</f>
        <v>2.9408258299657</v>
      </c>
      <c r="O75" s="44" t="n">
        <f aca="false">AVERAGE(H64:H75)</f>
        <v>2.903625</v>
      </c>
      <c r="R75" s="17" t="s">
        <v>21</v>
      </c>
      <c r="S75" s="17" t="n">
        <v>0.758349180557874</v>
      </c>
    </row>
    <row r="76" customFormat="false" ht="13.5" hidden="false" customHeight="false" outlineLevel="0" collapsed="false">
      <c r="A76" s="35" t="n">
        <v>34121</v>
      </c>
      <c r="B76" s="36" t="n">
        <v>18.16</v>
      </c>
      <c r="C76" s="37" t="n">
        <v>17.640335</v>
      </c>
      <c r="D76" s="38"/>
      <c r="E76" s="38" t="n">
        <f aca="false">C76*$S$86</f>
        <v>17.9099043416892</v>
      </c>
      <c r="F76" s="38"/>
      <c r="G76" s="44" t="n">
        <f aca="false">$S$86*0.15*C76</f>
        <v>2.68648565125338</v>
      </c>
      <c r="H76" s="44" t="n">
        <f aca="false">B76*0.15</f>
        <v>2.724</v>
      </c>
      <c r="I76" s="44"/>
      <c r="J76" s="44" t="n">
        <f aca="false">AVERAGE(B65:B76)</f>
        <v>19.155</v>
      </c>
      <c r="K76" s="44" t="n">
        <f aca="false">AVERAGE(C65:C76)</f>
        <v>19.0138458333333</v>
      </c>
      <c r="L76" s="44" t="n">
        <f aca="false">AVERAGE(E65:E76)</f>
        <v>19.3044043688867</v>
      </c>
      <c r="M76" s="44"/>
      <c r="N76" s="44" t="n">
        <f aca="false">AVERAGE(G65:G76)</f>
        <v>2.89566065533301</v>
      </c>
      <c r="O76" s="44" t="n">
        <f aca="false">AVERAGE(H65:H76)</f>
        <v>2.87325</v>
      </c>
      <c r="R76" s="18" t="s">
        <v>23</v>
      </c>
      <c r="S76" s="18" t="n">
        <v>84</v>
      </c>
    </row>
    <row r="77" customFormat="false" ht="12.75" hidden="false" customHeight="false" outlineLevel="0" collapsed="false">
      <c r="A77" s="35" t="n">
        <v>34151</v>
      </c>
      <c r="B77" s="36" t="n">
        <v>17.1</v>
      </c>
      <c r="C77" s="37" t="n">
        <v>16.754035</v>
      </c>
      <c r="D77" s="38"/>
      <c r="E77" s="38" t="n">
        <f aca="false">C77*$S$86</f>
        <v>17.0100604204689</v>
      </c>
      <c r="F77" s="38"/>
      <c r="G77" s="44" t="n">
        <f aca="false">$S$86*0.15*C77</f>
        <v>2.55150906307034</v>
      </c>
      <c r="H77" s="44" t="n">
        <f aca="false">B77*0.15</f>
        <v>2.565</v>
      </c>
      <c r="I77" s="44"/>
      <c r="J77" s="44" t="n">
        <f aca="false">AVERAGE(B66:B77)</f>
        <v>18.84</v>
      </c>
      <c r="K77" s="44" t="n">
        <f aca="false">AVERAGE(C66:C77)</f>
        <v>18.7151095833333</v>
      </c>
      <c r="L77" s="44" t="n">
        <f aca="false">AVERAGE(E66:E77)</f>
        <v>19.0011030052281</v>
      </c>
      <c r="M77" s="44"/>
      <c r="N77" s="44" t="n">
        <f aca="false">AVERAGE(G66:G77)</f>
        <v>2.85016545078422</v>
      </c>
      <c r="O77" s="44" t="n">
        <f aca="false">AVERAGE(H66:H77)</f>
        <v>2.826</v>
      </c>
    </row>
    <row r="78" customFormat="false" ht="13.5" hidden="false" customHeight="false" outlineLevel="0" collapsed="false">
      <c r="A78" s="35" t="n">
        <v>34182</v>
      </c>
      <c r="B78" s="36" t="n">
        <v>16.82</v>
      </c>
      <c r="C78" s="37" t="n">
        <v>16.852415</v>
      </c>
      <c r="D78" s="38"/>
      <c r="E78" s="38" t="n">
        <f aca="false">C78*$S$86</f>
        <v>17.1099438064214</v>
      </c>
      <c r="F78" s="38"/>
      <c r="G78" s="44" t="n">
        <f aca="false">$S$86*0.15*C78</f>
        <v>2.56649157096321</v>
      </c>
      <c r="H78" s="44" t="n">
        <f aca="false">B78*0.15</f>
        <v>2.523</v>
      </c>
      <c r="I78" s="44"/>
      <c r="J78" s="44" t="n">
        <f aca="false">AVERAGE(B67:B78)</f>
        <v>18.5466666666667</v>
      </c>
      <c r="K78" s="44" t="n">
        <f aca="false">AVERAGE(C67:C78)</f>
        <v>18.4673</v>
      </c>
      <c r="L78" s="44" t="n">
        <f aca="false">AVERAGE(E67:E78)</f>
        <v>18.7495065399425</v>
      </c>
      <c r="M78" s="44"/>
      <c r="N78" s="44" t="n">
        <f aca="false">AVERAGE(G67:G78)</f>
        <v>2.81242598099138</v>
      </c>
      <c r="O78" s="44" t="n">
        <f aca="false">AVERAGE(H67:H78)</f>
        <v>2.782</v>
      </c>
      <c r="R78" s="10" t="s">
        <v>26</v>
      </c>
    </row>
    <row r="79" customFormat="false" ht="12.75" hidden="false" customHeight="false" outlineLevel="0" collapsed="false">
      <c r="A79" s="35" t="n">
        <v>34213</v>
      </c>
      <c r="B79" s="36" t="n">
        <v>16.56</v>
      </c>
      <c r="C79" s="37" t="n">
        <v>16.10017</v>
      </c>
      <c r="D79" s="38"/>
      <c r="E79" s="38" t="n">
        <f aca="false">C79*$S$86</f>
        <v>16.3462034357587</v>
      </c>
      <c r="F79" s="38"/>
      <c r="G79" s="44" t="n">
        <f aca="false">$S$86*0.15*C79</f>
        <v>2.4519305153638</v>
      </c>
      <c r="H79" s="44" t="n">
        <f aca="false">B79*0.15</f>
        <v>2.484</v>
      </c>
      <c r="I79" s="44"/>
      <c r="J79" s="44" t="n">
        <f aca="false">AVERAGE(B68:B79)</f>
        <v>18.24</v>
      </c>
      <c r="K79" s="44" t="n">
        <f aca="false">AVERAGE(C68:C79)</f>
        <v>18.1194254166667</v>
      </c>
      <c r="L79" s="44" t="n">
        <f aca="false">AVERAGE(E68:E79)</f>
        <v>18.3963159395143</v>
      </c>
      <c r="M79" s="44"/>
      <c r="N79" s="44" t="n">
        <f aca="false">AVERAGE(G68:G79)</f>
        <v>2.75944739092714</v>
      </c>
      <c r="O79" s="44" t="n">
        <f aca="false">AVERAGE(H68:H79)</f>
        <v>2.736</v>
      </c>
      <c r="R79" s="16"/>
      <c r="S79" s="16" t="s">
        <v>28</v>
      </c>
      <c r="T79" s="16" t="s">
        <v>29</v>
      </c>
      <c r="U79" s="16" t="s">
        <v>30</v>
      </c>
      <c r="V79" s="16" t="s">
        <v>31</v>
      </c>
      <c r="W79" s="16" t="s">
        <v>32</v>
      </c>
    </row>
    <row r="80" customFormat="false" ht="12.75" hidden="false" customHeight="false" outlineLevel="0" collapsed="false">
      <c r="A80" s="35" t="n">
        <v>34243</v>
      </c>
      <c r="B80" s="36" t="n">
        <v>16.75</v>
      </c>
      <c r="C80" s="37" t="n">
        <v>16.62839</v>
      </c>
      <c r="D80" s="38"/>
      <c r="E80" s="38" t="n">
        <f aca="false">C80*$S$86</f>
        <v>16.882495386641</v>
      </c>
      <c r="F80" s="38"/>
      <c r="G80" s="44" t="n">
        <f aca="false">$S$86*0.15*C80</f>
        <v>2.53237430799615</v>
      </c>
      <c r="H80" s="44" t="n">
        <f aca="false">B80*0.15</f>
        <v>2.5125</v>
      </c>
      <c r="I80" s="44"/>
      <c r="J80" s="44" t="n">
        <f aca="false">AVERAGE(B69:B80)</f>
        <v>17.945</v>
      </c>
      <c r="K80" s="44" t="n">
        <f aca="false">AVERAGE(C69:C80)</f>
        <v>17.8119525</v>
      </c>
      <c r="L80" s="44" t="n">
        <f aca="false">AVERAGE(E69:E80)</f>
        <v>18.0841444005293</v>
      </c>
      <c r="M80" s="44"/>
      <c r="N80" s="44" t="n">
        <f aca="false">AVERAGE(G69:G80)</f>
        <v>2.7126216600794</v>
      </c>
      <c r="O80" s="44" t="n">
        <f aca="false">AVERAGE(H69:H80)</f>
        <v>2.69175</v>
      </c>
      <c r="R80" s="17" t="s">
        <v>33</v>
      </c>
      <c r="S80" s="17" t="n">
        <v>1</v>
      </c>
      <c r="T80" s="17" t="n">
        <v>351.211258791179</v>
      </c>
      <c r="U80" s="17" t="n">
        <v>351.211258791179</v>
      </c>
      <c r="V80" s="17" t="n">
        <v>610.702905209804</v>
      </c>
      <c r="W80" s="17" t="n">
        <v>9.42576605382608E-040</v>
      </c>
    </row>
    <row r="81" customFormat="false" ht="12.75" hidden="false" customHeight="false" outlineLevel="0" collapsed="false">
      <c r="A81" s="35" t="n">
        <v>34274</v>
      </c>
      <c r="B81" s="36" t="n">
        <v>16.22</v>
      </c>
      <c r="C81" s="37" t="n">
        <v>15.282335</v>
      </c>
      <c r="D81" s="38"/>
      <c r="E81" s="38" t="n">
        <f aca="false">C81*$S$86</f>
        <v>15.5158707568563</v>
      </c>
      <c r="F81" s="38"/>
      <c r="G81" s="44" t="n">
        <f aca="false">$S$86*0.15*C81</f>
        <v>2.32738061352845</v>
      </c>
      <c r="H81" s="44" t="n">
        <f aca="false">B81*0.15</f>
        <v>2.433</v>
      </c>
      <c r="I81" s="44"/>
      <c r="J81" s="44" t="n">
        <f aca="false">AVERAGE(B70:B81)</f>
        <v>17.6716666666667</v>
      </c>
      <c r="K81" s="44" t="n">
        <f aca="false">AVERAGE(C70:C81)</f>
        <v>17.4874529166667</v>
      </c>
      <c r="L81" s="44" t="n">
        <f aca="false">AVERAGE(E70:E81)</f>
        <v>17.7546860032587</v>
      </c>
      <c r="M81" s="44"/>
      <c r="N81" s="44" t="n">
        <f aca="false">AVERAGE(G70:G81)</f>
        <v>2.6632029004888</v>
      </c>
      <c r="O81" s="44" t="n">
        <f aca="false">AVERAGE(H70:H81)</f>
        <v>2.65075</v>
      </c>
      <c r="R81" s="17" t="s">
        <v>34</v>
      </c>
      <c r="S81" s="17" t="n">
        <v>83</v>
      </c>
      <c r="T81" s="17" t="n">
        <v>47.7327588111823</v>
      </c>
      <c r="U81" s="17" t="n">
        <v>0.575093479652799</v>
      </c>
      <c r="V81" s="17"/>
      <c r="W81" s="17"/>
    </row>
    <row r="82" customFormat="false" ht="13.5" hidden="false" customHeight="false" outlineLevel="0" collapsed="false">
      <c r="A82" s="35" t="n">
        <v>34304</v>
      </c>
      <c r="B82" s="36" t="n">
        <v>14.57</v>
      </c>
      <c r="C82" s="37" t="n">
        <v>13.60629</v>
      </c>
      <c r="D82" s="38"/>
      <c r="E82" s="38" t="n">
        <f aca="false">C82*$S$86</f>
        <v>13.8142134117794</v>
      </c>
      <c r="F82" s="38"/>
      <c r="G82" s="44" t="n">
        <f aca="false">$S$86*0.15*C82</f>
        <v>2.07213201176692</v>
      </c>
      <c r="H82" s="44" t="n">
        <f aca="false">B82*0.15</f>
        <v>2.1855</v>
      </c>
      <c r="I82" s="44"/>
      <c r="J82" s="44" t="n">
        <f aca="false">AVERAGE(B71:B82)</f>
        <v>17.335</v>
      </c>
      <c r="K82" s="44" t="n">
        <f aca="false">AVERAGE(C71:C82)</f>
        <v>17.09796375</v>
      </c>
      <c r="L82" s="44" t="n">
        <f aca="false">AVERAGE(E71:E82)</f>
        <v>17.3592448896333</v>
      </c>
      <c r="M82" s="44"/>
      <c r="N82" s="44" t="n">
        <f aca="false">AVERAGE(G71:G82)</f>
        <v>2.603886733445</v>
      </c>
      <c r="O82" s="44" t="n">
        <f aca="false">AVERAGE(H71:H82)</f>
        <v>2.60025</v>
      </c>
      <c r="R82" s="18" t="s">
        <v>36</v>
      </c>
      <c r="S82" s="18" t="n">
        <v>84</v>
      </c>
      <c r="T82" s="18" t="n">
        <v>398.944017602362</v>
      </c>
      <c r="U82" s="18"/>
      <c r="V82" s="18"/>
      <c r="W82" s="18"/>
    </row>
    <row r="83" customFormat="false" ht="13.5" hidden="false" customHeight="false" outlineLevel="0" collapsed="false">
      <c r="A83" s="35" t="n">
        <v>34335</v>
      </c>
      <c r="B83" s="36" t="n">
        <v>14.83</v>
      </c>
      <c r="C83" s="37" t="n">
        <v>14.24823</v>
      </c>
      <c r="D83" s="38"/>
      <c r="E83" s="38" t="n">
        <f aca="false">C83*$S$86</f>
        <v>14.465963165574</v>
      </c>
      <c r="F83" s="38"/>
      <c r="G83" s="44" t="n">
        <f aca="false">$S$86*0.15*C83</f>
        <v>2.1698944748361</v>
      </c>
      <c r="H83" s="44" t="n">
        <f aca="false">B83*0.15</f>
        <v>2.2245</v>
      </c>
      <c r="I83" s="44"/>
      <c r="J83" s="44" t="n">
        <f aca="false">AVERAGE(B72:B83)</f>
        <v>17.0908333333333</v>
      </c>
      <c r="K83" s="44" t="n">
        <f aca="false">AVERAGE(C72:C83)</f>
        <v>16.8204370833333</v>
      </c>
      <c r="L83" s="44" t="n">
        <f aca="false">AVERAGE(E72:E83)</f>
        <v>17.0774772218272</v>
      </c>
      <c r="M83" s="44"/>
      <c r="N83" s="44" t="n">
        <f aca="false">AVERAGE(G72:G83)</f>
        <v>2.56162158327408</v>
      </c>
      <c r="O83" s="44" t="n">
        <f aca="false">AVERAGE(H72:H83)</f>
        <v>2.563625</v>
      </c>
    </row>
    <row r="84" customFormat="false" ht="12.75" hidden="false" customHeight="false" outlineLevel="0" collapsed="false">
      <c r="A84" s="35" t="n">
        <v>34366</v>
      </c>
      <c r="B84" s="36" t="n">
        <v>14.89</v>
      </c>
      <c r="C84" s="37" t="n">
        <v>13.748575</v>
      </c>
      <c r="D84" s="38"/>
      <c r="E84" s="38" t="n">
        <f aca="false">C84*$S$86</f>
        <v>13.9586727284113</v>
      </c>
      <c r="F84" s="38"/>
      <c r="G84" s="44" t="n">
        <f aca="false">$S$86*0.15*C84</f>
        <v>2.0938009092617</v>
      </c>
      <c r="H84" s="44" t="n">
        <f aca="false">B84*0.15</f>
        <v>2.2335</v>
      </c>
      <c r="I84" s="44"/>
      <c r="J84" s="44" t="n">
        <f aca="false">AVERAGE(B73:B84)</f>
        <v>16.83</v>
      </c>
      <c r="K84" s="44" t="n">
        <f aca="false">AVERAGE(C73:C84)</f>
        <v>16.42494625</v>
      </c>
      <c r="L84" s="44" t="n">
        <f aca="false">AVERAGE(E73:E84)</f>
        <v>16.6759427275552</v>
      </c>
      <c r="M84" s="44"/>
      <c r="N84" s="44" t="n">
        <f aca="false">AVERAGE(G73:G84)</f>
        <v>2.50139140913327</v>
      </c>
      <c r="O84" s="44" t="n">
        <f aca="false">AVERAGE(H73:H84)</f>
        <v>2.5245</v>
      </c>
      <c r="R84" s="16"/>
      <c r="S84" s="16" t="s">
        <v>24</v>
      </c>
      <c r="T84" s="16" t="s">
        <v>21</v>
      </c>
      <c r="U84" s="16" t="s">
        <v>38</v>
      </c>
      <c r="V84" s="16" t="s">
        <v>39</v>
      </c>
      <c r="W84" s="16" t="s">
        <v>40</v>
      </c>
      <c r="X84" s="16" t="s">
        <v>41</v>
      </c>
      <c r="Y84" s="16" t="s">
        <v>42</v>
      </c>
      <c r="Z84" s="16" t="s">
        <v>43</v>
      </c>
    </row>
    <row r="85" customFormat="false" ht="12.75" hidden="false" customHeight="false" outlineLevel="0" collapsed="false">
      <c r="A85" s="35" t="n">
        <v>34394</v>
      </c>
      <c r="B85" s="36" t="n">
        <v>14.57</v>
      </c>
      <c r="C85" s="37" t="n">
        <v>13.77919</v>
      </c>
      <c r="D85" s="38"/>
      <c r="E85" s="38" t="n">
        <f aca="false">C85*$S$86</f>
        <v>13.9897555690388</v>
      </c>
      <c r="F85" s="38"/>
      <c r="G85" s="44" t="n">
        <f aca="false">$S$86*0.15*C85</f>
        <v>2.09846333535582</v>
      </c>
      <c r="H85" s="44" t="n">
        <f aca="false">B85*0.15</f>
        <v>2.1855</v>
      </c>
      <c r="I85" s="44"/>
      <c r="J85" s="44" t="n">
        <f aca="false">AVERAGE(B74:B85)</f>
        <v>16.5041666666667</v>
      </c>
      <c r="K85" s="44" t="n">
        <f aca="false">AVERAGE(C74:C85)</f>
        <v>16.00401875</v>
      </c>
      <c r="L85" s="44" t="n">
        <f aca="false">AVERAGE(E74:E85)</f>
        <v>16.2485828582677</v>
      </c>
      <c r="M85" s="44"/>
      <c r="N85" s="44" t="n">
        <f aca="false">AVERAGE(G74:G85)</f>
        <v>2.43728742874016</v>
      </c>
      <c r="O85" s="44" t="n">
        <f aca="false">AVERAGE(H74:H85)</f>
        <v>2.475625</v>
      </c>
      <c r="R85" s="17" t="s">
        <v>45</v>
      </c>
      <c r="S85" s="17" t="n">
        <v>0</v>
      </c>
      <c r="T85" s="17" t="e">
        <f aca="false">NA()</f>
        <v>#N/A</v>
      </c>
      <c r="U85" s="17" t="e">
        <f aca="false">NA()</f>
        <v>#N/A</v>
      </c>
      <c r="V85" s="17" t="e">
        <f aca="false">NA()</f>
        <v>#N/A</v>
      </c>
      <c r="W85" s="17" t="e">
        <f aca="false">NA()</f>
        <v>#N/A</v>
      </c>
      <c r="X85" s="17" t="e">
        <f aca="false">NA()</f>
        <v>#N/A</v>
      </c>
      <c r="Y85" s="17" t="e">
        <f aca="false">NA()</f>
        <v>#N/A</v>
      </c>
      <c r="Z85" s="17" t="e">
        <f aca="false">NA()</f>
        <v>#N/A</v>
      </c>
    </row>
    <row r="86" customFormat="false" ht="13.5" hidden="false" customHeight="false" outlineLevel="0" collapsed="false">
      <c r="A86" s="35" t="n">
        <v>34425</v>
      </c>
      <c r="B86" s="36" t="n">
        <v>15.39</v>
      </c>
      <c r="C86" s="37" t="n">
        <v>15.125665</v>
      </c>
      <c r="D86" s="38"/>
      <c r="E86" s="38" t="n">
        <f aca="false">C86*$S$86</f>
        <v>15.3568066170193</v>
      </c>
      <c r="F86" s="38"/>
      <c r="G86" s="44" t="n">
        <f aca="false">$S$86*0.15*C86</f>
        <v>2.30352099255289</v>
      </c>
      <c r="H86" s="44" t="n">
        <f aca="false">B86*0.15</f>
        <v>2.3085</v>
      </c>
      <c r="I86" s="44"/>
      <c r="J86" s="44" t="n">
        <f aca="false">AVERAGE(B75:B86)</f>
        <v>16.2125</v>
      </c>
      <c r="K86" s="44" t="n">
        <f aca="false">AVERAGE(C75:C86)</f>
        <v>15.6989908333333</v>
      </c>
      <c r="L86" s="44" t="n">
        <f aca="false">AVERAGE(E75:E86)</f>
        <v>15.938893682351</v>
      </c>
      <c r="M86" s="44"/>
      <c r="N86" s="44" t="n">
        <f aca="false">AVERAGE(G75:G86)</f>
        <v>2.39083405235265</v>
      </c>
      <c r="O86" s="44" t="n">
        <f aca="false">AVERAGE(H75:H86)</f>
        <v>2.431875</v>
      </c>
      <c r="R86" s="23" t="s">
        <v>5</v>
      </c>
      <c r="S86" s="23" t="n">
        <v>1.01528141850419</v>
      </c>
      <c r="T86" s="18" t="n">
        <v>0.00449666504792167</v>
      </c>
      <c r="U86" s="18" t="n">
        <v>225.785422681961</v>
      </c>
      <c r="V86" s="18" t="n">
        <v>1.57434157577636E-117</v>
      </c>
      <c r="W86" s="18" t="n">
        <v>1.00633773014756</v>
      </c>
      <c r="X86" s="18" t="n">
        <v>1.02422510686083</v>
      </c>
      <c r="Y86" s="18" t="n">
        <v>1.00633773014756</v>
      </c>
      <c r="Z86" s="18" t="n">
        <v>1.02422510686083</v>
      </c>
    </row>
    <row r="87" customFormat="false" ht="12.75" hidden="false" customHeight="false" outlineLevel="0" collapsed="false">
      <c r="A87" s="35" t="n">
        <v>34455</v>
      </c>
      <c r="B87" s="36" t="n">
        <v>16.32</v>
      </c>
      <c r="C87" s="37" t="n">
        <v>16.423705</v>
      </c>
      <c r="D87" s="38"/>
      <c r="E87" s="38" t="n">
        <f aca="false">C87*$S$86</f>
        <v>16.6746825094944</v>
      </c>
      <c r="F87" s="38"/>
      <c r="G87" s="44" t="n">
        <f aca="false">$S$86*0.15*C87</f>
        <v>2.50120237642417</v>
      </c>
      <c r="H87" s="44" t="n">
        <f aca="false">B87*0.15</f>
        <v>2.448</v>
      </c>
      <c r="I87" s="44"/>
      <c r="J87" s="44" t="n">
        <f aca="false">AVERAGE(B76:B87)</f>
        <v>16.015</v>
      </c>
      <c r="K87" s="44" t="n">
        <f aca="false">AVERAGE(C76:C87)</f>
        <v>15.5157779166667</v>
      </c>
      <c r="L87" s="44" t="n">
        <f aca="false">AVERAGE(E76:E87)</f>
        <v>15.7528810124294</v>
      </c>
      <c r="M87" s="44"/>
      <c r="N87" s="44" t="n">
        <f aca="false">AVERAGE(G76:G87)</f>
        <v>2.36293215186441</v>
      </c>
      <c r="O87" s="44" t="n">
        <f aca="false">AVERAGE(H76:H87)</f>
        <v>2.40225</v>
      </c>
    </row>
    <row r="88" customFormat="false" ht="12.75" hidden="false" customHeight="false" outlineLevel="0" collapsed="false">
      <c r="A88" s="35" t="n">
        <v>34486</v>
      </c>
      <c r="B88" s="36" t="n">
        <v>17.15</v>
      </c>
      <c r="C88" s="37" t="n">
        <v>17.082</v>
      </c>
      <c r="D88" s="38"/>
      <c r="E88" s="38" t="n">
        <f aca="false">C88*$S$86</f>
        <v>17.3430371908887</v>
      </c>
      <c r="F88" s="38"/>
      <c r="G88" s="44" t="n">
        <f aca="false">$S$86*0.15*C88</f>
        <v>2.6014555786333</v>
      </c>
      <c r="H88" s="44" t="n">
        <f aca="false">B88*0.15</f>
        <v>2.5725</v>
      </c>
      <c r="I88" s="44"/>
      <c r="J88" s="44" t="n">
        <f aca="false">AVERAGE(B77:B88)</f>
        <v>15.9308333333333</v>
      </c>
      <c r="K88" s="44" t="n">
        <f aca="false">AVERAGE(C77:C88)</f>
        <v>15.46925</v>
      </c>
      <c r="L88" s="44" t="n">
        <f aca="false">AVERAGE(E77:E88)</f>
        <v>15.705642083196</v>
      </c>
      <c r="M88" s="44"/>
      <c r="N88" s="44" t="n">
        <f aca="false">AVERAGE(G77:G88)</f>
        <v>2.3558463124794</v>
      </c>
      <c r="O88" s="44" t="n">
        <f aca="false">AVERAGE(H77:H88)</f>
        <v>2.389625</v>
      </c>
    </row>
    <row r="89" customFormat="false" ht="12.75" hidden="false" customHeight="false" outlineLevel="0" collapsed="false">
      <c r="A89" s="35" t="n">
        <v>34516</v>
      </c>
      <c r="B89" s="36" t="n">
        <v>18.27</v>
      </c>
      <c r="C89" s="37" t="n">
        <v>18.16113</v>
      </c>
      <c r="D89" s="38"/>
      <c r="E89" s="38" t="n">
        <f aca="false">C89*$S$86</f>
        <v>18.4386578280391</v>
      </c>
      <c r="F89" s="38"/>
      <c r="G89" s="44" t="n">
        <f aca="false">$S$86*0.15*C89</f>
        <v>2.76579867420586</v>
      </c>
      <c r="H89" s="44" t="n">
        <f aca="false">B89*0.15</f>
        <v>2.7405</v>
      </c>
      <c r="I89" s="44"/>
      <c r="J89" s="44" t="n">
        <f aca="false">AVERAGE(B78:B89)</f>
        <v>16.0283333333333</v>
      </c>
      <c r="K89" s="44" t="n">
        <f aca="false">AVERAGE(C78:C89)</f>
        <v>15.5865079166667</v>
      </c>
      <c r="L89" s="44" t="n">
        <f aca="false">AVERAGE(E78:E89)</f>
        <v>15.8246918671602</v>
      </c>
      <c r="M89" s="44"/>
      <c r="N89" s="44" t="n">
        <f aca="false">AVERAGE(G78:G89)</f>
        <v>2.37370378007403</v>
      </c>
      <c r="O89" s="44" t="n">
        <f aca="false">AVERAGE(H78:H89)</f>
        <v>2.40425</v>
      </c>
    </row>
    <row r="90" customFormat="false" ht="12.75" hidden="false" customHeight="false" outlineLevel="0" collapsed="false">
      <c r="A90" s="35" t="n">
        <v>34547</v>
      </c>
      <c r="B90" s="36" t="n">
        <v>18.29</v>
      </c>
      <c r="C90" s="37" t="n">
        <v>16.882095</v>
      </c>
      <c r="D90" s="38"/>
      <c r="E90" s="38" t="n">
        <f aca="false">C90*$S$86</f>
        <v>17.1400773589226</v>
      </c>
      <c r="F90" s="38"/>
      <c r="G90" s="44" t="n">
        <f aca="false">$S$86*0.15*C90</f>
        <v>2.57101160383839</v>
      </c>
      <c r="H90" s="44" t="n">
        <f aca="false">B90*0.15</f>
        <v>2.7435</v>
      </c>
      <c r="I90" s="44"/>
      <c r="J90" s="44" t="n">
        <f aca="false">AVERAGE(B79:B90)</f>
        <v>16.1508333333333</v>
      </c>
      <c r="K90" s="44" t="n">
        <f aca="false">AVERAGE(C79:C90)</f>
        <v>15.58898125</v>
      </c>
      <c r="L90" s="44" t="n">
        <f aca="false">AVERAGE(E79:E90)</f>
        <v>15.8272029965353</v>
      </c>
      <c r="M90" s="44"/>
      <c r="N90" s="44" t="n">
        <f aca="false">AVERAGE(G79:G90)</f>
        <v>2.37408044948029</v>
      </c>
      <c r="O90" s="44" t="n">
        <f aca="false">AVERAGE(H79:H90)</f>
        <v>2.422625</v>
      </c>
      <c r="S90" s="10" t="n">
        <v>0.153462087176175</v>
      </c>
    </row>
    <row r="91" customFormat="false" ht="12.75" hidden="false" customHeight="false" outlineLevel="0" collapsed="false">
      <c r="A91" s="35" t="n">
        <v>34578</v>
      </c>
      <c r="B91" s="36" t="n">
        <v>17.63</v>
      </c>
      <c r="C91" s="37" t="n">
        <v>16.0665</v>
      </c>
      <c r="D91" s="38"/>
      <c r="E91" s="38" t="n">
        <f aca="false">C91*$S$86</f>
        <v>16.3120189103976</v>
      </c>
      <c r="F91" s="38"/>
      <c r="G91" s="44" t="n">
        <f aca="false">$S$86*0.15*C91</f>
        <v>2.44680283655965</v>
      </c>
      <c r="H91" s="44" t="n">
        <f aca="false">B91*0.15</f>
        <v>2.6445</v>
      </c>
      <c r="I91" s="44"/>
      <c r="J91" s="44" t="n">
        <f aca="false">AVERAGE(B80:B91)</f>
        <v>16.24</v>
      </c>
      <c r="K91" s="44" t="n">
        <f aca="false">AVERAGE(C80:C91)</f>
        <v>15.5861754166667</v>
      </c>
      <c r="L91" s="44" t="n">
        <f aca="false">AVERAGE(E80:E91)</f>
        <v>15.8243542860885</v>
      </c>
      <c r="M91" s="44"/>
      <c r="N91" s="44" t="n">
        <f aca="false">AVERAGE(G80:G91)</f>
        <v>2.37365314291328</v>
      </c>
      <c r="O91" s="44" t="n">
        <f aca="false">AVERAGE(H80:H91)</f>
        <v>2.436</v>
      </c>
    </row>
    <row r="92" customFormat="false" ht="12.75" hidden="false" customHeight="false" outlineLevel="0" collapsed="false">
      <c r="A92" s="35" t="n">
        <v>34608</v>
      </c>
      <c r="B92" s="36" t="n">
        <v>17.35</v>
      </c>
      <c r="C92" s="37" t="n">
        <v>16.62484</v>
      </c>
      <c r="D92" s="38"/>
      <c r="E92" s="38" t="n">
        <f aca="false">C92*$S$86</f>
        <v>16.8788911376053</v>
      </c>
      <c r="F92" s="38"/>
      <c r="G92" s="44" t="n">
        <f aca="false">$S$86*0.15*C92</f>
        <v>2.53183367064079</v>
      </c>
      <c r="H92" s="44" t="n">
        <f aca="false">B92*0.15</f>
        <v>2.6025</v>
      </c>
      <c r="I92" s="44"/>
      <c r="J92" s="44" t="n">
        <f aca="false">AVERAGE(B81:B92)</f>
        <v>16.29</v>
      </c>
      <c r="K92" s="44" t="n">
        <f aca="false">AVERAGE(C81:C92)</f>
        <v>15.5858795833333</v>
      </c>
      <c r="L92" s="44" t="n">
        <f aca="false">AVERAGE(E81:E92)</f>
        <v>15.8240539320022</v>
      </c>
      <c r="M92" s="44"/>
      <c r="N92" s="44" t="n">
        <f aca="false">AVERAGE(G81:G92)</f>
        <v>2.37360808980034</v>
      </c>
      <c r="O92" s="44" t="n">
        <f aca="false">AVERAGE(H81:H92)</f>
        <v>2.4435</v>
      </c>
    </row>
    <row r="93" customFormat="false" ht="12.75" hidden="false" customHeight="false" outlineLevel="0" collapsed="false">
      <c r="A93" s="35" t="n">
        <v>34639</v>
      </c>
      <c r="B93" s="36" t="n">
        <v>17.83</v>
      </c>
      <c r="C93" s="37" t="n">
        <v>17.4875</v>
      </c>
      <c r="D93" s="38"/>
      <c r="E93" s="38" t="n">
        <f aca="false">C93*$S$86</f>
        <v>17.7547338060921</v>
      </c>
      <c r="F93" s="38"/>
      <c r="G93" s="44" t="n">
        <f aca="false">$S$86*0.15*C93</f>
        <v>2.66321007091382</v>
      </c>
      <c r="H93" s="44" t="n">
        <f aca="false">B93*0.15</f>
        <v>2.6745</v>
      </c>
      <c r="I93" s="44"/>
      <c r="J93" s="44" t="n">
        <f aca="false">AVERAGE(B82:B93)</f>
        <v>16.4241666666667</v>
      </c>
      <c r="K93" s="44" t="n">
        <f aca="false">AVERAGE(C82:C93)</f>
        <v>15.7696433333333</v>
      </c>
      <c r="L93" s="44" t="n">
        <f aca="false">AVERAGE(E82:E93)</f>
        <v>16.0106258527719</v>
      </c>
      <c r="M93" s="44"/>
      <c r="N93" s="44" t="n">
        <f aca="false">AVERAGE(G82:G93)</f>
        <v>2.40159387791578</v>
      </c>
      <c r="O93" s="44" t="n">
        <f aca="false">AVERAGE(H82:H93)</f>
        <v>2.463625</v>
      </c>
    </row>
    <row r="94" customFormat="false" ht="12.75" hidden="false" customHeight="false" outlineLevel="0" collapsed="false">
      <c r="A94" s="35" t="n">
        <v>34669</v>
      </c>
      <c r="B94" s="36" t="n">
        <v>17.65</v>
      </c>
      <c r="C94" s="37" t="n">
        <v>16.024355</v>
      </c>
      <c r="D94" s="38"/>
      <c r="E94" s="38" t="n">
        <f aca="false">C94*$S$86</f>
        <v>16.2692298750148</v>
      </c>
      <c r="F94" s="38"/>
      <c r="G94" s="44" t="n">
        <f aca="false">$S$86*0.15*C94</f>
        <v>2.44038448125222</v>
      </c>
      <c r="H94" s="44" t="n">
        <f aca="false">B94*0.15</f>
        <v>2.6475</v>
      </c>
      <c r="I94" s="44"/>
      <c r="J94" s="44" t="n">
        <f aca="false">AVERAGE(B83:B94)</f>
        <v>16.6808333333333</v>
      </c>
      <c r="K94" s="44" t="n">
        <f aca="false">AVERAGE(C83:C94)</f>
        <v>15.97114875</v>
      </c>
      <c r="L94" s="44" t="n">
        <f aca="false">AVERAGE(E83:E94)</f>
        <v>16.2152105580415</v>
      </c>
      <c r="M94" s="44"/>
      <c r="N94" s="44" t="n">
        <f aca="false">AVERAGE(G83:G94)</f>
        <v>2.43228158370622</v>
      </c>
      <c r="O94" s="44" t="n">
        <f aca="false">AVERAGE(H83:H94)</f>
        <v>2.502125</v>
      </c>
    </row>
    <row r="95" customFormat="false" ht="12.75" hidden="false" customHeight="false" outlineLevel="0" collapsed="false">
      <c r="A95" s="35" t="n">
        <v>34700</v>
      </c>
      <c r="B95" s="36" t="n">
        <v>17.99</v>
      </c>
      <c r="C95" s="37" t="n">
        <v>16.67143</v>
      </c>
      <c r="D95" s="38"/>
      <c r="E95" s="38" t="n">
        <f aca="false">C95*$S$86</f>
        <v>16.9261930988934</v>
      </c>
      <c r="F95" s="38"/>
      <c r="G95" s="44" t="n">
        <f aca="false">$S$86*0.15*C95</f>
        <v>2.53892896483401</v>
      </c>
      <c r="H95" s="44" t="n">
        <f aca="false">B95*0.15</f>
        <v>2.6985</v>
      </c>
      <c r="I95" s="44"/>
      <c r="J95" s="44" t="n">
        <f aca="false">AVERAGE(B84:B95)</f>
        <v>16.9441666666667</v>
      </c>
      <c r="K95" s="44" t="n">
        <f aca="false">AVERAGE(C84:C95)</f>
        <v>16.1730820833333</v>
      </c>
      <c r="L95" s="44" t="n">
        <f aca="false">AVERAGE(E84:E95)</f>
        <v>16.4202297191514</v>
      </c>
      <c r="M95" s="44"/>
      <c r="N95" s="44" t="n">
        <f aca="false">AVERAGE(G84:G95)</f>
        <v>2.46303445787272</v>
      </c>
      <c r="O95" s="44" t="n">
        <f aca="false">AVERAGE(H84:H95)</f>
        <v>2.541625</v>
      </c>
    </row>
    <row r="96" customFormat="false" ht="12.75" hidden="false" customHeight="false" outlineLevel="0" collapsed="false">
      <c r="A96" s="35" t="n">
        <v>34731</v>
      </c>
      <c r="B96" s="36" t="n">
        <v>18.56</v>
      </c>
      <c r="C96" s="37" t="n">
        <v>17.315</v>
      </c>
      <c r="D96" s="38"/>
      <c r="E96" s="38" t="n">
        <f aca="false">C96*$S$86</f>
        <v>17.5795977614001</v>
      </c>
      <c r="F96" s="38"/>
      <c r="G96" s="44" t="n">
        <f aca="false">$S$86*0.15*C96</f>
        <v>2.63693966421002</v>
      </c>
      <c r="H96" s="44" t="n">
        <f aca="false">B96*0.15</f>
        <v>2.784</v>
      </c>
      <c r="I96" s="44"/>
      <c r="J96" s="44" t="n">
        <f aca="false">AVERAGE(B85:B96)</f>
        <v>17.25</v>
      </c>
      <c r="K96" s="44" t="n">
        <f aca="false">AVERAGE(C85:C96)</f>
        <v>16.4702841666667</v>
      </c>
      <c r="L96" s="44" t="n">
        <f aca="false">AVERAGE(E85:E96)</f>
        <v>16.7219734719005</v>
      </c>
      <c r="M96" s="44"/>
      <c r="N96" s="44" t="n">
        <f aca="false">AVERAGE(G85:G96)</f>
        <v>2.50829602078508</v>
      </c>
      <c r="O96" s="44" t="n">
        <f aca="false">AVERAGE(H85:H96)</f>
        <v>2.5875</v>
      </c>
    </row>
    <row r="97" customFormat="false" ht="12.75" hidden="false" customHeight="false" outlineLevel="0" collapsed="false">
      <c r="A97" s="35" t="n">
        <v>34759</v>
      </c>
      <c r="B97" s="36" t="n">
        <v>18.71</v>
      </c>
      <c r="C97" s="37" t="n">
        <v>17.21348</v>
      </c>
      <c r="D97" s="38"/>
      <c r="E97" s="38" t="n">
        <f aca="false">C97*$S$86</f>
        <v>17.4765263917936</v>
      </c>
      <c r="F97" s="38"/>
      <c r="G97" s="44" t="n">
        <f aca="false">$S$86*0.15*C97</f>
        <v>2.62147895876904</v>
      </c>
      <c r="H97" s="44" t="n">
        <f aca="false">B97*0.15</f>
        <v>2.8065</v>
      </c>
      <c r="I97" s="44"/>
      <c r="J97" s="44" t="n">
        <f aca="false">AVERAGE(B86:B97)</f>
        <v>17.595</v>
      </c>
      <c r="K97" s="44" t="n">
        <f aca="false">AVERAGE(C86:C97)</f>
        <v>16.756475</v>
      </c>
      <c r="L97" s="44" t="n">
        <f aca="false">AVERAGE(E86:E97)</f>
        <v>17.0125377071301</v>
      </c>
      <c r="M97" s="44"/>
      <c r="N97" s="44" t="n">
        <f aca="false">AVERAGE(G86:G97)</f>
        <v>2.55188065606951</v>
      </c>
      <c r="O97" s="44" t="n">
        <f aca="false">AVERAGE(H86:H97)</f>
        <v>2.63925</v>
      </c>
    </row>
    <row r="98" customFormat="false" ht="12.75" hidden="false" customHeight="false" outlineLevel="0" collapsed="false">
      <c r="A98" s="35" t="n">
        <v>34790</v>
      </c>
      <c r="B98" s="36" t="n">
        <v>19.33</v>
      </c>
      <c r="C98" s="37" t="n">
        <v>18.83658</v>
      </c>
      <c r="D98" s="38"/>
      <c r="E98" s="38" t="n">
        <f aca="false">C98*$S$86</f>
        <v>19.1244296621677</v>
      </c>
      <c r="F98" s="38"/>
      <c r="G98" s="44" t="n">
        <f aca="false">$S$86*0.15*C98</f>
        <v>2.86866444932516</v>
      </c>
      <c r="H98" s="44" t="n">
        <f aca="false">B98*0.15</f>
        <v>2.8995</v>
      </c>
      <c r="I98" s="44"/>
      <c r="J98" s="44" t="n">
        <f aca="false">AVERAGE(B87:B98)</f>
        <v>17.9233333333333</v>
      </c>
      <c r="K98" s="44" t="n">
        <f aca="false">AVERAGE(C87:C98)</f>
        <v>17.0657179166667</v>
      </c>
      <c r="L98" s="44" t="n">
        <f aca="false">AVERAGE(E87:E98)</f>
        <v>17.3265062942258</v>
      </c>
      <c r="M98" s="44"/>
      <c r="N98" s="44" t="n">
        <f aca="false">AVERAGE(G87:G98)</f>
        <v>2.59897594413387</v>
      </c>
      <c r="O98" s="44" t="n">
        <f aca="false">AVERAGE(H87:H98)</f>
        <v>2.6885</v>
      </c>
    </row>
    <row r="99" customFormat="false" ht="12.75" hidden="false" customHeight="false" outlineLevel="0" collapsed="false">
      <c r="A99" s="35" t="n">
        <v>34820</v>
      </c>
      <c r="B99" s="36" t="n">
        <v>19.49</v>
      </c>
      <c r="C99" s="37" t="n">
        <v>18.73432</v>
      </c>
      <c r="D99" s="38"/>
      <c r="E99" s="38" t="n">
        <f aca="false">C99*$S$86</f>
        <v>19.0206069843115</v>
      </c>
      <c r="F99" s="38"/>
      <c r="G99" s="44" t="n">
        <f aca="false">$S$86*0.15*C99</f>
        <v>2.85309104764673</v>
      </c>
      <c r="H99" s="44" t="n">
        <f aca="false">B99*0.15</f>
        <v>2.9235</v>
      </c>
      <c r="I99" s="44"/>
      <c r="J99" s="44" t="n">
        <f aca="false">AVERAGE(B88:B99)</f>
        <v>18.1875</v>
      </c>
      <c r="K99" s="44" t="n">
        <f aca="false">AVERAGE(C88:C99)</f>
        <v>17.2582691666667</v>
      </c>
      <c r="L99" s="44" t="n">
        <f aca="false">AVERAGE(E88:E99)</f>
        <v>17.5220000004605</v>
      </c>
      <c r="M99" s="44"/>
      <c r="N99" s="44" t="n">
        <f aca="false">AVERAGE(G88:G99)</f>
        <v>2.62830000006908</v>
      </c>
      <c r="O99" s="44" t="n">
        <f aca="false">AVERAGE(H88:H99)</f>
        <v>2.728125</v>
      </c>
    </row>
    <row r="100" customFormat="false" ht="12.75" hidden="false" customHeight="false" outlineLevel="0" collapsed="false">
      <c r="A100" s="35" t="n">
        <v>34851</v>
      </c>
      <c r="B100" s="36" t="n">
        <v>18.45</v>
      </c>
      <c r="C100" s="37" t="n">
        <v>17.362955</v>
      </c>
      <c r="D100" s="38"/>
      <c r="E100" s="38" t="n">
        <f aca="false">C100*$S$86</f>
        <v>17.6282855818245</v>
      </c>
      <c r="F100" s="38"/>
      <c r="G100" s="44" t="n">
        <f aca="false">$S$86*0.15*C100</f>
        <v>2.64424283727368</v>
      </c>
      <c r="H100" s="44" t="n">
        <f aca="false">B100*0.15</f>
        <v>2.7675</v>
      </c>
      <c r="I100" s="44"/>
      <c r="J100" s="44" t="n">
        <f aca="false">AVERAGE(B89:B100)</f>
        <v>18.2958333333333</v>
      </c>
      <c r="K100" s="44" t="n">
        <f aca="false">AVERAGE(C89:C100)</f>
        <v>17.2816820833333</v>
      </c>
      <c r="L100" s="44" t="n">
        <f aca="false">AVERAGE(E89:E100)</f>
        <v>17.5457706997052</v>
      </c>
      <c r="M100" s="44"/>
      <c r="N100" s="44" t="n">
        <f aca="false">AVERAGE(G89:G100)</f>
        <v>2.63186560495578</v>
      </c>
      <c r="O100" s="44" t="n">
        <f aca="false">AVERAGE(H89:H100)</f>
        <v>2.744375</v>
      </c>
    </row>
    <row r="101" customFormat="false" ht="12.75" hidden="false" customHeight="false" outlineLevel="0" collapsed="false">
      <c r="A101" s="35" t="n">
        <v>34881</v>
      </c>
      <c r="B101" s="36" t="n">
        <v>17.38</v>
      </c>
      <c r="C101" s="37" t="n">
        <v>16.04762</v>
      </c>
      <c r="D101" s="38"/>
      <c r="E101" s="38" t="n">
        <f aca="false">C101*$S$86</f>
        <v>16.2928503972163</v>
      </c>
      <c r="F101" s="38"/>
      <c r="G101" s="44" t="n">
        <f aca="false">$S$86*0.15*C101</f>
        <v>2.44392755958244</v>
      </c>
      <c r="H101" s="44" t="n">
        <f aca="false">B101*0.15</f>
        <v>2.607</v>
      </c>
      <c r="I101" s="44"/>
      <c r="J101" s="44" t="n">
        <f aca="false">AVERAGE(B90:B101)</f>
        <v>18.2216666666667</v>
      </c>
      <c r="K101" s="44" t="n">
        <f aca="false">AVERAGE(C90:C101)</f>
        <v>17.10555625</v>
      </c>
      <c r="L101" s="44" t="n">
        <f aca="false">AVERAGE(E90:E101)</f>
        <v>17.3669534138033</v>
      </c>
      <c r="M101" s="44"/>
      <c r="N101" s="44" t="n">
        <f aca="false">AVERAGE(G90:G101)</f>
        <v>2.60504301207049</v>
      </c>
      <c r="O101" s="44" t="n">
        <f aca="false">AVERAGE(H90:H101)</f>
        <v>2.73325</v>
      </c>
    </row>
    <row r="102" customFormat="false" ht="12.75" hidden="false" customHeight="false" outlineLevel="0" collapsed="false">
      <c r="A102" s="35" t="n">
        <v>34912</v>
      </c>
      <c r="B102" s="36" t="n">
        <v>17.21</v>
      </c>
      <c r="C102" s="37" t="n">
        <v>16.23239</v>
      </c>
      <c r="D102" s="38"/>
      <c r="E102" s="38" t="n">
        <f aca="false">C102*$S$86</f>
        <v>16.4804439449133</v>
      </c>
      <c r="F102" s="38"/>
      <c r="G102" s="44" t="n">
        <f aca="false">$S$86*0.15*C102</f>
        <v>2.472066591737</v>
      </c>
      <c r="H102" s="44" t="n">
        <f aca="false">B102*0.15</f>
        <v>2.5815</v>
      </c>
      <c r="I102" s="44"/>
      <c r="J102" s="44" t="n">
        <f aca="false">AVERAGE(B91:B102)</f>
        <v>18.1316666666667</v>
      </c>
      <c r="K102" s="44" t="n">
        <f aca="false">AVERAGE(C91:C102)</f>
        <v>17.0514141666667</v>
      </c>
      <c r="L102" s="44" t="n">
        <f aca="false">AVERAGE(E91:E102)</f>
        <v>17.3119839626359</v>
      </c>
      <c r="M102" s="44"/>
      <c r="N102" s="44" t="n">
        <f aca="false">AVERAGE(G91:G102)</f>
        <v>2.59679759439538</v>
      </c>
      <c r="O102" s="44" t="n">
        <f aca="false">AVERAGE(H91:H102)</f>
        <v>2.71975</v>
      </c>
    </row>
    <row r="103" customFormat="false" ht="12.75" hidden="false" customHeight="false" outlineLevel="0" collapsed="false">
      <c r="A103" s="35" t="n">
        <v>34943</v>
      </c>
      <c r="B103" s="36" t="n">
        <v>17.41</v>
      </c>
      <c r="C103" s="37" t="n">
        <v>16.68667</v>
      </c>
      <c r="D103" s="38"/>
      <c r="E103" s="38" t="n">
        <f aca="false">C103*$S$86</f>
        <v>16.9416659877114</v>
      </c>
      <c r="F103" s="38"/>
      <c r="G103" s="44" t="n">
        <f aca="false">$S$86*0.15*C103</f>
        <v>2.54124989815671</v>
      </c>
      <c r="H103" s="44" t="n">
        <f aca="false">B103*0.15</f>
        <v>2.6115</v>
      </c>
      <c r="I103" s="44"/>
      <c r="J103" s="44" t="n">
        <f aca="false">AVERAGE(B92:B103)</f>
        <v>18.1133333333333</v>
      </c>
      <c r="K103" s="44" t="n">
        <f aca="false">AVERAGE(C92:C103)</f>
        <v>17.103095</v>
      </c>
      <c r="L103" s="44" t="n">
        <f aca="false">AVERAGE(E92:E103)</f>
        <v>17.364454552412</v>
      </c>
      <c r="M103" s="44"/>
      <c r="N103" s="44" t="n">
        <f aca="false">AVERAGE(G92:G103)</f>
        <v>2.6046681828618</v>
      </c>
      <c r="O103" s="44" t="n">
        <f aca="false">AVERAGE(H92:H103)</f>
        <v>2.717</v>
      </c>
    </row>
    <row r="104" customFormat="false" ht="12.75" hidden="false" customHeight="false" outlineLevel="0" collapsed="false">
      <c r="A104" s="35" t="n">
        <v>34973</v>
      </c>
      <c r="B104" s="36" t="n">
        <v>17.1</v>
      </c>
      <c r="C104" s="37" t="n">
        <v>16.188865</v>
      </c>
      <c r="D104" s="38"/>
      <c r="E104" s="38" t="n">
        <f aca="false">C104*$S$86</f>
        <v>16.4362538211729</v>
      </c>
      <c r="F104" s="38"/>
      <c r="G104" s="44" t="n">
        <f aca="false">$S$86*0.15*C104</f>
        <v>2.46543807317594</v>
      </c>
      <c r="H104" s="44" t="n">
        <f aca="false">B104*0.15</f>
        <v>2.565</v>
      </c>
      <c r="I104" s="44"/>
      <c r="J104" s="44" t="n">
        <f aca="false">AVERAGE(B93:B104)</f>
        <v>18.0925</v>
      </c>
      <c r="K104" s="44" t="n">
        <f aca="false">AVERAGE(C93:C104)</f>
        <v>17.06676375</v>
      </c>
      <c r="L104" s="44" t="n">
        <f aca="false">AVERAGE(E93:E104)</f>
        <v>17.327568109376</v>
      </c>
      <c r="M104" s="44"/>
      <c r="N104" s="44" t="n">
        <f aca="false">AVERAGE(G93:G104)</f>
        <v>2.5991352164064</v>
      </c>
      <c r="O104" s="44" t="n">
        <f aca="false">AVERAGE(H93:H104)</f>
        <v>2.713875</v>
      </c>
    </row>
    <row r="105" customFormat="false" ht="12.75" hidden="false" customHeight="false" outlineLevel="0" collapsed="false">
      <c r="A105" s="35" t="n">
        <v>35004</v>
      </c>
      <c r="B105" s="36" t="n">
        <v>17.55</v>
      </c>
      <c r="C105" s="37" t="n">
        <v>16.90909</v>
      </c>
      <c r="D105" s="38"/>
      <c r="E105" s="38" t="n">
        <f aca="false">C105*$S$86</f>
        <v>17.1674848808151</v>
      </c>
      <c r="F105" s="38"/>
      <c r="G105" s="44" t="n">
        <f aca="false">$S$86*0.15*C105</f>
        <v>2.57512273212226</v>
      </c>
      <c r="H105" s="44" t="n">
        <f aca="false">B105*0.15</f>
        <v>2.6325</v>
      </c>
      <c r="I105" s="44"/>
      <c r="J105" s="44" t="n">
        <f aca="false">AVERAGE(B94:B105)</f>
        <v>18.0691666666667</v>
      </c>
      <c r="K105" s="44" t="n">
        <f aca="false">AVERAGE(C94:C105)</f>
        <v>17.0185629166667</v>
      </c>
      <c r="L105" s="44" t="n">
        <f aca="false">AVERAGE(E94:E105)</f>
        <v>17.2786306989362</v>
      </c>
      <c r="M105" s="44"/>
      <c r="N105" s="44" t="n">
        <f aca="false">AVERAGE(G94:G105)</f>
        <v>2.59179460484043</v>
      </c>
      <c r="O105" s="44" t="n">
        <f aca="false">AVERAGE(H94:H105)</f>
        <v>2.710375</v>
      </c>
    </row>
    <row r="106" customFormat="false" ht="12.75" hidden="false" customHeight="false" outlineLevel="0" collapsed="false">
      <c r="A106" s="35" t="n">
        <v>35034</v>
      </c>
      <c r="B106" s="36" t="n">
        <v>18.87</v>
      </c>
      <c r="C106" s="37" t="n">
        <v>18.2335</v>
      </c>
      <c r="D106" s="38"/>
      <c r="E106" s="38" t="n">
        <f aca="false">C106*$S$86</f>
        <v>18.5121337442962</v>
      </c>
      <c r="F106" s="38"/>
      <c r="G106" s="44" t="n">
        <f aca="false">$S$86*0.15*C106</f>
        <v>2.77682006164444</v>
      </c>
      <c r="H106" s="44" t="n">
        <f aca="false">B106*0.15</f>
        <v>2.8305</v>
      </c>
      <c r="I106" s="44"/>
      <c r="J106" s="44" t="n">
        <f aca="false">AVERAGE(B95:B106)</f>
        <v>18.1708333333333</v>
      </c>
      <c r="K106" s="44" t="n">
        <f aca="false">AVERAGE(C95:C106)</f>
        <v>17.2026583333333</v>
      </c>
      <c r="L106" s="44" t="n">
        <f aca="false">AVERAGE(E95:E106)</f>
        <v>17.4655393547097</v>
      </c>
      <c r="M106" s="44"/>
      <c r="N106" s="44" t="n">
        <f aca="false">AVERAGE(G95:G106)</f>
        <v>2.61983090320645</v>
      </c>
      <c r="O106" s="44" t="n">
        <f aca="false">AVERAGE(H95:H106)</f>
        <v>2.725625</v>
      </c>
    </row>
    <row r="107" customFormat="false" ht="12.75" hidden="false" customHeight="false" outlineLevel="0" collapsed="false">
      <c r="A107" s="35" t="n">
        <v>35065</v>
      </c>
      <c r="B107" s="36" t="n">
        <v>19.11</v>
      </c>
      <c r="C107" s="37" t="n">
        <v>18.05227</v>
      </c>
      <c r="D107" s="38"/>
      <c r="E107" s="38" t="n">
        <f aca="false">C107*$S$86</f>
        <v>18.3281342928207</v>
      </c>
      <c r="F107" s="38"/>
      <c r="G107" s="44" t="n">
        <f aca="false">$S$86*0.15*C107</f>
        <v>2.74922014392311</v>
      </c>
      <c r="H107" s="44" t="n">
        <f aca="false">B107*0.15</f>
        <v>2.8665</v>
      </c>
      <c r="I107" s="44"/>
      <c r="J107" s="44" t="n">
        <f aca="false">AVERAGE(B96:B107)</f>
        <v>18.2641666666667</v>
      </c>
      <c r="K107" s="44" t="n">
        <f aca="false">AVERAGE(C96:C107)</f>
        <v>17.3177283333333</v>
      </c>
      <c r="L107" s="44" t="n">
        <f aca="false">AVERAGE(E96:E107)</f>
        <v>17.582367787537</v>
      </c>
      <c r="M107" s="44"/>
      <c r="N107" s="44" t="n">
        <f aca="false">AVERAGE(G96:G107)</f>
        <v>2.63735516813054</v>
      </c>
      <c r="O107" s="44" t="n">
        <f aca="false">AVERAGE(H96:H107)</f>
        <v>2.739625</v>
      </c>
    </row>
    <row r="108" customFormat="false" ht="12.75" hidden="false" customHeight="false" outlineLevel="0" collapsed="false">
      <c r="A108" s="35" t="n">
        <v>35096</v>
      </c>
      <c r="B108" s="36" t="n">
        <v>18.72</v>
      </c>
      <c r="C108" s="37" t="n">
        <v>17.868575</v>
      </c>
      <c r="D108" s="38"/>
      <c r="E108" s="38" t="n">
        <f aca="false">C108*$S$86</f>
        <v>18.1416321726486</v>
      </c>
      <c r="F108" s="38"/>
      <c r="G108" s="44" t="n">
        <f aca="false">$S$86*0.15*C108</f>
        <v>2.72124482589729</v>
      </c>
      <c r="H108" s="44" t="n">
        <f aca="false">B108*0.15</f>
        <v>2.808</v>
      </c>
      <c r="I108" s="44"/>
      <c r="J108" s="44" t="n">
        <f aca="false">AVERAGE(B97:B108)</f>
        <v>18.2775</v>
      </c>
      <c r="K108" s="44" t="n">
        <f aca="false">AVERAGE(C97:C108)</f>
        <v>17.3638595833333</v>
      </c>
      <c r="L108" s="44" t="n">
        <f aca="false">AVERAGE(E97:E108)</f>
        <v>17.6292039884743</v>
      </c>
      <c r="M108" s="44"/>
      <c r="N108" s="44" t="n">
        <f aca="false">AVERAGE(G97:G108)</f>
        <v>2.64438059827115</v>
      </c>
      <c r="O108" s="44" t="n">
        <f aca="false">AVERAGE(H97:H108)</f>
        <v>2.741625</v>
      </c>
    </row>
    <row r="109" customFormat="false" ht="12.75" hidden="false" customHeight="false" outlineLevel="0" collapsed="false">
      <c r="A109" s="35" t="n">
        <v>35125</v>
      </c>
      <c r="B109" s="36" t="n">
        <v>19.31</v>
      </c>
      <c r="C109" s="37" t="n">
        <v>19.79119</v>
      </c>
      <c r="D109" s="38"/>
      <c r="E109" s="38" t="n">
        <f aca="false">C109*$S$86</f>
        <v>20.093627457086</v>
      </c>
      <c r="F109" s="38"/>
      <c r="G109" s="44" t="n">
        <f aca="false">$S$86*0.15*C109</f>
        <v>3.01404411856291</v>
      </c>
      <c r="H109" s="44" t="n">
        <f aca="false">B109*0.15</f>
        <v>2.8965</v>
      </c>
      <c r="I109" s="44"/>
      <c r="J109" s="44" t="n">
        <f aca="false">AVERAGE(B98:B109)</f>
        <v>18.3275</v>
      </c>
      <c r="K109" s="44" t="n">
        <f aca="false">AVERAGE(C98:C109)</f>
        <v>17.57866875</v>
      </c>
      <c r="L109" s="44" t="n">
        <f aca="false">AVERAGE(E98:E109)</f>
        <v>17.8472957439154</v>
      </c>
      <c r="M109" s="44"/>
      <c r="N109" s="44" t="n">
        <f aca="false">AVERAGE(G98:G109)</f>
        <v>2.6770943615873</v>
      </c>
      <c r="O109" s="44" t="n">
        <f aca="false">AVERAGE(H98:H109)</f>
        <v>2.749125</v>
      </c>
    </row>
    <row r="110" customFormat="false" ht="12.75" hidden="false" customHeight="false" outlineLevel="0" collapsed="false">
      <c r="A110" s="35" t="n">
        <v>35156</v>
      </c>
      <c r="B110" s="36" t="n">
        <v>19.87</v>
      </c>
      <c r="C110" s="37" t="n">
        <v>21.05857</v>
      </c>
      <c r="D110" s="38"/>
      <c r="E110" s="38" t="n">
        <f aca="false">C110*$S$86</f>
        <v>21.3803748212699</v>
      </c>
      <c r="F110" s="38"/>
      <c r="G110" s="44" t="n">
        <f aca="false">$S$86*0.15*C110</f>
        <v>3.20705622319048</v>
      </c>
      <c r="H110" s="44" t="n">
        <f aca="false">B110*0.15</f>
        <v>2.9805</v>
      </c>
      <c r="I110" s="44"/>
      <c r="J110" s="44" t="n">
        <f aca="false">AVERAGE(B99:B110)</f>
        <v>18.3725</v>
      </c>
      <c r="K110" s="44" t="n">
        <f aca="false">AVERAGE(C99:C110)</f>
        <v>17.7638345833333</v>
      </c>
      <c r="L110" s="44" t="n">
        <f aca="false">AVERAGE(E99:E110)</f>
        <v>18.0352911738405</v>
      </c>
      <c r="M110" s="44"/>
      <c r="N110" s="44" t="n">
        <f aca="false">AVERAGE(G99:G110)</f>
        <v>2.70529367607608</v>
      </c>
      <c r="O110" s="44" t="n">
        <f aca="false">AVERAGE(H99:H110)</f>
        <v>2.755875</v>
      </c>
    </row>
    <row r="111" customFormat="false" ht="12.75" hidden="false" customHeight="false" outlineLevel="0" collapsed="false">
      <c r="A111" s="35" t="n">
        <v>35186</v>
      </c>
      <c r="B111" s="36" t="n">
        <v>19.65</v>
      </c>
      <c r="C111" s="37" t="n">
        <v>19.29636</v>
      </c>
      <c r="D111" s="38"/>
      <c r="E111" s="38" t="n">
        <f aca="false">C111*$S$86</f>
        <v>19.5912357527676</v>
      </c>
      <c r="F111" s="38"/>
      <c r="G111" s="44" t="n">
        <f aca="false">$S$86*0.15*C111</f>
        <v>2.93868536291514</v>
      </c>
      <c r="H111" s="44" t="n">
        <f aca="false">B111*0.15</f>
        <v>2.9475</v>
      </c>
      <c r="I111" s="44"/>
      <c r="J111" s="44" t="n">
        <f aca="false">AVERAGE(B100:B111)</f>
        <v>18.3858333333333</v>
      </c>
      <c r="K111" s="44" t="n">
        <f aca="false">AVERAGE(C100:C111)</f>
        <v>17.81067125</v>
      </c>
      <c r="L111" s="44" t="n">
        <f aca="false">AVERAGE(E100:E111)</f>
        <v>18.0828435712119</v>
      </c>
      <c r="M111" s="44"/>
      <c r="N111" s="44" t="n">
        <f aca="false">AVERAGE(G100:G111)</f>
        <v>2.71242653568178</v>
      </c>
      <c r="O111" s="44" t="n">
        <f aca="false">AVERAGE(H100:H111)</f>
        <v>2.757875</v>
      </c>
    </row>
    <row r="112" customFormat="false" ht="12.75" hidden="false" customHeight="false" outlineLevel="0" collapsed="false">
      <c r="A112" s="35" t="n">
        <v>35217</v>
      </c>
      <c r="B112" s="36" t="n">
        <v>19.56</v>
      </c>
      <c r="C112" s="37" t="n">
        <v>18.53975</v>
      </c>
      <c r="D112" s="38"/>
      <c r="E112" s="38" t="n">
        <f aca="false">C112*$S$86</f>
        <v>18.8230636787131</v>
      </c>
      <c r="F112" s="38"/>
      <c r="G112" s="44" t="n">
        <f aca="false">$S$86*0.15*C112</f>
        <v>2.82345955180697</v>
      </c>
      <c r="H112" s="44" t="n">
        <f aca="false">B112*0.15</f>
        <v>2.934</v>
      </c>
      <c r="I112" s="44"/>
      <c r="J112" s="44" t="n">
        <f aca="false">AVERAGE(B101:B112)</f>
        <v>18.4783333333333</v>
      </c>
      <c r="K112" s="44" t="n">
        <f aca="false">AVERAGE(C101:C112)</f>
        <v>17.9087375</v>
      </c>
      <c r="L112" s="44" t="n">
        <f aca="false">AVERAGE(E101:E112)</f>
        <v>18.1824084126193</v>
      </c>
      <c r="M112" s="44"/>
      <c r="N112" s="44" t="n">
        <f aca="false">AVERAGE(G101:G112)</f>
        <v>2.72736126189289</v>
      </c>
      <c r="O112" s="44" t="n">
        <f aca="false">AVERAGE(H101:H112)</f>
        <v>2.77175</v>
      </c>
    </row>
    <row r="113" customFormat="false" ht="12.75" hidden="false" customHeight="false" outlineLevel="0" collapsed="false">
      <c r="A113" s="35" t="n">
        <v>35247</v>
      </c>
      <c r="B113" s="36" t="n">
        <v>20.05</v>
      </c>
      <c r="C113" s="37" t="n">
        <v>19.754565</v>
      </c>
      <c r="D113" s="38"/>
      <c r="E113" s="38" t="n">
        <f aca="false">C113*$S$86</f>
        <v>20.0564427751333</v>
      </c>
      <c r="F113" s="38"/>
      <c r="G113" s="44" t="n">
        <f aca="false">$S$86*0.15*C113</f>
        <v>3.00846641627</v>
      </c>
      <c r="H113" s="44" t="n">
        <f aca="false">B113*0.15</f>
        <v>3.0075</v>
      </c>
      <c r="I113" s="44"/>
      <c r="J113" s="44" t="n">
        <f aca="false">AVERAGE(B102:B113)</f>
        <v>18.7008333333333</v>
      </c>
      <c r="K113" s="44" t="n">
        <f aca="false">AVERAGE(C102:C113)</f>
        <v>18.2176495833333</v>
      </c>
      <c r="L113" s="44" t="n">
        <f aca="false">AVERAGE(E102:E113)</f>
        <v>18.496041110779</v>
      </c>
      <c r="M113" s="44"/>
      <c r="N113" s="44" t="n">
        <f aca="false">AVERAGE(G102:G113)</f>
        <v>2.77440616661685</v>
      </c>
      <c r="O113" s="44" t="n">
        <f aca="false">AVERAGE(H102:H113)</f>
        <v>2.805125</v>
      </c>
    </row>
    <row r="114" customFormat="false" ht="12.75" hidden="false" customHeight="false" outlineLevel="0" collapsed="false">
      <c r="A114" s="35" t="n">
        <v>35278</v>
      </c>
      <c r="B114" s="36" t="n">
        <v>20.74</v>
      </c>
      <c r="C114" s="37" t="n">
        <v>20.627045</v>
      </c>
      <c r="D114" s="38"/>
      <c r="E114" s="38" t="n">
        <f aca="false">C114*$S$86</f>
        <v>20.9422555071499</v>
      </c>
      <c r="F114" s="38"/>
      <c r="G114" s="44" t="n">
        <f aca="false">$S$86*0.15*C114</f>
        <v>3.14133832607248</v>
      </c>
      <c r="H114" s="44" t="n">
        <f aca="false">B114*0.15</f>
        <v>3.111</v>
      </c>
      <c r="I114" s="44"/>
      <c r="J114" s="44" t="n">
        <f aca="false">AVERAGE(B103:B114)</f>
        <v>18.995</v>
      </c>
      <c r="K114" s="44" t="n">
        <f aca="false">AVERAGE(C103:C114)</f>
        <v>18.5838708333333</v>
      </c>
      <c r="L114" s="44" t="n">
        <f aca="false">AVERAGE(E103:E114)</f>
        <v>18.8678587409654</v>
      </c>
      <c r="M114" s="44"/>
      <c r="N114" s="44" t="n">
        <f aca="false">AVERAGE(G103:G114)</f>
        <v>2.83017881114481</v>
      </c>
      <c r="O114" s="44" t="n">
        <f aca="false">AVERAGE(H103:H114)</f>
        <v>2.84925</v>
      </c>
    </row>
    <row r="115" customFormat="false" ht="12.75" hidden="false" customHeight="false" outlineLevel="0" collapsed="false">
      <c r="A115" s="35" t="n">
        <v>35309</v>
      </c>
      <c r="B115" s="36" t="n">
        <v>21.9</v>
      </c>
      <c r="C115" s="37" t="n">
        <v>23.045475</v>
      </c>
      <c r="D115" s="38"/>
      <c r="E115" s="38" t="n">
        <f aca="false">C115*$S$86</f>
        <v>23.397642548103</v>
      </c>
      <c r="F115" s="38"/>
      <c r="G115" s="44" t="n">
        <f aca="false">$S$86*0.15*C115</f>
        <v>3.50964638221544</v>
      </c>
      <c r="H115" s="44" t="n">
        <f aca="false">B115*0.15</f>
        <v>3.285</v>
      </c>
      <c r="I115" s="44"/>
      <c r="J115" s="44" t="n">
        <f aca="false">AVERAGE(B104:B115)</f>
        <v>19.3691666666667</v>
      </c>
      <c r="K115" s="44" t="n">
        <f aca="false">AVERAGE(C104:C115)</f>
        <v>19.11377125</v>
      </c>
      <c r="L115" s="44" t="n">
        <f aca="false">AVERAGE(E104:E115)</f>
        <v>19.4058567876647</v>
      </c>
      <c r="M115" s="44"/>
      <c r="N115" s="44" t="n">
        <f aca="false">AVERAGE(G104:G115)</f>
        <v>2.9108785181497</v>
      </c>
      <c r="O115" s="44" t="n">
        <f aca="false">AVERAGE(H104:H115)</f>
        <v>2.905375</v>
      </c>
    </row>
    <row r="116" customFormat="false" ht="12.75" hidden="false" customHeight="false" outlineLevel="0" collapsed="false">
      <c r="A116" s="35" t="n">
        <v>35339</v>
      </c>
      <c r="B116" s="36" t="n">
        <v>23.37</v>
      </c>
      <c r="C116" s="37" t="n">
        <v>24.29587</v>
      </c>
      <c r="D116" s="38"/>
      <c r="E116" s="38" t="n">
        <f aca="false">C116*$S$86</f>
        <v>24.6671453573935</v>
      </c>
      <c r="F116" s="38"/>
      <c r="G116" s="44" t="n">
        <f aca="false">$S$86*0.15*C116</f>
        <v>3.70007180360903</v>
      </c>
      <c r="H116" s="44" t="n">
        <f aca="false">B116*0.15</f>
        <v>3.5055</v>
      </c>
      <c r="I116" s="44"/>
      <c r="J116" s="44" t="n">
        <f aca="false">AVERAGE(B105:B116)</f>
        <v>19.8916666666667</v>
      </c>
      <c r="K116" s="44" t="n">
        <f aca="false">AVERAGE(C105:C116)</f>
        <v>19.789355</v>
      </c>
      <c r="L116" s="44" t="n">
        <f aca="false">AVERAGE(E105:E116)</f>
        <v>20.0917644156831</v>
      </c>
      <c r="M116" s="44"/>
      <c r="N116" s="44" t="n">
        <f aca="false">AVERAGE(G105:G116)</f>
        <v>3.01376466235246</v>
      </c>
      <c r="O116" s="44" t="n">
        <f aca="false">AVERAGE(H105:H116)</f>
        <v>2.98375</v>
      </c>
    </row>
    <row r="117" customFormat="false" ht="12.75" hidden="false" customHeight="false" outlineLevel="0" collapsed="false">
      <c r="A117" s="35" t="n">
        <v>35370</v>
      </c>
      <c r="B117" s="36" t="n">
        <v>23.47</v>
      </c>
      <c r="C117" s="37" t="n">
        <v>23.111665</v>
      </c>
      <c r="D117" s="38"/>
      <c r="E117" s="38" t="n">
        <f aca="false">C117*$S$86</f>
        <v>23.4648440251938</v>
      </c>
      <c r="F117" s="38"/>
      <c r="G117" s="44" t="n">
        <f aca="false">$S$86*0.15*C117</f>
        <v>3.51972660377906</v>
      </c>
      <c r="H117" s="44" t="n">
        <f aca="false">B117*0.15</f>
        <v>3.5205</v>
      </c>
      <c r="I117" s="44"/>
      <c r="J117" s="44" t="n">
        <f aca="false">AVERAGE(B106:B117)</f>
        <v>20.385</v>
      </c>
      <c r="K117" s="44" t="n">
        <f aca="false">AVERAGE(C106:C117)</f>
        <v>20.30623625</v>
      </c>
      <c r="L117" s="44" t="n">
        <f aca="false">AVERAGE(E106:E117)</f>
        <v>20.6165443443813</v>
      </c>
      <c r="M117" s="44"/>
      <c r="N117" s="44" t="n">
        <f aca="false">AVERAGE(G106:G117)</f>
        <v>3.0924816516572</v>
      </c>
      <c r="O117" s="44" t="n">
        <f aca="false">AVERAGE(H106:H117)</f>
        <v>3.05775</v>
      </c>
    </row>
    <row r="118" customFormat="false" ht="12.75" hidden="false" customHeight="false" outlineLevel="0" collapsed="false">
      <c r="A118" s="35" t="n">
        <v>35400</v>
      </c>
      <c r="B118" s="36" t="n">
        <v>24.05</v>
      </c>
      <c r="C118" s="37" t="n">
        <v>24.08381</v>
      </c>
      <c r="D118" s="38"/>
      <c r="E118" s="38" t="n">
        <f aca="false">C118*$S$86</f>
        <v>24.4518447797855</v>
      </c>
      <c r="F118" s="38"/>
      <c r="G118" s="44" t="n">
        <f aca="false">$S$86*0.15*C118</f>
        <v>3.66777671696783</v>
      </c>
      <c r="H118" s="44" t="n">
        <f aca="false">B118*0.15</f>
        <v>3.6075</v>
      </c>
      <c r="I118" s="44"/>
      <c r="J118" s="44" t="n">
        <f aca="false">AVERAGE(B107:B118)</f>
        <v>20.8166666666667</v>
      </c>
      <c r="K118" s="44" t="n">
        <f aca="false">AVERAGE(C107:C118)</f>
        <v>20.7937620833333</v>
      </c>
      <c r="L118" s="44" t="n">
        <f aca="false">AVERAGE(E107:E118)</f>
        <v>21.1115202640054</v>
      </c>
      <c r="M118" s="44"/>
      <c r="N118" s="44" t="n">
        <f aca="false">AVERAGE(G107:G118)</f>
        <v>3.16672803960081</v>
      </c>
      <c r="O118" s="44" t="n">
        <f aca="false">AVERAGE(H107:H118)</f>
        <v>3.1225</v>
      </c>
    </row>
    <row r="119" customFormat="false" ht="12.75" hidden="false" customHeight="false" outlineLevel="0" collapsed="false">
      <c r="A119" s="35" t="n">
        <v>35431</v>
      </c>
      <c r="B119" s="36" t="n">
        <v>24.12</v>
      </c>
      <c r="C119" s="37" t="n">
        <v>23.583635</v>
      </c>
      <c r="D119" s="38"/>
      <c r="E119" s="38" t="n">
        <f aca="false">C119*$S$86</f>
        <v>23.9440263962852</v>
      </c>
      <c r="F119" s="38"/>
      <c r="G119" s="44" t="n">
        <f aca="false">$S$86*0.15*C119</f>
        <v>3.59160395944278</v>
      </c>
      <c r="H119" s="44" t="n">
        <f aca="false">B119*0.15</f>
        <v>3.618</v>
      </c>
      <c r="I119" s="44"/>
      <c r="J119" s="44" t="n">
        <f aca="false">AVERAGE(B108:B119)</f>
        <v>21.2341666666667</v>
      </c>
      <c r="K119" s="44" t="n">
        <f aca="false">AVERAGE(C108:C119)</f>
        <v>21.2547091666667</v>
      </c>
      <c r="L119" s="44" t="n">
        <f aca="false">AVERAGE(E108:E119)</f>
        <v>21.5795112726274</v>
      </c>
      <c r="M119" s="44"/>
      <c r="N119" s="44" t="n">
        <f aca="false">AVERAGE(G108:G119)</f>
        <v>3.23692669089412</v>
      </c>
      <c r="O119" s="44" t="n">
        <f aca="false">AVERAGE(H108:H119)</f>
        <v>3.185125</v>
      </c>
    </row>
    <row r="120" customFormat="false" ht="12.75" hidden="false" customHeight="false" outlineLevel="0" collapsed="false">
      <c r="A120" s="35" t="n">
        <v>35462</v>
      </c>
      <c r="B120" s="36" t="n">
        <v>22.2</v>
      </c>
      <c r="C120" s="37" t="n">
        <v>20.89625</v>
      </c>
      <c r="D120" s="38"/>
      <c r="E120" s="38" t="n">
        <f aca="false">C120*$S$86</f>
        <v>21.2155743414183</v>
      </c>
      <c r="F120" s="38"/>
      <c r="G120" s="44" t="n">
        <f aca="false">$S$86*0.15*C120</f>
        <v>3.18233615121274</v>
      </c>
      <c r="H120" s="44" t="n">
        <f aca="false">B120*0.15</f>
        <v>3.33</v>
      </c>
      <c r="I120" s="44"/>
      <c r="J120" s="44" t="n">
        <f aca="false">AVERAGE(B109:B120)</f>
        <v>21.5241666666667</v>
      </c>
      <c r="K120" s="44" t="n">
        <f aca="false">AVERAGE(C109:C120)</f>
        <v>21.5070154166667</v>
      </c>
      <c r="L120" s="44" t="n">
        <f aca="false">AVERAGE(E109:E120)</f>
        <v>21.8356731200249</v>
      </c>
      <c r="M120" s="44"/>
      <c r="N120" s="44" t="n">
        <f aca="false">AVERAGE(G109:G120)</f>
        <v>3.27535096800374</v>
      </c>
      <c r="O120" s="44" t="n">
        <f aca="false">AVERAGE(H109:H120)</f>
        <v>3.228625</v>
      </c>
    </row>
    <row r="121" customFormat="false" ht="12.75" hidden="false" customHeight="false" outlineLevel="0" collapsed="false">
      <c r="A121" s="35" t="n">
        <v>35490</v>
      </c>
      <c r="B121" s="36" t="n">
        <v>20.69</v>
      </c>
      <c r="C121" s="37" t="n">
        <v>19.57675</v>
      </c>
      <c r="D121" s="38"/>
      <c r="E121" s="38" t="n">
        <f aca="false">C121*$S$86</f>
        <v>19.875910509702</v>
      </c>
      <c r="F121" s="38"/>
      <c r="G121" s="44" t="n">
        <f aca="false">$S$86*0.15*C121</f>
        <v>2.9813865764553</v>
      </c>
      <c r="H121" s="44" t="n">
        <f aca="false">B121*0.15</f>
        <v>3.1035</v>
      </c>
      <c r="I121" s="44"/>
      <c r="J121" s="44" t="n">
        <f aca="false">AVERAGE(B110:B121)</f>
        <v>21.6391666666667</v>
      </c>
      <c r="K121" s="44" t="n">
        <f aca="false">AVERAGE(C110:C121)</f>
        <v>21.4891454166667</v>
      </c>
      <c r="L121" s="44" t="n">
        <f aca="false">AVERAGE(E110:E121)</f>
        <v>21.8175300410763</v>
      </c>
      <c r="M121" s="44"/>
      <c r="N121" s="44" t="n">
        <f aca="false">AVERAGE(G110:G121)</f>
        <v>3.27262950616144</v>
      </c>
      <c r="O121" s="44" t="n">
        <f aca="false">AVERAGE(H110:H121)</f>
        <v>3.245875</v>
      </c>
    </row>
    <row r="122" customFormat="false" ht="12.75" hidden="false" customHeight="false" outlineLevel="0" collapsed="false">
      <c r="A122" s="35" t="n">
        <v>35521</v>
      </c>
      <c r="B122" s="36" t="n">
        <v>19.5004911009612</v>
      </c>
      <c r="C122" s="37" t="n">
        <v>17.78591</v>
      </c>
      <c r="D122" s="38"/>
      <c r="E122" s="38" t="n">
        <f aca="false">C122*$S$86</f>
        <v>18.0577039341879</v>
      </c>
      <c r="F122" s="38"/>
      <c r="G122" s="44" t="n">
        <f aca="false">$S$86*0.15*C122</f>
        <v>2.70865559012819</v>
      </c>
      <c r="H122" s="44" t="n">
        <f aca="false">B122*0.15</f>
        <v>2.92507366514418</v>
      </c>
      <c r="I122" s="44"/>
      <c r="J122" s="44" t="n">
        <f aca="false">AVERAGE(B111:B122)</f>
        <v>21.6083742584134</v>
      </c>
      <c r="K122" s="44" t="n">
        <f aca="false">AVERAGE(C111:C122)</f>
        <v>21.21642375</v>
      </c>
      <c r="L122" s="44" t="n">
        <f aca="false">AVERAGE(E111:E122)</f>
        <v>21.5406408004861</v>
      </c>
      <c r="M122" s="44"/>
      <c r="N122" s="44" t="n">
        <f aca="false">AVERAGE(G111:G122)</f>
        <v>3.23109612007291</v>
      </c>
      <c r="O122" s="44" t="n">
        <f aca="false">AVERAGE(H111:H122)</f>
        <v>3.24125613876201</v>
      </c>
    </row>
    <row r="123" customFormat="false" ht="12.75" hidden="false" customHeight="false" outlineLevel="0" collapsed="false">
      <c r="A123" s="35" t="n">
        <v>35551</v>
      </c>
      <c r="B123" s="36" t="n">
        <v>20.0531725874667</v>
      </c>
      <c r="C123" s="37" t="n">
        <v>19.204285</v>
      </c>
      <c r="D123" s="38"/>
      <c r="E123" s="38" t="n">
        <f aca="false">C123*$S$86</f>
        <v>19.4977537161588</v>
      </c>
      <c r="F123" s="38"/>
      <c r="G123" s="44" t="n">
        <f aca="false">$S$86*0.15*C123</f>
        <v>2.92466305742382</v>
      </c>
      <c r="H123" s="44" t="n">
        <f aca="false">B123*0.15</f>
        <v>3.00797588812001</v>
      </c>
      <c r="I123" s="44"/>
      <c r="J123" s="44" t="n">
        <f aca="false">AVERAGE(B112:B123)</f>
        <v>21.6419719740357</v>
      </c>
      <c r="K123" s="44" t="n">
        <f aca="false">AVERAGE(C112:C123)</f>
        <v>21.2087508333333</v>
      </c>
      <c r="L123" s="44" t="n">
        <f aca="false">AVERAGE(E112:E123)</f>
        <v>21.5328506307687</v>
      </c>
      <c r="M123" s="44"/>
      <c r="N123" s="44" t="n">
        <f aca="false">AVERAGE(G112:G123)</f>
        <v>3.2299275946153</v>
      </c>
      <c r="O123" s="44" t="n">
        <f aca="false">AVERAGE(H112:H123)</f>
        <v>3.24629579610535</v>
      </c>
    </row>
    <row r="124" customFormat="false" ht="12.75" hidden="false" customHeight="false" outlineLevel="0" collapsed="false">
      <c r="A124" s="35" t="n">
        <v>35582</v>
      </c>
      <c r="B124" s="36" t="n">
        <v>19.3590666838677</v>
      </c>
      <c r="C124" s="37" t="n">
        <v>17.838335</v>
      </c>
      <c r="D124" s="38"/>
      <c r="E124" s="38" t="n">
        <f aca="false">C124*$S$86</f>
        <v>18.110930062553</v>
      </c>
      <c r="F124" s="38"/>
      <c r="G124" s="44" t="n">
        <f aca="false">$S$86*0.15*C124</f>
        <v>2.71663950938295</v>
      </c>
      <c r="H124" s="44" t="n">
        <f aca="false">B124*0.15</f>
        <v>2.90386000258015</v>
      </c>
      <c r="I124" s="44"/>
      <c r="J124" s="44" t="n">
        <f aca="false">AVERAGE(B113:B124)</f>
        <v>21.6252275310246</v>
      </c>
      <c r="K124" s="44" t="n">
        <f aca="false">AVERAGE(C113:C124)</f>
        <v>21.1502995833333</v>
      </c>
      <c r="L124" s="44" t="n">
        <f aca="false">AVERAGE(E113:E124)</f>
        <v>21.4735061627553</v>
      </c>
      <c r="M124" s="44"/>
      <c r="N124" s="44" t="n">
        <f aca="false">AVERAGE(G113:G124)</f>
        <v>3.2210259244133</v>
      </c>
      <c r="O124" s="44" t="n">
        <f aca="false">AVERAGE(H113:H124)</f>
        <v>3.24378412965369</v>
      </c>
    </row>
    <row r="125" customFormat="false" ht="12.75" hidden="false" customHeight="false" outlineLevel="0" collapsed="false">
      <c r="A125" s="35" t="n">
        <v>35612</v>
      </c>
      <c r="B125" s="36" t="n">
        <v>18.7948968208924</v>
      </c>
      <c r="C125" s="37" t="n">
        <v>18.553045</v>
      </c>
      <c r="D125" s="38"/>
      <c r="E125" s="38" t="n">
        <f aca="false">C125*$S$86</f>
        <v>18.8365618451722</v>
      </c>
      <c r="F125" s="38"/>
      <c r="G125" s="44" t="n">
        <f aca="false">$S$86*0.15*C125</f>
        <v>2.82548427677582</v>
      </c>
      <c r="H125" s="44" t="n">
        <f aca="false">B125*0.15</f>
        <v>2.81923452313386</v>
      </c>
      <c r="I125" s="44"/>
      <c r="J125" s="44" t="n">
        <f aca="false">AVERAGE(B114:B125)</f>
        <v>21.5206355994323</v>
      </c>
      <c r="K125" s="44" t="n">
        <f aca="false">AVERAGE(C114:C125)</f>
        <v>21.0501729166667</v>
      </c>
      <c r="L125" s="44" t="n">
        <f aca="false">AVERAGE(E114:E125)</f>
        <v>21.3718494185919</v>
      </c>
      <c r="M125" s="44"/>
      <c r="N125" s="44" t="n">
        <f aca="false">AVERAGE(G114:G125)</f>
        <v>3.20577741278879</v>
      </c>
      <c r="O125" s="44" t="n">
        <f aca="false">AVERAGE(H114:H125)</f>
        <v>3.22809533991485</v>
      </c>
    </row>
    <row r="126" customFormat="false" ht="12.75" hidden="false" customHeight="false" outlineLevel="0" collapsed="false">
      <c r="A126" s="35" t="n">
        <v>35643</v>
      </c>
      <c r="B126" s="36" t="n">
        <v>19.18</v>
      </c>
      <c r="C126" s="37" t="n">
        <v>18.788095</v>
      </c>
      <c r="D126" s="38"/>
      <c r="E126" s="38" t="n">
        <f aca="false">C126*$S$86</f>
        <v>19.0752037425916</v>
      </c>
      <c r="F126" s="38"/>
      <c r="G126" s="44" t="n">
        <f aca="false">$S$86*0.15*C126</f>
        <v>2.86128056138874</v>
      </c>
      <c r="H126" s="44" t="n">
        <f aca="false">B126*0.15</f>
        <v>2.877</v>
      </c>
      <c r="I126" s="44"/>
      <c r="J126" s="44" t="n">
        <f aca="false">AVERAGE(B115:B126)</f>
        <v>21.3906355994323</v>
      </c>
      <c r="K126" s="44" t="n">
        <f aca="false">AVERAGE(C115:C126)</f>
        <v>20.8969270833333</v>
      </c>
      <c r="L126" s="44" t="n">
        <f aca="false">AVERAGE(E115:E126)</f>
        <v>21.2162617715454</v>
      </c>
      <c r="M126" s="44"/>
      <c r="N126" s="44" t="n">
        <f aca="false">AVERAGE(G115:G126)</f>
        <v>3.18243926573181</v>
      </c>
      <c r="O126" s="44" t="n">
        <f aca="false">AVERAGE(H115:H126)</f>
        <v>3.20859533991485</v>
      </c>
    </row>
    <row r="127" customFormat="false" ht="12.75" hidden="false" customHeight="false" outlineLevel="0" collapsed="false">
      <c r="A127" s="35" t="n">
        <v>35674</v>
      </c>
      <c r="B127" s="36" t="n">
        <v>19.48</v>
      </c>
      <c r="C127" s="37" t="n">
        <v>18.572045</v>
      </c>
      <c r="D127" s="38"/>
      <c r="E127" s="38" t="n">
        <f aca="false">C127*$S$86</f>
        <v>18.8558521921237</v>
      </c>
      <c r="F127" s="38"/>
      <c r="G127" s="44" t="n">
        <f aca="false">$S$86*0.15*C127</f>
        <v>2.82837782881856</v>
      </c>
      <c r="H127" s="44" t="n">
        <f aca="false">B127*0.15</f>
        <v>2.922</v>
      </c>
      <c r="I127" s="44"/>
      <c r="J127" s="44" t="n">
        <f aca="false">AVERAGE(B116:B127)</f>
        <v>21.1889689327657</v>
      </c>
      <c r="K127" s="44" t="n">
        <f aca="false">AVERAGE(C116:C127)</f>
        <v>20.52414125</v>
      </c>
      <c r="L127" s="44" t="n">
        <f aca="false">AVERAGE(E116:E127)</f>
        <v>20.8377792418805</v>
      </c>
      <c r="M127" s="44"/>
      <c r="N127" s="44" t="n">
        <f aca="false">AVERAGE(G116:G127)</f>
        <v>3.12566688628207</v>
      </c>
      <c r="O127" s="44" t="n">
        <f aca="false">AVERAGE(H116:H127)</f>
        <v>3.17834533991485</v>
      </c>
    </row>
    <row r="128" customFormat="false" ht="12.75" hidden="false" customHeight="false" outlineLevel="0" collapsed="false">
      <c r="A128" s="35" t="n">
        <v>35704</v>
      </c>
      <c r="B128" s="36" t="n">
        <v>20.18</v>
      </c>
      <c r="C128" s="37" t="n">
        <v>20.109345</v>
      </c>
      <c r="D128" s="38"/>
      <c r="E128" s="38" t="n">
        <f aca="false">C128*$S$86</f>
        <v>20.4166443167902</v>
      </c>
      <c r="F128" s="38"/>
      <c r="G128" s="44" t="n">
        <f aca="false">$S$86*0.15*C128</f>
        <v>3.06249664751854</v>
      </c>
      <c r="H128" s="44" t="n">
        <f aca="false">B128*0.15</f>
        <v>3.027</v>
      </c>
      <c r="I128" s="44"/>
      <c r="J128" s="44" t="n">
        <f aca="false">AVERAGE(B117:B128)</f>
        <v>20.9231355994323</v>
      </c>
      <c r="K128" s="44" t="n">
        <f aca="false">AVERAGE(C117:C128)</f>
        <v>20.1752641666667</v>
      </c>
      <c r="L128" s="44" t="n">
        <f aca="false">AVERAGE(E117:E128)</f>
        <v>20.4835708218302</v>
      </c>
      <c r="M128" s="44"/>
      <c r="N128" s="44" t="n">
        <f aca="false">AVERAGE(G117:G128)</f>
        <v>3.07253562327453</v>
      </c>
      <c r="O128" s="44" t="n">
        <f aca="false">AVERAGE(H117:H128)</f>
        <v>3.13847033991485</v>
      </c>
    </row>
    <row r="129" customFormat="false" ht="12.75" hidden="false" customHeight="false" outlineLevel="0" collapsed="false">
      <c r="A129" s="35" t="n">
        <v>35735</v>
      </c>
      <c r="B129" s="36" t="n">
        <v>20.46</v>
      </c>
      <c r="C129" s="37" t="n">
        <v>19.3465</v>
      </c>
      <c r="D129" s="38"/>
      <c r="E129" s="38" t="n">
        <f aca="false">C129*$S$86</f>
        <v>19.6421419630914</v>
      </c>
      <c r="F129" s="38"/>
      <c r="G129" s="44" t="n">
        <f aca="false">$S$86*0.15*C129</f>
        <v>2.94632129446371</v>
      </c>
      <c r="H129" s="44" t="n">
        <f aca="false">B129*0.15</f>
        <v>3.069</v>
      </c>
      <c r="I129" s="44"/>
      <c r="J129" s="44" t="n">
        <f aca="false">AVERAGE(B118:B129)</f>
        <v>20.672302266099</v>
      </c>
      <c r="K129" s="44" t="n">
        <f aca="false">AVERAGE(C118:C129)</f>
        <v>19.8615004166667</v>
      </c>
      <c r="L129" s="44" t="n">
        <f aca="false">AVERAGE(E118:E129)</f>
        <v>20.165012316655</v>
      </c>
      <c r="M129" s="44"/>
      <c r="N129" s="44" t="n">
        <f aca="false">AVERAGE(G118:G129)</f>
        <v>3.02475184749825</v>
      </c>
      <c r="O129" s="44" t="n">
        <f aca="false">AVERAGE(H118:H129)</f>
        <v>3.10084533991485</v>
      </c>
    </row>
    <row r="130" customFormat="false" ht="12.75" hidden="false" customHeight="false" outlineLevel="0" collapsed="false">
      <c r="A130" s="35" t="n">
        <v>35765</v>
      </c>
      <c r="B130" s="36" t="n">
        <v>18.31</v>
      </c>
      <c r="C130" s="37" t="n">
        <v>17.43477</v>
      </c>
      <c r="D130" s="38"/>
      <c r="E130" s="38" t="n">
        <f aca="false">C130*$S$86</f>
        <v>17.7011980168944</v>
      </c>
      <c r="F130" s="38"/>
      <c r="G130" s="44" t="n">
        <f aca="false">$S$86*0.15*C130</f>
        <v>2.65517970253416</v>
      </c>
      <c r="H130" s="44" t="n">
        <f aca="false">B130*0.15</f>
        <v>2.7465</v>
      </c>
      <c r="I130" s="44"/>
      <c r="J130" s="44" t="n">
        <f aca="false">AVERAGE(B119:B130)</f>
        <v>20.1939689327657</v>
      </c>
      <c r="K130" s="44" t="n">
        <f aca="false">AVERAGE(C119:C130)</f>
        <v>19.30741375</v>
      </c>
      <c r="L130" s="44" t="n">
        <f aca="false">AVERAGE(E119:E130)</f>
        <v>19.6024584197474</v>
      </c>
      <c r="M130" s="44"/>
      <c r="N130" s="44" t="n">
        <f aca="false">AVERAGE(G119:G130)</f>
        <v>2.94036876296211</v>
      </c>
      <c r="O130" s="44" t="n">
        <f aca="false">AVERAGE(H119:H130)</f>
        <v>3.02909533991485</v>
      </c>
    </row>
    <row r="131" customFormat="false" ht="12.75" hidden="false" customHeight="false" outlineLevel="0" collapsed="false">
      <c r="A131" s="35" t="n">
        <v>35796</v>
      </c>
      <c r="B131" s="36" t="n">
        <v>15.5</v>
      </c>
      <c r="C131" s="37" t="n">
        <v>15.47667</v>
      </c>
      <c r="D131" s="38"/>
      <c r="E131" s="38" t="n">
        <f aca="false">C131*$S$86</f>
        <v>15.7131754713213</v>
      </c>
      <c r="F131" s="38"/>
      <c r="G131" s="44" t="n">
        <f aca="false">$S$86*0.15*C131</f>
        <v>2.3569763206982</v>
      </c>
      <c r="H131" s="44" t="n">
        <f aca="false">B131*0.15</f>
        <v>2.325</v>
      </c>
      <c r="I131" s="44"/>
      <c r="J131" s="44" t="n">
        <f aca="false">AVERAGE(B120:B131)</f>
        <v>19.4756355994323</v>
      </c>
      <c r="K131" s="44" t="n">
        <f aca="false">AVERAGE(C120:C131)</f>
        <v>18.6318333333333</v>
      </c>
      <c r="L131" s="44" t="n">
        <f aca="false">AVERAGE(E120:E131)</f>
        <v>18.9165541760004</v>
      </c>
      <c r="M131" s="44"/>
      <c r="N131" s="44" t="n">
        <f aca="false">AVERAGE(G120:G131)</f>
        <v>2.83748312640006</v>
      </c>
      <c r="O131" s="44" t="n">
        <f aca="false">AVERAGE(H120:H131)</f>
        <v>2.92134533991485</v>
      </c>
    </row>
    <row r="132" customFormat="false" ht="12.75" hidden="false" customHeight="false" outlineLevel="0" collapsed="false">
      <c r="A132" s="35" t="n">
        <v>35827</v>
      </c>
      <c r="B132" s="36" t="n">
        <v>13.86</v>
      </c>
      <c r="C132" s="37" t="n">
        <v>14.37275</v>
      </c>
      <c r="D132" s="38"/>
      <c r="E132" s="38" t="n">
        <f aca="false">C132*$S$86</f>
        <v>14.5923860078062</v>
      </c>
      <c r="F132" s="38"/>
      <c r="G132" s="44" t="n">
        <f aca="false">$S$86*0.15*C132</f>
        <v>2.18885790117092</v>
      </c>
      <c r="H132" s="44" t="n">
        <f aca="false">B132*0.15</f>
        <v>2.079</v>
      </c>
      <c r="I132" s="44"/>
      <c r="J132" s="44" t="n">
        <f aca="false">AVERAGE(B121:B132)</f>
        <v>18.7806355994323</v>
      </c>
      <c r="K132" s="44" t="n">
        <f aca="false">AVERAGE(C121:C132)</f>
        <v>18.0882083333333</v>
      </c>
      <c r="L132" s="44" t="n">
        <f aca="false">AVERAGE(E121:E132)</f>
        <v>18.3646218148661</v>
      </c>
      <c r="M132" s="44"/>
      <c r="N132" s="44" t="n">
        <f aca="false">AVERAGE(G121:G132)</f>
        <v>2.75469327222991</v>
      </c>
      <c r="O132" s="44" t="n">
        <f aca="false">AVERAGE(H121:H132)</f>
        <v>2.81709533991485</v>
      </c>
    </row>
    <row r="133" customFormat="false" ht="12.75" hidden="false" customHeight="false" outlineLevel="0" collapsed="false">
      <c r="A133" s="47" t="n">
        <v>35855</v>
      </c>
      <c r="B133" s="36" t="n">
        <v>12.74</v>
      </c>
      <c r="C133" s="37" t="n">
        <v>13.457955</v>
      </c>
      <c r="D133" s="38"/>
      <c r="E133" s="38" t="n">
        <f aca="false">C133*$S$86</f>
        <v>13.6636116425656</v>
      </c>
      <c r="F133" s="38"/>
      <c r="G133" s="44" t="n">
        <f aca="false">$S$86*0.15*C133</f>
        <v>2.04954174638484</v>
      </c>
      <c r="H133" s="44" t="n">
        <f aca="false">B133*0.15</f>
        <v>1.911</v>
      </c>
      <c r="I133" s="44"/>
      <c r="J133" s="44" t="n">
        <f aca="false">AVERAGE(B122:B133)</f>
        <v>18.1181355994323</v>
      </c>
      <c r="K133" s="44" t="n">
        <f aca="false">AVERAGE(C122:C133)</f>
        <v>17.57830875</v>
      </c>
      <c r="L133" s="44" t="n">
        <f aca="false">AVERAGE(E122:E133)</f>
        <v>17.8469302426047</v>
      </c>
      <c r="M133" s="44"/>
      <c r="N133" s="44" t="n">
        <f aca="false">AVERAGE(G122:G133)</f>
        <v>2.67703953639071</v>
      </c>
      <c r="O133" s="44" t="n">
        <f aca="false">AVERAGE(H122:H133)</f>
        <v>2.71772033991485</v>
      </c>
    </row>
    <row r="134" customFormat="false" ht="12.75" hidden="false" customHeight="false" outlineLevel="0" collapsed="false">
      <c r="A134" s="48" t="n">
        <v>35886</v>
      </c>
      <c r="B134" s="36" t="n">
        <v>13.23</v>
      </c>
      <c r="C134" s="37" t="n">
        <v>13.79381</v>
      </c>
      <c r="D134" s="38"/>
      <c r="E134" s="38" t="n">
        <f aca="false">C134*$S$86</f>
        <v>14.0045989833773</v>
      </c>
      <c r="F134" s="38"/>
      <c r="G134" s="44" t="n">
        <f aca="false">$S$86*0.15*C134</f>
        <v>2.1006898475066</v>
      </c>
      <c r="H134" s="44" t="n">
        <f aca="false">B134*0.15</f>
        <v>1.9845</v>
      </c>
      <c r="I134" s="44"/>
      <c r="J134" s="44" t="n">
        <f aca="false">AVERAGE(B123:B134)</f>
        <v>17.5955946743522</v>
      </c>
      <c r="K134" s="44" t="n">
        <f aca="false">AVERAGE(C123:C134)</f>
        <v>17.24563375</v>
      </c>
      <c r="L134" s="44" t="n">
        <f aca="false">AVERAGE(E123:E134)</f>
        <v>17.5091714967038</v>
      </c>
      <c r="M134" s="44"/>
      <c r="N134" s="44" t="n">
        <f aca="false">AVERAGE(G123:G134)</f>
        <v>2.62637572450557</v>
      </c>
      <c r="O134" s="44" t="n">
        <f aca="false">AVERAGE(H123:H134)</f>
        <v>2.63933920115283</v>
      </c>
    </row>
    <row r="135" customFormat="false" ht="12.75" hidden="false" customHeight="false" outlineLevel="0" collapsed="false">
      <c r="A135" s="48"/>
      <c r="B135" s="31"/>
      <c r="C135" s="37"/>
      <c r="D135" s="38"/>
      <c r="E135" s="38"/>
      <c r="F135" s="38"/>
      <c r="G135" s="38"/>
      <c r="H135" s="38"/>
      <c r="I135" s="38"/>
      <c r="J135" s="38"/>
      <c r="K135" s="38"/>
      <c r="L135" s="38"/>
      <c r="M135" s="38"/>
      <c r="N135" s="38"/>
      <c r="O135" s="38"/>
    </row>
  </sheetData>
  <mergeCells count="1">
    <mergeCell ref="R71:S71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R16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M5" activeCellId="0" sqref="M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0" width="10.99"/>
    <col collapsed="false" customWidth="true" hidden="false" outlineLevel="0" max="2" min="2" style="10" width="11.28"/>
    <col collapsed="false" customWidth="true" hidden="false" outlineLevel="0" max="6" min="6" style="10" width="17.14"/>
    <col collapsed="false" customWidth="true" hidden="false" outlineLevel="0" max="7" min="7" style="10" width="9.41"/>
    <col collapsed="false" customWidth="true" hidden="false" outlineLevel="0" max="8" min="8" style="10" width="9.99"/>
    <col collapsed="false" customWidth="true" hidden="false" outlineLevel="0" max="9" min="9" style="10" width="16.7"/>
    <col collapsed="false" customWidth="true" hidden="false" outlineLevel="0" max="10" min="10" style="10" width="11.42"/>
    <col collapsed="false" customWidth="true" hidden="false" outlineLevel="0" max="11" min="11" style="10" width="10.85"/>
  </cols>
  <sheetData>
    <row r="1" customFormat="false" ht="18" hidden="false" customHeight="false" outlineLevel="0" collapsed="false">
      <c r="F1" s="49" t="s">
        <v>55</v>
      </c>
      <c r="G1" s="49"/>
      <c r="H1" s="49"/>
      <c r="I1" s="49" t="s">
        <v>56</v>
      </c>
      <c r="J1" s="49"/>
      <c r="K1" s="49"/>
    </row>
    <row r="2" customFormat="false" ht="60" hidden="false" customHeight="true" outlineLevel="0" collapsed="false">
      <c r="F2" s="50" t="s">
        <v>57</v>
      </c>
      <c r="G2" s="51" t="s">
        <v>58</v>
      </c>
      <c r="H2" s="51"/>
      <c r="I2" s="50" t="s">
        <v>57</v>
      </c>
      <c r="J2" s="51" t="s">
        <v>58</v>
      </c>
      <c r="K2" s="51"/>
      <c r="N2" s="10" t="n">
        <f aca="false">CORREL(M5:M145,N5:N145)</f>
        <v>0.826577214476692</v>
      </c>
      <c r="R2" s="10" t="n">
        <f aca="false">CORREL(Q5:Q145,R5:R145)</f>
        <v>0.826577214476692</v>
      </c>
    </row>
    <row r="3" customFormat="false" ht="16.5" hidden="false" customHeight="false" outlineLevel="0" collapsed="false">
      <c r="F3" s="52" t="n">
        <f aca="false">CORREL(C6:C146,D5:D145)</f>
        <v>0.957460944844999</v>
      </c>
      <c r="G3" s="53" t="n">
        <f aca="false">CORREL(G7:G146,H6:H145)</f>
        <v>0.830864038745315</v>
      </c>
      <c r="H3" s="53"/>
      <c r="I3" s="52" t="n">
        <f aca="false">CORREL(C66:C134,B65:B133)</f>
        <v>0.96280092374216</v>
      </c>
      <c r="J3" s="53" t="n">
        <f aca="false">CORREL(J66:J134,K65:K133)</f>
        <v>0.825958137001661</v>
      </c>
      <c r="K3" s="53"/>
      <c r="M3" s="10" t="s">
        <v>59</v>
      </c>
      <c r="Q3" s="10" t="s">
        <v>60</v>
      </c>
    </row>
    <row r="4" customFormat="false" ht="25.5" hidden="false" customHeight="false" outlineLevel="0" collapsed="false">
      <c r="A4" s="54" t="s">
        <v>61</v>
      </c>
      <c r="B4" s="55" t="s">
        <v>62</v>
      </c>
      <c r="C4" s="56" t="s">
        <v>6</v>
      </c>
      <c r="D4" s="55" t="s">
        <v>63</v>
      </c>
      <c r="F4" s="57" t="s">
        <v>64</v>
      </c>
      <c r="G4" s="57" t="s">
        <v>65</v>
      </c>
      <c r="H4" s="57" t="s">
        <v>66</v>
      </c>
      <c r="I4" s="57" t="s">
        <v>64</v>
      </c>
      <c r="J4" s="57" t="s">
        <v>65</v>
      </c>
      <c r="K4" s="57" t="s">
        <v>66</v>
      </c>
    </row>
    <row r="5" customFormat="false" ht="12.75" hidden="false" customHeight="false" outlineLevel="0" collapsed="false">
      <c r="A5" s="58" t="n">
        <v>31959</v>
      </c>
      <c r="B5" s="59" t="n">
        <v>19.838</v>
      </c>
      <c r="C5" s="60" t="n">
        <v>18.22</v>
      </c>
      <c r="D5" s="59" t="n">
        <v>20.0097</v>
      </c>
      <c r="F5" s="61" t="n">
        <f aca="false">+D5-C6</f>
        <v>1.8097</v>
      </c>
      <c r="G5" s="27"/>
      <c r="I5" s="61" t="n">
        <f aca="false">+B5-C6</f>
        <v>1.638</v>
      </c>
      <c r="J5" s="27"/>
      <c r="M5" s="62" t="n">
        <f aca="false">+C5*0.15</f>
        <v>2.733</v>
      </c>
      <c r="N5" s="62" t="n">
        <f aca="false">0.1523*B5</f>
        <v>3.0213274</v>
      </c>
      <c r="Q5" s="62" t="n">
        <f aca="false">0.15*C5</f>
        <v>2.733</v>
      </c>
      <c r="R5" s="62" t="n">
        <f aca="false">0.1537*B5</f>
        <v>3.0491006</v>
      </c>
    </row>
    <row r="6" customFormat="false" ht="12.75" hidden="false" customHeight="false" outlineLevel="0" collapsed="false">
      <c r="A6" s="58" t="n">
        <v>31990</v>
      </c>
      <c r="B6" s="59" t="n">
        <v>18.9714</v>
      </c>
      <c r="C6" s="60" t="n">
        <v>18.2</v>
      </c>
      <c r="D6" s="59" t="n">
        <v>18.9595</v>
      </c>
      <c r="F6" s="61" t="n">
        <f aca="false">+D6-C7</f>
        <v>0.5795</v>
      </c>
      <c r="G6" s="10" t="n">
        <f aca="false">+LN(C6/C5)</f>
        <v>-0.00109829774906257</v>
      </c>
      <c r="H6" s="10" t="n">
        <f aca="false">+LN(D6/D5)</f>
        <v>-0.0539120308083754</v>
      </c>
      <c r="I6" s="61" t="n">
        <f aca="false">+B6-C7</f>
        <v>0.5914</v>
      </c>
      <c r="J6" s="10" t="n">
        <f aca="false">+LN(C6/C5)</f>
        <v>-0.00109829774906257</v>
      </c>
      <c r="K6" s="10" t="n">
        <f aca="false">+LN(B6/B5)</f>
        <v>-0.0446667083620124</v>
      </c>
      <c r="M6" s="62" t="n">
        <f aca="false">+C6*0.15</f>
        <v>2.73</v>
      </c>
      <c r="N6" s="62" t="n">
        <f aca="false">0.1523*B6</f>
        <v>2.88934422</v>
      </c>
      <c r="Q6" s="62" t="n">
        <f aca="false">0.15*C6</f>
        <v>2.73</v>
      </c>
      <c r="R6" s="62" t="n">
        <f aca="false">0.1537*B6</f>
        <v>2.91590418</v>
      </c>
    </row>
    <row r="7" customFormat="false" ht="12.75" hidden="false" customHeight="false" outlineLevel="0" collapsed="false">
      <c r="A7" s="58" t="n">
        <v>32021</v>
      </c>
      <c r="B7" s="59" t="n">
        <v>18.3648</v>
      </c>
      <c r="C7" s="60" t="n">
        <v>18.38</v>
      </c>
      <c r="D7" s="59" t="n">
        <v>18.3227</v>
      </c>
      <c r="F7" s="61" t="n">
        <f aca="false">+D7-C8</f>
        <v>-0.0572999999999979</v>
      </c>
      <c r="G7" s="10" t="n">
        <f aca="false">+LN(C7/C6)</f>
        <v>0.00984152284479129</v>
      </c>
      <c r="H7" s="10" t="n">
        <f aca="false">+LN(D7/D6)</f>
        <v>-0.0341643968718341</v>
      </c>
      <c r="I7" s="61" t="n">
        <f aca="false">+B7-C8</f>
        <v>-0.0152000000000001</v>
      </c>
      <c r="J7" s="10" t="n">
        <f aca="false">+LN(C7/C6)</f>
        <v>0.00984152284479129</v>
      </c>
      <c r="K7" s="10" t="n">
        <f aca="false">+LN(B7/B6)</f>
        <v>-0.0324967930298834</v>
      </c>
      <c r="M7" s="62" t="n">
        <f aca="false">+C7*0.15</f>
        <v>2.757</v>
      </c>
      <c r="N7" s="62" t="n">
        <f aca="false">0.1523*B7</f>
        <v>2.79695904</v>
      </c>
      <c r="Q7" s="62" t="n">
        <f aca="false">0.15*C7</f>
        <v>2.757</v>
      </c>
      <c r="R7" s="62" t="n">
        <f aca="false">0.1537*B7</f>
        <v>2.82266976</v>
      </c>
    </row>
    <row r="8" customFormat="false" ht="12.75" hidden="false" customHeight="false" outlineLevel="0" collapsed="false">
      <c r="A8" s="58" t="n">
        <v>32051</v>
      </c>
      <c r="B8" s="59" t="n">
        <v>18.8489</v>
      </c>
      <c r="C8" s="60" t="n">
        <v>18.38</v>
      </c>
      <c r="D8" s="59" t="n">
        <v>18.7682</v>
      </c>
      <c r="F8" s="61" t="n">
        <f aca="false">+D8-C9</f>
        <v>0.368200000000002</v>
      </c>
      <c r="G8" s="10" t="n">
        <f aca="false">+LN(C8/C7)</f>
        <v>0</v>
      </c>
      <c r="H8" s="10" t="n">
        <f aca="false">+LN(D8/D7)</f>
        <v>0.0240232199915322</v>
      </c>
      <c r="I8" s="61" t="n">
        <f aca="false">+B8-C9</f>
        <v>0.448900000000002</v>
      </c>
      <c r="J8" s="10" t="n">
        <f aca="false">+LN(C8/C7)</f>
        <v>0</v>
      </c>
      <c r="K8" s="10" t="n">
        <f aca="false">+LN(B8/B7)</f>
        <v>0.0260187678217028</v>
      </c>
      <c r="M8" s="62" t="n">
        <f aca="false">+C8*0.15</f>
        <v>2.757</v>
      </c>
      <c r="N8" s="62" t="n">
        <f aca="false">0.1523*B8</f>
        <v>2.87068747</v>
      </c>
      <c r="Q8" s="62" t="n">
        <f aca="false">0.15*C8</f>
        <v>2.757</v>
      </c>
      <c r="R8" s="62" t="n">
        <f aca="false">0.1537*B8</f>
        <v>2.89707593</v>
      </c>
    </row>
    <row r="9" customFormat="false" ht="12.75" hidden="false" customHeight="false" outlineLevel="0" collapsed="false">
      <c r="A9" s="58" t="n">
        <v>32082</v>
      </c>
      <c r="B9" s="59" t="n">
        <v>17.8726</v>
      </c>
      <c r="C9" s="60" t="n">
        <v>18.4</v>
      </c>
      <c r="D9" s="59" t="n">
        <v>17.7821</v>
      </c>
      <c r="F9" s="61" t="n">
        <f aca="false">+D9-C10</f>
        <v>-0.6279</v>
      </c>
      <c r="G9" s="10" t="n">
        <f aca="false">+LN(C9/C8)</f>
        <v>0.00108754768739892</v>
      </c>
      <c r="H9" s="10" t="n">
        <f aca="false">+LN(D9/D8)</f>
        <v>-0.0539716149433137</v>
      </c>
      <c r="I9" s="61" t="n">
        <f aca="false">+B9-C10</f>
        <v>-0.537400000000002</v>
      </c>
      <c r="J9" s="10" t="n">
        <f aca="false">+LN(C9/C8)</f>
        <v>0.00108754768739892</v>
      </c>
      <c r="K9" s="10" t="n">
        <f aca="false">+LN(B9/B8)</f>
        <v>-0.0531857429222543</v>
      </c>
      <c r="M9" s="62" t="n">
        <f aca="false">+C9*0.15</f>
        <v>2.76</v>
      </c>
      <c r="N9" s="62" t="n">
        <f aca="false">0.1523*B9</f>
        <v>2.72199698</v>
      </c>
      <c r="Q9" s="62" t="n">
        <f aca="false">0.15*C9</f>
        <v>2.76</v>
      </c>
      <c r="R9" s="62" t="n">
        <f aca="false">0.1537*B9</f>
        <v>2.74701862</v>
      </c>
    </row>
    <row r="10" customFormat="false" ht="12.75" hidden="false" customHeight="false" outlineLevel="0" collapsed="false">
      <c r="A10" s="58" t="n">
        <v>32112</v>
      </c>
      <c r="B10" s="59" t="n">
        <v>17.4815</v>
      </c>
      <c r="C10" s="60" t="n">
        <v>18.41</v>
      </c>
      <c r="D10" s="59" t="n">
        <v>17.1087</v>
      </c>
      <c r="F10" s="61" t="n">
        <f aca="false">+D10-C11</f>
        <v>-1.0913</v>
      </c>
      <c r="G10" s="10" t="n">
        <f aca="false">+LN(C10/C9)</f>
        <v>0.000543330630046744</v>
      </c>
      <c r="H10" s="10" t="n">
        <f aca="false">+LN(D10/D9)</f>
        <v>-0.0386052272896322</v>
      </c>
      <c r="I10" s="61" t="n">
        <f aca="false">+B10-C11</f>
        <v>-0.718499999999999</v>
      </c>
      <c r="J10" s="10" t="n">
        <f aca="false">+LN(C10/C9)</f>
        <v>0.000543330630046744</v>
      </c>
      <c r="K10" s="10" t="n">
        <f aca="false">+LN(B10/B9)</f>
        <v>-0.0221256349286558</v>
      </c>
      <c r="M10" s="62" t="n">
        <f aca="false">+C10*0.15</f>
        <v>2.7615</v>
      </c>
      <c r="N10" s="62" t="n">
        <f aca="false">0.1523*B10</f>
        <v>2.66243245</v>
      </c>
      <c r="Q10" s="62" t="n">
        <f aca="false">0.15*C10</f>
        <v>2.7615</v>
      </c>
      <c r="R10" s="62" t="n">
        <f aca="false">0.1537*B10</f>
        <v>2.68690655</v>
      </c>
    </row>
    <row r="11" customFormat="false" ht="12.75" hidden="false" customHeight="false" outlineLevel="0" collapsed="false">
      <c r="A11" s="58" t="n">
        <v>32143</v>
      </c>
      <c r="B11" s="59" t="n">
        <v>16.9475</v>
      </c>
      <c r="C11" s="60" t="n">
        <v>18.2</v>
      </c>
      <c r="D11" s="59" t="n">
        <v>16.8438</v>
      </c>
      <c r="F11" s="61" t="n">
        <f aca="false">+D11-C12</f>
        <v>-0.956199999999999</v>
      </c>
      <c r="G11" s="10" t="n">
        <f aca="false">+LN(C11/C10)</f>
        <v>-0.0114724011622369</v>
      </c>
      <c r="H11" s="10" t="n">
        <f aca="false">+LN(D11/D10)</f>
        <v>-0.0156044694929058</v>
      </c>
      <c r="I11" s="61" t="n">
        <f aca="false">+B11-C12</f>
        <v>-0.852499999999999</v>
      </c>
      <c r="J11" s="10" t="n">
        <f aca="false">+LN(C11/C10)</f>
        <v>-0.0114724011622369</v>
      </c>
      <c r="K11" s="10" t="n">
        <f aca="false">+LN(B11/B10)</f>
        <v>-0.0310228485797154</v>
      </c>
      <c r="M11" s="62" t="n">
        <f aca="false">+C11*0.15</f>
        <v>2.73</v>
      </c>
      <c r="N11" s="62" t="n">
        <f aca="false">0.1523*B11</f>
        <v>2.58110425</v>
      </c>
      <c r="Q11" s="62" t="n">
        <f aca="false">0.15*C11</f>
        <v>2.73</v>
      </c>
      <c r="R11" s="62" t="n">
        <f aca="false">0.1537*B11</f>
        <v>2.60483075</v>
      </c>
    </row>
    <row r="12" customFormat="false" ht="12.75" hidden="false" customHeight="false" outlineLevel="0" collapsed="false">
      <c r="A12" s="58" t="n">
        <v>32174</v>
      </c>
      <c r="B12" s="59" t="n">
        <v>15.831</v>
      </c>
      <c r="C12" s="60" t="n">
        <v>17.8</v>
      </c>
      <c r="D12" s="59" t="n">
        <v>15.669</v>
      </c>
      <c r="F12" s="61" t="n">
        <f aca="false">+D12-C13</f>
        <v>-1.871</v>
      </c>
      <c r="G12" s="10" t="n">
        <f aca="false">+LN(C12/C11)</f>
        <v>-0.0222231367847101</v>
      </c>
      <c r="H12" s="10" t="n">
        <f aca="false">+LN(D12/D11)</f>
        <v>-0.0722983984427048</v>
      </c>
      <c r="I12" s="61" t="n">
        <f aca="false">+B12-C13</f>
        <v>-1.709</v>
      </c>
      <c r="J12" s="10" t="n">
        <f aca="false">+LN(C12/C11)</f>
        <v>-0.0222231367847101</v>
      </c>
      <c r="K12" s="10" t="n">
        <f aca="false">+LN(B12/B11)</f>
        <v>-0.0681502872313432</v>
      </c>
      <c r="M12" s="62" t="n">
        <f aca="false">+C12*0.15</f>
        <v>2.67</v>
      </c>
      <c r="N12" s="62" t="n">
        <f aca="false">0.1523*B12</f>
        <v>2.4110613</v>
      </c>
      <c r="Q12" s="62" t="n">
        <f aca="false">0.15*C12</f>
        <v>2.67</v>
      </c>
      <c r="R12" s="62" t="n">
        <f aca="false">0.1537*B12</f>
        <v>2.4332247</v>
      </c>
    </row>
    <row r="13" customFormat="false" ht="12.75" hidden="false" customHeight="false" outlineLevel="0" collapsed="false">
      <c r="A13" s="58" t="n">
        <v>32203</v>
      </c>
      <c r="B13" s="59" t="n">
        <v>14.7826</v>
      </c>
      <c r="C13" s="60" t="n">
        <v>17.54</v>
      </c>
      <c r="D13" s="59" t="n">
        <v>14.7511</v>
      </c>
      <c r="F13" s="61" t="n">
        <f aca="false">+D13-C14</f>
        <v>-2.0689</v>
      </c>
      <c r="G13" s="10" t="n">
        <f aca="false">+LN(C13/C12)</f>
        <v>-0.0147144703540025</v>
      </c>
      <c r="H13" s="10" t="n">
        <f aca="false">+LN(D13/D12)</f>
        <v>-0.060366581845928</v>
      </c>
      <c r="I13" s="61" t="n">
        <f aca="false">+B13-C14</f>
        <v>-2.0374</v>
      </c>
      <c r="J13" s="10" t="n">
        <f aca="false">+LN(C13/C12)</f>
        <v>-0.0147144703540025</v>
      </c>
      <c r="K13" s="10" t="n">
        <f aca="false">+LN(B13/B12)</f>
        <v>-0.0685192296460502</v>
      </c>
      <c r="M13" s="62" t="n">
        <f aca="false">+C13*0.15</f>
        <v>2.631</v>
      </c>
      <c r="N13" s="62" t="n">
        <f aca="false">0.1523*B13</f>
        <v>2.25138998</v>
      </c>
      <c r="Q13" s="62" t="n">
        <f aca="false">0.15*C13</f>
        <v>2.631</v>
      </c>
      <c r="R13" s="62" t="n">
        <f aca="false">0.1537*B13</f>
        <v>2.27208562</v>
      </c>
    </row>
    <row r="14" customFormat="false" ht="12.75" hidden="false" customHeight="false" outlineLevel="0" collapsed="false">
      <c r="A14" s="58" t="n">
        <v>32234</v>
      </c>
      <c r="B14" s="59" t="n">
        <v>16.5714</v>
      </c>
      <c r="C14" s="60" t="n">
        <v>16.82</v>
      </c>
      <c r="D14" s="59" t="n">
        <v>16.531</v>
      </c>
      <c r="F14" s="61" t="n">
        <f aca="false">+D14-C15</f>
        <v>-0.189</v>
      </c>
      <c r="G14" s="10" t="n">
        <f aca="false">+LN(C14/C13)</f>
        <v>-0.0419153323992349</v>
      </c>
      <c r="H14" s="10" t="n">
        <f aca="false">+LN(D14/D13)</f>
        <v>0.113919749794532</v>
      </c>
      <c r="I14" s="61" t="n">
        <f aca="false">+B14-C15</f>
        <v>-0.148599999999998</v>
      </c>
      <c r="J14" s="10" t="n">
        <f aca="false">+LN(C14/C13)</f>
        <v>-0.0419153323992349</v>
      </c>
      <c r="K14" s="10" t="n">
        <f aca="false">+LN(B14/B13)</f>
        <v>0.114227504466044</v>
      </c>
      <c r="M14" s="62" t="n">
        <f aca="false">+C14*0.15</f>
        <v>2.523</v>
      </c>
      <c r="N14" s="62" t="n">
        <f aca="false">0.1523*B14</f>
        <v>2.52382422</v>
      </c>
      <c r="Q14" s="62" t="n">
        <f aca="false">0.15*C14</f>
        <v>2.523</v>
      </c>
      <c r="R14" s="62" t="n">
        <f aca="false">0.1537*B14</f>
        <v>2.54702418</v>
      </c>
    </row>
    <row r="15" customFormat="false" ht="12.75" hidden="false" customHeight="false" outlineLevel="0" collapsed="false">
      <c r="A15" s="58" t="n">
        <v>32264</v>
      </c>
      <c r="B15" s="59" t="n">
        <v>16.4114</v>
      </c>
      <c r="C15" s="60" t="n">
        <v>16.72</v>
      </c>
      <c r="D15" s="59" t="n">
        <v>16.3193</v>
      </c>
      <c r="F15" s="61" t="n">
        <f aca="false">+D15-C16</f>
        <v>-0.0106999999999999</v>
      </c>
      <c r="G15" s="10" t="n">
        <f aca="false">+LN(C15/C14)</f>
        <v>-0.00596304688824653</v>
      </c>
      <c r="H15" s="10" t="n">
        <f aca="false">+LN(D15/D14)</f>
        <v>-0.0128889496116718</v>
      </c>
      <c r="I15" s="61" t="n">
        <f aca="false">+B15-C16</f>
        <v>0.0814000000000021</v>
      </c>
      <c r="J15" s="10" t="n">
        <f aca="false">+LN(C15/C14)</f>
        <v>-0.00596304688824653</v>
      </c>
      <c r="K15" s="10" t="n">
        <f aca="false">+LN(B15/B14)</f>
        <v>-0.00970210261562385</v>
      </c>
      <c r="M15" s="62" t="n">
        <f aca="false">+C15*0.15</f>
        <v>2.508</v>
      </c>
      <c r="N15" s="62" t="n">
        <f aca="false">0.1523*B15</f>
        <v>2.49945622</v>
      </c>
      <c r="Q15" s="62" t="n">
        <f aca="false">0.15*C15</f>
        <v>2.508</v>
      </c>
      <c r="R15" s="62" t="n">
        <f aca="false">0.1537*B15</f>
        <v>2.52243218</v>
      </c>
    </row>
    <row r="16" customFormat="false" ht="12.75" hidden="false" customHeight="false" outlineLevel="0" collapsed="false">
      <c r="A16" s="58" t="n">
        <v>32295</v>
      </c>
      <c r="B16" s="59" t="n">
        <v>15.5636</v>
      </c>
      <c r="C16" s="60" t="n">
        <v>16.33</v>
      </c>
      <c r="D16" s="59" t="n">
        <v>15.5284</v>
      </c>
      <c r="F16" s="61" t="n">
        <f aca="false">+D16-C17</f>
        <v>-0.4216</v>
      </c>
      <c r="G16" s="10" t="n">
        <f aca="false">+LN(C16/C15)</f>
        <v>-0.0236017006741818</v>
      </c>
      <c r="H16" s="10" t="n">
        <f aca="false">+LN(D16/D15)</f>
        <v>-0.0496778510067068</v>
      </c>
      <c r="I16" s="61" t="n">
        <f aca="false">+B16-C17</f>
        <v>-0.3864</v>
      </c>
      <c r="J16" s="10" t="n">
        <f aca="false">+LN(C16/C15)</f>
        <v>-0.0236017006741818</v>
      </c>
      <c r="K16" s="10" t="n">
        <f aca="false">+LN(B16/B15)</f>
        <v>-0.0530413608380666</v>
      </c>
      <c r="M16" s="62" t="n">
        <f aca="false">+C16*0.15</f>
        <v>2.4495</v>
      </c>
      <c r="N16" s="62" t="n">
        <f aca="false">0.1523*B16</f>
        <v>2.37033628</v>
      </c>
      <c r="Q16" s="62" t="n">
        <f aca="false">0.15*C16</f>
        <v>2.4495</v>
      </c>
      <c r="R16" s="62" t="n">
        <f aca="false">0.1537*B16</f>
        <v>2.39212532</v>
      </c>
    </row>
    <row r="17" customFormat="false" ht="12.75" hidden="false" customHeight="false" outlineLevel="0" collapsed="false">
      <c r="A17" s="58" t="n">
        <v>32325</v>
      </c>
      <c r="B17" s="59" t="n">
        <v>14.8929</v>
      </c>
      <c r="C17" s="60" t="n">
        <v>15.95</v>
      </c>
      <c r="D17" s="59" t="n">
        <v>14.9012</v>
      </c>
      <c r="F17" s="61" t="n">
        <f aca="false">+D17-C18</f>
        <v>-0.268800000000001</v>
      </c>
      <c r="G17" s="10" t="n">
        <f aca="false">+LN(C17/C16)</f>
        <v>-0.0235450777515201</v>
      </c>
      <c r="H17" s="10" t="n">
        <f aca="false">+LN(D17/D16)</f>
        <v>-0.0412288588312543</v>
      </c>
      <c r="I17" s="61" t="n">
        <f aca="false">+B17-C18</f>
        <v>-0.277100000000001</v>
      </c>
      <c r="J17" s="10" t="n">
        <f aca="false">+LN(C17/C16)</f>
        <v>-0.0235450777515201</v>
      </c>
      <c r="K17" s="10" t="n">
        <f aca="false">+LN(B17/B16)</f>
        <v>-0.0440502651406448</v>
      </c>
      <c r="M17" s="62" t="n">
        <f aca="false">+C17*0.15</f>
        <v>2.3925</v>
      </c>
      <c r="N17" s="62" t="n">
        <f aca="false">0.1523*B17</f>
        <v>2.26818867</v>
      </c>
      <c r="Q17" s="62" t="n">
        <f aca="false">0.15*C17</f>
        <v>2.3925</v>
      </c>
      <c r="R17" s="62" t="n">
        <f aca="false">0.1537*B17</f>
        <v>2.28903873</v>
      </c>
    </row>
    <row r="18" customFormat="false" ht="12.75" hidden="false" customHeight="false" outlineLevel="0" collapsed="false">
      <c r="A18" s="58" t="n">
        <v>32356</v>
      </c>
      <c r="B18" s="59" t="n">
        <v>14.9272</v>
      </c>
      <c r="C18" s="60" t="n">
        <v>15.17</v>
      </c>
      <c r="D18" s="59" t="n">
        <v>14.8848</v>
      </c>
      <c r="F18" s="61" t="n">
        <f aca="false">+D18-C19</f>
        <v>0.1248</v>
      </c>
      <c r="G18" s="10" t="n">
        <f aca="false">+LN(C18/C17)</f>
        <v>-0.0501390358704127</v>
      </c>
      <c r="H18" s="10" t="n">
        <f aca="false">+LN(D18/D17)</f>
        <v>-0.0011011885890849</v>
      </c>
      <c r="I18" s="61" t="n">
        <f aca="false">+B18-C19</f>
        <v>0.167199999999999</v>
      </c>
      <c r="J18" s="10" t="n">
        <f aca="false">+LN(C18/C17)</f>
        <v>-0.0501390358704127</v>
      </c>
      <c r="K18" s="10" t="n">
        <f aca="false">+LN(B18/B17)</f>
        <v>0.00230046278360352</v>
      </c>
      <c r="M18" s="62" t="n">
        <f aca="false">+C18*0.15</f>
        <v>2.2755</v>
      </c>
      <c r="N18" s="62" t="n">
        <f aca="false">0.1523*B18</f>
        <v>2.27341256</v>
      </c>
      <c r="Q18" s="62" t="n">
        <f aca="false">0.15*C18</f>
        <v>2.2755</v>
      </c>
      <c r="R18" s="62" t="n">
        <f aca="false">0.1537*B18</f>
        <v>2.29431064</v>
      </c>
    </row>
    <row r="19" customFormat="false" ht="12.75" hidden="false" customHeight="false" outlineLevel="0" collapsed="false">
      <c r="A19" s="58" t="n">
        <v>32387</v>
      </c>
      <c r="B19" s="59" t="n">
        <v>13.2989</v>
      </c>
      <c r="C19" s="60" t="n">
        <v>14.76</v>
      </c>
      <c r="D19" s="59" t="n">
        <v>13.158</v>
      </c>
      <c r="F19" s="61" t="n">
        <f aca="false">+D19-C20</f>
        <v>-0.902000000000001</v>
      </c>
      <c r="G19" s="10" t="n">
        <f aca="false">+LN(C19/C18)</f>
        <v>-0.0273989741881145</v>
      </c>
      <c r="H19" s="10" t="n">
        <f aca="false">+LN(D19/D18)</f>
        <v>-0.123310619368351</v>
      </c>
      <c r="I19" s="61" t="n">
        <f aca="false">+B19-C20</f>
        <v>-0.761100000000001</v>
      </c>
      <c r="J19" s="10" t="n">
        <f aca="false">+LN(C19/C18)</f>
        <v>-0.0273989741881145</v>
      </c>
      <c r="K19" s="10" t="n">
        <f aca="false">+LN(B19/B18)</f>
        <v>-0.115503727060505</v>
      </c>
      <c r="M19" s="62" t="n">
        <f aca="false">+C19*0.15</f>
        <v>2.214</v>
      </c>
      <c r="N19" s="62" t="n">
        <f aca="false">0.1523*B19</f>
        <v>2.02542247</v>
      </c>
      <c r="Q19" s="62" t="n">
        <f aca="false">0.15*C19</f>
        <v>2.214</v>
      </c>
      <c r="R19" s="62" t="n">
        <f aca="false">0.1537*B19</f>
        <v>2.04404093</v>
      </c>
    </row>
    <row r="20" customFormat="false" ht="12.75" hidden="false" customHeight="false" outlineLevel="0" collapsed="false">
      <c r="A20" s="58" t="n">
        <v>32417</v>
      </c>
      <c r="B20" s="59" t="n">
        <v>12.431</v>
      </c>
      <c r="C20" s="60" t="n">
        <v>14.06</v>
      </c>
      <c r="D20" s="59" t="n">
        <v>12.4214</v>
      </c>
      <c r="F20" s="61" t="n">
        <f aca="false">+D20-C21</f>
        <v>-0.1686</v>
      </c>
      <c r="G20" s="10" t="n">
        <f aca="false">+LN(C20/C19)</f>
        <v>-0.0485869327898076</v>
      </c>
      <c r="H20" s="10" t="n">
        <f aca="false">+LN(D20/D19)</f>
        <v>-0.0576091470939857</v>
      </c>
      <c r="I20" s="61" t="n">
        <f aca="false">+B20-C21</f>
        <v>-0.159000000000001</v>
      </c>
      <c r="J20" s="10" t="n">
        <f aca="false">+LN(C20/C19)</f>
        <v>-0.0485869327898076</v>
      </c>
      <c r="K20" s="10" t="n">
        <f aca="false">+LN(B20/B19)</f>
        <v>-0.0674879722308192</v>
      </c>
      <c r="M20" s="62" t="n">
        <f aca="false">+C20*0.15</f>
        <v>2.109</v>
      </c>
      <c r="N20" s="62" t="n">
        <f aca="false">0.1523*B20</f>
        <v>1.8932413</v>
      </c>
      <c r="Q20" s="62" t="n">
        <f aca="false">0.15*C20</f>
        <v>2.109</v>
      </c>
      <c r="R20" s="62" t="n">
        <f aca="false">0.1537*B20</f>
        <v>1.9106447</v>
      </c>
    </row>
    <row r="21" customFormat="false" ht="12.75" hidden="false" customHeight="false" outlineLevel="0" collapsed="false">
      <c r="A21" s="58" t="n">
        <v>32448</v>
      </c>
      <c r="B21" s="59" t="n">
        <v>12.9307</v>
      </c>
      <c r="C21" s="60" t="n">
        <v>12.59</v>
      </c>
      <c r="D21" s="59" t="n">
        <v>12.9466</v>
      </c>
      <c r="F21" s="61" t="n">
        <f aca="false">+D21-C22</f>
        <v>0.8666</v>
      </c>
      <c r="G21" s="10" t="n">
        <f aca="false">+LN(C21/C20)</f>
        <v>-0.110431038326263</v>
      </c>
      <c r="H21" s="10" t="n">
        <f aca="false">+LN(D21/D20)</f>
        <v>0.0414124138413493</v>
      </c>
      <c r="I21" s="61" t="n">
        <f aca="false">+B21-C22</f>
        <v>0.8507</v>
      </c>
      <c r="J21" s="10" t="n">
        <f aca="false">+LN(C21/C20)</f>
        <v>-0.110431038326263</v>
      </c>
      <c r="K21" s="10" t="n">
        <f aca="false">+LN(B21/B20)</f>
        <v>0.0394109761731439</v>
      </c>
      <c r="M21" s="62" t="n">
        <f aca="false">+C21*0.15</f>
        <v>1.8885</v>
      </c>
      <c r="N21" s="62" t="n">
        <f aca="false">0.1523*B21</f>
        <v>1.96934561</v>
      </c>
      <c r="Q21" s="62" t="n">
        <f aca="false">0.15*C21</f>
        <v>1.8885</v>
      </c>
      <c r="R21" s="62" t="n">
        <f aca="false">0.1537*B21</f>
        <v>1.98744859</v>
      </c>
    </row>
    <row r="22" customFormat="false" ht="12.75" hidden="false" customHeight="false" outlineLevel="0" collapsed="false">
      <c r="A22" s="58" t="n">
        <v>32478</v>
      </c>
      <c r="B22" s="59" t="n">
        <v>15.1762</v>
      </c>
      <c r="C22" s="60" t="n">
        <v>12.08</v>
      </c>
      <c r="D22" s="59" t="n">
        <v>15.3262</v>
      </c>
      <c r="F22" s="61" t="n">
        <f aca="false">+D22-C23</f>
        <v>2.0462</v>
      </c>
      <c r="G22" s="10" t="n">
        <f aca="false">+LN(C22/C21)</f>
        <v>-0.0413516555495869</v>
      </c>
      <c r="H22" s="10" t="n">
        <f aca="false">+LN(D22/D21)</f>
        <v>0.168730576771327</v>
      </c>
      <c r="I22" s="61" t="n">
        <f aca="false">+B22-C23</f>
        <v>1.8962</v>
      </c>
      <c r="J22" s="10" t="n">
        <f aca="false">+LN(C22/C21)</f>
        <v>-0.0413516555495869</v>
      </c>
      <c r="K22" s="10" t="n">
        <f aca="false">+LN(B22/B21)</f>
        <v>0.160124082266368</v>
      </c>
      <c r="M22" s="62" t="n">
        <f aca="false">+C22*0.15</f>
        <v>1.812</v>
      </c>
      <c r="N22" s="62" t="n">
        <f aca="false">0.1523*B22</f>
        <v>2.31133526</v>
      </c>
      <c r="Q22" s="62" t="n">
        <f aca="false">0.15*C22</f>
        <v>1.812</v>
      </c>
      <c r="R22" s="62" t="n">
        <f aca="false">0.1537*B22</f>
        <v>2.33258194</v>
      </c>
    </row>
    <row r="23" customFormat="false" ht="12.75" hidden="false" customHeight="false" outlineLevel="0" collapsed="false">
      <c r="A23" s="58" t="n">
        <v>32509</v>
      </c>
      <c r="B23" s="59" t="n">
        <v>16.9226</v>
      </c>
      <c r="C23" s="60" t="n">
        <v>13.28</v>
      </c>
      <c r="D23" s="59" t="n">
        <v>17.1119</v>
      </c>
      <c r="F23" s="61" t="n">
        <f aca="false">+D23-C24</f>
        <v>2.0919</v>
      </c>
      <c r="G23" s="10" t="n">
        <f aca="false">+LN(C23/C22)</f>
        <v>0.0947079515416188</v>
      </c>
      <c r="H23" s="10" t="n">
        <f aca="false">+LN(D23/D22)</f>
        <v>0.110210345728265</v>
      </c>
      <c r="I23" s="61" t="n">
        <f aca="false">+B23-C24</f>
        <v>1.9026</v>
      </c>
      <c r="J23" s="10" t="n">
        <f aca="false">+LN(C23/C22)</f>
        <v>0.0947079515416188</v>
      </c>
      <c r="K23" s="10" t="n">
        <f aca="false">+LN(B23/B22)</f>
        <v>0.108921595426438</v>
      </c>
      <c r="M23" s="62" t="n">
        <f aca="false">+C23*0.15</f>
        <v>1.992</v>
      </c>
      <c r="N23" s="62" t="n">
        <f aca="false">0.1523*B23</f>
        <v>2.57731198</v>
      </c>
      <c r="Q23" s="62" t="n">
        <f aca="false">0.15*C23</f>
        <v>1.992</v>
      </c>
      <c r="R23" s="62" t="n">
        <f aca="false">0.1537*B23</f>
        <v>2.60100362</v>
      </c>
    </row>
    <row r="24" customFormat="false" ht="12.75" hidden="false" customHeight="false" outlineLevel="0" collapsed="false">
      <c r="A24" s="58" t="n">
        <v>32540</v>
      </c>
      <c r="B24" s="59" t="n">
        <v>16.6775</v>
      </c>
      <c r="C24" s="60" t="n">
        <v>15.02</v>
      </c>
      <c r="D24" s="59" t="n">
        <v>16.9188</v>
      </c>
      <c r="F24" s="61" t="n">
        <f aca="false">+D24-C25</f>
        <v>0.698800000000002</v>
      </c>
      <c r="G24" s="10" t="n">
        <f aca="false">+LN(C24/C23)</f>
        <v>0.123123502287701</v>
      </c>
      <c r="H24" s="10" t="n">
        <f aca="false">+LN(D24/D23)</f>
        <v>-0.011348698233583</v>
      </c>
      <c r="I24" s="61" t="n">
        <f aca="false">+B24-C25</f>
        <v>0.4575</v>
      </c>
      <c r="J24" s="10" t="n">
        <f aca="false">+LN(C24/C23)</f>
        <v>0.123123502287701</v>
      </c>
      <c r="K24" s="10" t="n">
        <f aca="false">+LN(B24/B23)</f>
        <v>-0.0145895010739947</v>
      </c>
      <c r="M24" s="62" t="n">
        <f aca="false">+C24*0.15</f>
        <v>2.253</v>
      </c>
      <c r="N24" s="62" t="n">
        <f aca="false">0.1523*B24</f>
        <v>2.53998325</v>
      </c>
      <c r="Q24" s="62" t="n">
        <f aca="false">0.15*C24</f>
        <v>2.253</v>
      </c>
      <c r="R24" s="62" t="n">
        <f aca="false">0.1537*B24</f>
        <v>2.56333175</v>
      </c>
    </row>
    <row r="25" customFormat="false" ht="12.75" hidden="false" customHeight="false" outlineLevel="0" collapsed="false">
      <c r="A25" s="58" t="n">
        <v>32568</v>
      </c>
      <c r="B25" s="59" t="n">
        <v>18.6568</v>
      </c>
      <c r="C25" s="60" t="n">
        <v>16.22</v>
      </c>
      <c r="D25" s="59" t="n">
        <v>18.7432</v>
      </c>
      <c r="F25" s="61" t="n">
        <f aca="false">+D25-C26</f>
        <v>1.8532</v>
      </c>
      <c r="G25" s="10" t="n">
        <f aca="false">+LN(C25/C24)</f>
        <v>0.0768624023512782</v>
      </c>
      <c r="H25" s="10" t="n">
        <f aca="false">+LN(D25/D24)</f>
        <v>0.102405590293114</v>
      </c>
      <c r="I25" s="61" t="n">
        <f aca="false">+B25-C26</f>
        <v>1.7668</v>
      </c>
      <c r="J25" s="10" t="n">
        <f aca="false">+LN(C25/C24)</f>
        <v>0.0768624023512782</v>
      </c>
      <c r="K25" s="10" t="n">
        <f aca="false">+LN(B25/B24)</f>
        <v>0.112150185293812</v>
      </c>
      <c r="M25" s="62" t="n">
        <f aca="false">+C25*0.15</f>
        <v>2.433</v>
      </c>
      <c r="N25" s="62" t="n">
        <f aca="false">0.1523*B25</f>
        <v>2.84143064</v>
      </c>
      <c r="Q25" s="62" t="n">
        <f aca="false">0.15*C25</f>
        <v>2.433</v>
      </c>
      <c r="R25" s="62" t="n">
        <f aca="false">0.1537*B25</f>
        <v>2.86755016</v>
      </c>
    </row>
    <row r="26" customFormat="false" ht="12.75" hidden="false" customHeight="false" outlineLevel="0" collapsed="false">
      <c r="A26" s="58" t="n">
        <v>32599</v>
      </c>
      <c r="B26" s="59" t="n">
        <v>19.7325</v>
      </c>
      <c r="C26" s="60" t="n">
        <v>16.89</v>
      </c>
      <c r="D26" s="59" t="n">
        <v>20.2187</v>
      </c>
      <c r="F26" s="61" t="n">
        <f aca="false">+D26-C27</f>
        <v>2.1987</v>
      </c>
      <c r="G26" s="10" t="n">
        <f aca="false">+LN(C26/C25)</f>
        <v>0.0404766821324419</v>
      </c>
      <c r="H26" s="10" t="n">
        <f aca="false">+LN(D26/D25)</f>
        <v>0.0757768987757364</v>
      </c>
      <c r="I26" s="61" t="n">
        <f aca="false">+B26-C27</f>
        <v>1.7125</v>
      </c>
      <c r="J26" s="10" t="n">
        <f aca="false">+LN(C26/C25)</f>
        <v>0.0404766821324419</v>
      </c>
      <c r="K26" s="10" t="n">
        <f aca="false">+LN(B26/B25)</f>
        <v>0.0560563317050748</v>
      </c>
      <c r="M26" s="62" t="n">
        <f aca="false">+C26*0.15</f>
        <v>2.5335</v>
      </c>
      <c r="N26" s="62" t="n">
        <f aca="false">0.1523*B26</f>
        <v>3.00525975</v>
      </c>
      <c r="Q26" s="62" t="n">
        <f aca="false">0.15*C26</f>
        <v>2.5335</v>
      </c>
      <c r="R26" s="62" t="n">
        <f aca="false">0.1537*B26</f>
        <v>3.03288525</v>
      </c>
    </row>
    <row r="27" customFormat="false" ht="12.75" hidden="false" customHeight="false" outlineLevel="0" collapsed="false">
      <c r="A27" s="58" t="n">
        <v>32629</v>
      </c>
      <c r="B27" s="59" t="n">
        <v>18.317</v>
      </c>
      <c r="C27" s="60" t="n">
        <v>18.02</v>
      </c>
      <c r="D27" s="59" t="n">
        <v>18.6818</v>
      </c>
      <c r="F27" s="61" t="n">
        <f aca="false">+D27-C28</f>
        <v>0.681799999999999</v>
      </c>
      <c r="G27" s="10" t="n">
        <f aca="false">+LN(C27/C26)</f>
        <v>0.0647605213604831</v>
      </c>
      <c r="H27" s="10" t="n">
        <f aca="false">+LN(D27/D26)</f>
        <v>-0.0790581308445942</v>
      </c>
      <c r="I27" s="61" t="n">
        <f aca="false">+B27-C28</f>
        <v>0.317</v>
      </c>
      <c r="J27" s="10" t="n">
        <f aca="false">+LN(C27/C26)</f>
        <v>0.0647605213604831</v>
      </c>
      <c r="K27" s="10" t="n">
        <f aca="false">+LN(B27/B26)</f>
        <v>-0.0744374322223407</v>
      </c>
      <c r="M27" s="62" t="n">
        <f aca="false">+C27*0.15</f>
        <v>2.703</v>
      </c>
      <c r="N27" s="62" t="n">
        <f aca="false">0.1523*B27</f>
        <v>2.7896791</v>
      </c>
      <c r="Q27" s="62" t="n">
        <f aca="false">0.15*C27</f>
        <v>2.703</v>
      </c>
      <c r="R27" s="62" t="n">
        <f aca="false">0.1537*B27</f>
        <v>2.8153229</v>
      </c>
    </row>
    <row r="28" customFormat="false" ht="12.75" hidden="false" customHeight="false" outlineLevel="0" collapsed="false">
      <c r="A28" s="58" t="n">
        <v>32660</v>
      </c>
      <c r="B28" s="59" t="n">
        <v>17.508</v>
      </c>
      <c r="C28" s="60" t="n">
        <v>18</v>
      </c>
      <c r="D28" s="59" t="n">
        <v>17.6</v>
      </c>
      <c r="F28" s="61" t="n">
        <f aca="false">+D28-C29</f>
        <v>0.110000000000003</v>
      </c>
      <c r="G28" s="10" t="n">
        <f aca="false">+LN(C28/C27)</f>
        <v>-0.00111049428402718</v>
      </c>
      <c r="H28" s="10" t="n">
        <f aca="false">+LN(D28/D27)</f>
        <v>-0.0596508858573292</v>
      </c>
      <c r="I28" s="61" t="n">
        <f aca="false">+B28-C29</f>
        <v>0.0180000000000007</v>
      </c>
      <c r="J28" s="10" t="n">
        <f aca="false">+LN(C28/C27)</f>
        <v>-0.00111049428402718</v>
      </c>
      <c r="K28" s="10" t="n">
        <f aca="false">+LN(B28/B27)</f>
        <v>-0.0451716710494311</v>
      </c>
      <c r="M28" s="62" t="n">
        <f aca="false">+C28*0.15</f>
        <v>2.7</v>
      </c>
      <c r="N28" s="62" t="n">
        <f aca="false">0.1523*B28</f>
        <v>2.6664684</v>
      </c>
      <c r="Q28" s="62" t="n">
        <f aca="false">0.15*C28</f>
        <v>2.7</v>
      </c>
      <c r="R28" s="62" t="n">
        <f aca="false">0.1537*B28</f>
        <v>2.6909796</v>
      </c>
    </row>
    <row r="29" customFormat="false" ht="12.75" hidden="false" customHeight="false" outlineLevel="0" collapsed="false">
      <c r="A29" s="58" t="n">
        <v>32690</v>
      </c>
      <c r="B29" s="59" t="n">
        <v>17.7286</v>
      </c>
      <c r="C29" s="60" t="n">
        <v>17.49</v>
      </c>
      <c r="D29" s="59" t="n">
        <v>17.5433</v>
      </c>
      <c r="F29" s="61" t="n">
        <f aca="false">+D29-C30</f>
        <v>0.363299999999999</v>
      </c>
      <c r="G29" s="10" t="n">
        <f aca="false">+LN(C29/C28)</f>
        <v>-0.0287424688656541</v>
      </c>
      <c r="H29" s="10" t="n">
        <f aca="false">+LN(D29/D28)</f>
        <v>-0.00322679140533513</v>
      </c>
      <c r="I29" s="61" t="n">
        <f aca="false">+B29-C30</f>
        <v>0.5486</v>
      </c>
      <c r="J29" s="10" t="n">
        <f aca="false">+LN(C29/C28)</f>
        <v>-0.0287424688656541</v>
      </c>
      <c r="K29" s="10" t="n">
        <f aca="false">+LN(B29/B28)</f>
        <v>0.0125212354288462</v>
      </c>
      <c r="M29" s="62" t="n">
        <f aca="false">+C29*0.15</f>
        <v>2.6235</v>
      </c>
      <c r="N29" s="62" t="n">
        <f aca="false">0.1523*B29</f>
        <v>2.70006578</v>
      </c>
      <c r="Q29" s="62" t="n">
        <f aca="false">0.15*C29</f>
        <v>2.6235</v>
      </c>
      <c r="R29" s="62" t="n">
        <f aca="false">0.1537*B29</f>
        <v>2.72488582</v>
      </c>
    </row>
    <row r="30" customFormat="false" ht="12.75" hidden="false" customHeight="false" outlineLevel="0" collapsed="false">
      <c r="A30" s="58" t="n">
        <v>32721</v>
      </c>
      <c r="B30" s="59" t="n">
        <v>17.0793</v>
      </c>
      <c r="C30" s="60" t="n">
        <v>17.18</v>
      </c>
      <c r="D30" s="59" t="n">
        <v>16.7533</v>
      </c>
      <c r="F30" s="61" t="n">
        <f aca="false">+D30-C31</f>
        <v>-0.0667000000000009</v>
      </c>
      <c r="G30" s="10" t="n">
        <f aca="false">+LN(C30/C29)</f>
        <v>-0.0178833724744014</v>
      </c>
      <c r="H30" s="10" t="n">
        <f aca="false">+LN(D30/D29)</f>
        <v>-0.0460768568472142</v>
      </c>
      <c r="I30" s="61" t="n">
        <f aca="false">+B30-C31</f>
        <v>0.2593</v>
      </c>
      <c r="J30" s="10" t="n">
        <f aca="false">+LN(C30/C29)</f>
        <v>-0.0178833724744014</v>
      </c>
      <c r="K30" s="10" t="n">
        <f aca="false">+LN(B30/B29)</f>
        <v>-0.0373119508434796</v>
      </c>
      <c r="M30" s="62" t="n">
        <f aca="false">+C30*0.15</f>
        <v>2.577</v>
      </c>
      <c r="N30" s="62" t="n">
        <f aca="false">0.1523*B30</f>
        <v>2.60117739</v>
      </c>
      <c r="Q30" s="62" t="n">
        <f aca="false">0.15*C30</f>
        <v>2.577</v>
      </c>
      <c r="R30" s="62" t="n">
        <f aca="false">0.1537*B30</f>
        <v>2.62508841</v>
      </c>
    </row>
    <row r="31" customFormat="false" ht="12.75" hidden="false" customHeight="false" outlineLevel="0" collapsed="false">
      <c r="A31" s="58" t="n">
        <v>32752</v>
      </c>
      <c r="B31" s="59" t="n">
        <v>17.7976</v>
      </c>
      <c r="C31" s="60" t="n">
        <v>16.82</v>
      </c>
      <c r="D31" s="59" t="n">
        <v>17.7964</v>
      </c>
      <c r="F31" s="61" t="n">
        <f aca="false">+D31-C32</f>
        <v>0.866399999999999</v>
      </c>
      <c r="G31" s="10" t="n">
        <f aca="false">+LN(C31/C30)</f>
        <v>-0.0211772620113073</v>
      </c>
      <c r="H31" s="10" t="n">
        <f aca="false">+LN(D31/D30)</f>
        <v>0.0604009358607503</v>
      </c>
      <c r="I31" s="61" t="n">
        <f aca="false">+B31-C32</f>
        <v>0.8676</v>
      </c>
      <c r="J31" s="10" t="n">
        <f aca="false">+LN(C31/C30)</f>
        <v>-0.0211772620113073</v>
      </c>
      <c r="K31" s="10" t="n">
        <f aca="false">+LN(B31/B30)</f>
        <v>0.0411964128327713</v>
      </c>
      <c r="M31" s="62" t="n">
        <f aca="false">+C31*0.15</f>
        <v>2.523</v>
      </c>
      <c r="N31" s="62" t="n">
        <f aca="false">0.1523*B31</f>
        <v>2.71057448</v>
      </c>
      <c r="Q31" s="62" t="n">
        <f aca="false">0.15*C31</f>
        <v>2.523</v>
      </c>
      <c r="R31" s="62" t="n">
        <f aca="false">0.1537*B31</f>
        <v>2.73549112</v>
      </c>
    </row>
    <row r="32" customFormat="false" ht="12.75" hidden="false" customHeight="false" outlineLevel="0" collapsed="false">
      <c r="A32" s="58" t="n">
        <v>32782</v>
      </c>
      <c r="B32" s="59" t="n">
        <v>19.0227</v>
      </c>
      <c r="C32" s="60" t="n">
        <v>16.93</v>
      </c>
      <c r="D32" s="59" t="n">
        <v>18.9057</v>
      </c>
      <c r="F32" s="61" t="n">
        <f aca="false">+D32-C33</f>
        <v>1.4957</v>
      </c>
      <c r="G32" s="10" t="n">
        <f aca="false">+LN(C32/C31)</f>
        <v>0.00651854160024195</v>
      </c>
      <c r="H32" s="10" t="n">
        <f aca="false">+LN(D32/D31)</f>
        <v>0.0604672742465683</v>
      </c>
      <c r="I32" s="61" t="n">
        <f aca="false">+B32-C33</f>
        <v>1.6127</v>
      </c>
      <c r="J32" s="10" t="n">
        <f aca="false">+LN(C32/C31)</f>
        <v>0.00651854160024195</v>
      </c>
      <c r="K32" s="10" t="n">
        <f aca="false">+LN(B32/B31)</f>
        <v>0.0665693861316434</v>
      </c>
      <c r="M32" s="62" t="n">
        <f aca="false">+C32*0.15</f>
        <v>2.5395</v>
      </c>
      <c r="N32" s="62" t="n">
        <f aca="false">0.1523*B32</f>
        <v>2.89715721</v>
      </c>
      <c r="Q32" s="62" t="n">
        <f aca="false">0.15*C32</f>
        <v>2.5395</v>
      </c>
      <c r="R32" s="62" t="n">
        <f aca="false">0.1537*B32</f>
        <v>2.92378899</v>
      </c>
    </row>
    <row r="33" customFormat="false" ht="12.75" hidden="false" customHeight="false" outlineLevel="0" collapsed="false">
      <c r="A33" s="58" t="n">
        <v>32813</v>
      </c>
      <c r="B33" s="59" t="n">
        <v>19.1534</v>
      </c>
      <c r="C33" s="60" t="n">
        <v>17.41</v>
      </c>
      <c r="D33" s="59" t="n">
        <v>18.7023</v>
      </c>
      <c r="F33" s="61" t="n">
        <f aca="false">+D33-C34</f>
        <v>1.1523</v>
      </c>
      <c r="G33" s="10" t="n">
        <f aca="false">+LN(C33/C32)</f>
        <v>0.0279575576350538</v>
      </c>
      <c r="H33" s="10" t="n">
        <f aca="false">+LN(D33/D32)</f>
        <v>-0.01081695294915</v>
      </c>
      <c r="I33" s="61" t="n">
        <f aca="false">+B33-C34</f>
        <v>1.6034</v>
      </c>
      <c r="J33" s="10" t="n">
        <f aca="false">+LN(C33/C32)</f>
        <v>0.0279575576350538</v>
      </c>
      <c r="K33" s="10" t="n">
        <f aca="false">+LN(B33/B32)</f>
        <v>0.00684724268075994</v>
      </c>
      <c r="M33" s="62" t="n">
        <f aca="false">+C33*0.15</f>
        <v>2.6115</v>
      </c>
      <c r="N33" s="62" t="n">
        <f aca="false">0.1523*B33</f>
        <v>2.91706282</v>
      </c>
      <c r="Q33" s="62" t="n">
        <f aca="false">0.15*C33</f>
        <v>2.6115</v>
      </c>
      <c r="R33" s="62" t="n">
        <f aca="false">0.1537*B33</f>
        <v>2.94387758</v>
      </c>
    </row>
    <row r="34" customFormat="false" ht="12.75" hidden="false" customHeight="false" outlineLevel="0" collapsed="false">
      <c r="A34" s="58" t="n">
        <v>32843</v>
      </c>
      <c r="B34" s="59" t="n">
        <v>19.8613</v>
      </c>
      <c r="C34" s="60" t="n">
        <v>17.55</v>
      </c>
      <c r="D34" s="59" t="n">
        <v>19.92</v>
      </c>
      <c r="F34" s="61" t="n">
        <f aca="false">+D34-C35</f>
        <v>1.42</v>
      </c>
      <c r="G34" s="10" t="n">
        <f aca="false">+LN(C34/C33)</f>
        <v>0.00800919613177726</v>
      </c>
      <c r="H34" s="10" t="n">
        <f aca="false">+LN(D34/D33)</f>
        <v>0.0630777412067269</v>
      </c>
      <c r="I34" s="61" t="n">
        <f aca="false">+B34-C35</f>
        <v>1.3613</v>
      </c>
      <c r="J34" s="10" t="n">
        <f aca="false">+LN(C34/C33)</f>
        <v>0.00800919613177726</v>
      </c>
      <c r="K34" s="10" t="n">
        <f aca="false">+LN(B34/B33)</f>
        <v>0.0362928691229937</v>
      </c>
      <c r="M34" s="62" t="n">
        <f aca="false">+C34*0.15</f>
        <v>2.6325</v>
      </c>
      <c r="N34" s="62" t="n">
        <f aca="false">0.1523*B34</f>
        <v>3.02487599</v>
      </c>
      <c r="Q34" s="62" t="n">
        <f aca="false">0.15*C34</f>
        <v>2.6325</v>
      </c>
      <c r="R34" s="62" t="n">
        <f aca="false">0.1537*B34</f>
        <v>3.05268181</v>
      </c>
    </row>
    <row r="35" customFormat="false" ht="12.75" hidden="false" customHeight="false" outlineLevel="0" collapsed="false">
      <c r="A35" s="58" t="n">
        <v>32874</v>
      </c>
      <c r="B35" s="59" t="n">
        <v>20.9936</v>
      </c>
      <c r="C35" s="60" t="n">
        <v>18.5</v>
      </c>
      <c r="D35" s="59" t="n">
        <v>21.2998</v>
      </c>
      <c r="F35" s="61" t="n">
        <f aca="false">+D35-C36</f>
        <v>2.9498</v>
      </c>
      <c r="G35" s="10" t="n">
        <f aca="false">+LN(C35/C34)</f>
        <v>0.0527167821724042</v>
      </c>
      <c r="H35" s="10" t="n">
        <f aca="false">+LN(D35/D34)</f>
        <v>0.0669734308434824</v>
      </c>
      <c r="I35" s="61" t="n">
        <f aca="false">+B35-C36</f>
        <v>2.6436</v>
      </c>
      <c r="J35" s="10" t="n">
        <f aca="false">+LN(C35/C34)</f>
        <v>0.0527167821724042</v>
      </c>
      <c r="K35" s="10" t="n">
        <f aca="false">+LN(B35/B34)</f>
        <v>0.0554445146871306</v>
      </c>
      <c r="M35" s="62" t="n">
        <f aca="false">+C35*0.15</f>
        <v>2.775</v>
      </c>
      <c r="N35" s="62" t="n">
        <f aca="false">0.1523*B35</f>
        <v>3.19732528</v>
      </c>
      <c r="Q35" s="62" t="n">
        <f aca="false">0.15*C35</f>
        <v>2.775</v>
      </c>
      <c r="R35" s="62" t="n">
        <f aca="false">0.1537*B35</f>
        <v>3.22671632</v>
      </c>
    </row>
    <row r="36" customFormat="false" ht="12.75" hidden="false" customHeight="false" outlineLevel="0" collapsed="false">
      <c r="A36" s="58" t="n">
        <v>32905</v>
      </c>
      <c r="B36" s="59" t="n">
        <v>19.881</v>
      </c>
      <c r="C36" s="60" t="n">
        <v>18.35</v>
      </c>
      <c r="D36" s="59" t="n">
        <v>19.7767</v>
      </c>
      <c r="F36" s="61" t="n">
        <f aca="false">+D36-C37</f>
        <v>0.616700000000002</v>
      </c>
      <c r="G36" s="10" t="n">
        <f aca="false">+LN(C36/C35)</f>
        <v>-0.00814115758369977</v>
      </c>
      <c r="H36" s="10" t="n">
        <f aca="false">+LN(D36/D35)</f>
        <v>-0.0741932059109642</v>
      </c>
      <c r="I36" s="61" t="n">
        <f aca="false">+B36-C37</f>
        <v>0.721</v>
      </c>
      <c r="J36" s="10" t="n">
        <f aca="false">+LN(C36/C35)</f>
        <v>-0.00814115758369977</v>
      </c>
      <c r="K36" s="10" t="n">
        <f aca="false">+LN(B36/B35)</f>
        <v>-0.0544531275951147</v>
      </c>
      <c r="M36" s="62" t="n">
        <f aca="false">+C36*0.15</f>
        <v>2.7525</v>
      </c>
      <c r="N36" s="62" t="n">
        <f aca="false">0.1523*B36</f>
        <v>3.0278763</v>
      </c>
      <c r="Q36" s="62" t="n">
        <f aca="false">0.15*C36</f>
        <v>2.7525</v>
      </c>
      <c r="R36" s="62" t="n">
        <f aca="false">0.1537*B36</f>
        <v>3.0557097</v>
      </c>
    </row>
    <row r="37" customFormat="false" ht="12.75" hidden="false" customHeight="false" outlineLevel="0" collapsed="false">
      <c r="A37" s="58" t="n">
        <v>32933</v>
      </c>
      <c r="B37" s="59" t="n">
        <v>18.4248</v>
      </c>
      <c r="C37" s="60" t="n">
        <v>19.16</v>
      </c>
      <c r="D37" s="59" t="n">
        <v>18.3302</v>
      </c>
      <c r="F37" s="61" t="n">
        <f aca="false">+D37-C38</f>
        <v>0.0602000000000018</v>
      </c>
      <c r="G37" s="10" t="n">
        <f aca="false">+LN(C37/C36)</f>
        <v>0.0431951980421351</v>
      </c>
      <c r="H37" s="10" t="n">
        <f aca="false">+LN(D37/D36)</f>
        <v>-0.0759545042221414</v>
      </c>
      <c r="I37" s="61" t="n">
        <f aca="false">+B37-C38</f>
        <v>0.154800000000002</v>
      </c>
      <c r="J37" s="10" t="n">
        <f aca="false">+LN(C37/C36)</f>
        <v>0.0431951980421351</v>
      </c>
      <c r="K37" s="10" t="n">
        <f aca="false">+LN(B37/B36)</f>
        <v>-0.076066918574538</v>
      </c>
      <c r="M37" s="62" t="n">
        <f aca="false">+C37*0.15</f>
        <v>2.874</v>
      </c>
      <c r="N37" s="62" t="n">
        <f aca="false">0.1523*B37</f>
        <v>2.80609704</v>
      </c>
      <c r="Q37" s="62" t="n">
        <f aca="false">0.15*C37</f>
        <v>2.874</v>
      </c>
      <c r="R37" s="62" t="n">
        <f aca="false">0.1537*B37</f>
        <v>2.83189176</v>
      </c>
    </row>
    <row r="38" customFormat="false" ht="12.75" hidden="false" customHeight="false" outlineLevel="0" collapsed="false">
      <c r="A38" s="58" t="n">
        <v>32964</v>
      </c>
      <c r="B38" s="59" t="n">
        <v>16.6555</v>
      </c>
      <c r="C38" s="60" t="n">
        <v>18.27</v>
      </c>
      <c r="D38" s="59" t="n">
        <v>16.419</v>
      </c>
      <c r="F38" s="61" t="n">
        <f aca="false">+D38-C39</f>
        <v>-0.370999999999999</v>
      </c>
      <c r="G38" s="10" t="n">
        <f aca="false">+LN(C38/C37)</f>
        <v>-0.0475644021527992</v>
      </c>
      <c r="H38" s="10" t="n">
        <f aca="false">+LN(D38/D37)</f>
        <v>-0.110110772036938</v>
      </c>
      <c r="I38" s="61" t="n">
        <f aca="false">+B38-C39</f>
        <v>-0.134499999999999</v>
      </c>
      <c r="J38" s="10" t="n">
        <f aca="false">+LN(C38/C37)</f>
        <v>-0.0475644021527992</v>
      </c>
      <c r="K38" s="10" t="n">
        <f aca="false">+LN(B38/B37)</f>
        <v>-0.10095709098993</v>
      </c>
      <c r="M38" s="62" t="n">
        <f aca="false">+C38*0.15</f>
        <v>2.7405</v>
      </c>
      <c r="N38" s="62" t="n">
        <f aca="false">0.1523*B38</f>
        <v>2.53663265</v>
      </c>
      <c r="Q38" s="62" t="n">
        <f aca="false">0.15*C38</f>
        <v>2.7405</v>
      </c>
      <c r="R38" s="62" t="n">
        <f aca="false">0.1537*B38</f>
        <v>2.55995035</v>
      </c>
    </row>
    <row r="39" customFormat="false" ht="12.75" hidden="false" customHeight="false" outlineLevel="0" collapsed="false">
      <c r="A39" s="58" t="n">
        <v>32994</v>
      </c>
      <c r="B39" s="59" t="n">
        <v>16.7155</v>
      </c>
      <c r="C39" s="60" t="n">
        <v>16.79</v>
      </c>
      <c r="D39" s="59" t="n">
        <v>16.3348</v>
      </c>
      <c r="F39" s="61" t="n">
        <f aca="false">+D39-C40</f>
        <v>0.1448</v>
      </c>
      <c r="G39" s="10" t="n">
        <f aca="false">+LN(C39/C38)</f>
        <v>-0.084476899300466</v>
      </c>
      <c r="H39" s="10" t="n">
        <f aca="false">+LN(D39/D38)</f>
        <v>-0.00514139950041865</v>
      </c>
      <c r="I39" s="61" t="n">
        <f aca="false">+B39-C40</f>
        <v>0.525499999999997</v>
      </c>
      <c r="J39" s="10" t="n">
        <f aca="false">+LN(C39/C38)</f>
        <v>-0.084476899300466</v>
      </c>
      <c r="K39" s="10" t="n">
        <f aca="false">+LN(B39/B38)</f>
        <v>0.00359594046650821</v>
      </c>
      <c r="M39" s="62" t="n">
        <f aca="false">+C39*0.15</f>
        <v>2.5185</v>
      </c>
      <c r="N39" s="62" t="n">
        <f aca="false">0.1523*B39</f>
        <v>2.54577065</v>
      </c>
      <c r="Q39" s="62" t="n">
        <f aca="false">0.15*C39</f>
        <v>2.5185</v>
      </c>
      <c r="R39" s="62" t="n">
        <f aca="false">0.1537*B39</f>
        <v>2.56917235</v>
      </c>
    </row>
    <row r="40" customFormat="false" ht="12.75" hidden="false" customHeight="false" outlineLevel="0" collapsed="false">
      <c r="A40" s="58" t="n">
        <v>33025</v>
      </c>
      <c r="B40" s="59" t="n">
        <v>15.665</v>
      </c>
      <c r="C40" s="60" t="n">
        <v>16.19</v>
      </c>
      <c r="D40" s="59" t="n">
        <v>15.0779</v>
      </c>
      <c r="F40" s="61" t="n">
        <f aca="false">+D40-C41</f>
        <v>-0.3421</v>
      </c>
      <c r="G40" s="10" t="n">
        <f aca="false">+LN(C40/C39)</f>
        <v>-0.0363897033999056</v>
      </c>
      <c r="H40" s="10" t="n">
        <f aca="false">+LN(D40/D39)</f>
        <v>-0.0800677057412892</v>
      </c>
      <c r="I40" s="61" t="n">
        <f aca="false">+B40-C41</f>
        <v>0.244999999999999</v>
      </c>
      <c r="J40" s="10" t="n">
        <f aca="false">+LN(C40/C39)</f>
        <v>-0.0363897033999056</v>
      </c>
      <c r="K40" s="10" t="n">
        <f aca="false">+LN(B40/B39)</f>
        <v>-0.064907508272085</v>
      </c>
      <c r="M40" s="62" t="n">
        <f aca="false">+C40*0.15</f>
        <v>2.4285</v>
      </c>
      <c r="N40" s="62" t="n">
        <f aca="false">0.1523*B40</f>
        <v>2.3857795</v>
      </c>
      <c r="Q40" s="62" t="n">
        <f aca="false">0.15*C40</f>
        <v>2.4285</v>
      </c>
      <c r="R40" s="62" t="n">
        <f aca="false">0.1537*B40</f>
        <v>2.4077105</v>
      </c>
    </row>
    <row r="41" customFormat="false" ht="12.75" hidden="false" customHeight="false" outlineLevel="0" collapsed="false">
      <c r="A41" s="58" t="n">
        <v>33055</v>
      </c>
      <c r="B41" s="59" t="n">
        <v>17.5695</v>
      </c>
      <c r="C41" s="60" t="n">
        <v>15.42</v>
      </c>
      <c r="D41" s="59" t="n">
        <v>17.2225</v>
      </c>
      <c r="F41" s="61" t="n">
        <f aca="false">+D41-C42</f>
        <v>0.8325</v>
      </c>
      <c r="G41" s="10" t="n">
        <f aca="false">+LN(C41/C40)</f>
        <v>-0.0487283995543604</v>
      </c>
      <c r="H41" s="10" t="n">
        <f aca="false">+LN(D41/D40)</f>
        <v>0.132986572897031</v>
      </c>
      <c r="I41" s="61" t="n">
        <f aca="false">+B41-C42</f>
        <v>1.1795</v>
      </c>
      <c r="J41" s="10" t="n">
        <f aca="false">+LN(C41/C40)</f>
        <v>-0.0487283995543604</v>
      </c>
      <c r="K41" s="10" t="n">
        <f aca="false">+LN(B41/B40)</f>
        <v>0.114735519791747</v>
      </c>
      <c r="M41" s="62" t="n">
        <f aca="false">+C41*0.15</f>
        <v>2.313</v>
      </c>
      <c r="N41" s="62" t="n">
        <f aca="false">0.1523*B41</f>
        <v>2.67583485</v>
      </c>
      <c r="Q41" s="62" t="n">
        <f aca="false">0.15*C41</f>
        <v>2.313</v>
      </c>
      <c r="R41" s="62" t="n">
        <f aca="false">0.1537*B41</f>
        <v>2.70043215</v>
      </c>
    </row>
    <row r="42" customFormat="false" ht="12.75" hidden="false" customHeight="false" outlineLevel="0" collapsed="false">
      <c r="A42" s="58" t="n">
        <v>33086</v>
      </c>
      <c r="B42" s="59" t="n">
        <v>27.3539</v>
      </c>
      <c r="C42" s="60" t="n">
        <v>16.39</v>
      </c>
      <c r="D42" s="59" t="n">
        <v>27.4404</v>
      </c>
      <c r="F42" s="61" t="n">
        <f aca="false">+D42-C43</f>
        <v>5.0004</v>
      </c>
      <c r="G42" s="10" t="n">
        <f aca="false">+LN(C42/C41)</f>
        <v>0.0610060246205549</v>
      </c>
      <c r="H42" s="10" t="n">
        <f aca="false">+LN(D42/D41)</f>
        <v>0.465799711525699</v>
      </c>
      <c r="I42" s="61" t="n">
        <f aca="false">+B42-C43</f>
        <v>4.9139</v>
      </c>
      <c r="J42" s="10" t="n">
        <f aca="false">+LN(C42/C41)</f>
        <v>0.0610060246205549</v>
      </c>
      <c r="K42" s="10" t="n">
        <f aca="false">+LN(B42/B41)</f>
        <v>0.44269467048431</v>
      </c>
      <c r="M42" s="62" t="n">
        <f aca="false">+C42*0.15</f>
        <v>2.4585</v>
      </c>
      <c r="N42" s="62" t="n">
        <f aca="false">0.1523*B42</f>
        <v>4.16599897</v>
      </c>
      <c r="Q42" s="62" t="n">
        <f aca="false">0.15*C42</f>
        <v>2.4585</v>
      </c>
      <c r="R42" s="62" t="n">
        <f aca="false">0.1537*B42</f>
        <v>4.20429443</v>
      </c>
    </row>
    <row r="43" customFormat="false" ht="12.75" hidden="false" customHeight="false" outlineLevel="0" collapsed="false">
      <c r="A43" s="58" t="n">
        <v>33117</v>
      </c>
      <c r="B43" s="59" t="n">
        <v>35.077</v>
      </c>
      <c r="C43" s="60" t="n">
        <v>22.44</v>
      </c>
      <c r="D43" s="59" t="n">
        <v>35.183</v>
      </c>
      <c r="F43" s="61" t="n">
        <f aca="false">+D43-C44</f>
        <v>4.843</v>
      </c>
      <c r="G43" s="10" t="n">
        <f aca="false">+LN(C43/C42)</f>
        <v>0.314173687898757</v>
      </c>
      <c r="H43" s="10" t="n">
        <f aca="false">+LN(D43/D42)</f>
        <v>0.248546631387575</v>
      </c>
      <c r="I43" s="61" t="n">
        <f aca="false">+B43-C44</f>
        <v>4.737</v>
      </c>
      <c r="J43" s="10" t="n">
        <f aca="false">+LN(C43/C42)</f>
        <v>0.314173687898757</v>
      </c>
      <c r="K43" s="10" t="n">
        <f aca="false">+LN(B43/B42)</f>
        <v>0.248686530352689</v>
      </c>
      <c r="M43" s="62" t="n">
        <f aca="false">+C43*0.15</f>
        <v>3.366</v>
      </c>
      <c r="N43" s="62" t="n">
        <f aca="false">0.1523*B43</f>
        <v>5.3422271</v>
      </c>
      <c r="Q43" s="62" t="n">
        <f aca="false">0.15*C43</f>
        <v>3.366</v>
      </c>
      <c r="R43" s="62" t="n">
        <f aca="false">0.1537*B43</f>
        <v>5.3913349</v>
      </c>
    </row>
    <row r="44" customFormat="false" ht="12.75" hidden="false" customHeight="false" outlineLevel="0" collapsed="false">
      <c r="A44" s="58" t="n">
        <v>33147</v>
      </c>
      <c r="B44" s="59" t="n">
        <v>36.0015</v>
      </c>
      <c r="C44" s="60" t="n">
        <v>30.34</v>
      </c>
      <c r="D44" s="59" t="n">
        <v>35.9509</v>
      </c>
      <c r="F44" s="61" t="n">
        <f aca="false">+D44-C45</f>
        <v>1.7909</v>
      </c>
      <c r="G44" s="10" t="n">
        <f aca="false">+LN(C44/C43)</f>
        <v>0.301621893265891</v>
      </c>
      <c r="H44" s="10" t="n">
        <f aca="false">+LN(D44/D43)</f>
        <v>0.0215911072257177</v>
      </c>
      <c r="I44" s="61" t="n">
        <f aca="false">+B44-C45</f>
        <v>1.8415</v>
      </c>
      <c r="J44" s="10" t="n">
        <f aca="false">+LN(C44/C43)</f>
        <v>0.301621893265891</v>
      </c>
      <c r="K44" s="10" t="n">
        <f aca="false">+LN(B44/B43)</f>
        <v>0.0260149592218444</v>
      </c>
      <c r="M44" s="62" t="n">
        <f aca="false">+C44*0.15</f>
        <v>4.551</v>
      </c>
      <c r="N44" s="62" t="n">
        <f aca="false">0.1523*B44</f>
        <v>5.48302845</v>
      </c>
      <c r="Q44" s="62" t="n">
        <f aca="false">0.15*C44</f>
        <v>4.551</v>
      </c>
      <c r="R44" s="62" t="n">
        <f aca="false">0.1537*B44</f>
        <v>5.53343055</v>
      </c>
    </row>
    <row r="45" customFormat="false" ht="12.75" hidden="false" customHeight="false" outlineLevel="0" collapsed="false">
      <c r="A45" s="58" t="n">
        <v>33178</v>
      </c>
      <c r="B45" s="59" t="n">
        <v>32.9273</v>
      </c>
      <c r="C45" s="60" t="n">
        <v>34.16</v>
      </c>
      <c r="D45" s="59" t="n">
        <v>33.05</v>
      </c>
      <c r="F45" s="61" t="n">
        <f aca="false">+D45-C46</f>
        <v>0.279999999999994</v>
      </c>
      <c r="G45" s="10" t="n">
        <f aca="false">+LN(C45/C44)</f>
        <v>0.118588394999983</v>
      </c>
      <c r="H45" s="10" t="n">
        <f aca="false">+LN(D45/D44)</f>
        <v>-0.0841325523265103</v>
      </c>
      <c r="I45" s="61" t="n">
        <f aca="false">+B45-C46</f>
        <v>0.157299999999999</v>
      </c>
      <c r="J45" s="10" t="n">
        <f aca="false">+LN(C45/C44)</f>
        <v>0.118588394999983</v>
      </c>
      <c r="K45" s="10" t="n">
        <f aca="false">+LN(B45/B44)</f>
        <v>-0.0892585033324726</v>
      </c>
      <c r="M45" s="62" t="n">
        <f aca="false">+C45*0.15</f>
        <v>5.124</v>
      </c>
      <c r="N45" s="62" t="n">
        <f aca="false">0.1523*B45</f>
        <v>5.01482779</v>
      </c>
      <c r="Q45" s="62" t="n">
        <f aca="false">0.15*C45</f>
        <v>5.124</v>
      </c>
      <c r="R45" s="62" t="n">
        <f aca="false">0.1537*B45</f>
        <v>5.06092601</v>
      </c>
    </row>
    <row r="46" customFormat="false" ht="12.75" hidden="false" customHeight="false" outlineLevel="0" collapsed="false">
      <c r="A46" s="58" t="n">
        <v>33208</v>
      </c>
      <c r="B46" s="59" t="n">
        <v>27.91</v>
      </c>
      <c r="C46" s="60" t="n">
        <v>32.77</v>
      </c>
      <c r="D46" s="59" t="n">
        <v>28.1253</v>
      </c>
      <c r="F46" s="61" t="n">
        <f aca="false">+D46-C47</f>
        <v>-0.474700000000002</v>
      </c>
      <c r="G46" s="10" t="n">
        <f aca="false">+LN(C46/C45)</f>
        <v>-0.0415419062096457</v>
      </c>
      <c r="H46" s="10" t="n">
        <f aca="false">+LN(D46/D45)</f>
        <v>-0.161352039163333</v>
      </c>
      <c r="I46" s="61" t="n">
        <f aca="false">+B46-C47</f>
        <v>-0.690000000000001</v>
      </c>
      <c r="J46" s="10" t="n">
        <f aca="false">+LN(C46/C45)</f>
        <v>-0.0415419062096457</v>
      </c>
      <c r="K46" s="10" t="n">
        <f aca="false">+LN(B46/B45)</f>
        <v>-0.165317053374042</v>
      </c>
      <c r="M46" s="62" t="n">
        <f aca="false">+C46*0.15</f>
        <v>4.9155</v>
      </c>
      <c r="N46" s="62" t="n">
        <f aca="false">0.1523*B46</f>
        <v>4.250693</v>
      </c>
      <c r="Q46" s="62" t="n">
        <f aca="false">0.15*C46</f>
        <v>4.9155</v>
      </c>
      <c r="R46" s="62" t="n">
        <f aca="false">0.1537*B46</f>
        <v>4.289767</v>
      </c>
    </row>
    <row r="47" customFormat="false" ht="12.75" hidden="false" customHeight="false" outlineLevel="0" collapsed="false">
      <c r="A47" s="58" t="n">
        <v>33239</v>
      </c>
      <c r="B47" s="59" t="n">
        <v>23.4595</v>
      </c>
      <c r="C47" s="60" t="n">
        <v>28.6</v>
      </c>
      <c r="D47" s="59" t="n">
        <v>23.4686</v>
      </c>
      <c r="F47" s="61" t="n">
        <f aca="false">+D47-C48</f>
        <v>-1.2514</v>
      </c>
      <c r="G47" s="10" t="n">
        <f aca="false">+LN(C47/C46)</f>
        <v>-0.136106744884916</v>
      </c>
      <c r="H47" s="10" t="n">
        <f aca="false">+LN(D47/D46)</f>
        <v>-0.181006169668409</v>
      </c>
      <c r="I47" s="61" t="n">
        <f aca="false">+B47-C48</f>
        <v>-1.2605</v>
      </c>
      <c r="J47" s="10" t="n">
        <f aca="false">+LN(C47/C46)</f>
        <v>-0.136106744884916</v>
      </c>
      <c r="K47" s="10" t="n">
        <f aca="false">+LN(B47/B46)</f>
        <v>-0.173709517422999</v>
      </c>
      <c r="M47" s="62" t="n">
        <f aca="false">+C47*0.15</f>
        <v>4.29</v>
      </c>
      <c r="N47" s="62" t="n">
        <f aca="false">0.1523*B47</f>
        <v>3.57288185</v>
      </c>
      <c r="Q47" s="62" t="n">
        <f aca="false">0.15*C47</f>
        <v>4.29</v>
      </c>
      <c r="R47" s="62" t="n">
        <f aca="false">0.1537*B47</f>
        <v>3.60572515</v>
      </c>
    </row>
    <row r="48" customFormat="false" ht="12.75" hidden="false" customHeight="false" outlineLevel="0" collapsed="false">
      <c r="A48" s="58" t="n">
        <v>33270</v>
      </c>
      <c r="B48" s="59" t="n">
        <v>19.259</v>
      </c>
      <c r="C48" s="60" t="n">
        <v>24.72</v>
      </c>
      <c r="D48" s="59" t="n">
        <v>19.455</v>
      </c>
      <c r="F48" s="61" t="n">
        <f aca="false">+D48-C49</f>
        <v>0.334999999999997</v>
      </c>
      <c r="G48" s="10" t="n">
        <f aca="false">+LN(C48/C47)</f>
        <v>-0.145794085236317</v>
      </c>
      <c r="H48" s="10" t="n">
        <f aca="false">+LN(D48/D47)</f>
        <v>-0.187559251029437</v>
      </c>
      <c r="I48" s="61" t="n">
        <f aca="false">+B48-C49</f>
        <v>0.138999999999999</v>
      </c>
      <c r="J48" s="10" t="n">
        <f aca="false">+LN(C48/C47)</f>
        <v>-0.145794085236317</v>
      </c>
      <c r="K48" s="10" t="n">
        <f aca="false">+LN(B48/B47)</f>
        <v>-0.197297046183156</v>
      </c>
      <c r="M48" s="62" t="n">
        <f aca="false">+C48*0.15</f>
        <v>3.708</v>
      </c>
      <c r="N48" s="62" t="n">
        <f aca="false">0.1523*B48</f>
        <v>2.9331457</v>
      </c>
      <c r="Q48" s="62" t="n">
        <f aca="false">0.15*C48</f>
        <v>3.708</v>
      </c>
      <c r="R48" s="62" t="n">
        <f aca="false">0.1537*B48</f>
        <v>2.9601083</v>
      </c>
    </row>
    <row r="49" customFormat="false" ht="12.75" hidden="false" customHeight="false" outlineLevel="0" collapsed="false">
      <c r="A49" s="58" t="n">
        <v>33298</v>
      </c>
      <c r="B49" s="59" t="n">
        <v>19.3522</v>
      </c>
      <c r="C49" s="60" t="n">
        <v>19.12</v>
      </c>
      <c r="D49" s="59" t="n">
        <v>19.0017</v>
      </c>
      <c r="F49" s="61" t="n">
        <f aca="false">+D49-C50</f>
        <v>1.5117</v>
      </c>
      <c r="G49" s="10" t="n">
        <f aca="false">+LN(C49/C48)</f>
        <v>-0.256877724966235</v>
      </c>
      <c r="H49" s="10" t="n">
        <f aca="false">+LN(D49/D48)</f>
        <v>-0.0235756575883972</v>
      </c>
      <c r="I49" s="61" t="n">
        <f aca="false">+B49-C50</f>
        <v>1.8622</v>
      </c>
      <c r="J49" s="10" t="n">
        <f aca="false">+LN(C49/C48)</f>
        <v>-0.256877724966235</v>
      </c>
      <c r="K49" s="10" t="n">
        <f aca="false">+LN(B49/B48)</f>
        <v>0.00482762416135798</v>
      </c>
      <c r="M49" s="62" t="n">
        <f aca="false">+C49*0.15</f>
        <v>2.868</v>
      </c>
      <c r="N49" s="62" t="n">
        <f aca="false">0.1523*B49</f>
        <v>2.94734006</v>
      </c>
      <c r="Q49" s="62" t="n">
        <f aca="false">0.15*C49</f>
        <v>2.868</v>
      </c>
      <c r="R49" s="62" t="n">
        <f aca="false">0.1537*B49</f>
        <v>2.97443314</v>
      </c>
    </row>
    <row r="50" customFormat="false" ht="12.75" hidden="false" customHeight="false" outlineLevel="0" collapsed="false">
      <c r="A50" s="58" t="n">
        <v>33329</v>
      </c>
      <c r="B50" s="59" t="n">
        <v>19.3211</v>
      </c>
      <c r="C50" s="60" t="n">
        <v>17.49</v>
      </c>
      <c r="D50" s="59" t="n">
        <v>19.1439</v>
      </c>
      <c r="F50" s="61" t="n">
        <f aca="false">+D50-C51</f>
        <v>1.6739</v>
      </c>
      <c r="G50" s="10" t="n">
        <f aca="false">+LN(C50/C49)</f>
        <v>-0.0891056185927446</v>
      </c>
      <c r="H50" s="10" t="n">
        <f aca="false">+LN(D50/D49)</f>
        <v>0.00745567817556742</v>
      </c>
      <c r="I50" s="61" t="n">
        <f aca="false">+B50-C51</f>
        <v>1.8511</v>
      </c>
      <c r="J50" s="10" t="n">
        <f aca="false">+LN(C50/C49)</f>
        <v>-0.0891056185927446</v>
      </c>
      <c r="K50" s="10" t="n">
        <f aca="false">+LN(B50/B49)</f>
        <v>-0.0016083451220379</v>
      </c>
      <c r="M50" s="62" t="n">
        <f aca="false">+C50*0.15</f>
        <v>2.6235</v>
      </c>
      <c r="N50" s="62" t="n">
        <f aca="false">0.1523*B50</f>
        <v>2.94260353</v>
      </c>
      <c r="Q50" s="62" t="n">
        <f aca="false">0.15*C50</f>
        <v>2.6235</v>
      </c>
      <c r="R50" s="62" t="n">
        <f aca="false">0.1537*B50</f>
        <v>2.96965307</v>
      </c>
    </row>
    <row r="51" customFormat="false" ht="12.75" hidden="false" customHeight="false" outlineLevel="0" collapsed="false">
      <c r="A51" s="58" t="n">
        <v>33359</v>
      </c>
      <c r="B51" s="59" t="n">
        <v>19.2584</v>
      </c>
      <c r="C51" s="60" t="n">
        <v>17.47</v>
      </c>
      <c r="D51" s="59" t="n">
        <v>19.1289</v>
      </c>
      <c r="F51" s="61" t="n">
        <f aca="false">+D51-C52</f>
        <v>1.1589</v>
      </c>
      <c r="G51" s="10" t="n">
        <f aca="false">+LN(C51/C50)</f>
        <v>-0.00114416488454552</v>
      </c>
      <c r="H51" s="10" t="n">
        <f aca="false">+LN(D51/D50)</f>
        <v>-0.000783846531636921</v>
      </c>
      <c r="I51" s="61" t="n">
        <f aca="false">+B51-C52</f>
        <v>1.2884</v>
      </c>
      <c r="J51" s="10" t="n">
        <f aca="false">+LN(C51/C50)</f>
        <v>-0.00114416488454552</v>
      </c>
      <c r="K51" s="10" t="n">
        <f aca="false">+LN(B51/B50)</f>
        <v>-0.00325043379016239</v>
      </c>
      <c r="M51" s="62" t="n">
        <f aca="false">+C51*0.15</f>
        <v>2.6205</v>
      </c>
      <c r="N51" s="62" t="n">
        <f aca="false">0.1523*B51</f>
        <v>2.93305432</v>
      </c>
      <c r="Q51" s="62" t="n">
        <f aca="false">0.15*C51</f>
        <v>2.6205</v>
      </c>
      <c r="R51" s="62" t="n">
        <f aca="false">0.1537*B51</f>
        <v>2.96001608</v>
      </c>
    </row>
    <row r="52" customFormat="false" ht="12.75" hidden="false" customHeight="false" outlineLevel="0" collapsed="false">
      <c r="A52" s="58" t="n">
        <v>33390</v>
      </c>
      <c r="B52" s="59" t="n">
        <v>18.207</v>
      </c>
      <c r="C52" s="60" t="n">
        <v>17.97</v>
      </c>
      <c r="D52" s="59" t="n">
        <v>18.129</v>
      </c>
      <c r="F52" s="61" t="n">
        <f aca="false">+D52-C53</f>
        <v>0.0990000000000002</v>
      </c>
      <c r="G52" s="10" t="n">
        <f aca="false">+LN(C52/C51)</f>
        <v>0.0282185766495025</v>
      </c>
      <c r="H52" s="10" t="n">
        <f aca="false">+LN(D52/D51)</f>
        <v>-0.053687414444519</v>
      </c>
      <c r="I52" s="61" t="n">
        <f aca="false">+B52-C53</f>
        <v>0.177</v>
      </c>
      <c r="J52" s="10" t="n">
        <f aca="false">+LN(C52/C51)</f>
        <v>0.0282185766495025</v>
      </c>
      <c r="K52" s="10" t="n">
        <f aca="false">+LN(B52/B51)</f>
        <v>-0.056141193669405</v>
      </c>
      <c r="M52" s="62" t="n">
        <f aca="false">+C52*0.15</f>
        <v>2.6955</v>
      </c>
      <c r="N52" s="62" t="n">
        <f aca="false">0.1523*B52</f>
        <v>2.7729261</v>
      </c>
      <c r="Q52" s="62" t="n">
        <f aca="false">0.15*C52</f>
        <v>2.6955</v>
      </c>
      <c r="R52" s="62" t="n">
        <f aca="false">0.1537*B52</f>
        <v>2.7984159</v>
      </c>
    </row>
    <row r="53" customFormat="false" ht="12.75" hidden="false" customHeight="false" outlineLevel="0" collapsed="false">
      <c r="A53" s="58" t="n">
        <v>33420</v>
      </c>
      <c r="B53" s="59" t="n">
        <v>19.452</v>
      </c>
      <c r="C53" s="60" t="n">
        <v>18.03</v>
      </c>
      <c r="D53" s="59" t="n">
        <v>19.4093</v>
      </c>
      <c r="F53" s="61" t="n">
        <f aca="false">+D53-C54</f>
        <v>0.879300000000001</v>
      </c>
      <c r="G53" s="10" t="n">
        <f aca="false">+LN(C53/C52)</f>
        <v>0.00333333641975844</v>
      </c>
      <c r="H53" s="10" t="n">
        <f aca="false">+LN(D53/D52)</f>
        <v>0.0682394665984747</v>
      </c>
      <c r="I53" s="61" t="n">
        <f aca="false">+B53-C54</f>
        <v>0.922000000000001</v>
      </c>
      <c r="J53" s="10" t="n">
        <f aca="false">+LN(C53/C52)</f>
        <v>0.00333333641975844</v>
      </c>
      <c r="K53" s="10" t="n">
        <f aca="false">+LN(B53/B52)</f>
        <v>0.0661437570197117</v>
      </c>
      <c r="M53" s="62" t="n">
        <f aca="false">+C53*0.15</f>
        <v>2.7045</v>
      </c>
      <c r="N53" s="62" t="n">
        <f aca="false">0.1523*B53</f>
        <v>2.9625396</v>
      </c>
      <c r="Q53" s="62" t="n">
        <f aca="false">0.15*C53</f>
        <v>2.7045</v>
      </c>
      <c r="R53" s="62" t="n">
        <f aca="false">0.1537*B53</f>
        <v>2.9897724</v>
      </c>
    </row>
    <row r="54" customFormat="false" ht="12.75" hidden="false" customHeight="false" outlineLevel="0" collapsed="false">
      <c r="A54" s="58" t="n">
        <v>33451</v>
      </c>
      <c r="B54" s="59" t="n">
        <v>19.7682</v>
      </c>
      <c r="C54" s="60" t="n">
        <v>18.53</v>
      </c>
      <c r="D54" s="59" t="n">
        <v>19.77</v>
      </c>
      <c r="F54" s="61" t="n">
        <f aca="false">+D54-C55</f>
        <v>0.77</v>
      </c>
      <c r="G54" s="10" t="n">
        <f aca="false">+LN(C54/C53)</f>
        <v>0.0273540030820425</v>
      </c>
      <c r="H54" s="10" t="n">
        <f aca="false">+LN(D54/D53)</f>
        <v>0.0184133045365197</v>
      </c>
      <c r="I54" s="61" t="n">
        <f aca="false">+B54-C55</f>
        <v>0.7682</v>
      </c>
      <c r="J54" s="10" t="n">
        <f aca="false">+LN(C54/C53)</f>
        <v>0.0273540030820425</v>
      </c>
      <c r="K54" s="10" t="n">
        <f aca="false">+LN(B54/B53)</f>
        <v>0.0161246934549816</v>
      </c>
      <c r="M54" s="62" t="n">
        <f aca="false">+C54*0.15</f>
        <v>2.7795</v>
      </c>
      <c r="N54" s="62" t="n">
        <f aca="false">0.1523*B54</f>
        <v>3.01069686</v>
      </c>
      <c r="Q54" s="62" t="n">
        <f aca="false">0.15*C54</f>
        <v>2.7795</v>
      </c>
      <c r="R54" s="62" t="n">
        <f aca="false">0.1537*B54</f>
        <v>3.03837234</v>
      </c>
    </row>
    <row r="55" customFormat="false" ht="12.75" hidden="false" customHeight="false" outlineLevel="0" collapsed="false">
      <c r="A55" s="58" t="n">
        <v>33482</v>
      </c>
      <c r="B55" s="59" t="n">
        <v>20.5252</v>
      </c>
      <c r="C55" s="60" t="n">
        <v>19</v>
      </c>
      <c r="D55" s="59" t="n">
        <v>20.5486</v>
      </c>
      <c r="F55" s="61" t="n">
        <f aca="false">+D55-C56</f>
        <v>0.8186</v>
      </c>
      <c r="G55" s="10" t="n">
        <f aca="false">+LN(C55/C54)</f>
        <v>0.0250479388691719</v>
      </c>
      <c r="H55" s="10" t="n">
        <f aca="false">+LN(D55/D54)</f>
        <v>0.03862717491832</v>
      </c>
      <c r="I55" s="61" t="n">
        <f aca="false">+B55-C56</f>
        <v>0.795200000000001</v>
      </c>
      <c r="J55" s="10" t="n">
        <f aca="false">+LN(C55/C54)</f>
        <v>0.0250479388691719</v>
      </c>
      <c r="K55" s="10" t="n">
        <f aca="false">+LN(B55/B54)</f>
        <v>0.0375788135088693</v>
      </c>
      <c r="M55" s="62" t="n">
        <f aca="false">+C55*0.15</f>
        <v>2.85</v>
      </c>
      <c r="N55" s="62" t="n">
        <f aca="false">0.1523*B55</f>
        <v>3.12598796</v>
      </c>
      <c r="Q55" s="62" t="n">
        <f aca="false">0.15*C55</f>
        <v>2.85</v>
      </c>
      <c r="R55" s="62" t="n">
        <f aca="false">0.1537*B55</f>
        <v>3.15472324</v>
      </c>
    </row>
    <row r="56" customFormat="false" ht="12.75" hidden="false" customHeight="false" outlineLevel="0" collapsed="false">
      <c r="A56" s="58" t="n">
        <v>33512</v>
      </c>
      <c r="B56" s="59" t="n">
        <v>22.1861</v>
      </c>
      <c r="C56" s="60" t="n">
        <v>19.73</v>
      </c>
      <c r="D56" s="59" t="n">
        <v>22.2426</v>
      </c>
      <c r="F56" s="61" t="n">
        <f aca="false">+D56-C57</f>
        <v>1.3926</v>
      </c>
      <c r="G56" s="10" t="n">
        <f aca="false">+LN(C56/C55)</f>
        <v>0.0377013408680835</v>
      </c>
      <c r="H56" s="10" t="n">
        <f aca="false">+LN(D56/D55)</f>
        <v>0.0792165569233269</v>
      </c>
      <c r="I56" s="61" t="n">
        <f aca="false">+B56-C57</f>
        <v>1.3361</v>
      </c>
      <c r="J56" s="10" t="n">
        <f aca="false">+LN(C56/C55)</f>
        <v>0.0377013408680835</v>
      </c>
      <c r="K56" s="10" t="n">
        <f aca="false">+LN(B56/B55)</f>
        <v>0.0778125671478953</v>
      </c>
      <c r="M56" s="62" t="n">
        <f aca="false">+C56*0.15</f>
        <v>2.9595</v>
      </c>
      <c r="N56" s="62" t="n">
        <f aca="false">0.1523*B56</f>
        <v>3.37894303</v>
      </c>
      <c r="Q56" s="62" t="n">
        <f aca="false">0.15*C56</f>
        <v>2.9595</v>
      </c>
      <c r="R56" s="62" t="n">
        <f aca="false">0.1537*B56</f>
        <v>3.41000357</v>
      </c>
    </row>
    <row r="57" customFormat="false" ht="12.75" hidden="false" customHeight="false" outlineLevel="0" collapsed="false">
      <c r="A57" s="58" t="n">
        <v>33543</v>
      </c>
      <c r="B57" s="59" t="n">
        <v>21.1038</v>
      </c>
      <c r="C57" s="60" t="n">
        <v>20.85</v>
      </c>
      <c r="D57" s="59" t="n">
        <v>21.0326</v>
      </c>
      <c r="F57" s="61" t="n">
        <f aca="false">+D57-C58</f>
        <v>-0.197400000000002</v>
      </c>
      <c r="G57" s="10" t="n">
        <f aca="false">+LN(C57/C56)</f>
        <v>0.0552136282102865</v>
      </c>
      <c r="H57" s="10" t="n">
        <f aca="false">+LN(D57/D56)</f>
        <v>-0.0559357540461085</v>
      </c>
      <c r="I57" s="61" t="n">
        <f aca="false">+B57-C58</f>
        <v>-0.126200000000001</v>
      </c>
      <c r="J57" s="10" t="n">
        <f aca="false">+LN(C57/C56)</f>
        <v>0.0552136282102865</v>
      </c>
      <c r="K57" s="10" t="n">
        <f aca="false">+LN(B57/B56)</f>
        <v>-0.0500128475996541</v>
      </c>
      <c r="M57" s="62" t="n">
        <f aca="false">+C57*0.15</f>
        <v>3.1275</v>
      </c>
      <c r="N57" s="62" t="n">
        <f aca="false">0.1523*B57</f>
        <v>3.21410874</v>
      </c>
      <c r="Q57" s="62" t="n">
        <f aca="false">0.15*C57</f>
        <v>3.1275</v>
      </c>
      <c r="R57" s="62" t="n">
        <f aca="false">0.1537*B57</f>
        <v>3.24365406</v>
      </c>
    </row>
    <row r="58" customFormat="false" ht="12.75" hidden="false" customHeight="false" outlineLevel="0" collapsed="false">
      <c r="A58" s="58" t="n">
        <v>33573</v>
      </c>
      <c r="B58" s="59" t="n">
        <v>18.2931</v>
      </c>
      <c r="C58" s="60" t="n">
        <v>21.23</v>
      </c>
      <c r="D58" s="59" t="n">
        <v>18.289</v>
      </c>
      <c r="F58" s="61" t="n">
        <f aca="false">+D58-C59</f>
        <v>-0.730999999999998</v>
      </c>
      <c r="G58" s="10" t="n">
        <f aca="false">+LN(C58/C57)</f>
        <v>0.0180613274703543</v>
      </c>
      <c r="H58" s="10" t="n">
        <f aca="false">+LN(D58/D57)</f>
        <v>-0.139773828755625</v>
      </c>
      <c r="I58" s="61" t="n">
        <f aca="false">+B58-C59</f>
        <v>-0.726900000000001</v>
      </c>
      <c r="J58" s="10" t="n">
        <f aca="false">+LN(C58/C57)</f>
        <v>0.0180613274703543</v>
      </c>
      <c r="K58" s="10" t="n">
        <f aca="false">+LN(B58/B57)</f>
        <v>-0.142929179487499</v>
      </c>
      <c r="M58" s="62" t="n">
        <f aca="false">+C58*0.15</f>
        <v>3.1845</v>
      </c>
      <c r="N58" s="62" t="n">
        <f aca="false">0.1523*B58</f>
        <v>2.78603913</v>
      </c>
      <c r="Q58" s="62" t="n">
        <f aca="false">0.15*C58</f>
        <v>3.1845</v>
      </c>
      <c r="R58" s="62" t="n">
        <f aca="false">0.1537*B58</f>
        <v>2.81164947</v>
      </c>
    </row>
    <row r="59" customFormat="false" ht="12.75" hidden="false" customHeight="false" outlineLevel="0" collapsed="false">
      <c r="A59" s="58" t="n">
        <v>33604</v>
      </c>
      <c r="B59" s="59" t="n">
        <v>18.1591</v>
      </c>
      <c r="C59" s="60" t="n">
        <v>19.02</v>
      </c>
      <c r="D59" s="59" t="n">
        <v>18.1959</v>
      </c>
      <c r="F59" s="61" t="n">
        <f aca="false">+D59-C60</f>
        <v>0.155900000000003</v>
      </c>
      <c r="G59" s="10" t="n">
        <f aca="false">+LN(C59/C58)</f>
        <v>-0.109924218597921</v>
      </c>
      <c r="H59" s="10" t="n">
        <f aca="false">+LN(D59/D58)</f>
        <v>-0.00510349224312613</v>
      </c>
      <c r="I59" s="61" t="n">
        <f aca="false">+B59-C60</f>
        <v>0.1191</v>
      </c>
      <c r="J59" s="10" t="n">
        <f aca="false">+LN(C59/C58)</f>
        <v>-0.109924218597921</v>
      </c>
      <c r="K59" s="10" t="n">
        <f aca="false">+LN(B59/B58)</f>
        <v>-0.00735212709246188</v>
      </c>
      <c r="M59" s="62" t="n">
        <f aca="false">+C59*0.15</f>
        <v>2.853</v>
      </c>
      <c r="N59" s="62" t="n">
        <f aca="false">0.1523*B59</f>
        <v>2.76563093</v>
      </c>
      <c r="Q59" s="62" t="n">
        <f aca="false">0.15*C59</f>
        <v>2.853</v>
      </c>
      <c r="R59" s="62" t="n">
        <f aca="false">0.1537*B59</f>
        <v>2.79105367</v>
      </c>
    </row>
    <row r="60" customFormat="false" ht="12.75" hidden="false" customHeight="false" outlineLevel="0" collapsed="false">
      <c r="A60" s="58" t="n">
        <v>33635</v>
      </c>
      <c r="B60" s="59" t="n">
        <v>18.089</v>
      </c>
      <c r="C60" s="60" t="n">
        <v>18.04</v>
      </c>
      <c r="D60" s="59" t="n">
        <v>18.0952</v>
      </c>
      <c r="F60" s="61" t="n">
        <f aca="false">+D60-C61</f>
        <v>0.385199999999998</v>
      </c>
      <c r="G60" s="10" t="n">
        <f aca="false">+LN(C60/C59)</f>
        <v>-0.0528995424827667</v>
      </c>
      <c r="H60" s="10" t="n">
        <f aca="false">+LN(D60/D59)</f>
        <v>-0.00554958424767827</v>
      </c>
      <c r="I60" s="61" t="n">
        <f aca="false">+B60-C61</f>
        <v>0.378999999999998</v>
      </c>
      <c r="J60" s="10" t="n">
        <f aca="false">+LN(C60/C59)</f>
        <v>-0.0528995424827667</v>
      </c>
      <c r="K60" s="10" t="n">
        <f aca="false">+LN(B60/B59)</f>
        <v>-0.00386779375417247</v>
      </c>
      <c r="M60" s="62" t="n">
        <f aca="false">+C60*0.15</f>
        <v>2.706</v>
      </c>
      <c r="N60" s="62" t="n">
        <f aca="false">0.1523*B60</f>
        <v>2.7549547</v>
      </c>
      <c r="Q60" s="62" t="n">
        <f aca="false">0.15*C60</f>
        <v>2.706</v>
      </c>
      <c r="R60" s="62" t="n">
        <f aca="false">0.1537*B60</f>
        <v>2.7802793</v>
      </c>
    </row>
    <row r="61" customFormat="false" ht="12.75" hidden="false" customHeight="false" outlineLevel="0" collapsed="false">
      <c r="A61" s="58" t="n">
        <v>33664</v>
      </c>
      <c r="B61" s="59" t="n">
        <v>17.6682</v>
      </c>
      <c r="C61" s="60" t="n">
        <v>17.71</v>
      </c>
      <c r="D61" s="59" t="n">
        <v>17.5736</v>
      </c>
      <c r="F61" s="61" t="n">
        <f aca="false">+D61-C62</f>
        <v>-0.3764</v>
      </c>
      <c r="G61" s="10" t="n">
        <f aca="false">+LN(C61/C60)</f>
        <v>-0.0184620628397353</v>
      </c>
      <c r="H61" s="10" t="n">
        <f aca="false">+LN(D61/D60)</f>
        <v>-0.0292489338137955</v>
      </c>
      <c r="I61" s="61" t="n">
        <f aca="false">+B61-C62</f>
        <v>-0.281800000000001</v>
      </c>
      <c r="J61" s="10" t="n">
        <f aca="false">+LN(C61/C60)</f>
        <v>-0.0184620628397353</v>
      </c>
      <c r="K61" s="10" t="n">
        <f aca="false">+LN(B61/B60)</f>
        <v>-0.0235376051489027</v>
      </c>
      <c r="M61" s="62" t="n">
        <f aca="false">+C61*0.15</f>
        <v>2.6565</v>
      </c>
      <c r="N61" s="62" t="n">
        <f aca="false">0.1523*B61</f>
        <v>2.69086686</v>
      </c>
      <c r="Q61" s="62" t="n">
        <f aca="false">0.15*C61</f>
        <v>2.6565</v>
      </c>
      <c r="R61" s="62" t="n">
        <f aca="false">0.1537*B61</f>
        <v>2.71560234</v>
      </c>
    </row>
    <row r="62" customFormat="false" ht="12.75" hidden="false" customHeight="false" outlineLevel="0" collapsed="false">
      <c r="A62" s="58" t="n">
        <v>33695</v>
      </c>
      <c r="B62" s="59" t="n">
        <v>19.0138</v>
      </c>
      <c r="C62" s="60" t="n">
        <v>17.95</v>
      </c>
      <c r="D62" s="59" t="n">
        <v>18.9898</v>
      </c>
      <c r="F62" s="61" t="n">
        <f aca="false">+D62-C63</f>
        <v>0.579799999999999</v>
      </c>
      <c r="G62" s="10" t="n">
        <f aca="false">+LN(C62/C61)</f>
        <v>0.0134606631395457</v>
      </c>
      <c r="H62" s="10" t="n">
        <f aca="false">+LN(D62/D61)</f>
        <v>0.0775042169920221</v>
      </c>
      <c r="I62" s="61" t="n">
        <f aca="false">+B62-C63</f>
        <v>0.6038</v>
      </c>
      <c r="J62" s="10" t="n">
        <f aca="false">+LN(C62/C61)</f>
        <v>0.0134606631395457</v>
      </c>
      <c r="K62" s="10" t="n">
        <f aca="false">+LN(B62/B61)</f>
        <v>0.0733986177456552</v>
      </c>
      <c r="M62" s="62" t="n">
        <f aca="false">+C62*0.15</f>
        <v>2.6925</v>
      </c>
      <c r="N62" s="62" t="n">
        <f aca="false">0.1523*B62</f>
        <v>2.89580174</v>
      </c>
      <c r="Q62" s="62" t="n">
        <f aca="false">0.15*C62</f>
        <v>2.6925</v>
      </c>
      <c r="R62" s="62" t="n">
        <f aca="false">0.1537*B62</f>
        <v>2.92242106</v>
      </c>
    </row>
    <row r="63" customFormat="false" ht="12.75" hidden="false" customHeight="false" outlineLevel="0" collapsed="false">
      <c r="A63" s="58" t="n">
        <v>33725</v>
      </c>
      <c r="B63" s="59" t="n">
        <v>19.985</v>
      </c>
      <c r="C63" s="60" t="n">
        <v>18.41</v>
      </c>
      <c r="D63" s="59" t="n">
        <v>19.9048</v>
      </c>
      <c r="F63" s="61" t="n">
        <f aca="false">+D63-C64</f>
        <v>0.654800000000002</v>
      </c>
      <c r="G63" s="10" t="n">
        <f aca="false">+LN(C63/C62)</f>
        <v>0.0253038803106986</v>
      </c>
      <c r="H63" s="10" t="n">
        <f aca="false">+LN(D63/D62)</f>
        <v>0.0470589157652391</v>
      </c>
      <c r="I63" s="61" t="n">
        <f aca="false">+B63-C64</f>
        <v>0.734999999999999</v>
      </c>
      <c r="J63" s="10" t="n">
        <f aca="false">+LN(C63/C62)</f>
        <v>0.0253038803106986</v>
      </c>
      <c r="K63" s="10" t="n">
        <f aca="false">+LN(B63/B62)</f>
        <v>0.0498169608470363</v>
      </c>
      <c r="M63" s="62" t="n">
        <f aca="false">+C63*0.15</f>
        <v>2.7615</v>
      </c>
      <c r="N63" s="62" t="n">
        <f aca="false">0.1523*B63</f>
        <v>3.0437155</v>
      </c>
      <c r="Q63" s="62" t="n">
        <f aca="false">0.15*C63</f>
        <v>2.7615</v>
      </c>
      <c r="R63" s="62" t="n">
        <f aca="false">0.1537*B63</f>
        <v>3.0716945</v>
      </c>
    </row>
    <row r="64" customFormat="false" ht="12.75" hidden="false" customHeight="false" outlineLevel="0" collapsed="false">
      <c r="A64" s="58" t="n">
        <v>33756</v>
      </c>
      <c r="B64" s="59" t="n">
        <v>21.1884</v>
      </c>
      <c r="C64" s="60" t="n">
        <v>19.25</v>
      </c>
      <c r="D64" s="59" t="n">
        <v>21.1361</v>
      </c>
      <c r="F64" s="61" t="n">
        <f aca="false">+D64-C65</f>
        <v>0.546099999999999</v>
      </c>
      <c r="G64" s="10" t="n">
        <f aca="false">+LN(C64/C63)</f>
        <v>0.0446170654888067</v>
      </c>
      <c r="H64" s="10" t="n">
        <f aca="false">+LN(D64/D63)</f>
        <v>0.0600215703578708</v>
      </c>
      <c r="I64" s="61" t="n">
        <f aca="false">+B64-C65</f>
        <v>0.598400000000002</v>
      </c>
      <c r="J64" s="10" t="n">
        <f aca="false">+LN(C64/C63)</f>
        <v>0.0446170654888067</v>
      </c>
      <c r="K64" s="10" t="n">
        <f aca="false">+LN(B64/B63)</f>
        <v>0.0584718699513291</v>
      </c>
      <c r="M64" s="62" t="n">
        <f aca="false">+C64*0.15</f>
        <v>2.8875</v>
      </c>
      <c r="N64" s="62" t="n">
        <f aca="false">0.1523*B64</f>
        <v>3.22699332</v>
      </c>
      <c r="Q64" s="62" t="n">
        <f aca="false">0.15*C64</f>
        <v>2.8875</v>
      </c>
      <c r="R64" s="62" t="n">
        <f aca="false">0.1537*B64</f>
        <v>3.25665708</v>
      </c>
    </row>
    <row r="65" customFormat="false" ht="12.75" hidden="false" customHeight="false" outlineLevel="0" collapsed="false">
      <c r="A65" s="58" t="n">
        <v>33786</v>
      </c>
      <c r="B65" s="59" t="n">
        <v>20.3324</v>
      </c>
      <c r="C65" s="60" t="n">
        <v>20.59</v>
      </c>
      <c r="D65" s="59" t="n">
        <v>20.2561</v>
      </c>
      <c r="F65" s="61" t="n">
        <f aca="false">+D65-C66</f>
        <v>-0.623899999999999</v>
      </c>
      <c r="G65" s="10" t="n">
        <f aca="false">+LN(C65/C64)</f>
        <v>0.0672944603059049</v>
      </c>
      <c r="H65" s="10" t="n">
        <f aca="false">+LN(D65/D64)</f>
        <v>-0.0425264962745444</v>
      </c>
      <c r="I65" s="61" t="n">
        <f aca="false">+B65-C66</f>
        <v>-0.547599999999999</v>
      </c>
      <c r="J65" s="10" t="n">
        <f aca="false">+LN(C65/C64)</f>
        <v>0.0672944603059049</v>
      </c>
      <c r="K65" s="10" t="n">
        <f aca="false">+LN(B65/B64)</f>
        <v>-0.0412381893022711</v>
      </c>
      <c r="M65" s="62" t="n">
        <f aca="false">+C65*0.15</f>
        <v>3.0885</v>
      </c>
      <c r="N65" s="62" t="n">
        <f aca="false">0.1523*B65</f>
        <v>3.09662452</v>
      </c>
      <c r="Q65" s="62" t="n">
        <f aca="false">0.15*C65</f>
        <v>3.0885</v>
      </c>
      <c r="R65" s="62" t="n">
        <f aca="false">0.1537*B65</f>
        <v>3.12508988</v>
      </c>
    </row>
    <row r="66" customFormat="false" ht="12.75" hidden="false" customHeight="false" outlineLevel="0" collapsed="false">
      <c r="A66" s="58" t="n">
        <v>33817</v>
      </c>
      <c r="B66" s="59" t="n">
        <v>19.8038</v>
      </c>
      <c r="C66" s="60" t="n">
        <v>20.88</v>
      </c>
      <c r="D66" s="59" t="n">
        <v>19.7307</v>
      </c>
      <c r="F66" s="61" t="n">
        <f aca="false">+D66-C67</f>
        <v>-0.609300000000001</v>
      </c>
      <c r="G66" s="10" t="n">
        <f aca="false">+LN(C66/C65)</f>
        <v>0.0139862419747399</v>
      </c>
      <c r="H66" s="10" t="n">
        <f aca="false">+LN(D66/D65)</f>
        <v>-0.0262801843872246</v>
      </c>
      <c r="I66" s="61" t="n">
        <f aca="false">+B66-C67</f>
        <v>-0.536200000000001</v>
      </c>
      <c r="J66" s="10" t="n">
        <f aca="false">+LN(C66/C65)</f>
        <v>0.0139862419747399</v>
      </c>
      <c r="K66" s="10" t="n">
        <f aca="false">+LN(B66/B65)</f>
        <v>-0.0263418343340682</v>
      </c>
      <c r="M66" s="62" t="n">
        <f aca="false">+C66*0.15</f>
        <v>3.132</v>
      </c>
      <c r="N66" s="62" t="n">
        <f aca="false">0.1523*B66</f>
        <v>3.01611874</v>
      </c>
      <c r="Q66" s="62" t="n">
        <f aca="false">0.15*C66</f>
        <v>3.132</v>
      </c>
      <c r="R66" s="62" t="n">
        <f aca="false">0.1537*B66</f>
        <v>3.04384406</v>
      </c>
    </row>
    <row r="67" customFormat="false" ht="12.75" hidden="false" customHeight="false" outlineLevel="0" collapsed="false">
      <c r="A67" s="58" t="n">
        <v>33848</v>
      </c>
      <c r="B67" s="59" t="n">
        <v>20.2859</v>
      </c>
      <c r="C67" s="60" t="n">
        <v>20.34</v>
      </c>
      <c r="D67" s="59" t="n">
        <v>20.2493</v>
      </c>
      <c r="F67" s="61" t="n">
        <f aca="false">+D67-C68</f>
        <v>0.0093000000000032</v>
      </c>
      <c r="G67" s="10" t="n">
        <f aca="false">+LN(C67/C66)</f>
        <v>-0.0262023723940241</v>
      </c>
      <c r="H67" s="10" t="n">
        <f aca="false">+LN(D67/D66)</f>
        <v>0.0259444266826283</v>
      </c>
      <c r="I67" s="61" t="n">
        <f aca="false">+B67-C68</f>
        <v>0.0459000000000032</v>
      </c>
      <c r="J67" s="10" t="n">
        <f aca="false">+LN(C67/C66)</f>
        <v>-0.0262023723940241</v>
      </c>
      <c r="K67" s="10" t="n">
        <f aca="false">+LN(B67/B66)</f>
        <v>0.0240522249553424</v>
      </c>
      <c r="M67" s="62" t="n">
        <f aca="false">+C67*0.15</f>
        <v>3.051</v>
      </c>
      <c r="N67" s="62" t="n">
        <f aca="false">0.1523*B67</f>
        <v>3.08954257</v>
      </c>
      <c r="Q67" s="62" t="n">
        <f aca="false">0.15*C67</f>
        <v>3.051</v>
      </c>
      <c r="R67" s="62" t="n">
        <f aca="false">0.1537*B67</f>
        <v>3.11794283</v>
      </c>
    </row>
    <row r="68" customFormat="false" ht="12.75" hidden="false" customHeight="false" outlineLevel="0" collapsed="false">
      <c r="A68" s="58" t="n">
        <v>33878</v>
      </c>
      <c r="B68" s="59" t="n">
        <v>20.2995</v>
      </c>
      <c r="C68" s="60" t="n">
        <v>20.24</v>
      </c>
      <c r="D68" s="59" t="n">
        <v>20.2464</v>
      </c>
      <c r="F68" s="61" t="n">
        <f aca="false">+D68-C69</f>
        <v>-0.0435999999999979</v>
      </c>
      <c r="G68" s="10" t="n">
        <f aca="false">+LN(C68/C67)</f>
        <v>-0.00492854620114921</v>
      </c>
      <c r="H68" s="10" t="n">
        <f aca="false">+LN(D68/D67)</f>
        <v>-0.000143225083401875</v>
      </c>
      <c r="I68" s="61" t="n">
        <f aca="false">+B68-C69</f>
        <v>0.00949999999999918</v>
      </c>
      <c r="J68" s="10" t="n">
        <f aca="false">+LN(C68/C67)</f>
        <v>-0.00492854620114921</v>
      </c>
      <c r="K68" s="10" t="n">
        <f aca="false">+LN(B68/B67)</f>
        <v>0.000670191768913941</v>
      </c>
      <c r="M68" s="62" t="n">
        <f aca="false">+C68*0.15</f>
        <v>3.036</v>
      </c>
      <c r="N68" s="62" t="n">
        <f aca="false">0.1523*B68</f>
        <v>3.09161385</v>
      </c>
      <c r="Q68" s="62" t="n">
        <f aca="false">0.15*C68</f>
        <v>3.036</v>
      </c>
      <c r="R68" s="62" t="n">
        <f aca="false">0.1537*B68</f>
        <v>3.12003315</v>
      </c>
    </row>
    <row r="69" customFormat="false" ht="12.75" hidden="false" customHeight="false" outlineLevel="0" collapsed="false">
      <c r="A69" s="58" t="n">
        <v>33909</v>
      </c>
      <c r="B69" s="59" t="n">
        <v>19.1943</v>
      </c>
      <c r="C69" s="60" t="n">
        <v>20.29</v>
      </c>
      <c r="D69" s="59" t="n">
        <v>19.1898</v>
      </c>
      <c r="F69" s="61" t="n">
        <f aca="false">+D69-C70</f>
        <v>-0.310199999999998</v>
      </c>
      <c r="G69" s="10" t="n">
        <f aca="false">+LN(C69/C68)</f>
        <v>0.00246730941845862</v>
      </c>
      <c r="H69" s="10" t="n">
        <f aca="false">+LN(D69/D68)</f>
        <v>-0.053598112099971</v>
      </c>
      <c r="I69" s="61" t="n">
        <f aca="false">+B69-C70</f>
        <v>-0.305700000000002</v>
      </c>
      <c r="J69" s="10" t="n">
        <f aca="false">+LN(C69/C68)</f>
        <v>0.00246730941845862</v>
      </c>
      <c r="K69" s="10" t="n">
        <f aca="false">+LN(B69/B68)</f>
        <v>-0.0559828952449035</v>
      </c>
      <c r="M69" s="62" t="n">
        <f aca="false">+C69*0.15</f>
        <v>3.0435</v>
      </c>
      <c r="N69" s="62" t="n">
        <f aca="false">0.1523*B69</f>
        <v>2.92329189</v>
      </c>
      <c r="Q69" s="62" t="n">
        <f aca="false">0.15*C69</f>
        <v>3.0435</v>
      </c>
      <c r="R69" s="62" t="n">
        <f aca="false">0.1537*B69</f>
        <v>2.95016391</v>
      </c>
    </row>
    <row r="70" customFormat="false" ht="12.75" hidden="false" customHeight="false" outlineLevel="0" collapsed="false">
      <c r="A70" s="58" t="n">
        <v>33939</v>
      </c>
      <c r="B70" s="59" t="n">
        <v>18.2355</v>
      </c>
      <c r="C70" s="60" t="n">
        <v>19.5</v>
      </c>
      <c r="D70" s="59" t="n">
        <v>18.1248</v>
      </c>
      <c r="F70" s="61" t="n">
        <f aca="false">+D70-C71</f>
        <v>-0.485199999999999</v>
      </c>
      <c r="G70" s="10" t="n">
        <f aca="false">+LN(C70/C69)</f>
        <v>-0.0397136882680222</v>
      </c>
      <c r="H70" s="10" t="n">
        <f aca="false">+LN(D70/D69)</f>
        <v>-0.0570977216733576</v>
      </c>
      <c r="I70" s="61" t="n">
        <f aca="false">+B70-C71</f>
        <v>-0.374500000000001</v>
      </c>
      <c r="J70" s="10" t="n">
        <f aca="false">+LN(C70/C69)</f>
        <v>-0.0397136882680222</v>
      </c>
      <c r="K70" s="10" t="n">
        <f aca="false">+LN(B70/B69)</f>
        <v>-0.0512431162758081</v>
      </c>
      <c r="M70" s="62" t="n">
        <f aca="false">+C70*0.15</f>
        <v>2.925</v>
      </c>
      <c r="N70" s="62" t="n">
        <f aca="false">0.1523*B70</f>
        <v>2.77726665</v>
      </c>
      <c r="Q70" s="62" t="n">
        <f aca="false">0.15*C70</f>
        <v>2.925</v>
      </c>
      <c r="R70" s="62" t="n">
        <f aca="false">0.1537*B70</f>
        <v>2.80279635</v>
      </c>
    </row>
    <row r="71" customFormat="false" ht="12.75" hidden="false" customHeight="false" outlineLevel="0" collapsed="false">
      <c r="A71" s="58" t="n">
        <v>33970</v>
      </c>
      <c r="B71" s="59" t="n">
        <v>17.5122</v>
      </c>
      <c r="C71" s="60" t="n">
        <v>18.61</v>
      </c>
      <c r="D71" s="59" t="n">
        <v>17.3673</v>
      </c>
      <c r="F71" s="61" t="n">
        <f aca="false">+D71-C72</f>
        <v>-0.392700000000001</v>
      </c>
      <c r="G71" s="10" t="n">
        <f aca="false">+LN(C71/C70)</f>
        <v>-0.0467153949155418</v>
      </c>
      <c r="H71" s="10" t="n">
        <f aca="false">+LN(D71/D70)</f>
        <v>-0.0426920384407069</v>
      </c>
      <c r="I71" s="61" t="n">
        <f aca="false">+B71-C72</f>
        <v>-0.247800000000002</v>
      </c>
      <c r="J71" s="10" t="n">
        <f aca="false">+LN(C71/C70)</f>
        <v>-0.0467153949155418</v>
      </c>
      <c r="K71" s="10" t="n">
        <f aca="false">+LN(B71/B70)</f>
        <v>-0.0404724627864115</v>
      </c>
      <c r="M71" s="62" t="n">
        <f aca="false">+C71*0.15</f>
        <v>2.7915</v>
      </c>
      <c r="N71" s="62" t="n">
        <f aca="false">0.1523*B71</f>
        <v>2.66710806</v>
      </c>
      <c r="Q71" s="62" t="n">
        <f aca="false">0.15*C71</f>
        <v>2.7915</v>
      </c>
      <c r="R71" s="62" t="n">
        <f aca="false">0.1537*B71</f>
        <v>2.69162514</v>
      </c>
    </row>
    <row r="72" customFormat="false" ht="12.75" hidden="false" customHeight="false" outlineLevel="0" collapsed="false">
      <c r="A72" s="58" t="n">
        <v>34001</v>
      </c>
      <c r="B72" s="59" t="n">
        <v>18.4688</v>
      </c>
      <c r="C72" s="60" t="n">
        <v>17.76</v>
      </c>
      <c r="D72" s="59" t="n">
        <v>18.4892</v>
      </c>
      <c r="F72" s="61" t="n">
        <f aca="false">+D72-C73</f>
        <v>0.469200000000001</v>
      </c>
      <c r="G72" s="10" t="n">
        <f aca="false">+LN(C72/C71)</f>
        <v>-0.0467503330901353</v>
      </c>
      <c r="H72" s="10" t="n">
        <f aca="false">+LN(D72/D71)</f>
        <v>0.0625976500760021</v>
      </c>
      <c r="I72" s="61" t="n">
        <f aca="false">+B72-C73</f>
        <v>0.448800000000002</v>
      </c>
      <c r="J72" s="10" t="n">
        <f aca="false">+LN(C72/C71)</f>
        <v>-0.0467503330901353</v>
      </c>
      <c r="K72" s="10" t="n">
        <f aca="false">+LN(B72/B71)</f>
        <v>0.0531850409831012</v>
      </c>
      <c r="M72" s="62" t="n">
        <f aca="false">+C72*0.15</f>
        <v>2.664</v>
      </c>
      <c r="N72" s="62" t="n">
        <f aca="false">0.1523*B72</f>
        <v>2.81279824</v>
      </c>
      <c r="Q72" s="62" t="n">
        <f aca="false">0.15*C72</f>
        <v>2.664</v>
      </c>
      <c r="R72" s="62" t="n">
        <f aca="false">0.1537*B72</f>
        <v>2.83865456</v>
      </c>
    </row>
    <row r="73" customFormat="false" ht="12.75" hidden="false" customHeight="false" outlineLevel="0" collapsed="false">
      <c r="A73" s="58" t="n">
        <v>34029</v>
      </c>
      <c r="B73" s="59" t="n">
        <v>18.8043</v>
      </c>
      <c r="C73" s="60" t="n">
        <v>18.02</v>
      </c>
      <c r="D73" s="59" t="n">
        <v>18.7283</v>
      </c>
      <c r="F73" s="61" t="n">
        <f aca="false">+D73-C74</f>
        <v>0.2483</v>
      </c>
      <c r="G73" s="10" t="n">
        <f aca="false">+LN(C73/C72)</f>
        <v>0.0145335146161678</v>
      </c>
      <c r="H73" s="10" t="n">
        <f aca="false">+LN(D73/D72)</f>
        <v>0.0128489710233021</v>
      </c>
      <c r="I73" s="61" t="n">
        <f aca="false">+B73-C74</f>
        <v>0.324300000000001</v>
      </c>
      <c r="J73" s="10" t="n">
        <f aca="false">+LN(C73/C72)</f>
        <v>0.0145335146161678</v>
      </c>
      <c r="K73" s="10" t="n">
        <f aca="false">+LN(B73/B72)</f>
        <v>0.0180027452084381</v>
      </c>
      <c r="M73" s="62" t="n">
        <f aca="false">+C73*0.15</f>
        <v>2.703</v>
      </c>
      <c r="N73" s="62" t="n">
        <f aca="false">0.1523*B73</f>
        <v>2.86389489</v>
      </c>
      <c r="Q73" s="62" t="n">
        <f aca="false">0.15*C73</f>
        <v>2.703</v>
      </c>
      <c r="R73" s="62" t="n">
        <f aca="false">0.1537*B73</f>
        <v>2.89022091</v>
      </c>
    </row>
    <row r="74" customFormat="false" ht="12.75" hidden="false" customHeight="false" outlineLevel="0" collapsed="false">
      <c r="A74" s="58" t="n">
        <v>34060</v>
      </c>
      <c r="B74" s="59" t="n">
        <v>18.7833</v>
      </c>
      <c r="C74" s="60" t="n">
        <v>18.48</v>
      </c>
      <c r="D74" s="59" t="n">
        <v>18.6386</v>
      </c>
      <c r="F74" s="61" t="n">
        <f aca="false">+D74-C75</f>
        <v>-0.2514</v>
      </c>
      <c r="G74" s="10" t="n">
        <f aca="false">+LN(C74/C73)</f>
        <v>0.0252068140333463</v>
      </c>
      <c r="H74" s="10" t="n">
        <f aca="false">+LN(D74/D73)</f>
        <v>-0.0048010497150831</v>
      </c>
      <c r="I74" s="61" t="n">
        <f aca="false">+B74-C75</f>
        <v>-0.1067</v>
      </c>
      <c r="J74" s="10" t="n">
        <f aca="false">+LN(C74/C73)</f>
        <v>0.0252068140333463</v>
      </c>
      <c r="K74" s="10" t="n">
        <f aca="false">+LN(B74/B73)</f>
        <v>-0.00111738989374059</v>
      </c>
      <c r="M74" s="62" t="n">
        <f aca="false">+C74*0.15</f>
        <v>2.772</v>
      </c>
      <c r="N74" s="62" t="n">
        <f aca="false">0.1523*B74</f>
        <v>2.86069659</v>
      </c>
      <c r="Q74" s="62" t="n">
        <f aca="false">0.15*C74</f>
        <v>2.772</v>
      </c>
      <c r="R74" s="62" t="n">
        <f aca="false">0.1537*B74</f>
        <v>2.88699321</v>
      </c>
    </row>
    <row r="75" customFormat="false" ht="12.75" hidden="false" customHeight="false" outlineLevel="0" collapsed="false">
      <c r="A75" s="58" t="n">
        <v>34090</v>
      </c>
      <c r="B75" s="59" t="n">
        <v>18.611</v>
      </c>
      <c r="C75" s="60" t="n">
        <v>18.89</v>
      </c>
      <c r="D75" s="59" t="n">
        <v>18.4608</v>
      </c>
      <c r="F75" s="61" t="n">
        <f aca="false">+D75-C76</f>
        <v>-0.229200000000002</v>
      </c>
      <c r="G75" s="10" t="n">
        <f aca="false">+LN(C75/C74)</f>
        <v>0.02194361529988</v>
      </c>
      <c r="H75" s="10" t="n">
        <f aca="false">+LN(D75/D74)</f>
        <v>-0.00958513406018042</v>
      </c>
      <c r="I75" s="61" t="n">
        <f aca="false">+B75-C76</f>
        <v>-0.0790000000000006</v>
      </c>
      <c r="J75" s="10" t="n">
        <f aca="false">+LN(C75/C74)</f>
        <v>0.02194361529988</v>
      </c>
      <c r="K75" s="10" t="n">
        <f aca="false">+LN(B75/B74)</f>
        <v>-0.00921537343138178</v>
      </c>
      <c r="M75" s="62" t="n">
        <f aca="false">+C75*0.15</f>
        <v>2.8335</v>
      </c>
      <c r="N75" s="62" t="n">
        <f aca="false">0.1523*B75</f>
        <v>2.8344553</v>
      </c>
      <c r="Q75" s="62" t="n">
        <f aca="false">0.15*C75</f>
        <v>2.8335</v>
      </c>
      <c r="R75" s="62" t="n">
        <f aca="false">0.1537*B75</f>
        <v>2.8605107</v>
      </c>
    </row>
    <row r="76" customFormat="false" ht="12.75" hidden="false" customHeight="false" outlineLevel="0" collapsed="false">
      <c r="A76" s="58" t="n">
        <v>34121</v>
      </c>
      <c r="B76" s="59" t="n">
        <v>17.6482</v>
      </c>
      <c r="C76" s="60" t="n">
        <v>18.69</v>
      </c>
      <c r="D76" s="59" t="n">
        <v>17.5925</v>
      </c>
      <c r="F76" s="61" t="n">
        <f aca="false">+D76-C77</f>
        <v>-0.567499999999999</v>
      </c>
      <c r="G76" s="10" t="n">
        <f aca="false">+LN(C76/C75)</f>
        <v>-0.0106440600459467</v>
      </c>
      <c r="H76" s="10" t="n">
        <f aca="false">+LN(D76/D75)</f>
        <v>-0.0481768902218662</v>
      </c>
      <c r="I76" s="61" t="n">
        <f aca="false">+B76-C77</f>
        <v>-0.511800000000001</v>
      </c>
      <c r="J76" s="10" t="n">
        <f aca="false">+LN(C76/C75)</f>
        <v>-0.0106440600459467</v>
      </c>
      <c r="K76" s="10" t="n">
        <f aca="false">+LN(B76/B75)</f>
        <v>-0.0531190085859738</v>
      </c>
      <c r="M76" s="62" t="n">
        <f aca="false">+C76*0.15</f>
        <v>2.8035</v>
      </c>
      <c r="N76" s="62" t="n">
        <f aca="false">0.1523*B76</f>
        <v>2.68782086</v>
      </c>
      <c r="Q76" s="62" t="n">
        <f aca="false">0.15*C76</f>
        <v>2.8035</v>
      </c>
      <c r="R76" s="62" t="n">
        <f aca="false">0.1537*B76</f>
        <v>2.71252834</v>
      </c>
    </row>
    <row r="77" customFormat="false" ht="12.75" hidden="false" customHeight="false" outlineLevel="0" collapsed="false">
      <c r="A77" s="58" t="n">
        <v>34151</v>
      </c>
      <c r="B77" s="59" t="n">
        <v>16.8148</v>
      </c>
      <c r="C77" s="60" t="n">
        <v>18.16</v>
      </c>
      <c r="D77" s="59" t="n">
        <v>16.7839</v>
      </c>
      <c r="F77" s="61" t="n">
        <f aca="false">+D77-C78</f>
        <v>-0.316100000000002</v>
      </c>
      <c r="G77" s="10" t="n">
        <f aca="false">+LN(C77/C76)</f>
        <v>-0.0287672482943243</v>
      </c>
      <c r="H77" s="10" t="n">
        <f aca="false">+LN(D77/D76)</f>
        <v>-0.0470525812776657</v>
      </c>
      <c r="I77" s="61" t="n">
        <f aca="false">+B77-C78</f>
        <v>-0.2852</v>
      </c>
      <c r="J77" s="10" t="n">
        <f aca="false">+LN(C77/C76)</f>
        <v>-0.0287672482943243</v>
      </c>
      <c r="K77" s="10" t="n">
        <f aca="false">+LN(B77/B76)</f>
        <v>-0.0483743441964907</v>
      </c>
      <c r="M77" s="62" t="n">
        <f aca="false">+C77*0.15</f>
        <v>2.724</v>
      </c>
      <c r="N77" s="62" t="n">
        <f aca="false">0.1523*B77</f>
        <v>2.56089404</v>
      </c>
      <c r="Q77" s="62" t="n">
        <f aca="false">0.15*C77</f>
        <v>2.724</v>
      </c>
      <c r="R77" s="62" t="n">
        <f aca="false">0.1537*B77</f>
        <v>2.58443476</v>
      </c>
    </row>
    <row r="78" customFormat="false" ht="12.75" hidden="false" customHeight="false" outlineLevel="0" collapsed="false">
      <c r="A78" s="58" t="n">
        <v>34182</v>
      </c>
      <c r="B78" s="59" t="n">
        <v>16.8243</v>
      </c>
      <c r="C78" s="60" t="n">
        <v>17.1</v>
      </c>
      <c r="D78" s="59" t="n">
        <v>16.7141</v>
      </c>
      <c r="F78" s="61" t="n">
        <f aca="false">+D78-C79</f>
        <v>-0.105900000000002</v>
      </c>
      <c r="G78" s="10" t="n">
        <f aca="false">+LN(C78/C77)</f>
        <v>-0.060142909664533</v>
      </c>
      <c r="H78" s="10" t="n">
        <f aca="false">+LN(D78/D77)</f>
        <v>-0.00416741901129857</v>
      </c>
      <c r="I78" s="61" t="n">
        <f aca="false">+B78-C79</f>
        <v>0.00430000000000064</v>
      </c>
      <c r="J78" s="10" t="n">
        <f aca="false">+LN(C78/C77)</f>
        <v>-0.060142909664533</v>
      </c>
      <c r="K78" s="10" t="n">
        <f aca="false">+LN(B78/B77)</f>
        <v>0.000564818931098455</v>
      </c>
      <c r="M78" s="62" t="n">
        <f aca="false">+C78*0.15</f>
        <v>2.565</v>
      </c>
      <c r="N78" s="62" t="n">
        <f aca="false">0.1523*B78</f>
        <v>2.56234089</v>
      </c>
      <c r="Q78" s="62" t="n">
        <f aca="false">0.15*C78</f>
        <v>2.565</v>
      </c>
      <c r="R78" s="62" t="n">
        <f aca="false">0.1537*B78</f>
        <v>2.58589491</v>
      </c>
    </row>
    <row r="79" customFormat="false" ht="12.75" hidden="false" customHeight="false" outlineLevel="0" collapsed="false">
      <c r="A79" s="58" t="n">
        <v>34213</v>
      </c>
      <c r="B79" s="59" t="n">
        <v>16.138</v>
      </c>
      <c r="C79" s="60" t="n">
        <v>16.82</v>
      </c>
      <c r="D79" s="59" t="n">
        <v>16.0061</v>
      </c>
      <c r="F79" s="61" t="n">
        <f aca="false">+D79-C80</f>
        <v>-0.553899999999999</v>
      </c>
      <c r="G79" s="10" t="n">
        <f aca="false">+LN(C79/C78)</f>
        <v>-0.0165098089638123</v>
      </c>
      <c r="H79" s="10" t="n">
        <f aca="false">+LN(D79/D78)</f>
        <v>-0.0432827749871363</v>
      </c>
      <c r="I79" s="61" t="n">
        <f aca="false">+B79-C80</f>
        <v>-0.421999999999997</v>
      </c>
      <c r="J79" s="10" t="n">
        <f aca="false">+LN(C79/C78)</f>
        <v>-0.0165098089638123</v>
      </c>
      <c r="K79" s="10" t="n">
        <f aca="false">+LN(B79/B78)</f>
        <v>-0.0416475304841457</v>
      </c>
      <c r="M79" s="62" t="n">
        <f aca="false">+C79*0.15</f>
        <v>2.523</v>
      </c>
      <c r="N79" s="62" t="n">
        <f aca="false">0.1523*B79</f>
        <v>2.4578174</v>
      </c>
      <c r="Q79" s="62" t="n">
        <f aca="false">0.15*C79</f>
        <v>2.523</v>
      </c>
      <c r="R79" s="62" t="n">
        <f aca="false">0.1537*B79</f>
        <v>2.4804106</v>
      </c>
    </row>
    <row r="80" customFormat="false" ht="12.75" hidden="false" customHeight="false" outlineLevel="0" collapsed="false">
      <c r="A80" s="58" t="n">
        <v>34243</v>
      </c>
      <c r="B80" s="59" t="n">
        <v>16.6543</v>
      </c>
      <c r="C80" s="60" t="n">
        <v>16.56</v>
      </c>
      <c r="D80" s="59" t="n">
        <v>16.5293</v>
      </c>
      <c r="F80" s="61" t="n">
        <f aca="false">+D80-C81</f>
        <v>-0.220700000000001</v>
      </c>
      <c r="G80" s="10" t="n">
        <f aca="false">+LN(C80/C79)</f>
        <v>-0.0155785055876884</v>
      </c>
      <c r="H80" s="10" t="n">
        <f aca="false">+LN(D80/D79)</f>
        <v>0.0321646641063673</v>
      </c>
      <c r="I80" s="61" t="n">
        <f aca="false">+B80-C81</f>
        <v>-0.0957000000000008</v>
      </c>
      <c r="J80" s="10" t="n">
        <f aca="false">+LN(C80/C79)</f>
        <v>-0.0155785055876884</v>
      </c>
      <c r="K80" s="10" t="n">
        <f aca="false">+LN(B80/B79)</f>
        <v>0.0314917019154728</v>
      </c>
      <c r="M80" s="62" t="n">
        <f aca="false">+C80*0.15</f>
        <v>2.484</v>
      </c>
      <c r="N80" s="62" t="n">
        <f aca="false">0.1523*B80</f>
        <v>2.53644989</v>
      </c>
      <c r="Q80" s="62" t="n">
        <f aca="false">0.15*C80</f>
        <v>2.484</v>
      </c>
      <c r="R80" s="62" t="n">
        <f aca="false">0.1537*B80</f>
        <v>2.55976591</v>
      </c>
    </row>
    <row r="81" customFormat="false" ht="12.75" hidden="false" customHeight="false" outlineLevel="0" collapsed="false">
      <c r="A81" s="58" t="n">
        <v>34274</v>
      </c>
      <c r="B81" s="59" t="n">
        <v>15.2864</v>
      </c>
      <c r="C81" s="60" t="n">
        <v>16.75</v>
      </c>
      <c r="D81" s="59" t="n">
        <v>15.0998</v>
      </c>
      <c r="F81" s="61" t="n">
        <f aca="false">+D81-C82</f>
        <v>-1.1202</v>
      </c>
      <c r="G81" s="10" t="n">
        <f aca="false">+LN(C81/C80)</f>
        <v>0.011408109313962</v>
      </c>
      <c r="H81" s="10" t="n">
        <f aca="false">+LN(D81/D80)</f>
        <v>-0.090453064988784</v>
      </c>
      <c r="I81" s="61" t="n">
        <f aca="false">+B81-C82</f>
        <v>-0.933599999999998</v>
      </c>
      <c r="J81" s="10" t="n">
        <f aca="false">+LN(C81/C80)</f>
        <v>0.011408109313962</v>
      </c>
      <c r="K81" s="10" t="n">
        <f aca="false">+LN(B81/B80)</f>
        <v>-0.0857048971282819</v>
      </c>
      <c r="M81" s="62" t="n">
        <f aca="false">+C81*0.15</f>
        <v>2.5125</v>
      </c>
      <c r="N81" s="62" t="n">
        <f aca="false">0.1523*B81</f>
        <v>2.32811872</v>
      </c>
      <c r="Q81" s="62" t="n">
        <f aca="false">0.15*C81</f>
        <v>2.5125</v>
      </c>
      <c r="R81" s="62" t="n">
        <f aca="false">0.1537*B81</f>
        <v>2.34951968</v>
      </c>
    </row>
    <row r="82" customFormat="false" ht="12.75" hidden="false" customHeight="false" outlineLevel="0" collapsed="false">
      <c r="A82" s="58" t="n">
        <v>34304</v>
      </c>
      <c r="B82" s="59" t="n">
        <v>13.5525</v>
      </c>
      <c r="C82" s="60" t="n">
        <v>16.22</v>
      </c>
      <c r="D82" s="59" t="n">
        <v>13.535</v>
      </c>
      <c r="F82" s="61" t="n">
        <f aca="false">+D82-C83</f>
        <v>-1.035</v>
      </c>
      <c r="G82" s="10" t="n">
        <f aca="false">+LN(C82/C81)</f>
        <v>-0.0321532095838086</v>
      </c>
      <c r="H82" s="10" t="n">
        <f aca="false">+LN(D82/D81)</f>
        <v>-0.109402575633785</v>
      </c>
      <c r="I82" s="61" t="n">
        <f aca="false">+B82-C83</f>
        <v>-1.0175</v>
      </c>
      <c r="J82" s="10" t="n">
        <f aca="false">+LN(C82/C81)</f>
        <v>-0.0321532095838086</v>
      </c>
      <c r="K82" s="10" t="n">
        <f aca="false">+LN(B82/B81)</f>
        <v>-0.12039251206115</v>
      </c>
      <c r="M82" s="62" t="n">
        <f aca="false">+C82*0.15</f>
        <v>2.433</v>
      </c>
      <c r="N82" s="62" t="n">
        <f aca="false">0.1523*B82</f>
        <v>2.06404575</v>
      </c>
      <c r="Q82" s="62" t="n">
        <f aca="false">0.15*C82</f>
        <v>2.433</v>
      </c>
      <c r="R82" s="62" t="n">
        <f aca="false">0.1537*B82</f>
        <v>2.08301925</v>
      </c>
    </row>
    <row r="83" customFormat="false" ht="12.75" hidden="false" customHeight="false" outlineLevel="0" collapsed="false">
      <c r="A83" s="58" t="n">
        <v>34335</v>
      </c>
      <c r="B83" s="59" t="n">
        <v>14.2607</v>
      </c>
      <c r="C83" s="60" t="n">
        <v>14.57</v>
      </c>
      <c r="D83" s="59" t="n">
        <v>14.2736</v>
      </c>
      <c r="F83" s="61" t="n">
        <f aca="false">+D83-C84</f>
        <v>-0.5564</v>
      </c>
      <c r="G83" s="10" t="n">
        <f aca="false">+LN(C83/C82)</f>
        <v>-0.107280428480153</v>
      </c>
      <c r="H83" s="10" t="n">
        <f aca="false">+LN(D83/D82)</f>
        <v>0.0531327541111176</v>
      </c>
      <c r="I83" s="61" t="n">
        <f aca="false">+B83-C84</f>
        <v>-0.5693</v>
      </c>
      <c r="J83" s="10" t="n">
        <f aca="false">+LN(C83/C82)</f>
        <v>-0.107280428480153</v>
      </c>
      <c r="K83" s="10" t="n">
        <f aca="false">+LN(B83/B82)</f>
        <v>0.0509364699880459</v>
      </c>
      <c r="M83" s="62" t="n">
        <f aca="false">+C83*0.15</f>
        <v>2.1855</v>
      </c>
      <c r="N83" s="62" t="n">
        <f aca="false">0.1523*B83</f>
        <v>2.17190461</v>
      </c>
      <c r="Q83" s="62" t="n">
        <f aca="false">0.15*C83</f>
        <v>2.1855</v>
      </c>
      <c r="R83" s="62" t="n">
        <f aca="false">0.1537*B83</f>
        <v>2.19186959</v>
      </c>
    </row>
    <row r="84" customFormat="false" ht="12.75" hidden="false" customHeight="false" outlineLevel="0" collapsed="false">
      <c r="A84" s="58" t="n">
        <v>34366</v>
      </c>
      <c r="B84" s="59" t="n">
        <v>13.751</v>
      </c>
      <c r="C84" s="60" t="n">
        <v>14.83</v>
      </c>
      <c r="D84" s="59" t="n">
        <v>13.6918</v>
      </c>
      <c r="F84" s="61" t="n">
        <f aca="false">+D84-C85</f>
        <v>-1.1982</v>
      </c>
      <c r="G84" s="10" t="n">
        <f aca="false">+LN(C84/C83)</f>
        <v>0.0176875359427272</v>
      </c>
      <c r="H84" s="10" t="n">
        <f aca="false">+LN(D84/D83)</f>
        <v>-0.0416145636859492</v>
      </c>
      <c r="I84" s="61" t="n">
        <f aca="false">+B84-C85</f>
        <v>-1.139</v>
      </c>
      <c r="J84" s="10" t="n">
        <f aca="false">+LN(C84/C83)</f>
        <v>0.0176875359427272</v>
      </c>
      <c r="K84" s="10" t="n">
        <f aca="false">+LN(B84/B83)</f>
        <v>-0.0363959533995944</v>
      </c>
      <c r="M84" s="62" t="n">
        <f aca="false">+C84*0.15</f>
        <v>2.2245</v>
      </c>
      <c r="N84" s="62" t="n">
        <f aca="false">0.1523*B84</f>
        <v>2.0942773</v>
      </c>
      <c r="Q84" s="62" t="n">
        <f aca="false">0.15*C84</f>
        <v>2.2245</v>
      </c>
      <c r="R84" s="62" t="n">
        <f aca="false">0.1537*B84</f>
        <v>2.1135287</v>
      </c>
    </row>
    <row r="85" customFormat="false" ht="12.75" hidden="false" customHeight="false" outlineLevel="0" collapsed="false">
      <c r="A85" s="63" t="n">
        <v>34394</v>
      </c>
      <c r="B85" s="59" t="n">
        <v>13.7463</v>
      </c>
      <c r="C85" s="64" t="n">
        <v>14.89</v>
      </c>
      <c r="D85" s="59" t="n">
        <v>13.9009</v>
      </c>
      <c r="F85" s="61" t="n">
        <f aca="false">+D85-C86</f>
        <v>-0.6691</v>
      </c>
      <c r="G85" s="10" t="n">
        <f aca="false">+LN(C85/C84)</f>
        <v>0.00403769054607697</v>
      </c>
      <c r="H85" s="10" t="n">
        <f aca="false">+LN(D85/D84)</f>
        <v>0.0151564727505777</v>
      </c>
      <c r="I85" s="61" t="n">
        <f aca="false">+B85-C86</f>
        <v>-0.823700000000001</v>
      </c>
      <c r="J85" s="10" t="n">
        <f aca="false">+LN(C85/C84)</f>
        <v>0.00403769054607697</v>
      </c>
      <c r="K85" s="10" t="n">
        <f aca="false">+LN(B85/B84)</f>
        <v>-0.000341851748773232</v>
      </c>
      <c r="M85" s="62" t="n">
        <f aca="false">+C85*0.15</f>
        <v>2.2335</v>
      </c>
      <c r="N85" s="62" t="n">
        <f aca="false">0.1523*B85</f>
        <v>2.09356149</v>
      </c>
      <c r="Q85" s="62" t="n">
        <f aca="false">0.15*C85</f>
        <v>2.2335</v>
      </c>
      <c r="R85" s="62" t="n">
        <f aca="false">0.1537*B85</f>
        <v>2.11280631</v>
      </c>
    </row>
    <row r="86" customFormat="false" ht="12.75" hidden="false" customHeight="false" outlineLevel="0" collapsed="false">
      <c r="A86" s="63" t="n">
        <v>34425</v>
      </c>
      <c r="B86" s="59" t="n">
        <v>15.1983</v>
      </c>
      <c r="C86" s="64" t="n">
        <v>14.57</v>
      </c>
      <c r="D86" s="59" t="n">
        <v>15.2012</v>
      </c>
      <c r="F86" s="61" t="n">
        <f aca="false">+D86-C87</f>
        <v>-0.188800000000001</v>
      </c>
      <c r="G86" s="10" t="n">
        <f aca="false">+LN(C86/C85)</f>
        <v>-0.0217252264888042</v>
      </c>
      <c r="H86" s="10" t="n">
        <f aca="false">+LN(D86/D85)</f>
        <v>0.0894207858624616</v>
      </c>
      <c r="I86" s="61" t="n">
        <f aca="false">+B86-C87</f>
        <v>-0.191700000000001</v>
      </c>
      <c r="J86" s="10" t="n">
        <f aca="false">+LN(C86/C85)</f>
        <v>-0.0217252264888042</v>
      </c>
      <c r="K86" s="10" t="n">
        <f aca="false">+LN(B86/B85)</f>
        <v>0.100413882500138</v>
      </c>
      <c r="M86" s="62" t="n">
        <f aca="false">+C86*0.15</f>
        <v>2.1855</v>
      </c>
      <c r="N86" s="62" t="n">
        <f aca="false">0.1523*B86</f>
        <v>2.31470109</v>
      </c>
      <c r="Q86" s="62" t="n">
        <f aca="false">0.15*C86</f>
        <v>2.1855</v>
      </c>
      <c r="R86" s="62" t="n">
        <f aca="false">0.1537*B86</f>
        <v>2.33597871</v>
      </c>
    </row>
    <row r="87" customFormat="false" ht="12.75" hidden="false" customHeight="false" outlineLevel="0" collapsed="false">
      <c r="A87" s="63" t="n">
        <v>34455</v>
      </c>
      <c r="B87" s="59" t="n">
        <v>16.3493</v>
      </c>
      <c r="C87" s="64" t="n">
        <v>15.39</v>
      </c>
      <c r="D87" s="59" t="n">
        <v>16.1619</v>
      </c>
      <c r="F87" s="61" t="n">
        <f aca="false">+D87-C88</f>
        <v>-0.158100000000001</v>
      </c>
      <c r="G87" s="10" t="n">
        <f aca="false">+LN(C87/C86)</f>
        <v>0.0547533276436744</v>
      </c>
      <c r="H87" s="10" t="n">
        <f aca="false">+LN(D87/D86)</f>
        <v>0.0612822483345915</v>
      </c>
      <c r="I87" s="61" t="n">
        <f aca="false">+B87-C88</f>
        <v>0.0292999999999992</v>
      </c>
      <c r="J87" s="10" t="n">
        <f aca="false">+LN(C87/C86)</f>
        <v>0.0547533276436744</v>
      </c>
      <c r="K87" s="10" t="n">
        <f aca="false">+LN(B87/B86)</f>
        <v>0.0730015034789099</v>
      </c>
      <c r="M87" s="62" t="n">
        <f aca="false">+C87*0.15</f>
        <v>2.3085</v>
      </c>
      <c r="N87" s="62" t="n">
        <f aca="false">0.1523*B87</f>
        <v>2.48999839</v>
      </c>
      <c r="Q87" s="62" t="n">
        <f aca="false">0.15*C87</f>
        <v>2.3085</v>
      </c>
      <c r="R87" s="62" t="n">
        <f aca="false">0.1537*B87</f>
        <v>2.51288741</v>
      </c>
    </row>
    <row r="88" customFormat="false" ht="12.75" hidden="false" customHeight="false" outlineLevel="0" collapsed="false">
      <c r="A88" s="63" t="n">
        <v>34486</v>
      </c>
      <c r="B88" s="59" t="n">
        <v>17.085</v>
      </c>
      <c r="C88" s="64" t="n">
        <v>16.32</v>
      </c>
      <c r="D88" s="59" t="n">
        <v>16.7502</v>
      </c>
      <c r="F88" s="61" t="n">
        <f aca="false">+D88-C89</f>
        <v>-0.399799999999999</v>
      </c>
      <c r="G88" s="10" t="n">
        <f aca="false">+LN(C88/C87)</f>
        <v>0.058673401685173</v>
      </c>
      <c r="H88" s="10" t="n">
        <f aca="false">+LN(D88/D87)</f>
        <v>0.0357535780592343</v>
      </c>
      <c r="I88" s="61" t="n">
        <f aca="false">+B88-C89</f>
        <v>-0.0649999999999977</v>
      </c>
      <c r="J88" s="10" t="n">
        <f aca="false">+LN(C88/C87)</f>
        <v>0.058673401685173</v>
      </c>
      <c r="K88" s="10" t="n">
        <f aca="false">+LN(B88/B87)</f>
        <v>0.0440158025961725</v>
      </c>
      <c r="M88" s="62" t="n">
        <f aca="false">+C88*0.15</f>
        <v>2.448</v>
      </c>
      <c r="N88" s="62" t="n">
        <f aca="false">0.1523*B88</f>
        <v>2.6020455</v>
      </c>
      <c r="Q88" s="62" t="n">
        <f aca="false">0.15*C88</f>
        <v>2.448</v>
      </c>
      <c r="R88" s="62" t="n">
        <f aca="false">0.1537*B88</f>
        <v>2.6259645</v>
      </c>
    </row>
    <row r="89" customFormat="false" ht="12.75" hidden="false" customHeight="false" outlineLevel="0" collapsed="false">
      <c r="A89" s="63" t="n">
        <v>34516</v>
      </c>
      <c r="B89" s="59" t="n">
        <v>18.0869</v>
      </c>
      <c r="C89" s="64" t="n">
        <v>17.15</v>
      </c>
      <c r="D89" s="59" t="n">
        <v>17.5717</v>
      </c>
      <c r="F89" s="61" t="n">
        <f aca="false">+D89-C90</f>
        <v>-0.6983</v>
      </c>
      <c r="G89" s="10" t="n">
        <f aca="false">+LN(C89/C88)</f>
        <v>0.0496068240759879</v>
      </c>
      <c r="H89" s="10" t="n">
        <f aca="false">+LN(D89/D88)</f>
        <v>0.0478794548539716</v>
      </c>
      <c r="I89" s="61" t="n">
        <f aca="false">+B89-C90</f>
        <v>-0.1831</v>
      </c>
      <c r="J89" s="10" t="n">
        <f aca="false">+LN(C89/C88)</f>
        <v>0.0496068240759879</v>
      </c>
      <c r="K89" s="10" t="n">
        <f aca="false">+LN(B89/B88)</f>
        <v>0.0569870337599756</v>
      </c>
      <c r="M89" s="62" t="n">
        <f aca="false">+C89*0.15</f>
        <v>2.5725</v>
      </c>
      <c r="N89" s="62" t="n">
        <f aca="false">0.1523*B89</f>
        <v>2.75463487</v>
      </c>
      <c r="Q89" s="62" t="n">
        <f aca="false">0.15*C89</f>
        <v>2.5725</v>
      </c>
      <c r="R89" s="62" t="n">
        <f aca="false">0.1537*B89</f>
        <v>2.77995653</v>
      </c>
    </row>
    <row r="90" customFormat="false" ht="12.75" hidden="false" customHeight="false" outlineLevel="0" collapsed="false">
      <c r="A90" s="63" t="n">
        <v>34547</v>
      </c>
      <c r="B90" s="59" t="n">
        <v>16.9415</v>
      </c>
      <c r="C90" s="64" t="n">
        <v>18.27</v>
      </c>
      <c r="D90" s="59" t="n">
        <v>16.6863</v>
      </c>
      <c r="F90" s="61" t="n">
        <f aca="false">+D90-C91</f>
        <v>-1.6037</v>
      </c>
      <c r="G90" s="10" t="n">
        <f aca="false">+LN(C90/C89)</f>
        <v>0.0632621967779665</v>
      </c>
      <c r="H90" s="10" t="n">
        <f aca="false">+LN(D90/D89)</f>
        <v>-0.0517016298898171</v>
      </c>
      <c r="I90" s="61" t="n">
        <f aca="false">+B90-C91</f>
        <v>-1.3485</v>
      </c>
      <c r="J90" s="10" t="n">
        <f aca="false">+LN(C90/C89)</f>
        <v>0.0632621967779665</v>
      </c>
      <c r="K90" s="10" t="n">
        <f aca="false">+LN(B90/B89)</f>
        <v>-0.0654216862076283</v>
      </c>
      <c r="M90" s="62" t="n">
        <f aca="false">+C90*0.15</f>
        <v>2.7405</v>
      </c>
      <c r="N90" s="62" t="n">
        <f aca="false">0.1523*B90</f>
        <v>2.58019045</v>
      </c>
      <c r="Q90" s="62" t="n">
        <f aca="false">0.15*C90</f>
        <v>2.7405</v>
      </c>
      <c r="R90" s="62" t="n">
        <f aca="false">0.1537*B90</f>
        <v>2.60390855</v>
      </c>
    </row>
    <row r="91" customFormat="false" ht="12.75" hidden="false" customHeight="false" outlineLevel="0" collapsed="false">
      <c r="A91" s="63" t="n">
        <v>34578</v>
      </c>
      <c r="B91" s="59" t="n">
        <v>16.0775</v>
      </c>
      <c r="C91" s="64" t="n">
        <v>18.29</v>
      </c>
      <c r="D91" s="59" t="n">
        <v>15.8495</v>
      </c>
      <c r="F91" s="61" t="n">
        <f aca="false">+D91-C92</f>
        <v>-1.7805</v>
      </c>
      <c r="G91" s="10" t="n">
        <f aca="false">+LN(C91/C90)</f>
        <v>0.00109409201285905</v>
      </c>
      <c r="H91" s="10" t="n">
        <f aca="false">+LN(D91/D90)</f>
        <v>-0.0514500693780652</v>
      </c>
      <c r="I91" s="61" t="n">
        <f aca="false">+B91-C92</f>
        <v>-1.5525</v>
      </c>
      <c r="J91" s="10" t="n">
        <f aca="false">+LN(C91/C90)</f>
        <v>0.00109409201285905</v>
      </c>
      <c r="K91" s="10" t="n">
        <f aca="false">+LN(B91/B90)</f>
        <v>-0.0523454540927214</v>
      </c>
      <c r="M91" s="62" t="n">
        <f aca="false">+C91*0.15</f>
        <v>2.7435</v>
      </c>
      <c r="N91" s="62" t="n">
        <f aca="false">0.1523*B91</f>
        <v>2.44860325</v>
      </c>
      <c r="Q91" s="62" t="n">
        <f aca="false">0.15*C91</f>
        <v>2.7435</v>
      </c>
      <c r="R91" s="62" t="n">
        <f aca="false">0.1537*B91</f>
        <v>2.47111175</v>
      </c>
    </row>
    <row r="92" customFormat="false" ht="12.75" hidden="false" customHeight="false" outlineLevel="0" collapsed="false">
      <c r="A92" s="63" t="n">
        <v>34608</v>
      </c>
      <c r="B92" s="59" t="n">
        <v>16.589</v>
      </c>
      <c r="C92" s="64" t="n">
        <v>17.63</v>
      </c>
      <c r="D92" s="59" t="n">
        <v>16.4707</v>
      </c>
      <c r="F92" s="61" t="n">
        <f aca="false">+D92-C93</f>
        <v>-0.879300000000001</v>
      </c>
      <c r="G92" s="10" t="n">
        <f aca="false">+LN(C92/C91)</f>
        <v>-0.0367524659929954</v>
      </c>
      <c r="H92" s="10" t="n">
        <f aca="false">+LN(D92/D91)</f>
        <v>0.0384450907199091</v>
      </c>
      <c r="I92" s="61" t="n">
        <f aca="false">+B92-C93</f>
        <v>-0.761000000000003</v>
      </c>
      <c r="J92" s="10" t="n">
        <f aca="false">+LN(C92/C91)</f>
        <v>-0.0367524659929954</v>
      </c>
      <c r="K92" s="10" t="n">
        <f aca="false">+LN(B92/B91)</f>
        <v>0.0313190460832566</v>
      </c>
      <c r="M92" s="62" t="n">
        <f aca="false">+C92*0.15</f>
        <v>2.6445</v>
      </c>
      <c r="N92" s="62" t="n">
        <f aca="false">0.1523*B92</f>
        <v>2.5265047</v>
      </c>
      <c r="Q92" s="62" t="n">
        <f aca="false">0.15*C92</f>
        <v>2.6445</v>
      </c>
      <c r="R92" s="62" t="n">
        <f aca="false">0.1537*B92</f>
        <v>2.5497293</v>
      </c>
    </row>
    <row r="93" customFormat="false" ht="12.75" hidden="false" customHeight="false" outlineLevel="0" collapsed="false">
      <c r="A93" s="63" t="n">
        <v>34639</v>
      </c>
      <c r="B93" s="59" t="n">
        <v>17.458</v>
      </c>
      <c r="C93" s="64" t="n">
        <v>17.35</v>
      </c>
      <c r="D93" s="59" t="n">
        <v>17.2684</v>
      </c>
      <c r="F93" s="61" t="n">
        <f aca="false">+D93-C94</f>
        <v>-0.561599999999999</v>
      </c>
      <c r="G93" s="10" t="n">
        <f aca="false">+LN(C93/C92)</f>
        <v>-0.0160094900169105</v>
      </c>
      <c r="H93" s="10" t="n">
        <f aca="false">+LN(D93/D92)</f>
        <v>0.0472951968550699</v>
      </c>
      <c r="I93" s="61" t="n">
        <f aca="false">+B93-C94</f>
        <v>-0.372</v>
      </c>
      <c r="J93" s="10" t="n">
        <f aca="false">+LN(C93/C92)</f>
        <v>-0.0160094900169105</v>
      </c>
      <c r="K93" s="10" t="n">
        <f aca="false">+LN(B93/B92)</f>
        <v>0.05105817120302</v>
      </c>
      <c r="M93" s="62" t="n">
        <f aca="false">+C93*0.15</f>
        <v>2.6025</v>
      </c>
      <c r="N93" s="62" t="n">
        <f aca="false">0.1523*B93</f>
        <v>2.6588534</v>
      </c>
      <c r="Q93" s="62" t="n">
        <f aca="false">0.15*C93</f>
        <v>2.6025</v>
      </c>
      <c r="R93" s="62" t="n">
        <f aca="false">0.1537*B93</f>
        <v>2.6832946</v>
      </c>
    </row>
    <row r="94" customFormat="false" ht="12.75" hidden="false" customHeight="false" outlineLevel="0" collapsed="false">
      <c r="A94" s="63" t="n">
        <v>34669</v>
      </c>
      <c r="B94" s="59" t="n">
        <v>16.0314</v>
      </c>
      <c r="C94" s="64" t="n">
        <v>17.83</v>
      </c>
      <c r="D94" s="59" t="n">
        <v>15.8395</v>
      </c>
      <c r="F94" s="61" t="n">
        <f aca="false">+D94-C95</f>
        <v>-1.8105</v>
      </c>
      <c r="G94" s="10" t="n">
        <f aca="false">+LN(C94/C93)</f>
        <v>0.0272899254821807</v>
      </c>
      <c r="H94" s="10" t="n">
        <f aca="false">+LN(D94/D93)</f>
        <v>-0.0863714214278581</v>
      </c>
      <c r="I94" s="61" t="n">
        <f aca="false">+B94-C95</f>
        <v>-1.6186</v>
      </c>
      <c r="J94" s="10" t="n">
        <f aca="false">+LN(C94/C93)</f>
        <v>0.0272899254821807</v>
      </c>
      <c r="K94" s="10" t="n">
        <f aca="false">+LN(B94/B93)</f>
        <v>-0.0852486972607425</v>
      </c>
      <c r="M94" s="62" t="n">
        <f aca="false">+C94*0.15</f>
        <v>2.6745</v>
      </c>
      <c r="N94" s="62" t="n">
        <f aca="false">0.1523*B94</f>
        <v>2.44158222</v>
      </c>
      <c r="Q94" s="62" t="n">
        <f aca="false">0.15*C94</f>
        <v>2.6745</v>
      </c>
      <c r="R94" s="62" t="n">
        <f aca="false">0.1537*B94</f>
        <v>2.46402618</v>
      </c>
    </row>
    <row r="95" customFormat="false" ht="12.75" hidden="false" customHeight="false" outlineLevel="0" collapsed="false">
      <c r="A95" s="63" t="n">
        <v>34700</v>
      </c>
      <c r="B95" s="59" t="n">
        <v>16.6714</v>
      </c>
      <c r="C95" s="64" t="n">
        <v>17.65</v>
      </c>
      <c r="D95" s="59" t="n">
        <v>16.5857</v>
      </c>
      <c r="F95" s="61" t="n">
        <f aca="false">+D95-C96</f>
        <v>-1.4043</v>
      </c>
      <c r="G95" s="10" t="n">
        <f aca="false">+LN(C95/C94)</f>
        <v>-0.0101466484957432</v>
      </c>
      <c r="H95" s="10" t="n">
        <f aca="false">+LN(D95/D94)</f>
        <v>0.0460340580902105</v>
      </c>
      <c r="I95" s="61" t="n">
        <f aca="false">+B95-C96</f>
        <v>-1.3186</v>
      </c>
      <c r="J95" s="10" t="n">
        <f aca="false">+LN(C95/C94)</f>
        <v>-0.0101466484957432</v>
      </c>
      <c r="K95" s="10" t="n">
        <f aca="false">+LN(B95/B94)</f>
        <v>0.0391453773872547</v>
      </c>
      <c r="M95" s="62" t="n">
        <f aca="false">+C95*0.15</f>
        <v>2.6475</v>
      </c>
      <c r="N95" s="62" t="n">
        <f aca="false">0.1523*B95</f>
        <v>2.53905422</v>
      </c>
      <c r="Q95" s="62" t="n">
        <f aca="false">0.15*C95</f>
        <v>2.6475</v>
      </c>
      <c r="R95" s="62" t="n">
        <f aca="false">0.1537*B95</f>
        <v>2.56239418</v>
      </c>
    </row>
    <row r="96" customFormat="false" ht="12.75" hidden="false" customHeight="false" outlineLevel="0" collapsed="false">
      <c r="A96" s="63" t="n">
        <v>34731</v>
      </c>
      <c r="B96" s="59" t="n">
        <v>17.315</v>
      </c>
      <c r="C96" s="64" t="n">
        <v>17.99</v>
      </c>
      <c r="D96" s="59" t="n">
        <v>17.145</v>
      </c>
      <c r="F96" s="61" t="n">
        <f aca="false">+D96-C97</f>
        <v>-1.415</v>
      </c>
      <c r="G96" s="10" t="n">
        <f aca="false">+LN(C96/C95)</f>
        <v>0.0190802645831359</v>
      </c>
      <c r="H96" s="10" t="n">
        <f aca="false">+LN(D96/D95)</f>
        <v>0.0331657075931649</v>
      </c>
      <c r="I96" s="61" t="n">
        <f aca="false">+B96-C97</f>
        <v>-1.245</v>
      </c>
      <c r="J96" s="10" t="n">
        <f aca="false">+LN(C96/C95)</f>
        <v>0.0190802645831359</v>
      </c>
      <c r="K96" s="10" t="n">
        <f aca="false">+LN(B96/B95)</f>
        <v>0.0378785014147152</v>
      </c>
      <c r="M96" s="62" t="n">
        <f aca="false">+C96*0.15</f>
        <v>2.6985</v>
      </c>
      <c r="N96" s="62" t="n">
        <f aca="false">0.1523*B96</f>
        <v>2.6370745</v>
      </c>
      <c r="Q96" s="62" t="n">
        <f aca="false">0.15*C96</f>
        <v>2.6985</v>
      </c>
      <c r="R96" s="62" t="n">
        <f aca="false">0.1537*B96</f>
        <v>2.6613155</v>
      </c>
    </row>
    <row r="97" customFormat="false" ht="12.75" hidden="false" customHeight="false" outlineLevel="0" collapsed="false">
      <c r="A97" s="63" t="n">
        <v>34759</v>
      </c>
      <c r="B97" s="59" t="n">
        <v>17.2135</v>
      </c>
      <c r="C97" s="64" t="n">
        <v>18.56</v>
      </c>
      <c r="D97" s="59" t="n">
        <v>16.9815</v>
      </c>
      <c r="F97" s="61" t="n">
        <f aca="false">+D97-C98</f>
        <v>-1.7285</v>
      </c>
      <c r="G97" s="10" t="n">
        <f aca="false">+LN(C97/C96)</f>
        <v>0.0311926793956129</v>
      </c>
      <c r="H97" s="10" t="n">
        <f aca="false">+LN(D97/D96)</f>
        <v>-0.00958206971074684</v>
      </c>
      <c r="I97" s="61" t="n">
        <f aca="false">+B97-C98</f>
        <v>-1.4965</v>
      </c>
      <c r="J97" s="10" t="n">
        <f aca="false">+LN(C97/C96)</f>
        <v>0.0311926793956129</v>
      </c>
      <c r="K97" s="10" t="n">
        <f aca="false">+LN(B97/B96)</f>
        <v>-0.00587921817419643</v>
      </c>
      <c r="M97" s="62" t="n">
        <f aca="false">+C97*0.15</f>
        <v>2.784</v>
      </c>
      <c r="N97" s="62" t="n">
        <f aca="false">0.1523*B97</f>
        <v>2.62161605</v>
      </c>
      <c r="Q97" s="62" t="n">
        <f aca="false">0.15*C97</f>
        <v>2.784</v>
      </c>
      <c r="R97" s="62" t="n">
        <f aca="false">0.1537*B97</f>
        <v>2.64571495</v>
      </c>
    </row>
    <row r="98" customFormat="false" ht="12.75" hidden="false" customHeight="false" outlineLevel="0" collapsed="false">
      <c r="A98" s="63" t="n">
        <v>34790</v>
      </c>
      <c r="B98" s="59" t="n">
        <v>18.8363</v>
      </c>
      <c r="C98" s="64" t="n">
        <v>18.71</v>
      </c>
      <c r="D98" s="59" t="n">
        <v>18.6389</v>
      </c>
      <c r="F98" s="61" t="n">
        <f aca="false">+D98-C99</f>
        <v>-0.691099999999999</v>
      </c>
      <c r="G98" s="10" t="n">
        <f aca="false">+LN(C98/C97)</f>
        <v>0.00804941292794379</v>
      </c>
      <c r="H98" s="10" t="n">
        <f aca="false">+LN(D98/D97)</f>
        <v>0.0931262784364436</v>
      </c>
      <c r="I98" s="61" t="n">
        <f aca="false">+B98-C99</f>
        <v>-0.493699999999997</v>
      </c>
      <c r="J98" s="10" t="n">
        <f aca="false">+LN(C98/C97)</f>
        <v>0.00804941292794379</v>
      </c>
      <c r="K98" s="10" t="n">
        <f aca="false">+LN(B98/B97)</f>
        <v>0.0900918995226835</v>
      </c>
      <c r="M98" s="62" t="n">
        <f aca="false">+C98*0.15</f>
        <v>2.8065</v>
      </c>
      <c r="N98" s="62" t="n">
        <f aca="false">0.1523*B98</f>
        <v>2.86876849</v>
      </c>
      <c r="Q98" s="62" t="n">
        <f aca="false">0.15*C98</f>
        <v>2.8065</v>
      </c>
      <c r="R98" s="62" t="n">
        <f aca="false">0.1537*B98</f>
        <v>2.89513931</v>
      </c>
    </row>
    <row r="99" customFormat="false" ht="12.75" hidden="false" customHeight="false" outlineLevel="0" collapsed="false">
      <c r="A99" s="63" t="n">
        <v>34820</v>
      </c>
      <c r="B99" s="59" t="n">
        <v>18.7343</v>
      </c>
      <c r="C99" s="64" t="n">
        <v>19.33</v>
      </c>
      <c r="D99" s="59" t="n">
        <v>18.3366</v>
      </c>
      <c r="F99" s="61" t="n">
        <f aca="false">+D99-C100</f>
        <v>-1.1534</v>
      </c>
      <c r="G99" s="10" t="n">
        <f aca="false">+LN(C99/C98)</f>
        <v>0.0326001529342412</v>
      </c>
      <c r="H99" s="10" t="n">
        <f aca="false">+LN(D99/D98)</f>
        <v>-0.0163517321305321</v>
      </c>
      <c r="I99" s="61" t="n">
        <f aca="false">+B99-C100</f>
        <v>-0.755699999999997</v>
      </c>
      <c r="J99" s="10" t="n">
        <f aca="false">+LN(C99/C98)</f>
        <v>0.0326001529342412</v>
      </c>
      <c r="K99" s="10" t="n">
        <f aca="false">+LN(B99/B98)</f>
        <v>-0.00542979087915677</v>
      </c>
      <c r="M99" s="62" t="n">
        <f aca="false">+C99*0.15</f>
        <v>2.8995</v>
      </c>
      <c r="N99" s="62" t="n">
        <f aca="false">0.1523*B99</f>
        <v>2.85323389</v>
      </c>
      <c r="Q99" s="62" t="n">
        <f aca="false">0.15*C99</f>
        <v>2.8995</v>
      </c>
      <c r="R99" s="62" t="n">
        <f aca="false">0.1537*B99</f>
        <v>2.87946191</v>
      </c>
    </row>
    <row r="100" customFormat="false" ht="12.75" hidden="false" customHeight="false" outlineLevel="0" collapsed="false">
      <c r="A100" s="63" t="n">
        <v>34851</v>
      </c>
      <c r="B100" s="59" t="n">
        <v>17.3627</v>
      </c>
      <c r="C100" s="64" t="n">
        <v>19.49</v>
      </c>
      <c r="D100" s="59" t="n">
        <v>17.3395</v>
      </c>
      <c r="F100" s="61" t="n">
        <f aca="false">+D100-C101</f>
        <v>-1.1105</v>
      </c>
      <c r="G100" s="10" t="n">
        <f aca="false">+LN(C100/C99)</f>
        <v>0.00824322029922983</v>
      </c>
      <c r="H100" s="10" t="n">
        <f aca="false">+LN(D100/D99)</f>
        <v>-0.0559119266368281</v>
      </c>
      <c r="I100" s="61" t="n">
        <f aca="false">+B100-C101</f>
        <v>-1.0873</v>
      </c>
      <c r="J100" s="10" t="n">
        <f aca="false">+LN(C100/C99)</f>
        <v>0.00824322029922983</v>
      </c>
      <c r="K100" s="10" t="n">
        <f aca="false">+LN(B100/B99)</f>
        <v>-0.0760318412311238</v>
      </c>
      <c r="M100" s="62" t="n">
        <f aca="false">+C100*0.15</f>
        <v>2.9235</v>
      </c>
      <c r="N100" s="62" t="n">
        <f aca="false">0.1523*B100</f>
        <v>2.64433921</v>
      </c>
      <c r="Q100" s="62" t="n">
        <f aca="false">0.15*C100</f>
        <v>2.9235</v>
      </c>
      <c r="R100" s="62" t="n">
        <f aca="false">0.1537*B100</f>
        <v>2.66864699</v>
      </c>
    </row>
    <row r="101" customFormat="false" ht="12.75" hidden="false" customHeight="false" outlineLevel="0" collapsed="false">
      <c r="A101" s="63" t="n">
        <v>34881</v>
      </c>
      <c r="B101" s="59" t="n">
        <v>16.0476</v>
      </c>
      <c r="C101" s="64" t="n">
        <v>18.45</v>
      </c>
      <c r="D101" s="59" t="n">
        <v>15.7945</v>
      </c>
      <c r="F101" s="61" t="n">
        <f aca="false">+D101-C102</f>
        <v>-1.5855</v>
      </c>
      <c r="G101" s="10" t="n">
        <f aca="false">+LN(C101/C100)</f>
        <v>-0.0548371430329332</v>
      </c>
      <c r="H101" s="10" t="n">
        <f aca="false">+LN(D101/D100)</f>
        <v>-0.0933253577074317</v>
      </c>
      <c r="I101" s="61" t="n">
        <f aca="false">+B101-C102</f>
        <v>-1.3324</v>
      </c>
      <c r="J101" s="10" t="n">
        <f aca="false">+LN(C101/C100)</f>
        <v>-0.0548371430329332</v>
      </c>
      <c r="K101" s="10" t="n">
        <f aca="false">+LN(B101/B100)</f>
        <v>-0.0787649214079777</v>
      </c>
      <c r="M101" s="62" t="n">
        <f aca="false">+C101*0.15</f>
        <v>2.7675</v>
      </c>
      <c r="N101" s="62" t="n">
        <f aca="false">0.1523*B101</f>
        <v>2.44404948</v>
      </c>
      <c r="Q101" s="62" t="n">
        <f aca="false">0.15*C101</f>
        <v>2.7675</v>
      </c>
      <c r="R101" s="62" t="n">
        <f aca="false">0.1537*B101</f>
        <v>2.46651612</v>
      </c>
    </row>
    <row r="102" customFormat="false" ht="12.75" hidden="false" customHeight="false" outlineLevel="0" collapsed="false">
      <c r="A102" s="63" t="n">
        <v>34912</v>
      </c>
      <c r="B102" s="59" t="n">
        <v>16.2324</v>
      </c>
      <c r="C102" s="64" t="n">
        <v>17.38</v>
      </c>
      <c r="D102" s="59" t="n">
        <v>16.0413</v>
      </c>
      <c r="F102" s="61" t="n">
        <f aca="false">+D102-C103</f>
        <v>-1.1687</v>
      </c>
      <c r="G102" s="10" t="n">
        <f aca="false">+LN(C102/C101)</f>
        <v>-0.0597442506492902</v>
      </c>
      <c r="H102" s="10" t="n">
        <f aca="false">+LN(D102/D101)</f>
        <v>0.0155048683699644</v>
      </c>
      <c r="I102" s="61" t="n">
        <f aca="false">+B102-C103</f>
        <v>-0.977600000000003</v>
      </c>
      <c r="J102" s="10" t="n">
        <f aca="false">+LN(C102/C101)</f>
        <v>-0.0597442506492902</v>
      </c>
      <c r="K102" s="10" t="n">
        <f aca="false">+LN(B102/B101)</f>
        <v>0.0114499392163973</v>
      </c>
      <c r="M102" s="62" t="n">
        <f aca="false">+C102*0.15</f>
        <v>2.607</v>
      </c>
      <c r="N102" s="62" t="n">
        <f aca="false">0.1523*B102</f>
        <v>2.47219452</v>
      </c>
      <c r="Q102" s="62" t="n">
        <f aca="false">0.15*C102</f>
        <v>2.607</v>
      </c>
      <c r="R102" s="62" t="n">
        <f aca="false">0.1537*B102</f>
        <v>2.49491988</v>
      </c>
    </row>
    <row r="103" customFormat="false" ht="12.75" hidden="false" customHeight="false" outlineLevel="0" collapsed="false">
      <c r="A103" s="63" t="n">
        <v>34943</v>
      </c>
      <c r="B103" s="59" t="n">
        <v>16.6867</v>
      </c>
      <c r="C103" s="64" t="n">
        <v>17.21</v>
      </c>
      <c r="D103" s="59" t="n">
        <v>16.6967</v>
      </c>
      <c r="F103" s="61" t="n">
        <f aca="false">+D103-C104</f>
        <v>-0.7133</v>
      </c>
      <c r="G103" s="10" t="n">
        <f aca="false">+LN(C103/C102)</f>
        <v>-0.0098295096137978</v>
      </c>
      <c r="H103" s="10" t="n">
        <f aca="false">+LN(D103/D102)</f>
        <v>0.0400444485701383</v>
      </c>
      <c r="I103" s="61" t="n">
        <f aca="false">+B103-C104</f>
        <v>-0.723300000000002</v>
      </c>
      <c r="J103" s="10" t="n">
        <f aca="false">+LN(C103/C102)</f>
        <v>-0.0098295096137978</v>
      </c>
      <c r="K103" s="10" t="n">
        <f aca="false">+LN(B103/B102)</f>
        <v>0.0276027500353884</v>
      </c>
      <c r="M103" s="62" t="n">
        <f aca="false">+C103*0.15</f>
        <v>2.5815</v>
      </c>
      <c r="N103" s="62" t="n">
        <f aca="false">0.1523*B103</f>
        <v>2.54138441</v>
      </c>
      <c r="Q103" s="62" t="n">
        <f aca="false">0.15*C103</f>
        <v>2.5815</v>
      </c>
      <c r="R103" s="62" t="n">
        <f aca="false">0.1537*B103</f>
        <v>2.56474579</v>
      </c>
    </row>
    <row r="104" customFormat="false" ht="12.75" hidden="false" customHeight="false" outlineLevel="0" collapsed="false">
      <c r="A104" s="63" t="n">
        <v>34973</v>
      </c>
      <c r="B104" s="59" t="n">
        <v>16.1889</v>
      </c>
      <c r="C104" s="64" t="n">
        <v>17.41</v>
      </c>
      <c r="D104" s="59" t="n">
        <v>16.0943</v>
      </c>
      <c r="F104" s="61" t="n">
        <f aca="false">+D104-C105</f>
        <v>-1.0057</v>
      </c>
      <c r="G104" s="10" t="n">
        <f aca="false">+LN(C104/C103)</f>
        <v>0.0115541435566495</v>
      </c>
      <c r="H104" s="10" t="n">
        <f aca="false">+LN(D104/D103)</f>
        <v>-0.0367459230685438</v>
      </c>
      <c r="I104" s="61" t="n">
        <f aca="false">+B104-C105</f>
        <v>-0.911100000000001</v>
      </c>
      <c r="J104" s="10" t="n">
        <f aca="false">+LN(C104/C103)</f>
        <v>0.0115541435566495</v>
      </c>
      <c r="K104" s="10" t="n">
        <f aca="false">+LN(B104/B103)</f>
        <v>-0.0302861727298973</v>
      </c>
      <c r="M104" s="62" t="n">
        <f aca="false">+C104*0.15</f>
        <v>2.6115</v>
      </c>
      <c r="N104" s="62" t="n">
        <f aca="false">0.1523*B104</f>
        <v>2.46556947</v>
      </c>
      <c r="Q104" s="62" t="n">
        <f aca="false">0.15*C104</f>
        <v>2.6115</v>
      </c>
      <c r="R104" s="62" t="n">
        <f aca="false">0.1537*B104</f>
        <v>2.48823393</v>
      </c>
    </row>
    <row r="105" customFormat="false" ht="12.75" hidden="false" customHeight="false" outlineLevel="0" collapsed="false">
      <c r="A105" s="63" t="n">
        <v>35004</v>
      </c>
      <c r="B105" s="59" t="n">
        <v>16.9091</v>
      </c>
      <c r="C105" s="64" t="n">
        <v>17.1</v>
      </c>
      <c r="D105" s="59" t="n">
        <v>16.8209</v>
      </c>
      <c r="F105" s="61" t="n">
        <f aca="false">+D105-C106</f>
        <v>-0.729099999999999</v>
      </c>
      <c r="G105" s="10" t="n">
        <f aca="false">+LN(C105/C104)</f>
        <v>-0.0179662902714835</v>
      </c>
      <c r="H105" s="10" t="n">
        <f aca="false">+LN(D105/D104)</f>
        <v>0.0441569888048614</v>
      </c>
      <c r="I105" s="61" t="n">
        <f aca="false">+B105-C106</f>
        <v>-0.640900000000002</v>
      </c>
      <c r="J105" s="10" t="n">
        <f aca="false">+LN(C105/C104)</f>
        <v>-0.0179662902714835</v>
      </c>
      <c r="K105" s="10" t="n">
        <f aca="false">+LN(B105/B104)</f>
        <v>0.0435261163425922</v>
      </c>
      <c r="M105" s="62" t="n">
        <f aca="false">+C105*0.15</f>
        <v>2.565</v>
      </c>
      <c r="N105" s="62" t="n">
        <f aca="false">0.1523*B105</f>
        <v>2.57525593</v>
      </c>
      <c r="Q105" s="62" t="n">
        <f aca="false">0.15*C105</f>
        <v>2.565</v>
      </c>
      <c r="R105" s="62" t="n">
        <f aca="false">0.1537*B105</f>
        <v>2.59892867</v>
      </c>
    </row>
    <row r="106" customFormat="false" ht="12.75" hidden="false" customHeight="false" outlineLevel="0" collapsed="false">
      <c r="A106" s="63" t="n">
        <v>35034</v>
      </c>
      <c r="B106" s="59" t="n">
        <v>18.2335</v>
      </c>
      <c r="C106" s="64" t="n">
        <v>17.55</v>
      </c>
      <c r="D106" s="59" t="n">
        <v>18.004</v>
      </c>
      <c r="F106" s="61" t="n">
        <f aca="false">+D106-C107</f>
        <v>-0.866</v>
      </c>
      <c r="G106" s="10" t="n">
        <f aca="false">+LN(C106/C105)</f>
        <v>0.0259754864032605</v>
      </c>
      <c r="H106" s="10" t="n">
        <f aca="false">+LN(D106/D105)</f>
        <v>0.0679717945884776</v>
      </c>
      <c r="I106" s="61" t="n">
        <f aca="false">+B106-C107</f>
        <v>-0.636500000000002</v>
      </c>
      <c r="J106" s="10" t="n">
        <f aca="false">+LN(C106/C105)</f>
        <v>0.0259754864032605</v>
      </c>
      <c r="K106" s="10" t="n">
        <f aca="false">+LN(B106/B105)</f>
        <v>0.075408622936779</v>
      </c>
      <c r="M106" s="62" t="n">
        <f aca="false">+C106*0.15</f>
        <v>2.6325</v>
      </c>
      <c r="N106" s="62" t="n">
        <f aca="false">0.1523*B106</f>
        <v>2.77696205</v>
      </c>
      <c r="Q106" s="62" t="n">
        <f aca="false">0.15*C106</f>
        <v>2.6325</v>
      </c>
      <c r="R106" s="62" t="n">
        <f aca="false">0.1537*B106</f>
        <v>2.80248895</v>
      </c>
    </row>
    <row r="107" customFormat="false" ht="12.75" hidden="false" customHeight="false" outlineLevel="0" collapsed="false">
      <c r="A107" s="63" t="n">
        <v>35065</v>
      </c>
      <c r="B107" s="59" t="n">
        <v>18.0523</v>
      </c>
      <c r="C107" s="64" t="n">
        <v>18.87</v>
      </c>
      <c r="D107" s="59" t="n">
        <v>17.925</v>
      </c>
      <c r="F107" s="61" t="n">
        <f aca="false">+D107-C108</f>
        <v>-1.185</v>
      </c>
      <c r="G107" s="10" t="n">
        <f aca="false">+LN(C107/C106)</f>
        <v>0.072519409468584</v>
      </c>
      <c r="H107" s="10" t="n">
        <f aca="false">+LN(D107/D106)</f>
        <v>-0.00439756894500223</v>
      </c>
      <c r="I107" s="61" t="n">
        <f aca="false">+B107-C108</f>
        <v>-1.0577</v>
      </c>
      <c r="J107" s="10" t="n">
        <f aca="false">+LN(C107/C106)</f>
        <v>0.072519409468584</v>
      </c>
      <c r="K107" s="10" t="n">
        <f aca="false">+LN(B107/B106)</f>
        <v>-0.00998746100199489</v>
      </c>
      <c r="M107" s="62" t="n">
        <f aca="false">+C107*0.15</f>
        <v>2.8305</v>
      </c>
      <c r="N107" s="62" t="n">
        <f aca="false">0.1523*B107</f>
        <v>2.74936529</v>
      </c>
      <c r="Q107" s="62" t="n">
        <f aca="false">0.15*C107</f>
        <v>2.8305</v>
      </c>
      <c r="R107" s="62" t="n">
        <f aca="false">0.1537*B107</f>
        <v>2.77463851</v>
      </c>
    </row>
    <row r="108" customFormat="false" ht="12.75" hidden="false" customHeight="false" outlineLevel="0" collapsed="false">
      <c r="A108" s="63" t="n">
        <v>35096</v>
      </c>
      <c r="B108" s="59" t="n">
        <v>17.8686</v>
      </c>
      <c r="C108" s="64" t="n">
        <v>19.11</v>
      </c>
      <c r="D108" s="59" t="n">
        <v>17.9788</v>
      </c>
      <c r="F108" s="61" t="n">
        <f aca="false">+D108-C109</f>
        <v>-0.741199999999999</v>
      </c>
      <c r="G108" s="10" t="n">
        <f aca="false">+LN(C108/C107)</f>
        <v>0.0126383988717228</v>
      </c>
      <c r="H108" s="10" t="n">
        <f aca="false">+LN(D108/D107)</f>
        <v>0.00299689950738553</v>
      </c>
      <c r="I108" s="61" t="n">
        <f aca="false">+B108-C109</f>
        <v>-0.851399999999998</v>
      </c>
      <c r="J108" s="10" t="n">
        <f aca="false">+LN(C108/C107)</f>
        <v>0.0126383988717228</v>
      </c>
      <c r="K108" s="10" t="n">
        <f aca="false">+LN(B108/B107)</f>
        <v>-0.010228117974175</v>
      </c>
      <c r="M108" s="62" t="n">
        <f aca="false">+C108*0.15</f>
        <v>2.8665</v>
      </c>
      <c r="N108" s="62" t="n">
        <f aca="false">0.1523*B108</f>
        <v>2.72138778</v>
      </c>
      <c r="Q108" s="62" t="n">
        <f aca="false">0.15*C108</f>
        <v>2.8665</v>
      </c>
      <c r="R108" s="62" t="n">
        <f aca="false">0.1537*B108</f>
        <v>2.74640382</v>
      </c>
    </row>
    <row r="109" customFormat="false" ht="12.75" hidden="false" customHeight="false" outlineLevel="0" collapsed="false">
      <c r="A109" s="63" t="n">
        <v>35125</v>
      </c>
      <c r="B109" s="59" t="n">
        <v>19.7912</v>
      </c>
      <c r="C109" s="64" t="n">
        <v>18.72</v>
      </c>
      <c r="D109" s="59" t="n">
        <v>19.9464</v>
      </c>
      <c r="F109" s="61" t="n">
        <f aca="false">+D109-C110</f>
        <v>0.636400000000002</v>
      </c>
      <c r="G109" s="10" t="n">
        <f aca="false">+LN(C109/C108)</f>
        <v>-0.0206192872027357</v>
      </c>
      <c r="H109" s="10" t="n">
        <f aca="false">+LN(D109/D108)</f>
        <v>0.10385538993172</v>
      </c>
      <c r="I109" s="61" t="n">
        <f aca="false">+B109-C110</f>
        <v>0.481200000000001</v>
      </c>
      <c r="J109" s="10" t="n">
        <f aca="false">+LN(C109/C108)</f>
        <v>-0.0206192872027357</v>
      </c>
      <c r="K109" s="10" t="n">
        <f aca="false">+LN(B109/B108)</f>
        <v>0.102192411951635</v>
      </c>
      <c r="M109" s="62" t="n">
        <f aca="false">+C109*0.15</f>
        <v>2.808</v>
      </c>
      <c r="N109" s="62" t="n">
        <f aca="false">0.1523*B109</f>
        <v>3.01419976</v>
      </c>
      <c r="Q109" s="62" t="n">
        <f aca="false">0.15*C109</f>
        <v>2.808</v>
      </c>
      <c r="R109" s="62" t="n">
        <f aca="false">0.1537*B109</f>
        <v>3.04190744</v>
      </c>
    </row>
    <row r="110" customFormat="false" ht="12.75" hidden="false" customHeight="false" outlineLevel="0" collapsed="false">
      <c r="A110" s="63" t="n">
        <v>35156</v>
      </c>
      <c r="B110" s="59" t="n">
        <v>21.0586</v>
      </c>
      <c r="C110" s="64" t="n">
        <v>19.31</v>
      </c>
      <c r="D110" s="59" t="n">
        <v>20.9319</v>
      </c>
      <c r="F110" s="61" t="n">
        <f aca="false">+D110-C111</f>
        <v>1.0619</v>
      </c>
      <c r="G110" s="10" t="n">
        <f aca="false">+LN(C110/C109)</f>
        <v>0.031030625390977</v>
      </c>
      <c r="H110" s="10" t="n">
        <f aca="false">+LN(D110/D109)</f>
        <v>0.0482256351994053</v>
      </c>
      <c r="I110" s="61" t="n">
        <f aca="false">+B110-C111</f>
        <v>1.1886</v>
      </c>
      <c r="J110" s="10" t="n">
        <f aca="false">+LN(C110/C109)</f>
        <v>0.031030625390977</v>
      </c>
      <c r="K110" s="10" t="n">
        <f aca="false">+LN(B110/B109)</f>
        <v>0.0620716333016706</v>
      </c>
      <c r="M110" s="62" t="n">
        <f aca="false">+C110*0.15</f>
        <v>2.8965</v>
      </c>
      <c r="N110" s="62" t="n">
        <f aca="false">0.1523*B110</f>
        <v>3.20722478</v>
      </c>
      <c r="Q110" s="62" t="n">
        <f aca="false">0.15*C110</f>
        <v>2.8965</v>
      </c>
      <c r="R110" s="62" t="n">
        <f aca="false">0.1537*B110</f>
        <v>3.23670682</v>
      </c>
    </row>
    <row r="111" customFormat="false" ht="12.75" hidden="false" customHeight="false" outlineLevel="0" collapsed="false">
      <c r="A111" s="63" t="n">
        <v>35186</v>
      </c>
      <c r="B111" s="59" t="n">
        <v>19.2964</v>
      </c>
      <c r="C111" s="64" t="n">
        <v>19.87</v>
      </c>
      <c r="D111" s="59" t="n">
        <v>19.1025</v>
      </c>
      <c r="F111" s="61" t="n">
        <f aca="false">+D111-C112</f>
        <v>-0.547499999999999</v>
      </c>
      <c r="G111" s="10" t="n">
        <f aca="false">+LN(C111/C110)</f>
        <v>0.0285879601233025</v>
      </c>
      <c r="H111" s="10" t="n">
        <f aca="false">+LN(D111/D110)</f>
        <v>-0.0914550945846099</v>
      </c>
      <c r="I111" s="61" t="n">
        <f aca="false">+B111-C112</f>
        <v>-0.3536</v>
      </c>
      <c r="J111" s="10" t="n">
        <f aca="false">+LN(C111/C110)</f>
        <v>0.0285879601233025</v>
      </c>
      <c r="K111" s="10" t="n">
        <f aca="false">+LN(B111/B110)</f>
        <v>-0.0873904777481833</v>
      </c>
      <c r="M111" s="62" t="n">
        <f aca="false">+C111*0.15</f>
        <v>2.9805</v>
      </c>
      <c r="N111" s="62" t="n">
        <f aca="false">0.1523*B111</f>
        <v>2.93884172</v>
      </c>
      <c r="Q111" s="62" t="n">
        <f aca="false">0.15*C111</f>
        <v>2.9805</v>
      </c>
      <c r="R111" s="62" t="n">
        <f aca="false">0.1537*B111</f>
        <v>2.96585668</v>
      </c>
    </row>
    <row r="112" customFormat="false" ht="12.75" hidden="false" customHeight="false" outlineLevel="0" collapsed="false">
      <c r="A112" s="63" t="n">
        <v>35217</v>
      </c>
      <c r="B112" s="59" t="n">
        <v>18.5398</v>
      </c>
      <c r="C112" s="64" t="n">
        <v>19.65</v>
      </c>
      <c r="D112" s="59" t="n">
        <v>18.425</v>
      </c>
      <c r="F112" s="61" t="n">
        <f aca="false">+D112-C113</f>
        <v>-1.135</v>
      </c>
      <c r="G112" s="10" t="n">
        <f aca="false">+LN(C112/C111)</f>
        <v>-0.0111337182484553</v>
      </c>
      <c r="H112" s="10" t="n">
        <f aca="false">+LN(D112/D111)</f>
        <v>-0.0361107784641843</v>
      </c>
      <c r="I112" s="61" t="n">
        <f aca="false">+B112-C113</f>
        <v>-1.0202</v>
      </c>
      <c r="J112" s="10" t="n">
        <f aca="false">+LN(C112/C111)</f>
        <v>-0.0111337182484553</v>
      </c>
      <c r="K112" s="10" t="n">
        <f aca="false">+LN(B112/B111)</f>
        <v>-0.0399987774218186</v>
      </c>
      <c r="M112" s="62" t="n">
        <f aca="false">+C112*0.15</f>
        <v>2.9475</v>
      </c>
      <c r="N112" s="62" t="n">
        <f aca="false">0.1523*B112</f>
        <v>2.82361154</v>
      </c>
      <c r="Q112" s="62" t="n">
        <f aca="false">0.15*C112</f>
        <v>2.9475</v>
      </c>
      <c r="R112" s="62" t="n">
        <f aca="false">0.1537*B112</f>
        <v>2.84956726</v>
      </c>
    </row>
    <row r="113" customFormat="false" ht="12.75" hidden="false" customHeight="false" outlineLevel="0" collapsed="false">
      <c r="A113" s="63" t="n">
        <v>35247</v>
      </c>
      <c r="B113" s="59" t="n">
        <v>19.7546</v>
      </c>
      <c r="C113" s="64" t="n">
        <v>19.56</v>
      </c>
      <c r="D113" s="59" t="n">
        <v>19.6367</v>
      </c>
      <c r="F113" s="61" t="n">
        <f aca="false">+D113-C114</f>
        <v>-0.4133</v>
      </c>
      <c r="G113" s="10" t="n">
        <f aca="false">+LN(C113/C112)</f>
        <v>-0.00459067370859895</v>
      </c>
      <c r="H113" s="10" t="n">
        <f aca="false">+LN(D113/D112)</f>
        <v>0.0636918262933134</v>
      </c>
      <c r="I113" s="61" t="n">
        <f aca="false">+B113-C114</f>
        <v>-0.295400000000001</v>
      </c>
      <c r="J113" s="10" t="n">
        <f aca="false">+LN(C113/C112)</f>
        <v>-0.00459067370859895</v>
      </c>
      <c r="K113" s="10" t="n">
        <f aca="false">+LN(B113/B112)</f>
        <v>0.0634666030268804</v>
      </c>
      <c r="M113" s="62" t="n">
        <f aca="false">+C113*0.15</f>
        <v>2.934</v>
      </c>
      <c r="N113" s="62" t="n">
        <f aca="false">0.1523*B113</f>
        <v>3.00862558</v>
      </c>
      <c r="Q113" s="62" t="n">
        <f aca="false">0.15*C113</f>
        <v>2.934</v>
      </c>
      <c r="R113" s="62" t="n">
        <f aca="false">0.1537*B113</f>
        <v>3.03628202</v>
      </c>
    </row>
    <row r="114" customFormat="false" ht="12.75" hidden="false" customHeight="false" outlineLevel="0" collapsed="false">
      <c r="A114" s="63" t="n">
        <v>35278</v>
      </c>
      <c r="B114" s="59" t="n">
        <v>20.627</v>
      </c>
      <c r="C114" s="64" t="n">
        <v>20.05</v>
      </c>
      <c r="D114" s="59" t="n">
        <v>20.5577</v>
      </c>
      <c r="F114" s="61" t="n">
        <f aca="false">+D114-C115</f>
        <v>-0.182299999999998</v>
      </c>
      <c r="G114" s="10" t="n">
        <f aca="false">+LN(C114/C113)</f>
        <v>0.024742489145907</v>
      </c>
      <c r="H114" s="10" t="n">
        <f aca="false">+LN(D114/D113)</f>
        <v>0.0458353022563122</v>
      </c>
      <c r="I114" s="61" t="n">
        <f aca="false">+B114-C115</f>
        <v>-0.113</v>
      </c>
      <c r="J114" s="10" t="n">
        <f aca="false">+LN(C114/C113)</f>
        <v>0.024742489145907</v>
      </c>
      <c r="K114" s="10" t="n">
        <f aca="false">+LN(B114/B113)</f>
        <v>0.0432145215965687</v>
      </c>
      <c r="M114" s="62" t="n">
        <f aca="false">+C114*0.15</f>
        <v>3.0075</v>
      </c>
      <c r="N114" s="62" t="n">
        <f aca="false">0.1523*B114</f>
        <v>3.1414921</v>
      </c>
      <c r="Q114" s="62" t="n">
        <f aca="false">0.15*C114</f>
        <v>3.0075</v>
      </c>
      <c r="R114" s="62" t="n">
        <f aca="false">0.1537*B114</f>
        <v>3.1703699</v>
      </c>
    </row>
    <row r="115" customFormat="false" ht="12.75" hidden="false" customHeight="false" outlineLevel="0" collapsed="false">
      <c r="A115" s="63" t="n">
        <v>35309</v>
      </c>
      <c r="B115" s="59" t="n">
        <v>23.0455</v>
      </c>
      <c r="C115" s="64" t="n">
        <v>20.74</v>
      </c>
      <c r="D115" s="59" t="n">
        <v>22.6367</v>
      </c>
      <c r="F115" s="61" t="n">
        <f aca="false">+D115-C116</f>
        <v>0.736700000000003</v>
      </c>
      <c r="G115" s="10" t="n">
        <f aca="false">+LN(C115/C114)</f>
        <v>0.033835049048803</v>
      </c>
      <c r="H115" s="10" t="n">
        <f aca="false">+LN(D115/D114)</f>
        <v>0.0963369163686619</v>
      </c>
      <c r="I115" s="61" t="n">
        <f aca="false">+B115-C116</f>
        <v>1.1455</v>
      </c>
      <c r="J115" s="10" t="n">
        <f aca="false">+LN(C115/C114)</f>
        <v>0.033835049048803</v>
      </c>
      <c r="K115" s="10" t="n">
        <f aca="false">+LN(B115/B114)</f>
        <v>0.110869625401053</v>
      </c>
      <c r="M115" s="62" t="n">
        <f aca="false">+C115*0.15</f>
        <v>3.111</v>
      </c>
      <c r="N115" s="62" t="n">
        <f aca="false">0.1523*B115</f>
        <v>3.50982965</v>
      </c>
      <c r="Q115" s="62" t="n">
        <f aca="false">0.15*C115</f>
        <v>3.111</v>
      </c>
      <c r="R115" s="62" t="n">
        <f aca="false">0.1537*B115</f>
        <v>3.54209335</v>
      </c>
    </row>
    <row r="116" customFormat="false" ht="12.75" hidden="false" customHeight="false" outlineLevel="0" collapsed="false">
      <c r="A116" s="63" t="n">
        <v>35339</v>
      </c>
      <c r="B116" s="59" t="n">
        <v>24.2959</v>
      </c>
      <c r="C116" s="64" t="n">
        <v>21.9</v>
      </c>
      <c r="D116" s="59" t="n">
        <v>24.1639</v>
      </c>
      <c r="F116" s="61" t="n">
        <f aca="false">+D116-C117</f>
        <v>0.793900000000001</v>
      </c>
      <c r="G116" s="10" t="n">
        <f aca="false">+LN(C116/C115)</f>
        <v>0.054422434021074</v>
      </c>
      <c r="H116" s="10" t="n">
        <f aca="false">+LN(D116/D115)</f>
        <v>0.0652873008865598</v>
      </c>
      <c r="I116" s="61" t="n">
        <f aca="false">+B116-C117</f>
        <v>0.925899999999999</v>
      </c>
      <c r="J116" s="10" t="n">
        <f aca="false">+LN(C116/C115)</f>
        <v>0.054422434021074</v>
      </c>
      <c r="K116" s="10" t="n">
        <f aca="false">+LN(B116/B115)</f>
        <v>0.0528370892136148</v>
      </c>
      <c r="M116" s="62" t="n">
        <f aca="false">+C116*0.15</f>
        <v>3.285</v>
      </c>
      <c r="N116" s="62" t="n">
        <f aca="false">0.1523*B116</f>
        <v>3.70026557</v>
      </c>
      <c r="Q116" s="62" t="n">
        <f aca="false">0.15*C116</f>
        <v>3.285</v>
      </c>
      <c r="R116" s="62" t="n">
        <f aca="false">0.1537*B116</f>
        <v>3.73427983</v>
      </c>
    </row>
    <row r="117" customFormat="false" ht="12.75" hidden="false" customHeight="false" outlineLevel="0" collapsed="false">
      <c r="A117" s="63" t="n">
        <v>35370</v>
      </c>
      <c r="B117" s="59" t="n">
        <v>23.1117</v>
      </c>
      <c r="C117" s="64" t="n">
        <v>23.37</v>
      </c>
      <c r="D117" s="59" t="n">
        <v>22.6931</v>
      </c>
      <c r="F117" s="61" t="n">
        <f aca="false">+D117-C118</f>
        <v>-0.776899999999998</v>
      </c>
      <c r="G117" s="10" t="n">
        <f aca="false">+LN(C117/C116)</f>
        <v>0.0649665117283117</v>
      </c>
      <c r="H117" s="10" t="n">
        <f aca="false">+LN(D117/D116)</f>
        <v>-0.0627988703572505</v>
      </c>
      <c r="I117" s="61" t="n">
        <f aca="false">+B117-C118</f>
        <v>-0.3583</v>
      </c>
      <c r="J117" s="10" t="n">
        <f aca="false">+LN(C117/C116)</f>
        <v>0.0649665117283117</v>
      </c>
      <c r="K117" s="10" t="n">
        <f aca="false">+LN(B117/B116)</f>
        <v>-0.0499686290214247</v>
      </c>
      <c r="M117" s="62" t="n">
        <f aca="false">+C117*0.15</f>
        <v>3.5055</v>
      </c>
      <c r="N117" s="62" t="n">
        <f aca="false">0.1523*B117</f>
        <v>3.51991191</v>
      </c>
      <c r="Q117" s="62" t="n">
        <f aca="false">0.15*C117</f>
        <v>3.5055</v>
      </c>
      <c r="R117" s="62" t="n">
        <f aca="false">0.1537*B117</f>
        <v>3.55226829</v>
      </c>
    </row>
    <row r="118" customFormat="false" ht="12.75" hidden="false" customHeight="false" outlineLevel="0" collapsed="false">
      <c r="A118" s="63" t="n">
        <v>35400</v>
      </c>
      <c r="B118" s="59" t="n">
        <v>24.0838</v>
      </c>
      <c r="C118" s="64" t="n">
        <v>23.47</v>
      </c>
      <c r="D118" s="59" t="n">
        <v>23.8931</v>
      </c>
      <c r="F118" s="61" t="n">
        <f aca="false">+D118-C119</f>
        <v>-0.1569</v>
      </c>
      <c r="G118" s="10" t="n">
        <f aca="false">+LN(C118/C117)</f>
        <v>0.00426986131216537</v>
      </c>
      <c r="H118" s="10" t="n">
        <f aca="false">+LN(D118/D117)</f>
        <v>0.0515288008028842</v>
      </c>
      <c r="I118" s="61" t="n">
        <f aca="false">+B118-C119</f>
        <v>0.0337999999999994</v>
      </c>
      <c r="J118" s="10" t="n">
        <f aca="false">+LN(C118/C117)</f>
        <v>0.00426986131216537</v>
      </c>
      <c r="K118" s="10" t="n">
        <f aca="false">+LN(B118/B117)</f>
        <v>0.0412004324896268</v>
      </c>
      <c r="M118" s="62" t="n">
        <f aca="false">+C118*0.15</f>
        <v>3.5205</v>
      </c>
      <c r="N118" s="62" t="n">
        <f aca="false">0.1523*B118</f>
        <v>3.66796274</v>
      </c>
      <c r="Q118" s="62" t="n">
        <f aca="false">0.15*C118</f>
        <v>3.5205</v>
      </c>
      <c r="R118" s="62" t="n">
        <f aca="false">0.1537*B118</f>
        <v>3.70168006</v>
      </c>
    </row>
    <row r="119" customFormat="false" ht="12.75" hidden="false" customHeight="false" outlineLevel="0" collapsed="false">
      <c r="A119" s="63" t="n">
        <v>35431</v>
      </c>
      <c r="B119" s="59" t="n">
        <v>23.5836</v>
      </c>
      <c r="C119" s="64" t="n">
        <v>24.05</v>
      </c>
      <c r="D119" s="59" t="n">
        <v>23.4489</v>
      </c>
      <c r="F119" s="61" t="n">
        <f aca="false">+D119-C120</f>
        <v>-0.671100000000003</v>
      </c>
      <c r="G119" s="10" t="n">
        <f aca="false">+LN(C119/C118)</f>
        <v>0.0244119866888381</v>
      </c>
      <c r="H119" s="10" t="n">
        <f aca="false">+LN(D119/D118)</f>
        <v>-0.0187661288493875</v>
      </c>
      <c r="I119" s="61" t="n">
        <f aca="false">+B119-C120</f>
        <v>-0.5364</v>
      </c>
      <c r="J119" s="10" t="n">
        <f aca="false">+LN(C119/C118)</f>
        <v>0.0244119866888381</v>
      </c>
      <c r="K119" s="10" t="n">
        <f aca="false">+LN(B119/B118)</f>
        <v>-0.0209878600875232</v>
      </c>
      <c r="M119" s="62" t="n">
        <f aca="false">+C119*0.15</f>
        <v>3.6075</v>
      </c>
      <c r="N119" s="62" t="n">
        <f aca="false">0.1523*B119</f>
        <v>3.59178228</v>
      </c>
      <c r="Q119" s="62" t="n">
        <f aca="false">0.15*C119</f>
        <v>3.6075</v>
      </c>
      <c r="R119" s="62" t="n">
        <f aca="false">0.1537*B119</f>
        <v>3.62479932</v>
      </c>
    </row>
    <row r="120" customFormat="false" ht="12.75" hidden="false" customHeight="false" outlineLevel="0" collapsed="false">
      <c r="A120" s="63" t="n">
        <v>35462</v>
      </c>
      <c r="B120" s="59" t="n">
        <v>20.8962</v>
      </c>
      <c r="C120" s="64" t="n">
        <v>24.12</v>
      </c>
      <c r="D120" s="59" t="n">
        <v>20.823</v>
      </c>
      <c r="F120" s="61" t="n">
        <f aca="false">+D120-C121</f>
        <v>-1.377</v>
      </c>
      <c r="G120" s="10" t="n">
        <f aca="false">+LN(C120/C119)</f>
        <v>0.00290637530721456</v>
      </c>
      <c r="H120" s="10" t="n">
        <f aca="false">+LN(D120/D119)</f>
        <v>-0.118765440450937</v>
      </c>
      <c r="I120" s="61" t="n">
        <f aca="false">+B120-C121</f>
        <v>-1.3038</v>
      </c>
      <c r="J120" s="10" t="n">
        <f aca="false">+LN(C120/C119)</f>
        <v>0.00290637530721456</v>
      </c>
      <c r="K120" s="10" t="n">
        <f aca="false">+LN(B120/B119)</f>
        <v>-0.120984230953786</v>
      </c>
      <c r="M120" s="62" t="n">
        <f aca="false">+C120*0.15</f>
        <v>3.618</v>
      </c>
      <c r="N120" s="62" t="n">
        <f aca="false">0.1523*B120</f>
        <v>3.18249126</v>
      </c>
      <c r="Q120" s="62" t="n">
        <f aca="false">0.15*C120</f>
        <v>3.618</v>
      </c>
      <c r="R120" s="62" t="n">
        <f aca="false">0.1537*B120</f>
        <v>3.21174594</v>
      </c>
    </row>
    <row r="121" customFormat="false" ht="12.75" hidden="false" customHeight="false" outlineLevel="0" collapsed="false">
      <c r="A121" s="63" t="n">
        <v>35490</v>
      </c>
      <c r="B121" s="59" t="n">
        <v>19.5768</v>
      </c>
      <c r="C121" s="64" t="n">
        <v>22.2</v>
      </c>
      <c r="D121" s="59" t="n">
        <v>19.0575</v>
      </c>
      <c r="F121" s="61" t="n">
        <f aca="false">+D121-C122</f>
        <v>-1.6325</v>
      </c>
      <c r="G121" s="10" t="n">
        <f aca="false">+LN(C121/C120)</f>
        <v>-0.082949082980751</v>
      </c>
      <c r="H121" s="10" t="n">
        <f aca="false">+LN(D121/D120)</f>
        <v>-0.0885974201452645</v>
      </c>
      <c r="I121" s="61" t="n">
        <f aca="false">+B121-C122</f>
        <v>-1.1132</v>
      </c>
      <c r="J121" s="10" t="n">
        <f aca="false">+LN(C121/C120)</f>
        <v>-0.082949082980751</v>
      </c>
      <c r="K121" s="10" t="n">
        <f aca="false">+LN(B121/B120)</f>
        <v>-0.0652221325856745</v>
      </c>
      <c r="M121" s="62" t="n">
        <f aca="false">+C121*0.15</f>
        <v>3.33</v>
      </c>
      <c r="N121" s="62" t="n">
        <f aca="false">0.1523*B121</f>
        <v>2.98154664</v>
      </c>
      <c r="Q121" s="62" t="n">
        <f aca="false">0.15*C121</f>
        <v>3.33</v>
      </c>
      <c r="R121" s="62" t="n">
        <f aca="false">0.1537*B121</f>
        <v>3.00895416</v>
      </c>
    </row>
    <row r="122" customFormat="false" ht="12.75" hidden="false" customHeight="false" outlineLevel="0" collapsed="false">
      <c r="A122" s="63" t="n">
        <v>35521</v>
      </c>
      <c r="B122" s="59" t="n">
        <v>17.7859</v>
      </c>
      <c r="C122" s="64" t="n">
        <v>20.69</v>
      </c>
      <c r="D122" s="59" t="n">
        <v>17.453</v>
      </c>
      <c r="F122" s="61" t="n">
        <f aca="false">+D122-C123</f>
        <v>-2.04749110096118</v>
      </c>
      <c r="G122" s="10" t="n">
        <f aca="false">+LN(C122/C121)</f>
        <v>-0.070441797120782</v>
      </c>
      <c r="H122" s="10" t="n">
        <f aca="false">+LN(D122/D121)</f>
        <v>-0.0879491712375923</v>
      </c>
      <c r="I122" s="61" t="n">
        <f aca="false">+B122-C123</f>
        <v>-1.71459110096118</v>
      </c>
      <c r="J122" s="10" t="n">
        <f aca="false">+LN(C122/C121)</f>
        <v>-0.070441797120782</v>
      </c>
      <c r="K122" s="10" t="n">
        <f aca="false">+LN(B122/B121)</f>
        <v>-0.0959391831103408</v>
      </c>
      <c r="M122" s="62" t="n">
        <f aca="false">+C122*0.15</f>
        <v>3.1035</v>
      </c>
      <c r="N122" s="62" t="n">
        <f aca="false">0.1523*B122</f>
        <v>2.70879257</v>
      </c>
      <c r="Q122" s="62" t="n">
        <f aca="false">0.15*C122</f>
        <v>3.1035</v>
      </c>
      <c r="R122" s="62" t="n">
        <f aca="false">0.1537*B122</f>
        <v>2.73369283</v>
      </c>
    </row>
    <row r="123" customFormat="false" ht="12.75" hidden="false" customHeight="false" outlineLevel="0" collapsed="false">
      <c r="A123" s="63" t="n">
        <v>35551</v>
      </c>
      <c r="B123" s="59" t="n">
        <v>19.2043</v>
      </c>
      <c r="C123" s="65" t="n">
        <v>19.5004911009612</v>
      </c>
      <c r="D123" s="59" t="n">
        <v>19.0688</v>
      </c>
      <c r="F123" s="61" t="n">
        <f aca="false">+D123-C124</f>
        <v>-0.984372587466709</v>
      </c>
      <c r="G123" s="10" t="n">
        <f aca="false">+LN(C123/C122)</f>
        <v>-0.059210841840203</v>
      </c>
      <c r="H123" s="10" t="n">
        <f aca="false">+LN(D123/D122)</f>
        <v>0.0885419379278231</v>
      </c>
      <c r="I123" s="61" t="n">
        <f aca="false">+B123-C124</f>
        <v>-0.848872587466708</v>
      </c>
      <c r="J123" s="10" t="n">
        <f aca="false">+LN(C123/C122)</f>
        <v>-0.059210841840203</v>
      </c>
      <c r="K123" s="10" t="n">
        <f aca="false">+LN(B123/B122)</f>
        <v>0.076728203730143</v>
      </c>
      <c r="M123" s="62" t="n">
        <f aca="false">+C123*0.15</f>
        <v>2.92507366514418</v>
      </c>
      <c r="N123" s="62" t="n">
        <f aca="false">0.1523*B123</f>
        <v>2.92481489</v>
      </c>
      <c r="Q123" s="62" t="n">
        <f aca="false">0.15*C123</f>
        <v>2.92507366514418</v>
      </c>
      <c r="R123" s="62" t="n">
        <f aca="false">0.1537*B123</f>
        <v>2.95170091</v>
      </c>
    </row>
    <row r="124" customFormat="false" ht="12.75" hidden="false" customHeight="false" outlineLevel="0" collapsed="false">
      <c r="A124" s="63" t="n">
        <v>35582</v>
      </c>
      <c r="B124" s="59" t="n">
        <v>17.8383</v>
      </c>
      <c r="C124" s="65" t="n">
        <v>20.0531725874667</v>
      </c>
      <c r="D124" s="59" t="n">
        <v>17.5774</v>
      </c>
      <c r="F124" s="61" t="n">
        <f aca="false">+D124-C125</f>
        <v>-1.78166668386767</v>
      </c>
      <c r="G124" s="10" t="n">
        <f aca="false">+LN(C124/C123)</f>
        <v>0.0279477251065471</v>
      </c>
      <c r="H124" s="10" t="n">
        <f aca="false">+LN(D124/D123)</f>
        <v>-0.0814395055866939</v>
      </c>
      <c r="I124" s="61" t="n">
        <f aca="false">+B124-C125</f>
        <v>-1.52076668386767</v>
      </c>
      <c r="J124" s="10" t="n">
        <f aca="false">+LN(C124/C123)</f>
        <v>0.0279477251065471</v>
      </c>
      <c r="K124" s="10" t="n">
        <f aca="false">+LN(B124/B123)</f>
        <v>-0.0737863811606243</v>
      </c>
      <c r="M124" s="62" t="n">
        <f aca="false">+C124*0.15</f>
        <v>3.00797588812001</v>
      </c>
      <c r="N124" s="62" t="n">
        <f aca="false">0.1523*B124</f>
        <v>2.71677309</v>
      </c>
      <c r="Q124" s="62" t="n">
        <f aca="false">0.15*C124</f>
        <v>3.00797588812001</v>
      </c>
      <c r="R124" s="62" t="n">
        <f aca="false">0.1537*B124</f>
        <v>2.74174671</v>
      </c>
    </row>
    <row r="125" customFormat="false" ht="12.75" hidden="false" customHeight="false" outlineLevel="0" collapsed="false">
      <c r="A125" s="63" t="n">
        <v>35612</v>
      </c>
      <c r="B125" s="59" t="n">
        <v>18.553</v>
      </c>
      <c r="C125" s="65" t="n">
        <v>19.3590666838677</v>
      </c>
      <c r="D125" s="59" t="n">
        <v>18.5191</v>
      </c>
      <c r="F125" s="61" t="n">
        <f aca="false">+D125-C126</f>
        <v>-0.275796820892392</v>
      </c>
      <c r="G125" s="10" t="n">
        <f aca="false">+LN(C125/C124)</f>
        <v>-0.0352265028153406</v>
      </c>
      <c r="H125" s="10" t="n">
        <f aca="false">+LN(D125/D124)</f>
        <v>0.0521886459410643</v>
      </c>
      <c r="I125" s="61" t="n">
        <f aca="false">+B125-C126</f>
        <v>-0.241896820892393</v>
      </c>
      <c r="J125" s="10" t="n">
        <f aca="false">+LN(C125/C124)</f>
        <v>-0.0352265028153406</v>
      </c>
      <c r="K125" s="10" t="n">
        <f aca="false">+LN(B125/B124)</f>
        <v>0.0392836699132195</v>
      </c>
      <c r="M125" s="62" t="n">
        <f aca="false">+C125*0.15</f>
        <v>2.90386000258015</v>
      </c>
      <c r="N125" s="62" t="n">
        <f aca="false">0.1523*B125</f>
        <v>2.8256219</v>
      </c>
      <c r="Q125" s="62" t="n">
        <f aca="false">0.15*C125</f>
        <v>2.90386000258015</v>
      </c>
      <c r="R125" s="62" t="n">
        <f aca="false">0.1537*B125</f>
        <v>2.8515961</v>
      </c>
    </row>
    <row r="126" customFormat="false" ht="12.75" hidden="false" customHeight="false" outlineLevel="0" collapsed="false">
      <c r="A126" s="63" t="n">
        <v>35643</v>
      </c>
      <c r="B126" s="59" t="n">
        <v>18.7881</v>
      </c>
      <c r="C126" s="65" t="n">
        <v>18.7948968208924</v>
      </c>
      <c r="D126" s="59" t="n">
        <v>18.6374</v>
      </c>
      <c r="F126" s="61" t="n">
        <f aca="false">+D126-C127</f>
        <v>-0.5426</v>
      </c>
      <c r="G126" s="10" t="n">
        <f aca="false">+LN(C126/C125)</f>
        <v>-0.0295754849178165</v>
      </c>
      <c r="H126" s="10" t="n">
        <f aca="false">+LN(D126/D125)</f>
        <v>0.00636768262507684</v>
      </c>
      <c r="I126" s="61" t="n">
        <f aca="false">+B126-C127</f>
        <v>-0.3919</v>
      </c>
      <c r="J126" s="10" t="n">
        <f aca="false">+LN(C126/C125)</f>
        <v>-0.0295754849178165</v>
      </c>
      <c r="K126" s="10" t="n">
        <f aca="false">+LN(B126/B125)</f>
        <v>0.0125921896521495</v>
      </c>
      <c r="M126" s="62" t="n">
        <f aca="false">+C126*0.15</f>
        <v>2.81923452313386</v>
      </c>
      <c r="N126" s="62" t="n">
        <f aca="false">0.1523*B126</f>
        <v>2.86142763</v>
      </c>
      <c r="Q126" s="62" t="n">
        <f aca="false">0.15*C126</f>
        <v>2.81923452313386</v>
      </c>
      <c r="R126" s="62" t="n">
        <f aca="false">0.1537*B126</f>
        <v>2.88773097</v>
      </c>
    </row>
    <row r="127" customFormat="false" ht="12.75" hidden="false" customHeight="false" outlineLevel="0" collapsed="false">
      <c r="A127" s="63" t="n">
        <v>35674</v>
      </c>
      <c r="B127" s="59" t="n">
        <v>18.572</v>
      </c>
      <c r="C127" s="64" t="n">
        <v>19.18</v>
      </c>
      <c r="D127" s="59" t="n">
        <v>18.4443</v>
      </c>
      <c r="F127" s="61" t="n">
        <f aca="false">+D127-C128</f>
        <v>-1.0357</v>
      </c>
      <c r="G127" s="10" t="n">
        <f aca="false">+LN(C127/C126)</f>
        <v>0.0202826821646534</v>
      </c>
      <c r="H127" s="10" t="n">
        <f aca="false">+LN(D127/D126)</f>
        <v>-0.0104149348856124</v>
      </c>
      <c r="I127" s="61" t="n">
        <f aca="false">+B127-C128</f>
        <v>-0.908000000000001</v>
      </c>
      <c r="J127" s="10" t="n">
        <f aca="false">+LN(C127/C126)</f>
        <v>0.0202826821646534</v>
      </c>
      <c r="K127" s="10" t="n">
        <f aca="false">+LN(B127/B126)</f>
        <v>-0.0115686205392149</v>
      </c>
      <c r="M127" s="62" t="n">
        <f aca="false">+C127*0.15</f>
        <v>2.877</v>
      </c>
      <c r="N127" s="62" t="n">
        <f aca="false">0.1523*B127</f>
        <v>2.8285156</v>
      </c>
      <c r="Q127" s="62" t="n">
        <f aca="false">0.15*C127</f>
        <v>2.877</v>
      </c>
      <c r="R127" s="62" t="n">
        <f aca="false">0.1537*B127</f>
        <v>2.8545164</v>
      </c>
    </row>
    <row r="128" customFormat="false" ht="12.75" hidden="false" customHeight="false" outlineLevel="0" collapsed="false">
      <c r="A128" s="63" t="n">
        <v>35704</v>
      </c>
      <c r="B128" s="59" t="n">
        <v>20.1093</v>
      </c>
      <c r="C128" s="64" t="n">
        <v>19.48</v>
      </c>
      <c r="D128" s="59" t="n">
        <v>19.885</v>
      </c>
      <c r="F128" s="61" t="n">
        <f aca="false">+D128-C129</f>
        <v>-0.294999999999998</v>
      </c>
      <c r="G128" s="10" t="n">
        <f aca="false">+LN(C128/C127)</f>
        <v>0.015520228759097</v>
      </c>
      <c r="H128" s="10" t="n">
        <f aca="false">+LN(D128/D127)</f>
        <v>0.0752102989952965</v>
      </c>
      <c r="I128" s="61" t="n">
        <f aca="false">+B128-C129</f>
        <v>-0.0706999999999987</v>
      </c>
      <c r="J128" s="10" t="n">
        <f aca="false">+LN(C128/C127)</f>
        <v>0.015520228759097</v>
      </c>
      <c r="K128" s="10" t="n">
        <f aca="false">+LN(B128/B127)</f>
        <v>0.079527324468095</v>
      </c>
      <c r="M128" s="62" t="n">
        <f aca="false">+C128*0.15</f>
        <v>2.922</v>
      </c>
      <c r="N128" s="62" t="n">
        <f aca="false">0.1523*B128</f>
        <v>3.06264639</v>
      </c>
      <c r="Q128" s="62" t="n">
        <f aca="false">0.15*C128</f>
        <v>2.922</v>
      </c>
      <c r="R128" s="62" t="n">
        <f aca="false">0.1537*B128</f>
        <v>3.09079941</v>
      </c>
    </row>
    <row r="129" customFormat="false" ht="12.75" hidden="false" customHeight="false" outlineLevel="0" collapsed="false">
      <c r="A129" s="63" t="n">
        <v>35735</v>
      </c>
      <c r="B129" s="59" t="n">
        <v>19.3465</v>
      </c>
      <c r="C129" s="64" t="n">
        <v>20.18</v>
      </c>
      <c r="D129" s="59" t="n">
        <v>19.153</v>
      </c>
      <c r="F129" s="61" t="n">
        <f aca="false">+D129-C130</f>
        <v>-1.307</v>
      </c>
      <c r="G129" s="10" t="n">
        <f aca="false">+LN(C129/C128)</f>
        <v>0.0353037167110738</v>
      </c>
      <c r="H129" s="10" t="n">
        <f aca="false">+LN(D129/D128)</f>
        <v>-0.0375063173391299</v>
      </c>
      <c r="I129" s="61" t="n">
        <f aca="false">+B129-C130</f>
        <v>-1.1135</v>
      </c>
      <c r="J129" s="10" t="n">
        <f aca="false">+LN(C129/C128)</f>
        <v>0.0353037167110738</v>
      </c>
      <c r="K129" s="10" t="n">
        <f aca="false">+LN(B129/B128)</f>
        <v>-0.0386708700634494</v>
      </c>
      <c r="M129" s="62" t="n">
        <f aca="false">+C129*0.15</f>
        <v>3.027</v>
      </c>
      <c r="N129" s="62" t="n">
        <f aca="false">0.1523*B129</f>
        <v>2.94647195</v>
      </c>
      <c r="Q129" s="62" t="n">
        <f aca="false">0.15*C129</f>
        <v>3.027</v>
      </c>
      <c r="R129" s="62" t="n">
        <f aca="false">0.1537*B129</f>
        <v>2.97355705</v>
      </c>
    </row>
    <row r="130" customFormat="false" ht="12.75" hidden="false" customHeight="false" outlineLevel="0" collapsed="false">
      <c r="A130" s="63" t="n">
        <v>35765</v>
      </c>
      <c r="B130" s="59" t="n">
        <v>17.4348</v>
      </c>
      <c r="C130" s="10" t="n">
        <v>20.46</v>
      </c>
      <c r="D130" s="59" t="n">
        <v>17.1027</v>
      </c>
      <c r="F130" s="61" t="n">
        <f aca="false">+D130-C131</f>
        <v>-1.2073</v>
      </c>
      <c r="G130" s="10" t="n">
        <f aca="false">+LN(C130/C129)</f>
        <v>0.0137797455980176</v>
      </c>
      <c r="H130" s="10" t="n">
        <f aca="false">+LN(D130/D129)</f>
        <v>-0.11322301553913</v>
      </c>
      <c r="I130" s="61" t="n">
        <f aca="false">+B130-C131</f>
        <v>-0.8752</v>
      </c>
      <c r="J130" s="10" t="n">
        <f aca="false">+LN(C130/C129)</f>
        <v>0.0137797455980176</v>
      </c>
      <c r="K130" s="10" t="n">
        <f aca="false">+LN(B130/B129)</f>
        <v>-0.104043315679164</v>
      </c>
      <c r="M130" s="62" t="n">
        <f aca="false">+C130*0.15</f>
        <v>3.069</v>
      </c>
      <c r="N130" s="62" t="n">
        <f aca="false">0.1523*B130</f>
        <v>2.65532004</v>
      </c>
      <c r="Q130" s="62" t="n">
        <f aca="false">0.15*C130</f>
        <v>3.069</v>
      </c>
      <c r="R130" s="62" t="n">
        <f aca="false">0.1537*B130</f>
        <v>2.67972876</v>
      </c>
    </row>
    <row r="131" customFormat="false" ht="12.75" hidden="false" customHeight="false" outlineLevel="0" collapsed="false">
      <c r="A131" s="63" t="n">
        <v>35796</v>
      </c>
      <c r="B131" s="59" t="n">
        <v>15.4767</v>
      </c>
      <c r="C131" s="66" t="n">
        <v>18.31</v>
      </c>
      <c r="D131" s="59" t="n">
        <v>15.1155</v>
      </c>
      <c r="F131" s="61" t="n">
        <f aca="false">+D131-C132</f>
        <v>-0.384499999999999</v>
      </c>
      <c r="G131" s="10" t="n">
        <f aca="false">+LN(C131/C130)</f>
        <v>-0.111024401837061</v>
      </c>
      <c r="H131" s="10" t="n">
        <f aca="false">+LN(D131/D130)</f>
        <v>-0.123515638374964</v>
      </c>
      <c r="I131" s="61" t="n">
        <f aca="false">+B131-C132</f>
        <v>-0.0233000000000008</v>
      </c>
      <c r="J131" s="10" t="n">
        <f aca="false">+LN(C131/C130)</f>
        <v>-0.111024401837061</v>
      </c>
      <c r="K131" s="10" t="n">
        <f aca="false">+LN(B131/B130)</f>
        <v>-0.119132541741872</v>
      </c>
      <c r="M131" s="62" t="n">
        <f aca="false">+C131*0.15</f>
        <v>2.7465</v>
      </c>
      <c r="N131" s="62" t="n">
        <f aca="false">0.1523*B131</f>
        <v>2.35710141</v>
      </c>
      <c r="Q131" s="62" t="n">
        <f aca="false">0.15*C131</f>
        <v>2.7465</v>
      </c>
      <c r="R131" s="62" t="n">
        <f aca="false">0.1537*B131</f>
        <v>2.37876879</v>
      </c>
    </row>
    <row r="132" customFormat="false" ht="12.75" hidden="false" customHeight="false" outlineLevel="0" collapsed="false">
      <c r="A132" s="63" t="n">
        <v>35827</v>
      </c>
      <c r="B132" s="59" t="n">
        <v>14.3728</v>
      </c>
      <c r="C132" s="66" t="n">
        <v>15.5</v>
      </c>
      <c r="D132" s="59" t="n">
        <v>13.9525</v>
      </c>
      <c r="F132" s="61" t="n">
        <f aca="false">+D132-C133</f>
        <v>0.0925000000000011</v>
      </c>
      <c r="G132" s="10" t="n">
        <f aca="false">+LN(C132/C131)</f>
        <v>-0.166607334761218</v>
      </c>
      <c r="H132" s="10" t="n">
        <f aca="false">+LN(D132/D131)</f>
        <v>-0.0800620037259782</v>
      </c>
      <c r="I132" s="61" t="n">
        <f aca="false">+B132-C133</f>
        <v>0.5128</v>
      </c>
      <c r="J132" s="10" t="n">
        <f aca="false">+LN(C132/C131)</f>
        <v>-0.166607334761218</v>
      </c>
      <c r="K132" s="10" t="n">
        <f aca="false">+LN(B132/B131)</f>
        <v>-0.0739981356484798</v>
      </c>
      <c r="M132" s="62" t="n">
        <f aca="false">+C132*0.15</f>
        <v>2.325</v>
      </c>
      <c r="N132" s="62" t="n">
        <f aca="false">0.1523*B132</f>
        <v>2.18897744</v>
      </c>
      <c r="Q132" s="62" t="n">
        <f aca="false">0.15*C132</f>
        <v>2.325</v>
      </c>
      <c r="R132" s="62" t="n">
        <f aca="false">0.1537*B132</f>
        <v>2.20909936</v>
      </c>
    </row>
    <row r="133" customFormat="false" ht="12.75" hidden="false" customHeight="false" outlineLevel="0" collapsed="false">
      <c r="A133" s="63" t="n">
        <v>35855</v>
      </c>
      <c r="B133" s="59" t="n">
        <v>13.458</v>
      </c>
      <c r="C133" s="66" t="n">
        <v>13.86</v>
      </c>
      <c r="D133" s="59" t="n">
        <v>13.0561</v>
      </c>
      <c r="F133" s="61" t="n">
        <f aca="false">+D133-C134</f>
        <v>0.316100000000001</v>
      </c>
      <c r="G133" s="10" t="n">
        <f aca="false">+LN(C133/C132)</f>
        <v>-0.111833030163444</v>
      </c>
      <c r="H133" s="10" t="n">
        <f aca="false">+LN(D133/D132)</f>
        <v>-0.0664032461743072</v>
      </c>
      <c r="I133" s="61" t="n">
        <f aca="false">+B133-C134</f>
        <v>0.718</v>
      </c>
      <c r="J133" s="10" t="n">
        <f aca="false">+LN(C133/C132)</f>
        <v>-0.111833030163444</v>
      </c>
      <c r="K133" s="10" t="n">
        <f aca="false">+LN(B133/B132)</f>
        <v>-0.0657638067266789</v>
      </c>
      <c r="M133" s="62" t="n">
        <f aca="false">+C133*0.15</f>
        <v>2.079</v>
      </c>
      <c r="N133" s="62" t="n">
        <f aca="false">0.1523*B133</f>
        <v>2.0496534</v>
      </c>
      <c r="Q133" s="62" t="n">
        <f aca="false">0.15*C133</f>
        <v>2.079</v>
      </c>
      <c r="R133" s="62" t="n">
        <f aca="false">0.1537*B133</f>
        <v>2.0684946</v>
      </c>
    </row>
    <row r="134" customFormat="false" ht="12.75" hidden="false" customHeight="false" outlineLevel="0" collapsed="false">
      <c r="A134" s="63" t="n">
        <v>35886</v>
      </c>
      <c r="B134" s="59" t="n">
        <v>13.7938</v>
      </c>
      <c r="C134" s="66" t="n">
        <v>12.74</v>
      </c>
      <c r="D134" s="59" t="n">
        <v>13.4312</v>
      </c>
      <c r="F134" s="61" t="n">
        <f aca="false">+D134-C135</f>
        <v>0.2012</v>
      </c>
      <c r="G134" s="10" t="n">
        <f aca="false">+LN(C134/C133)</f>
        <v>-0.0842603436177399</v>
      </c>
      <c r="H134" s="10" t="n">
        <f aca="false">+LN(D134/D133)</f>
        <v>0.0283249012339071</v>
      </c>
      <c r="I134" s="61" t="n">
        <f aca="false">+B134-C135</f>
        <v>0.563799999999999</v>
      </c>
      <c r="J134" s="10" t="n">
        <f aca="false">+LN(C134/C133)</f>
        <v>-0.0842603436177399</v>
      </c>
      <c r="K134" s="10" t="n">
        <f aca="false">+LN(B134/B133)</f>
        <v>0.0246454910802995</v>
      </c>
      <c r="M134" s="62" t="n">
        <f aca="false">+C134*0.15</f>
        <v>1.911</v>
      </c>
      <c r="N134" s="62" t="n">
        <f aca="false">0.1523*B134</f>
        <v>2.10079574</v>
      </c>
      <c r="Q134" s="62" t="n">
        <f aca="false">0.15*C134</f>
        <v>1.911</v>
      </c>
      <c r="R134" s="62" t="n">
        <f aca="false">0.1537*B134</f>
        <v>2.12010706</v>
      </c>
    </row>
    <row r="135" customFormat="false" ht="12.75" hidden="false" customHeight="false" outlineLevel="0" collapsed="false">
      <c r="A135" s="63" t="n">
        <v>35916</v>
      </c>
      <c r="B135" s="59" t="n">
        <v>14.563</v>
      </c>
      <c r="C135" s="66" t="n">
        <v>13.23</v>
      </c>
      <c r="D135" s="59" t="n">
        <v>14.4383</v>
      </c>
      <c r="F135" s="61" t="n">
        <f aca="false">+D135-C136</f>
        <v>0.888299999999999</v>
      </c>
      <c r="G135" s="10" t="n">
        <f aca="false">+LN(C135/C134)</f>
        <v>0.0377403279828471</v>
      </c>
      <c r="H135" s="10" t="n">
        <f aca="false">+LN(D135/D134)</f>
        <v>0.0723040392622253</v>
      </c>
      <c r="I135" s="61" t="n">
        <f aca="false">+B135-C136</f>
        <v>1.013</v>
      </c>
      <c r="J135" s="10" t="n">
        <f aca="false">+LN(C135/C134)</f>
        <v>0.0377403279828471</v>
      </c>
      <c r="K135" s="10" t="n">
        <f aca="false">+LN(B135/B134)</f>
        <v>0.0542648496540174</v>
      </c>
      <c r="M135" s="62" t="n">
        <f aca="false">+C135*0.15</f>
        <v>1.9845</v>
      </c>
      <c r="N135" s="62" t="n">
        <f aca="false">0.1523*B135</f>
        <v>2.2179449</v>
      </c>
      <c r="Q135" s="62" t="n">
        <f aca="false">0.15*C135</f>
        <v>1.9845</v>
      </c>
      <c r="R135" s="62" t="n">
        <f aca="false">0.1537*B135</f>
        <v>2.2383331</v>
      </c>
    </row>
    <row r="136" customFormat="false" ht="12.75" hidden="false" customHeight="false" outlineLevel="0" collapsed="false">
      <c r="A136" s="63" t="n">
        <v>35947</v>
      </c>
      <c r="B136" s="59" t="n">
        <v>13.0018</v>
      </c>
      <c r="C136" s="66" t="n">
        <v>13.55</v>
      </c>
      <c r="D136" s="59" t="n">
        <v>12.0536</v>
      </c>
      <c r="F136" s="61" t="n">
        <f aca="false">+D136-C137</f>
        <v>-1.0264</v>
      </c>
      <c r="G136" s="10" t="n">
        <f aca="false">+LN(C136/C135)</f>
        <v>0.0238995691988457</v>
      </c>
      <c r="H136" s="10" t="n">
        <f aca="false">+LN(D136/D135)</f>
        <v>-0.180521027497335</v>
      </c>
      <c r="I136" s="61" t="n">
        <f aca="false">+B136-C137</f>
        <v>-0.0782000000000007</v>
      </c>
      <c r="J136" s="10" t="n">
        <f aca="false">+LN(C136/C135)</f>
        <v>0.0238995691988457</v>
      </c>
      <c r="K136" s="10" t="n">
        <f aca="false">+LN(B136/B135)</f>
        <v>-0.113396256085359</v>
      </c>
      <c r="M136" s="62" t="n">
        <f aca="false">+C136*0.15</f>
        <v>2.0325</v>
      </c>
      <c r="N136" s="62" t="n">
        <f aca="false">0.1523*B136</f>
        <v>1.98017414</v>
      </c>
      <c r="Q136" s="62" t="n">
        <f aca="false">0.15*C136</f>
        <v>2.0325</v>
      </c>
      <c r="R136" s="62" t="n">
        <f aca="false">0.1537*B136</f>
        <v>1.99837666</v>
      </c>
    </row>
    <row r="137" customFormat="false" ht="12.75" hidden="false" customHeight="false" outlineLevel="0" collapsed="false">
      <c r="A137" s="63" t="n">
        <v>35977</v>
      </c>
      <c r="B137" s="59" t="n">
        <v>12.5557</v>
      </c>
      <c r="C137" s="66" t="n">
        <v>13.08</v>
      </c>
      <c r="D137" s="59" t="n">
        <v>12.0443</v>
      </c>
      <c r="F137" s="61" t="n">
        <f aca="false">+D137-C138</f>
        <v>-1.0657</v>
      </c>
      <c r="G137" s="10" t="n">
        <f aca="false">+LN(C137/C136)</f>
        <v>-0.0353022012966574</v>
      </c>
      <c r="H137" s="10" t="n">
        <f aca="false">+LN(D137/D136)</f>
        <v>-0.000771851527453431</v>
      </c>
      <c r="I137" s="61" t="n">
        <f aca="false">+B137-C138</f>
        <v>-0.5543</v>
      </c>
      <c r="J137" s="10" t="n">
        <f aca="false">+LN(C137/C136)</f>
        <v>-0.0353022012966574</v>
      </c>
      <c r="K137" s="10" t="n">
        <f aca="false">+LN(B137/B136)</f>
        <v>-0.0349130636803597</v>
      </c>
      <c r="M137" s="62" t="n">
        <f aca="false">+C137*0.15</f>
        <v>1.962</v>
      </c>
      <c r="N137" s="62" t="n">
        <f aca="false">0.1523*B137</f>
        <v>1.91223311</v>
      </c>
      <c r="Q137" s="62" t="n">
        <f aca="false">0.15*C137</f>
        <v>1.962</v>
      </c>
      <c r="R137" s="62" t="n">
        <f aca="false">0.1537*B137</f>
        <v>1.92981109</v>
      </c>
    </row>
    <row r="138" customFormat="false" ht="12.75" hidden="false" customHeight="false" outlineLevel="0" collapsed="false">
      <c r="A138" s="63" t="n">
        <v>36008</v>
      </c>
      <c r="B138" s="59" t="n">
        <v>12.2029</v>
      </c>
      <c r="C138" s="66" t="n">
        <v>13.11</v>
      </c>
      <c r="D138" s="59" t="n">
        <v>11.9545</v>
      </c>
      <c r="F138" s="61" t="n">
        <f aca="false">+D138-C139</f>
        <v>-0.795500000000001</v>
      </c>
      <c r="G138" s="10" t="n">
        <f aca="false">+LN(C138/C137)</f>
        <v>0.00229095174655576</v>
      </c>
      <c r="H138" s="10" t="n">
        <f aca="false">+LN(D138/D137)</f>
        <v>-0.00748374244663702</v>
      </c>
      <c r="I138" s="61" t="n">
        <f aca="false">+B138-C139</f>
        <v>-0.5471</v>
      </c>
      <c r="J138" s="10" t="n">
        <f aca="false">+LN(C138/C137)</f>
        <v>0.00229095174655576</v>
      </c>
      <c r="K138" s="10" t="n">
        <f aca="false">+LN(B138/B137)</f>
        <v>-0.0285011173248187</v>
      </c>
      <c r="M138" s="62" t="n">
        <f aca="false">+C138*0.15</f>
        <v>1.9665</v>
      </c>
      <c r="N138" s="62" t="n">
        <f aca="false">0.1523*B138</f>
        <v>1.85850167</v>
      </c>
      <c r="Q138" s="62" t="n">
        <f aca="false">0.15*C138</f>
        <v>1.9665</v>
      </c>
      <c r="R138" s="62" t="n">
        <f aca="false">0.1537*B138</f>
        <v>1.87558573</v>
      </c>
    </row>
    <row r="139" customFormat="false" ht="12.75" hidden="false" customHeight="false" outlineLevel="0" collapsed="false">
      <c r="A139" s="63" t="n">
        <v>36039</v>
      </c>
      <c r="B139" s="59" t="n">
        <v>13.623</v>
      </c>
      <c r="C139" s="66" t="n">
        <v>12.75</v>
      </c>
      <c r="D139" s="59" t="n">
        <v>13.39</v>
      </c>
      <c r="F139" s="61" t="n">
        <f aca="false">+D139-C140</f>
        <v>-0.459999999999999</v>
      </c>
      <c r="G139" s="10" t="n">
        <f aca="false">+LN(C139/C138)</f>
        <v>-0.0278440261711732</v>
      </c>
      <c r="H139" s="10" t="n">
        <f aca="false">+LN(D139/D138)</f>
        <v>0.11340038317223</v>
      </c>
      <c r="I139" s="61" t="n">
        <f aca="false">+B139-C140</f>
        <v>-0.227</v>
      </c>
      <c r="J139" s="10" t="n">
        <f aca="false">+LN(C139/C138)</f>
        <v>-0.0278440261711732</v>
      </c>
      <c r="K139" s="10" t="n">
        <f aca="false">+LN(B139/B138)</f>
        <v>0.110085912374018</v>
      </c>
      <c r="M139" s="62" t="n">
        <f aca="false">+C139*0.15</f>
        <v>1.9125</v>
      </c>
      <c r="N139" s="62" t="n">
        <f aca="false">0.1523*B139</f>
        <v>2.0747829</v>
      </c>
      <c r="Q139" s="62" t="n">
        <f aca="false">0.15*C139</f>
        <v>1.9125</v>
      </c>
      <c r="R139" s="62" t="n">
        <f aca="false">0.1537*B139</f>
        <v>2.0938551</v>
      </c>
    </row>
    <row r="140" customFormat="false" ht="12.75" hidden="false" customHeight="false" outlineLevel="0" collapsed="false">
      <c r="A140" s="63" t="n">
        <v>36069</v>
      </c>
      <c r="B140" s="59" t="n">
        <v>12.9209</v>
      </c>
      <c r="C140" s="66" t="n">
        <v>13.85</v>
      </c>
      <c r="D140" s="59" t="n">
        <v>12.6407</v>
      </c>
      <c r="F140" s="61" t="n">
        <f aca="false">+D140-C141</f>
        <v>-1.0993</v>
      </c>
      <c r="G140" s="10" t="n">
        <f aca="false">+LN(C140/C139)</f>
        <v>0.0827539610289123</v>
      </c>
      <c r="H140" s="10" t="n">
        <f aca="false">+LN(D140/D139)</f>
        <v>-0.0575863927709358</v>
      </c>
      <c r="I140" s="61" t="n">
        <f aca="false">+B140-C141</f>
        <v>-0.819100000000001</v>
      </c>
      <c r="J140" s="10" t="n">
        <f aca="false">+LN(C140/C139)</f>
        <v>0.0827539610289123</v>
      </c>
      <c r="K140" s="10" t="n">
        <f aca="false">+LN(B140/B139)</f>
        <v>-0.0529133854128498</v>
      </c>
      <c r="M140" s="62" t="n">
        <f aca="false">+C140*0.15</f>
        <v>2.0775</v>
      </c>
      <c r="N140" s="62" t="n">
        <f aca="false">0.1523*B140</f>
        <v>1.96785307</v>
      </c>
      <c r="Q140" s="62" t="n">
        <f aca="false">0.15*C140</f>
        <v>2.0775</v>
      </c>
      <c r="R140" s="62" t="n">
        <f aca="false">0.1537*B140</f>
        <v>1.98594233</v>
      </c>
    </row>
    <row r="141" customFormat="false" ht="12.75" hidden="false" customHeight="false" outlineLevel="0" collapsed="false">
      <c r="A141" s="63" t="n">
        <v>36100</v>
      </c>
      <c r="B141" s="59" t="n">
        <v>11.479</v>
      </c>
      <c r="C141" s="66" t="n">
        <v>13.74</v>
      </c>
      <c r="D141" s="59" t="n">
        <v>10.9629</v>
      </c>
      <c r="F141" s="61" t="n">
        <f aca="false">+D141-C142</f>
        <v>-1.9071</v>
      </c>
      <c r="G141" s="10" t="n">
        <f aca="false">+LN(C141/C140)</f>
        <v>-0.00797394583914423</v>
      </c>
      <c r="H141" s="10" t="n">
        <f aca="false">+LN(D141/D140)</f>
        <v>-0.14240492187215</v>
      </c>
      <c r="I141" s="61" t="n">
        <f aca="false">+B141-C142</f>
        <v>-1.391</v>
      </c>
      <c r="J141" s="10" t="n">
        <f aca="false">+LN(C141/C140)</f>
        <v>-0.00797394583914423</v>
      </c>
      <c r="K141" s="10" t="n">
        <f aca="false">+LN(B141/B140)</f>
        <v>-0.118326876287714</v>
      </c>
      <c r="M141" s="62" t="n">
        <f aca="false">+C141*0.15</f>
        <v>2.061</v>
      </c>
      <c r="N141" s="62" t="n">
        <f aca="false">0.1523*B141</f>
        <v>1.7482517</v>
      </c>
      <c r="Q141" s="62" t="n">
        <f aca="false">0.15*C141</f>
        <v>2.061</v>
      </c>
      <c r="R141" s="62" t="n">
        <f aca="false">0.1537*B141</f>
        <v>1.7643223</v>
      </c>
    </row>
    <row r="142" customFormat="false" ht="12.75" hidden="false" customHeight="false" outlineLevel="0" collapsed="false">
      <c r="A142" s="63" t="n">
        <v>36130</v>
      </c>
      <c r="B142" s="59" t="n">
        <v>10.1966</v>
      </c>
      <c r="C142" s="66" t="n">
        <v>12.87</v>
      </c>
      <c r="D142" s="59" t="n">
        <v>9.8752</v>
      </c>
      <c r="F142" s="61" t="n">
        <f aca="false">+D142-C143</f>
        <v>-1.4748</v>
      </c>
      <c r="G142" s="10" t="n">
        <f aca="false">+LN(C142/C141)</f>
        <v>-0.0654122651861681</v>
      </c>
      <c r="H142" s="10" t="n">
        <f aca="false">+LN(D142/D141)</f>
        <v>-0.104490281313346</v>
      </c>
      <c r="I142" s="61" t="n">
        <f aca="false">+B142-C143</f>
        <v>-1.1534</v>
      </c>
      <c r="J142" s="10" t="n">
        <f aca="false">+LN(C142/C141)</f>
        <v>-0.0654122651861681</v>
      </c>
      <c r="K142" s="10" t="n">
        <f aca="false">+LN(B142/B141)</f>
        <v>-0.118464947694372</v>
      </c>
      <c r="M142" s="62" t="n">
        <f aca="false">+C142*0.15</f>
        <v>1.9305</v>
      </c>
      <c r="N142" s="62" t="n">
        <f aca="false">0.1523*B142</f>
        <v>1.55294218</v>
      </c>
      <c r="Q142" s="62" t="n">
        <f aca="false">0.15*C142</f>
        <v>1.9305</v>
      </c>
      <c r="R142" s="62" t="n">
        <f aca="false">0.1537*B142</f>
        <v>1.56721742</v>
      </c>
    </row>
    <row r="143" customFormat="false" ht="12.75" hidden="false" customHeight="false" outlineLevel="0" collapsed="false">
      <c r="A143" s="63" t="n">
        <v>36161</v>
      </c>
      <c r="B143" s="59" t="n">
        <v>11.2258</v>
      </c>
      <c r="C143" s="66" t="n">
        <v>11.35</v>
      </c>
      <c r="D143" s="59" t="n">
        <v>11.1153</v>
      </c>
      <c r="F143" s="61" t="n">
        <f aca="false">+D143-C144</f>
        <v>-0.364700000000001</v>
      </c>
      <c r="G143" s="10" t="n">
        <f aca="false">+LN(C143/C142)</f>
        <v>-0.125681277680624</v>
      </c>
      <c r="H143" s="10" t="n">
        <f aca="false">+LN(D143/D142)</f>
        <v>0.118295973858578</v>
      </c>
      <c r="I143" s="61" t="n">
        <f aca="false">+B143-C144</f>
        <v>-0.254200000000001</v>
      </c>
      <c r="J143" s="10" t="n">
        <f aca="false">+LN(C143/C142)</f>
        <v>-0.125681277680624</v>
      </c>
      <c r="K143" s="10" t="n">
        <f aca="false">+LN(B143/B142)</f>
        <v>0.0961603691875315</v>
      </c>
      <c r="M143" s="62" t="n">
        <f aca="false">+C143*0.15</f>
        <v>1.7025</v>
      </c>
      <c r="N143" s="62" t="n">
        <f aca="false">0.1523*B143</f>
        <v>1.70968934</v>
      </c>
      <c r="Q143" s="62" t="n">
        <f aca="false">0.15*C143</f>
        <v>1.7025</v>
      </c>
      <c r="R143" s="62" t="n">
        <f aca="false">0.1537*B143</f>
        <v>1.72540546</v>
      </c>
    </row>
    <row r="144" customFormat="false" ht="12.75" hidden="false" customHeight="false" outlineLevel="0" collapsed="false">
      <c r="A144" s="63" t="n">
        <v>36192</v>
      </c>
      <c r="B144" s="59" t="n">
        <v>10.4315</v>
      </c>
      <c r="C144" s="66" t="n">
        <v>11.48</v>
      </c>
      <c r="D144" s="59" t="n">
        <v>10.2267</v>
      </c>
      <c r="F144" s="61" t="n">
        <f aca="false">+D144-C145</f>
        <v>-1.0033</v>
      </c>
      <c r="G144" s="10" t="n">
        <f aca="false">+LN(C144/C143)</f>
        <v>0.0113886469640088</v>
      </c>
      <c r="H144" s="10" t="n">
        <f aca="false">+LN(D144/D143)</f>
        <v>-0.0833205903271821</v>
      </c>
      <c r="I144" s="61" t="n">
        <f aca="false">+B144-C145</f>
        <v>-0.798500000000001</v>
      </c>
      <c r="J144" s="10" t="n">
        <f aca="false">+LN(C144/C143)</f>
        <v>0.0113886469640088</v>
      </c>
      <c r="K144" s="10" t="n">
        <f aca="false">+LN(B144/B143)</f>
        <v>-0.0733846259887276</v>
      </c>
      <c r="M144" s="62" t="n">
        <f aca="false">+C144*0.15</f>
        <v>1.722</v>
      </c>
      <c r="N144" s="62" t="n">
        <f aca="false">0.1523*B144</f>
        <v>1.58871745</v>
      </c>
      <c r="Q144" s="62" t="n">
        <f aca="false">0.15*C144</f>
        <v>1.722</v>
      </c>
      <c r="R144" s="62" t="n">
        <f aca="false">0.1537*B144</f>
        <v>1.60332155</v>
      </c>
    </row>
    <row r="145" customFormat="false" ht="12.75" hidden="false" customHeight="false" outlineLevel="0" collapsed="false">
      <c r="A145" s="63" t="n">
        <v>36220</v>
      </c>
      <c r="B145" s="59" t="n">
        <v>12.872</v>
      </c>
      <c r="C145" s="66" t="n">
        <v>11.23</v>
      </c>
      <c r="D145" s="59" t="n">
        <v>12.5017</v>
      </c>
      <c r="F145" s="61"/>
      <c r="G145" s="10" t="n">
        <f aca="false">+LN(C145/C144)</f>
        <v>-0.0220176221410685</v>
      </c>
      <c r="H145" s="10" t="n">
        <f aca="false">+LN(D145/D144)</f>
        <v>0.200862687783048</v>
      </c>
      <c r="I145" s="61"/>
      <c r="J145" s="10" t="n">
        <f aca="false">+LN(C145/C144)</f>
        <v>-0.0220176221410685</v>
      </c>
      <c r="K145" s="10" t="n">
        <f aca="false">+LN(B145/B144)</f>
        <v>0.21022433510229</v>
      </c>
      <c r="M145" s="62" t="n">
        <f aca="false">+C145*0.15</f>
        <v>1.6845</v>
      </c>
      <c r="N145" s="62" t="n">
        <f aca="false">0.1523*B145</f>
        <v>1.9604056</v>
      </c>
      <c r="Q145" s="62" t="n">
        <f aca="false">0.15*C145</f>
        <v>1.6845</v>
      </c>
      <c r="R145" s="62" t="n">
        <f aca="false">0.1537*B145</f>
        <v>1.9784264</v>
      </c>
    </row>
    <row r="146" customFormat="false" ht="12.75" hidden="false" customHeight="false" outlineLevel="0" collapsed="false">
      <c r="A146" s="63" t="n">
        <v>36251</v>
      </c>
      <c r="B146" s="59" t="n">
        <v>15.571</v>
      </c>
      <c r="C146" s="66" t="n">
        <v>11.79</v>
      </c>
      <c r="D146" s="59" t="n">
        <v>15.3274</v>
      </c>
      <c r="F146" s="61"/>
      <c r="I146" s="61"/>
    </row>
    <row r="147" customFormat="false" ht="12.75" hidden="false" customHeight="false" outlineLevel="0" collapsed="false">
      <c r="A147" s="63" t="n">
        <v>36281</v>
      </c>
      <c r="B147" s="59" t="n">
        <v>15.8105</v>
      </c>
      <c r="C147" s="67" t="n">
        <v>15.5200832470327</v>
      </c>
      <c r="D147" s="59" t="n">
        <v>15.3048</v>
      </c>
    </row>
    <row r="148" customFormat="false" ht="12.75" hidden="false" customHeight="false" outlineLevel="0" collapsed="false">
      <c r="A148" s="63" t="n">
        <v>36312</v>
      </c>
      <c r="B148" s="59" t="n">
        <v>16.132</v>
      </c>
      <c r="C148" s="67" t="n">
        <v>16.3367551584747</v>
      </c>
      <c r="D148" s="59" t="n">
        <v>15.8186</v>
      </c>
      <c r="M148" s="26" t="n">
        <f aca="false">+AVERAGE(M51:M134)</f>
        <v>2.79304933427355</v>
      </c>
      <c r="N148" s="26" t="n">
        <f aca="false">+AVERAGE(N51:N134)</f>
        <v>2.77851152119048</v>
      </c>
    </row>
    <row r="149" customFormat="false" ht="12.75" hidden="false" customHeight="false" outlineLevel="0" collapsed="false">
      <c r="A149" s="63" t="n">
        <v>36342</v>
      </c>
      <c r="B149" s="59" t="n">
        <v>19.0655</v>
      </c>
      <c r="C149" s="67" t="n">
        <v>16.6693417621711</v>
      </c>
      <c r="D149" s="59" t="n">
        <v>19.033</v>
      </c>
    </row>
    <row r="150" customFormat="false" ht="12.75" hidden="false" customHeight="false" outlineLevel="0" collapsed="false">
      <c r="A150" s="63" t="n">
        <v>36373</v>
      </c>
      <c r="B150" s="59" t="n">
        <v>20.6177</v>
      </c>
      <c r="C150" s="67" t="n">
        <v>18.5086932691944</v>
      </c>
      <c r="D150" s="59" t="n">
        <v>20.3118</v>
      </c>
    </row>
    <row r="151" customFormat="false" ht="12.75" hidden="false" customHeight="false" outlineLevel="0" collapsed="false">
      <c r="A151" s="63" t="n">
        <v>36404</v>
      </c>
      <c r="B151" s="10" t="n">
        <v>23.1868</v>
      </c>
      <c r="C151" s="67" t="n">
        <v>20.2128328526579</v>
      </c>
      <c r="D151" s="59" t="n">
        <v>22.4757</v>
      </c>
    </row>
    <row r="152" customFormat="false" ht="12.75" hidden="false" customHeight="false" outlineLevel="0" collapsed="false">
      <c r="A152" s="63" t="n">
        <v>36434</v>
      </c>
      <c r="B152" s="10" t="n">
        <v>22.2519</v>
      </c>
      <c r="C152" s="67" t="n">
        <v>22.5370909436261</v>
      </c>
      <c r="D152" s="59" t="n">
        <v>22.0076</v>
      </c>
    </row>
    <row r="153" customFormat="false" ht="12.75" hidden="false" customHeight="false" outlineLevel="0" collapsed="false">
      <c r="A153" s="63" t="n">
        <v>36465</v>
      </c>
      <c r="B153" s="10" t="n">
        <v>24.8216</v>
      </c>
      <c r="D153" s="59" t="n">
        <v>24.6875</v>
      </c>
    </row>
    <row r="154" customFormat="false" ht="12.75" hidden="false" customHeight="false" outlineLevel="0" collapsed="false">
      <c r="A154" s="63" t="n">
        <v>36495</v>
      </c>
      <c r="B154" s="10" t="n">
        <v>25.755</v>
      </c>
      <c r="D154" s="59" t="n">
        <v>25.5734</v>
      </c>
    </row>
    <row r="155" customFormat="false" ht="12.75" hidden="false" customHeight="false" outlineLevel="0" collapsed="false">
      <c r="A155" s="63" t="n">
        <v>36526</v>
      </c>
    </row>
    <row r="156" customFormat="false" ht="12.75" hidden="false" customHeight="false" outlineLevel="0" collapsed="false">
      <c r="A156" s="63" t="n">
        <v>36557</v>
      </c>
    </row>
    <row r="157" customFormat="false" ht="12.75" hidden="false" customHeight="false" outlineLevel="0" collapsed="false">
      <c r="A157" s="63" t="n">
        <v>36586</v>
      </c>
    </row>
    <row r="159" customFormat="false" ht="12.75" hidden="false" customHeight="false" outlineLevel="0" collapsed="false">
      <c r="A159" s="10" t="s">
        <v>67</v>
      </c>
      <c r="B159" s="64" t="n">
        <f aca="false">+AVERAGE(B51:B150)</f>
        <v>17.547375</v>
      </c>
      <c r="C159" s="64" t="n">
        <f aca="false">+AVERAGE(C51:C146)</f>
        <v>17.8764336165957</v>
      </c>
      <c r="D159" s="64" t="n">
        <f aca="false">+AVERAGE(D51:D150)</f>
        <v>17.37947</v>
      </c>
      <c r="E159" s="64"/>
      <c r="F159" s="64" t="n">
        <f aca="false">+AVERAGE(F51:F150)</f>
        <v>-0.50242475737434</v>
      </c>
      <c r="G159" s="64" t="n">
        <f aca="false">+AVERAGE(G51:G150)</f>
        <v>-0.00466358442400167</v>
      </c>
      <c r="H159" s="64" t="n">
        <f aca="false">+AVERAGE(H51:H150)</f>
        <v>-0.00448546833644834</v>
      </c>
      <c r="I159" s="64" t="n">
        <f aca="false">+AVERAGE(I51:I150)</f>
        <v>-0.342647097799872</v>
      </c>
      <c r="J159" s="64" t="n">
        <f aca="false">+AVERAGE(J51:J150)</f>
        <v>-0.00466358442400167</v>
      </c>
      <c r="K159" s="64" t="n">
        <f aca="false">+AVERAGE(K51:K150)</f>
        <v>-0.00427519319254014</v>
      </c>
      <c r="L159" s="64"/>
      <c r="M159" s="64" t="n">
        <f aca="false">+AVERAGE(M51:M150)</f>
        <v>2.69213743138804</v>
      </c>
      <c r="N159" s="64" t="n">
        <f aca="false">+AVERAGE(N51:N150)</f>
        <v>2.67442682667907</v>
      </c>
      <c r="O159" s="64"/>
      <c r="P159" s="64"/>
      <c r="Q159" s="64" t="n">
        <f aca="false">+AVERAGE(Q51:Q150)</f>
        <v>2.69107520083135</v>
      </c>
      <c r="R159" s="64" t="n">
        <f aca="false">+AVERAGE(R51:R150)</f>
        <v>2.69790548378947</v>
      </c>
    </row>
    <row r="160" customFormat="false" ht="12.75" hidden="false" customHeight="false" outlineLevel="0" collapsed="false">
      <c r="A160" s="10" t="s">
        <v>68</v>
      </c>
      <c r="B160" s="64" t="n">
        <f aca="false">STDEV(B51:B150)</f>
        <v>2.92269656861553</v>
      </c>
      <c r="C160" s="64" t="n">
        <f aca="false">STDEV(C51:C146)</f>
        <v>2.81600131563725</v>
      </c>
      <c r="D160" s="64" t="n">
        <f aca="false">STDEV(D51:D150)</f>
        <v>2.97672716062253</v>
      </c>
      <c r="E160" s="64"/>
      <c r="F160" s="64" t="n">
        <f aca="false">STDEV(F51:F150)</f>
        <v>0.771869472480902</v>
      </c>
      <c r="G160" s="64" t="n">
        <f aca="false">STDEV(G51:G150)</f>
        <v>0.0471401068688162</v>
      </c>
      <c r="H160" s="64" t="n">
        <f aca="false">STDEV(H51:H150)</f>
        <v>0.0693671253663988</v>
      </c>
      <c r="I160" s="64" t="n">
        <f aca="false">STDEV(I51:I150)</f>
        <v>0.728056306169784</v>
      </c>
      <c r="J160" s="64" t="n">
        <f aca="false">STDEV(J51:J150)</f>
        <v>0.0471401068688162</v>
      </c>
      <c r="K160" s="64" t="n">
        <f aca="false">STDEV(K51:K150)</f>
        <v>0.0668515093268276</v>
      </c>
      <c r="L160" s="64"/>
      <c r="M160" s="64" t="n">
        <f aca="false">STDEV(M51:M150)</f>
        <v>0.411903086897562</v>
      </c>
      <c r="N160" s="64" t="n">
        <f aca="false">STDEV(N51:N150)</f>
        <v>0.448944429715568</v>
      </c>
      <c r="O160" s="64"/>
      <c r="P160" s="64"/>
      <c r="Q160" s="64" t="n">
        <f aca="false">STDEV(Q51:Q150)</f>
        <v>0.413956058552326</v>
      </c>
      <c r="R160" s="64" t="n">
        <f aca="false">STDEV(R51:R150)</f>
        <v>0.455344647775376</v>
      </c>
    </row>
    <row r="161" customFormat="false" ht="12.75" hidden="false" customHeight="false" outlineLevel="0" collapsed="false">
      <c r="B161" s="68"/>
    </row>
    <row r="162" customFormat="false" ht="12.75" hidden="false" customHeight="false" outlineLevel="0" collapsed="false">
      <c r="A162" s="10" t="s">
        <v>69</v>
      </c>
      <c r="C162" s="28" t="n">
        <f aca="false">CORREL(J7:J145,K6:K144)</f>
        <v>0.84783037483096</v>
      </c>
    </row>
    <row r="163" customFormat="false" ht="12.75" hidden="false" customHeight="false" outlineLevel="0" collapsed="false">
      <c r="A163" s="10" t="s">
        <v>70</v>
      </c>
      <c r="C163" s="28" t="n">
        <f aca="false">CORREL(J49:J145,K48:K144)</f>
        <v>0.819440553711761</v>
      </c>
    </row>
    <row r="164" customFormat="false" ht="12.75" hidden="false" customHeight="false" outlineLevel="0" collapsed="false">
      <c r="A164" s="10" t="s">
        <v>71</v>
      </c>
      <c r="C164" s="28" t="n">
        <f aca="false">CORREL(J98:J145,K97:K144)</f>
        <v>0.831979524818716</v>
      </c>
    </row>
    <row r="165" customFormat="false" ht="12.75" hidden="false" customHeight="false" outlineLevel="0" collapsed="false">
      <c r="A165" s="10" t="s">
        <v>72</v>
      </c>
      <c r="C165" s="28" t="n">
        <f aca="false">CORREL(J122:J145,K121:K144)</f>
        <v>0.807625171012877</v>
      </c>
    </row>
    <row r="166" customFormat="false" ht="12.75" hidden="false" customHeight="false" outlineLevel="0" collapsed="false">
      <c r="A166" s="10" t="s">
        <v>73</v>
      </c>
      <c r="C166" s="28" t="n">
        <f aca="false">CORREL(J134:J145,K133:K144)</f>
        <v>0.832220312988442</v>
      </c>
    </row>
    <row r="167" customFormat="false" ht="12.75" hidden="false" customHeight="false" outlineLevel="0" collapsed="false">
      <c r="A167" s="10" t="s">
        <v>74</v>
      </c>
      <c r="C167" s="69" t="n">
        <f aca="false">+J3</f>
        <v>0.825958137001661</v>
      </c>
    </row>
    <row r="168" customFormat="false" ht="12.75" hidden="false" customHeight="false" outlineLevel="0" collapsed="false">
      <c r="A168" s="10" t="s">
        <v>75</v>
      </c>
      <c r="C168" s="28" t="n">
        <f aca="false">+CORREL(J51:J134,K50:K133)</f>
        <v>0.82173169344607</v>
      </c>
    </row>
  </sheetData>
  <mergeCells count="6">
    <mergeCell ref="F1:H1"/>
    <mergeCell ref="I1:K1"/>
    <mergeCell ref="G2:H2"/>
    <mergeCell ref="J2:K2"/>
    <mergeCell ref="G3:H3"/>
    <mergeCell ref="J3:K3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166"/>
  <sheetViews>
    <sheetView showFormulas="false" showGridLines="true" showRowColHeaders="true" showZeros="true" rightToLeft="false" tabSelected="false" showOutlineSymbols="true" defaultGridColor="true" view="normal" topLeftCell="A9" colorId="64" zoomScale="100" zoomScaleNormal="100" zoomScalePageLayoutView="100" workbookViewId="0">
      <selection pane="topLeft" activeCell="J30" activeCellId="0" sqref="J30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10" t="s">
        <v>16</v>
      </c>
    </row>
    <row r="2" customFormat="false" ht="13.5" hidden="false" customHeight="false" outlineLevel="0" collapsed="false"/>
    <row r="3" customFormat="false" ht="12.75" hidden="false" customHeight="false" outlineLevel="0" collapsed="false">
      <c r="A3" s="16" t="s">
        <v>17</v>
      </c>
      <c r="B3" s="16"/>
    </row>
    <row r="4" customFormat="false" ht="12.75" hidden="false" customHeight="false" outlineLevel="0" collapsed="false">
      <c r="A4" s="17" t="s">
        <v>18</v>
      </c>
      <c r="B4" s="17" t="n">
        <v>0.819730116822726</v>
      </c>
    </row>
    <row r="5" customFormat="false" ht="12.75" hidden="false" customHeight="false" outlineLevel="0" collapsed="false">
      <c r="A5" s="17" t="s">
        <v>19</v>
      </c>
      <c r="B5" s="17" t="n">
        <v>0.6719574644262</v>
      </c>
    </row>
    <row r="6" customFormat="false" ht="12.75" hidden="false" customHeight="false" outlineLevel="0" collapsed="false">
      <c r="A6" s="17" t="s">
        <v>20</v>
      </c>
      <c r="B6" s="17" t="n">
        <v>0.66486526584464</v>
      </c>
    </row>
    <row r="7" customFormat="false" ht="12.75" hidden="false" customHeight="false" outlineLevel="0" collapsed="false">
      <c r="A7" s="17" t="s">
        <v>21</v>
      </c>
      <c r="B7" s="17" t="n">
        <v>2.20101251115056</v>
      </c>
    </row>
    <row r="8" customFormat="false" ht="13.5" hidden="false" customHeight="false" outlineLevel="0" collapsed="false">
      <c r="A8" s="18" t="s">
        <v>23</v>
      </c>
      <c r="B8" s="18" t="n">
        <v>142</v>
      </c>
    </row>
    <row r="10" customFormat="false" ht="13.5" hidden="false" customHeight="false" outlineLevel="0" collapsed="false">
      <c r="A10" s="10" t="s">
        <v>26</v>
      </c>
    </row>
    <row r="11" customFormat="false" ht="12.75" hidden="false" customHeight="false" outlineLevel="0" collapsed="false">
      <c r="A11" s="16"/>
      <c r="B11" s="16" t="s">
        <v>28</v>
      </c>
      <c r="C11" s="16" t="s">
        <v>29</v>
      </c>
      <c r="D11" s="16" t="s">
        <v>30</v>
      </c>
      <c r="E11" s="16" t="s">
        <v>31</v>
      </c>
      <c r="F11" s="16" t="s">
        <v>32</v>
      </c>
    </row>
    <row r="12" customFormat="false" ht="12.75" hidden="false" customHeight="false" outlineLevel="0" collapsed="false">
      <c r="A12" s="17" t="s">
        <v>33</v>
      </c>
      <c r="B12" s="17" t="n">
        <v>1</v>
      </c>
      <c r="C12" s="17" t="n">
        <v>1399.1869878743</v>
      </c>
      <c r="D12" s="17" t="n">
        <v>1399.1869878743</v>
      </c>
      <c r="E12" s="17" t="n">
        <v>288.822308723983</v>
      </c>
      <c r="F12" s="17" t="n">
        <v>7.62079254242084E-036</v>
      </c>
    </row>
    <row r="13" customFormat="false" ht="12.75" hidden="false" customHeight="false" outlineLevel="0" collapsed="false">
      <c r="A13" s="17" t="s">
        <v>34</v>
      </c>
      <c r="B13" s="17" t="n">
        <v>141</v>
      </c>
      <c r="C13" s="17" t="n">
        <v>683.068306468024</v>
      </c>
      <c r="D13" s="17" t="n">
        <v>4.84445607424131</v>
      </c>
      <c r="E13" s="17"/>
      <c r="F13" s="17"/>
    </row>
    <row r="14" customFormat="false" ht="13.5" hidden="false" customHeight="false" outlineLevel="0" collapsed="false">
      <c r="A14" s="18" t="s">
        <v>36</v>
      </c>
      <c r="B14" s="18" t="n">
        <v>142</v>
      </c>
      <c r="C14" s="18" t="n">
        <v>2082.25529434232</v>
      </c>
      <c r="D14" s="18"/>
      <c r="E14" s="18"/>
      <c r="F14" s="18"/>
    </row>
    <row r="15" customFormat="false" ht="13.5" hidden="false" customHeight="false" outlineLevel="0" collapsed="false"/>
    <row r="16" customFormat="false" ht="12.75" hidden="false" customHeight="false" outlineLevel="0" collapsed="false">
      <c r="A16" s="16"/>
      <c r="B16" s="16" t="s">
        <v>24</v>
      </c>
      <c r="C16" s="16" t="s">
        <v>21</v>
      </c>
      <c r="D16" s="16" t="s">
        <v>38</v>
      </c>
      <c r="E16" s="16" t="s">
        <v>39</v>
      </c>
      <c r="F16" s="16" t="s">
        <v>40</v>
      </c>
      <c r="G16" s="16" t="s">
        <v>41</v>
      </c>
      <c r="H16" s="16" t="s">
        <v>76</v>
      </c>
      <c r="I16" s="16" t="s">
        <v>77</v>
      </c>
    </row>
    <row r="17" customFormat="false" ht="12.75" hidden="false" customHeight="false" outlineLevel="0" collapsed="false">
      <c r="A17" s="17" t="s">
        <v>45</v>
      </c>
      <c r="B17" s="17" t="n">
        <v>0</v>
      </c>
      <c r="C17" s="17" t="e">
        <f aca="false">NA()</f>
        <v>#N/A</v>
      </c>
      <c r="D17" s="17" t="e">
        <f aca="false">NA()</f>
        <v>#N/A</v>
      </c>
      <c r="E17" s="17" t="e">
        <f aca="false">NA()</f>
        <v>#N/A</v>
      </c>
      <c r="F17" s="17" t="e">
        <f aca="false">NA()</f>
        <v>#N/A</v>
      </c>
      <c r="G17" s="17" t="e">
        <f aca="false">NA()</f>
        <v>#N/A</v>
      </c>
      <c r="H17" s="17" t="e">
        <f aca="false">NA()</f>
        <v>#N/A</v>
      </c>
      <c r="I17" s="17" t="e">
        <f aca="false">NA()</f>
        <v>#N/A</v>
      </c>
    </row>
    <row r="18" customFormat="false" ht="13.5" hidden="false" customHeight="false" outlineLevel="0" collapsed="false">
      <c r="A18" s="18" t="s">
        <v>6</v>
      </c>
      <c r="B18" s="18" t="n">
        <v>0.994898424438983</v>
      </c>
      <c r="C18" s="18" t="n">
        <v>0.0100447493263023</v>
      </c>
      <c r="D18" s="18" t="n">
        <v>99.0466155122283</v>
      </c>
      <c r="E18" s="18" t="n">
        <v>3.15678436627766E-132</v>
      </c>
      <c r="F18" s="18" t="n">
        <v>0.975040635517938</v>
      </c>
      <c r="G18" s="18" t="n">
        <v>1.01475621336003</v>
      </c>
      <c r="H18" s="18" t="n">
        <v>0.968670166644966</v>
      </c>
      <c r="I18" s="18" t="n">
        <v>1.021126682233</v>
      </c>
    </row>
    <row r="22" customFormat="false" ht="12.75" hidden="false" customHeight="false" outlineLevel="0" collapsed="false">
      <c r="A22" s="10" t="s">
        <v>78</v>
      </c>
      <c r="F22" s="10" t="s">
        <v>79</v>
      </c>
    </row>
    <row r="23" customFormat="false" ht="13.5" hidden="false" customHeight="false" outlineLevel="0" collapsed="false"/>
    <row r="24" customFormat="false" ht="38.25" hidden="false" customHeight="false" outlineLevel="0" collapsed="false">
      <c r="A24" s="16" t="s">
        <v>80</v>
      </c>
      <c r="B24" s="70" t="s">
        <v>81</v>
      </c>
      <c r="C24" s="16" t="s">
        <v>82</v>
      </c>
      <c r="D24" s="16" t="s">
        <v>83</v>
      </c>
      <c r="F24" s="16" t="s">
        <v>84</v>
      </c>
      <c r="G24" s="70" t="s">
        <v>62</v>
      </c>
    </row>
    <row r="25" customFormat="false" ht="12.75" hidden="false" customHeight="false" outlineLevel="0" collapsed="false">
      <c r="A25" s="17" t="n">
        <v>1</v>
      </c>
      <c r="B25" s="17" t="n">
        <v>18.1270492932783</v>
      </c>
      <c r="C25" s="17" t="n">
        <v>1.71095070672174</v>
      </c>
      <c r="D25" s="17" t="n">
        <v>0.780098786190832</v>
      </c>
      <c r="F25" s="17" t="n">
        <v>0.352112676056338</v>
      </c>
      <c r="G25" s="17" t="n">
        <v>10.1966</v>
      </c>
    </row>
    <row r="26" customFormat="false" ht="12.75" hidden="false" customHeight="false" outlineLevel="0" collapsed="false">
      <c r="A26" s="17" t="n">
        <v>2</v>
      </c>
      <c r="B26" s="17" t="n">
        <v>18.1071513247895</v>
      </c>
      <c r="C26" s="17" t="n">
        <v>0.864248675210515</v>
      </c>
      <c r="D26" s="17" t="n">
        <v>0.394049542076262</v>
      </c>
      <c r="F26" s="17" t="n">
        <v>1.05633802816901</v>
      </c>
      <c r="G26" s="17" t="n">
        <v>10.4315</v>
      </c>
    </row>
    <row r="27" customFormat="false" ht="12.75" hidden="false" customHeight="false" outlineLevel="0" collapsed="false">
      <c r="A27" s="17" t="n">
        <v>3</v>
      </c>
      <c r="B27" s="17" t="n">
        <v>18.2862330411885</v>
      </c>
      <c r="C27" s="17" t="n">
        <v>0.0785669588114963</v>
      </c>
      <c r="D27" s="17" t="n">
        <v>0.0358221829318438</v>
      </c>
      <c r="F27" s="17" t="n">
        <v>1.76056338028169</v>
      </c>
      <c r="G27" s="17" t="n">
        <v>11.2258</v>
      </c>
    </row>
    <row r="28" customFormat="false" ht="12.75" hidden="false" customHeight="false" outlineLevel="0" collapsed="false">
      <c r="A28" s="17" t="n">
        <v>4</v>
      </c>
      <c r="B28" s="17" t="n">
        <v>18.2862330411885</v>
      </c>
      <c r="C28" s="17" t="n">
        <v>0.562666958811498</v>
      </c>
      <c r="D28" s="17" t="n">
        <v>0.256544978107264</v>
      </c>
      <c r="F28" s="17" t="n">
        <v>2.46478873239437</v>
      </c>
      <c r="G28" s="17" t="n">
        <v>11.479</v>
      </c>
    </row>
    <row r="29" customFormat="false" ht="12.75" hidden="false" customHeight="false" outlineLevel="0" collapsed="false">
      <c r="A29" s="17" t="n">
        <v>5</v>
      </c>
      <c r="B29" s="17" t="n">
        <v>18.3061310096773</v>
      </c>
      <c r="C29" s="17" t="n">
        <v>-0.433531009677282</v>
      </c>
      <c r="D29" s="17" t="n">
        <v>-0.197666135614938</v>
      </c>
      <c r="F29" s="17" t="n">
        <v>3.16901408450704</v>
      </c>
      <c r="G29" s="17" t="n">
        <v>12.2029</v>
      </c>
    </row>
    <row r="30" customFormat="false" ht="12.75" hidden="false" customHeight="false" outlineLevel="0" collapsed="false">
      <c r="A30" s="17" t="n">
        <v>6</v>
      </c>
      <c r="B30" s="17" t="n">
        <v>18.3160799939217</v>
      </c>
      <c r="C30" s="17" t="n">
        <v>-0.834579993921672</v>
      </c>
      <c r="D30" s="17" t="n">
        <v>-0.380522266176155</v>
      </c>
      <c r="F30" s="17" t="n">
        <v>3.87323943661972</v>
      </c>
      <c r="G30" s="17" t="n">
        <v>12.431</v>
      </c>
    </row>
    <row r="31" customFormat="false" ht="12.75" hidden="false" customHeight="false" outlineLevel="0" collapsed="false">
      <c r="A31" s="17" t="n">
        <v>7</v>
      </c>
      <c r="B31" s="17" t="n">
        <v>18.1071513247895</v>
      </c>
      <c r="C31" s="17" t="n">
        <v>-1.15965132478948</v>
      </c>
      <c r="D31" s="17" t="n">
        <v>-0.528736793712897</v>
      </c>
      <c r="F31" s="17" t="n">
        <v>4.57746478873239</v>
      </c>
      <c r="G31" s="17" t="n">
        <v>12.5557</v>
      </c>
    </row>
    <row r="32" customFormat="false" ht="12.75" hidden="false" customHeight="false" outlineLevel="0" collapsed="false">
      <c r="A32" s="17" t="n">
        <v>8</v>
      </c>
      <c r="B32" s="17" t="n">
        <v>17.7091919550139</v>
      </c>
      <c r="C32" s="17" t="n">
        <v>-1.87819195501389</v>
      </c>
      <c r="D32" s="17" t="n">
        <v>-0.856351535192426</v>
      </c>
      <c r="F32" s="17" t="n">
        <v>5.28169014084507</v>
      </c>
      <c r="G32" s="17" t="n">
        <v>12.872</v>
      </c>
    </row>
    <row r="33" customFormat="false" ht="12.75" hidden="false" customHeight="false" outlineLevel="0" collapsed="false">
      <c r="A33" s="17" t="n">
        <v>9</v>
      </c>
      <c r="B33" s="17" t="n">
        <v>17.4505183646598</v>
      </c>
      <c r="C33" s="17" t="n">
        <v>-2.66791836465976</v>
      </c>
      <c r="D33" s="17" t="n">
        <v>-1.21642305050101</v>
      </c>
      <c r="F33" s="17" t="n">
        <v>5.98591549295775</v>
      </c>
      <c r="G33" s="17" t="n">
        <v>12.9209</v>
      </c>
    </row>
    <row r="34" customFormat="false" ht="12.75" hidden="false" customHeight="false" outlineLevel="0" collapsed="false">
      <c r="A34" s="17" t="n">
        <v>10</v>
      </c>
      <c r="B34" s="17" t="n">
        <v>16.7341914990637</v>
      </c>
      <c r="C34" s="17" t="n">
        <v>-0.162791499063687</v>
      </c>
      <c r="D34" s="17" t="n">
        <v>-0.0742239097379337</v>
      </c>
      <c r="F34" s="17" t="n">
        <v>6.69014084507042</v>
      </c>
      <c r="G34" s="17" t="n">
        <v>12.9307</v>
      </c>
    </row>
    <row r="35" customFormat="false" ht="12.75" hidden="false" customHeight="false" outlineLevel="0" collapsed="false">
      <c r="A35" s="17" t="n">
        <v>11</v>
      </c>
      <c r="B35" s="17" t="n">
        <v>16.6347016566198</v>
      </c>
      <c r="C35" s="17" t="n">
        <v>-0.223301656619789</v>
      </c>
      <c r="D35" s="17" t="n">
        <v>-0.101813191110146</v>
      </c>
      <c r="F35" s="17" t="n">
        <v>7.3943661971831</v>
      </c>
      <c r="G35" s="17" t="n">
        <v>13.0018</v>
      </c>
    </row>
    <row r="36" customFormat="false" ht="12.75" hidden="false" customHeight="false" outlineLevel="0" collapsed="false">
      <c r="A36" s="17" t="n">
        <v>12</v>
      </c>
      <c r="B36" s="17" t="n">
        <v>16.2466912710886</v>
      </c>
      <c r="C36" s="17" t="n">
        <v>-0.683091271088587</v>
      </c>
      <c r="D36" s="17" t="n">
        <v>-0.311451796559809</v>
      </c>
      <c r="F36" s="17" t="n">
        <v>8.09859154929577</v>
      </c>
      <c r="G36" s="17" t="n">
        <v>13.2989</v>
      </c>
    </row>
    <row r="37" customFormat="false" ht="12.75" hidden="false" customHeight="false" outlineLevel="0" collapsed="false">
      <c r="A37" s="17" t="n">
        <v>13</v>
      </c>
      <c r="B37" s="17" t="n">
        <v>15.8686298698018</v>
      </c>
      <c r="C37" s="17" t="n">
        <v>-0.975729869801775</v>
      </c>
      <c r="D37" s="17" t="n">
        <v>-0.44487879404833</v>
      </c>
      <c r="F37" s="17" t="n">
        <v>8.80281690140845</v>
      </c>
      <c r="G37" s="17" t="n">
        <v>13.458</v>
      </c>
    </row>
    <row r="38" customFormat="false" ht="12.75" hidden="false" customHeight="false" outlineLevel="0" collapsed="false">
      <c r="A38" s="17" t="n">
        <v>14</v>
      </c>
      <c r="B38" s="17" t="n">
        <v>15.0926090987394</v>
      </c>
      <c r="C38" s="17" t="n">
        <v>-0.165409098739369</v>
      </c>
      <c r="D38" s="17" t="n">
        <v>-0.0754173902524284</v>
      </c>
      <c r="F38" s="17" t="n">
        <v>9.50704225352113</v>
      </c>
      <c r="G38" s="17" t="n">
        <v>13.5525</v>
      </c>
    </row>
    <row r="39" customFormat="false" ht="12.75" hidden="false" customHeight="false" outlineLevel="0" collapsed="false">
      <c r="A39" s="17" t="n">
        <v>15</v>
      </c>
      <c r="B39" s="17" t="n">
        <v>14.6847007447194</v>
      </c>
      <c r="C39" s="17" t="n">
        <v>-1.38580074471938</v>
      </c>
      <c r="D39" s="17" t="n">
        <v>-0.631848407210579</v>
      </c>
      <c r="F39" s="17" t="n">
        <v>10.2112676056338</v>
      </c>
      <c r="G39" s="17" t="n">
        <v>13.623</v>
      </c>
    </row>
    <row r="40" customFormat="false" ht="12.75" hidden="false" customHeight="false" outlineLevel="0" collapsed="false">
      <c r="A40" s="17" t="n">
        <v>16</v>
      </c>
      <c r="B40" s="17" t="n">
        <v>13.9882718476121</v>
      </c>
      <c r="C40" s="17" t="n">
        <v>-1.5572718476121</v>
      </c>
      <c r="D40" s="17" t="n">
        <v>-0.710029735701163</v>
      </c>
      <c r="F40" s="17" t="n">
        <v>10.9154929577465</v>
      </c>
      <c r="G40" s="17" t="n">
        <v>13.7463</v>
      </c>
    </row>
    <row r="41" customFormat="false" ht="12.75" hidden="false" customHeight="false" outlineLevel="0" collapsed="false">
      <c r="A41" s="17" t="n">
        <v>17</v>
      </c>
      <c r="B41" s="17" t="n">
        <v>12.5257711636868</v>
      </c>
      <c r="C41" s="17" t="n">
        <v>0.404928836313207</v>
      </c>
      <c r="D41" s="17" t="n">
        <v>0.184625128275524</v>
      </c>
      <c r="F41" s="17" t="n">
        <v>11.6197183098592</v>
      </c>
      <c r="G41" s="17" t="n">
        <v>13.751</v>
      </c>
    </row>
    <row r="42" customFormat="false" ht="12.75" hidden="false" customHeight="false" outlineLevel="0" collapsed="false">
      <c r="A42" s="17" t="n">
        <v>18</v>
      </c>
      <c r="B42" s="17" t="n">
        <v>12.0183729672229</v>
      </c>
      <c r="C42" s="17" t="n">
        <v>3.15782703277709</v>
      </c>
      <c r="D42" s="17" t="n">
        <v>1.43979427670949</v>
      </c>
      <c r="F42" s="17" t="n">
        <v>12.3239436619718</v>
      </c>
      <c r="G42" s="17" t="n">
        <v>13.7938</v>
      </c>
    </row>
    <row r="43" customFormat="false" ht="12.75" hidden="false" customHeight="false" outlineLevel="0" collapsed="false">
      <c r="A43" s="17" t="n">
        <v>19</v>
      </c>
      <c r="B43" s="17" t="n">
        <v>13.2122510765497</v>
      </c>
      <c r="C43" s="17" t="n">
        <v>3.71034892345031</v>
      </c>
      <c r="D43" s="17" t="n">
        <v>1.69171366548247</v>
      </c>
      <c r="F43" s="17" t="n">
        <v>13.0281690140845</v>
      </c>
      <c r="G43" s="17" t="n">
        <v>14.2607</v>
      </c>
    </row>
    <row r="44" customFormat="false" ht="12.75" hidden="false" customHeight="false" outlineLevel="0" collapsed="false">
      <c r="A44" s="17" t="n">
        <v>20</v>
      </c>
      <c r="B44" s="17" t="n">
        <v>14.9433743350735</v>
      </c>
      <c r="C44" s="17" t="n">
        <v>1.73412566492648</v>
      </c>
      <c r="D44" s="17" t="n">
        <v>0.790665283924822</v>
      </c>
      <c r="F44" s="17" t="n">
        <v>13.7323943661972</v>
      </c>
      <c r="G44" s="17" t="n">
        <v>14.3728</v>
      </c>
    </row>
    <row r="45" customFormat="false" ht="12.75" hidden="false" customHeight="false" outlineLevel="0" collapsed="false">
      <c r="A45" s="17" t="n">
        <v>21</v>
      </c>
      <c r="B45" s="17" t="n">
        <v>16.1372524444003</v>
      </c>
      <c r="C45" s="17" t="n">
        <v>2.5195475555997</v>
      </c>
      <c r="D45" s="17" t="n">
        <v>1.14877417692494</v>
      </c>
      <c r="F45" s="17" t="n">
        <v>14.4366197183099</v>
      </c>
      <c r="G45" s="17" t="n">
        <v>14.563</v>
      </c>
    </row>
    <row r="46" customFormat="false" ht="12.75" hidden="false" customHeight="false" outlineLevel="0" collapsed="false">
      <c r="A46" s="17" t="n">
        <v>22</v>
      </c>
      <c r="B46" s="17" t="n">
        <v>16.8038343887744</v>
      </c>
      <c r="C46" s="17" t="n">
        <v>2.92866561122558</v>
      </c>
      <c r="D46" s="17" t="n">
        <v>1.33530935724817</v>
      </c>
      <c r="F46" s="17" t="n">
        <v>15.1408450704225</v>
      </c>
      <c r="G46" s="17" t="n">
        <v>14.7826</v>
      </c>
    </row>
    <row r="47" customFormat="false" ht="12.75" hidden="false" customHeight="false" outlineLevel="0" collapsed="false">
      <c r="A47" s="17" t="n">
        <v>23</v>
      </c>
      <c r="B47" s="17" t="n">
        <v>17.9280696083905</v>
      </c>
      <c r="C47" s="17" t="n">
        <v>0.388930391609531</v>
      </c>
      <c r="D47" s="17" t="n">
        <v>0.177330723331391</v>
      </c>
      <c r="F47" s="17" t="n">
        <v>15.8450704225352</v>
      </c>
      <c r="G47" s="17" t="n">
        <v>14.8929</v>
      </c>
    </row>
    <row r="48" customFormat="false" ht="12.75" hidden="false" customHeight="false" outlineLevel="0" collapsed="false">
      <c r="A48" s="17" t="n">
        <v>24</v>
      </c>
      <c r="B48" s="17" t="n">
        <v>17.9081716399017</v>
      </c>
      <c r="C48" s="17" t="n">
        <v>-0.400171639901689</v>
      </c>
      <c r="D48" s="17" t="n">
        <v>-0.182456110119877</v>
      </c>
      <c r="F48" s="17" t="n">
        <v>16.5492957746479</v>
      </c>
      <c r="G48" s="17" t="n">
        <v>14.9272</v>
      </c>
    </row>
    <row r="49" customFormat="false" ht="12.75" hidden="false" customHeight="false" outlineLevel="0" collapsed="false">
      <c r="A49" s="17" t="n">
        <v>25</v>
      </c>
      <c r="B49" s="17" t="n">
        <v>17.4007734434378</v>
      </c>
      <c r="C49" s="17" t="n">
        <v>0.327826556562194</v>
      </c>
      <c r="D49" s="17" t="n">
        <v>0.149470757895353</v>
      </c>
      <c r="F49" s="17" t="n">
        <v>17.2535211267606</v>
      </c>
      <c r="G49" s="17" t="n">
        <v>15.1762</v>
      </c>
    </row>
    <row r="50" customFormat="false" ht="12.75" hidden="false" customHeight="false" outlineLevel="0" collapsed="false">
      <c r="A50" s="17" t="n">
        <v>26</v>
      </c>
      <c r="B50" s="17" t="n">
        <v>17.0923549318617</v>
      </c>
      <c r="C50" s="17" t="n">
        <v>-0.0130549318617241</v>
      </c>
      <c r="D50" s="17" t="n">
        <v>-0.00595232607177112</v>
      </c>
      <c r="F50" s="17" t="n">
        <v>17.9577464788732</v>
      </c>
      <c r="G50" s="17" t="n">
        <v>15.1983</v>
      </c>
    </row>
    <row r="51" customFormat="false" ht="12.75" hidden="false" customHeight="false" outlineLevel="0" collapsed="false">
      <c r="A51" s="17" t="n">
        <v>27</v>
      </c>
      <c r="B51" s="17" t="n">
        <v>16.7341914990637</v>
      </c>
      <c r="C51" s="17" t="n">
        <v>1.06340850093631</v>
      </c>
      <c r="D51" s="17" t="n">
        <v>0.484855395042276</v>
      </c>
      <c r="F51" s="17" t="n">
        <v>18.6619718309859</v>
      </c>
      <c r="G51" s="17" t="n">
        <v>15.2864</v>
      </c>
    </row>
    <row r="52" customFormat="false" ht="12.75" hidden="false" customHeight="false" outlineLevel="0" collapsed="false">
      <c r="A52" s="17" t="n">
        <v>28</v>
      </c>
      <c r="B52" s="17" t="n">
        <v>16.843630325752</v>
      </c>
      <c r="C52" s="17" t="n">
        <v>2.17906967424802</v>
      </c>
      <c r="D52" s="17" t="n">
        <v>0.99353511543486</v>
      </c>
      <c r="F52" s="17" t="n">
        <v>19.3661971830986</v>
      </c>
      <c r="G52" s="17" t="n">
        <v>15.4767</v>
      </c>
    </row>
    <row r="53" customFormat="false" ht="12.75" hidden="false" customHeight="false" outlineLevel="0" collapsed="false">
      <c r="A53" s="17" t="n">
        <v>29</v>
      </c>
      <c r="B53" s="17" t="n">
        <v>17.3211815694827</v>
      </c>
      <c r="C53" s="17" t="n">
        <v>1.83221843051731</v>
      </c>
      <c r="D53" s="17" t="n">
        <v>0.835390153595749</v>
      </c>
      <c r="F53" s="17" t="n">
        <v>20.0704225352113</v>
      </c>
      <c r="G53" s="17" t="n">
        <v>15.5636</v>
      </c>
    </row>
    <row r="54" customFormat="false" ht="12.75" hidden="false" customHeight="false" outlineLevel="0" collapsed="false">
      <c r="A54" s="17" t="n">
        <v>30</v>
      </c>
      <c r="B54" s="17" t="n">
        <v>17.4604673489041</v>
      </c>
      <c r="C54" s="17" t="n">
        <v>2.40083265109585</v>
      </c>
      <c r="D54" s="17" t="n">
        <v>1.09464675376635</v>
      </c>
      <c r="F54" s="17" t="n">
        <v>20.7746478873239</v>
      </c>
      <c r="G54" s="17" t="n">
        <v>15.571</v>
      </c>
    </row>
    <row r="55" customFormat="false" ht="12.75" hidden="false" customHeight="false" outlineLevel="0" collapsed="false">
      <c r="A55" s="17" t="n">
        <v>31</v>
      </c>
      <c r="B55" s="17" t="n">
        <v>18.4056208521212</v>
      </c>
      <c r="C55" s="17" t="n">
        <v>2.58797914787882</v>
      </c>
      <c r="D55" s="17" t="n">
        <v>1.17997519391761</v>
      </c>
      <c r="F55" s="17" t="n">
        <v>21.4788732394366</v>
      </c>
      <c r="G55" s="17" t="n">
        <v>15.665</v>
      </c>
    </row>
    <row r="56" customFormat="false" ht="12.75" hidden="false" customHeight="false" outlineLevel="0" collapsed="false">
      <c r="A56" s="17" t="n">
        <v>32</v>
      </c>
      <c r="B56" s="17" t="n">
        <v>18.2563860884553</v>
      </c>
      <c r="C56" s="17" t="n">
        <v>1.62461391154467</v>
      </c>
      <c r="D56" s="17" t="n">
        <v>0.740733988095459</v>
      </c>
      <c r="F56" s="17" t="n">
        <v>22.1830985915493</v>
      </c>
      <c r="G56" s="17" t="n">
        <v>15.831</v>
      </c>
    </row>
    <row r="57" customFormat="false" ht="12.75" hidden="false" customHeight="false" outlineLevel="0" collapsed="false">
      <c r="A57" s="17" t="n">
        <v>33</v>
      </c>
      <c r="B57" s="17" t="n">
        <v>19.0622538122509</v>
      </c>
      <c r="C57" s="17" t="n">
        <v>-0.637453812250907</v>
      </c>
      <c r="D57" s="17" t="n">
        <v>-0.290643642295492</v>
      </c>
      <c r="F57" s="17" t="n">
        <v>22.887323943662</v>
      </c>
      <c r="G57" s="17" t="n">
        <v>16.0314</v>
      </c>
    </row>
    <row r="58" customFormat="false" ht="12.75" hidden="false" customHeight="false" outlineLevel="0" collapsed="false">
      <c r="A58" s="17" t="n">
        <v>34</v>
      </c>
      <c r="B58" s="17" t="n">
        <v>18.1767942145002</v>
      </c>
      <c r="C58" s="17" t="n">
        <v>-1.52129421450021</v>
      </c>
      <c r="D58" s="17" t="n">
        <v>-0.693625927099116</v>
      </c>
      <c r="F58" s="17" t="n">
        <v>23.5915492957746</v>
      </c>
      <c r="G58" s="17" t="n">
        <v>16.0476</v>
      </c>
    </row>
    <row r="59" customFormat="false" ht="12.75" hidden="false" customHeight="false" outlineLevel="0" collapsed="false">
      <c r="A59" s="17" t="n">
        <v>35</v>
      </c>
      <c r="B59" s="17" t="n">
        <v>16.7043445463305</v>
      </c>
      <c r="C59" s="17" t="n">
        <v>0.0111554536694811</v>
      </c>
      <c r="D59" s="17" t="n">
        <v>0.0050862691910303</v>
      </c>
      <c r="F59" s="17" t="n">
        <v>24.2957746478873</v>
      </c>
      <c r="G59" s="17" t="n">
        <v>16.0775</v>
      </c>
    </row>
    <row r="60" customFormat="false" ht="12.75" hidden="false" customHeight="false" outlineLevel="0" collapsed="false">
      <c r="A60" s="17" t="n">
        <v>36</v>
      </c>
      <c r="B60" s="17" t="n">
        <v>16.1074054916671</v>
      </c>
      <c r="C60" s="17" t="n">
        <v>-0.442405491667131</v>
      </c>
      <c r="D60" s="17" t="n">
        <v>-0.201712408018437</v>
      </c>
      <c r="F60" s="17" t="n">
        <v>25</v>
      </c>
      <c r="G60" s="17" t="n">
        <v>16.138</v>
      </c>
    </row>
    <row r="61" customFormat="false" ht="12.75" hidden="false" customHeight="false" outlineLevel="0" collapsed="false">
      <c r="A61" s="17" t="n">
        <v>37</v>
      </c>
      <c r="B61" s="17" t="n">
        <v>15.3413337048491</v>
      </c>
      <c r="C61" s="17" t="n">
        <v>2.22816629515089</v>
      </c>
      <c r="D61" s="17" t="n">
        <v>1.01592045606561</v>
      </c>
      <c r="F61" s="17" t="n">
        <v>25.7042253521127</v>
      </c>
      <c r="G61" s="17" t="n">
        <v>16.1889</v>
      </c>
    </row>
    <row r="62" customFormat="false" ht="12.75" hidden="false" customHeight="false" outlineLevel="0" collapsed="false">
      <c r="A62" s="17" t="n">
        <v>38</v>
      </c>
      <c r="B62" s="17" t="n">
        <v>16.3063851765549</v>
      </c>
      <c r="C62" s="17" t="n">
        <v>11.0475148234451</v>
      </c>
      <c r="D62" s="17" t="n">
        <v>5.03705505385805</v>
      </c>
      <c r="F62" s="17" t="n">
        <v>26.4084507042254</v>
      </c>
      <c r="G62" s="17" t="n">
        <v>16.2324</v>
      </c>
    </row>
    <row r="63" customFormat="false" ht="12.75" hidden="false" customHeight="false" outlineLevel="0" collapsed="false">
      <c r="A63" s="17" t="n">
        <v>39</v>
      </c>
      <c r="B63" s="17" t="n">
        <v>22.3255206444108</v>
      </c>
      <c r="C63" s="17" t="n">
        <v>12.7514793555892</v>
      </c>
      <c r="D63" s="17" t="n">
        <v>5.81396853126899</v>
      </c>
      <c r="F63" s="17" t="n">
        <v>27.112676056338</v>
      </c>
      <c r="G63" s="17" t="n">
        <v>16.3493</v>
      </c>
    </row>
    <row r="64" customFormat="false" ht="12.75" hidden="false" customHeight="false" outlineLevel="0" collapsed="false">
      <c r="A64" s="17" t="n">
        <v>40</v>
      </c>
      <c r="B64" s="17" t="n">
        <v>30.1852181974787</v>
      </c>
      <c r="C64" s="17" t="n">
        <v>5.81628180252126</v>
      </c>
      <c r="D64" s="17" t="n">
        <v>2.65190245193229</v>
      </c>
      <c r="F64" s="17" t="n">
        <v>27.8169014084507</v>
      </c>
      <c r="G64" s="17" t="n">
        <v>16.4114</v>
      </c>
    </row>
    <row r="65" customFormat="false" ht="12.75" hidden="false" customHeight="false" outlineLevel="0" collapsed="false">
      <c r="A65" s="17" t="n">
        <v>41</v>
      </c>
      <c r="B65" s="17" t="n">
        <v>33.9857301788356</v>
      </c>
      <c r="C65" s="17" t="n">
        <v>-1.05843017883564</v>
      </c>
      <c r="D65" s="17" t="n">
        <v>-0.482585555816201</v>
      </c>
      <c r="F65" s="17" t="n">
        <v>28.5211267605634</v>
      </c>
      <c r="G65" s="17" t="n">
        <v>16.5714</v>
      </c>
    </row>
    <row r="66" customFormat="false" ht="12.75" hidden="false" customHeight="false" outlineLevel="0" collapsed="false">
      <c r="A66" s="17" t="n">
        <v>42</v>
      </c>
      <c r="B66" s="17" t="n">
        <v>32.6028213688655</v>
      </c>
      <c r="C66" s="17" t="n">
        <v>-4.69282136886546</v>
      </c>
      <c r="D66" s="17" t="n">
        <v>-2.1396667006712</v>
      </c>
      <c r="F66" s="17" t="n">
        <v>29.2253521126761</v>
      </c>
      <c r="G66" s="17" t="n">
        <v>16.589</v>
      </c>
    </row>
    <row r="67" customFormat="false" ht="12.75" hidden="false" customHeight="false" outlineLevel="0" collapsed="false">
      <c r="A67" s="17" t="n">
        <v>43</v>
      </c>
      <c r="B67" s="17" t="n">
        <v>28.4540949389549</v>
      </c>
      <c r="C67" s="17" t="n">
        <v>-4.99459493895491</v>
      </c>
      <c r="D67" s="17" t="n">
        <v>-2.27725873930001</v>
      </c>
      <c r="F67" s="17" t="n">
        <v>29.9295774647887</v>
      </c>
      <c r="G67" s="17" t="n">
        <v>16.6543</v>
      </c>
    </row>
    <row r="68" customFormat="false" ht="12.75" hidden="false" customHeight="false" outlineLevel="0" collapsed="false">
      <c r="A68" s="17" t="n">
        <v>44</v>
      </c>
      <c r="B68" s="17" t="n">
        <v>24.5938890521317</v>
      </c>
      <c r="C68" s="17" t="n">
        <v>-5.33488905213165</v>
      </c>
      <c r="D68" s="17" t="n">
        <v>-2.43241401267764</v>
      </c>
      <c r="F68" s="17" t="n">
        <v>30.6338028169014</v>
      </c>
      <c r="G68" s="17" t="n">
        <v>16.6555</v>
      </c>
    </row>
    <row r="69" customFormat="false" ht="12.75" hidden="false" customHeight="false" outlineLevel="0" collapsed="false">
      <c r="A69" s="17" t="n">
        <v>45</v>
      </c>
      <c r="B69" s="17" t="n">
        <v>19.0224578752734</v>
      </c>
      <c r="C69" s="17" t="n">
        <v>0.32974212472665</v>
      </c>
      <c r="D69" s="17" t="n">
        <v>0.150344150912514</v>
      </c>
      <c r="F69" s="17" t="n">
        <v>31.3380281690141</v>
      </c>
      <c r="G69" s="17" t="n">
        <v>16.6714</v>
      </c>
    </row>
    <row r="70" customFormat="false" ht="12.75" hidden="false" customHeight="false" outlineLevel="0" collapsed="false">
      <c r="A70" s="17" t="n">
        <v>46</v>
      </c>
      <c r="B70" s="17" t="n">
        <v>17.4007734434378</v>
      </c>
      <c r="C70" s="17" t="n">
        <v>1.92032655656219</v>
      </c>
      <c r="D70" s="17" t="n">
        <v>0.875562580487496</v>
      </c>
      <c r="F70" s="17" t="n">
        <v>32.0422535211268</v>
      </c>
      <c r="G70" s="17" t="n">
        <v>16.6775</v>
      </c>
    </row>
    <row r="71" customFormat="false" ht="12.75" hidden="false" customHeight="false" outlineLevel="0" collapsed="false">
      <c r="A71" s="17" t="n">
        <v>47</v>
      </c>
      <c r="B71" s="17" t="n">
        <v>17.380875474949</v>
      </c>
      <c r="C71" s="17" t="n">
        <v>1.87752452505098</v>
      </c>
      <c r="D71" s="17" t="n">
        <v>0.856047224085219</v>
      </c>
      <c r="F71" s="17" t="n">
        <v>32.7464788732394</v>
      </c>
      <c r="G71" s="17" t="n">
        <v>16.6867</v>
      </c>
    </row>
    <row r="72" customFormat="false" ht="12.75" hidden="false" customHeight="false" outlineLevel="0" collapsed="false">
      <c r="A72" s="17" t="n">
        <v>48</v>
      </c>
      <c r="B72" s="17" t="n">
        <v>17.8783246871685</v>
      </c>
      <c r="C72" s="17" t="n">
        <v>0.328675312831482</v>
      </c>
      <c r="D72" s="17" t="n">
        <v>0.14985774375815</v>
      </c>
      <c r="F72" s="17" t="n">
        <v>33.4507042253521</v>
      </c>
      <c r="G72" s="17" t="n">
        <v>16.7155</v>
      </c>
    </row>
    <row r="73" customFormat="false" ht="12.75" hidden="false" customHeight="false" outlineLevel="0" collapsed="false">
      <c r="A73" s="17" t="n">
        <v>49</v>
      </c>
      <c r="B73" s="17" t="n">
        <v>17.9380185926349</v>
      </c>
      <c r="C73" s="17" t="n">
        <v>1.51398140736514</v>
      </c>
      <c r="D73" s="17" t="n">
        <v>0.690291691958791</v>
      </c>
      <c r="F73" s="17" t="n">
        <v>34.1549295774648</v>
      </c>
      <c r="G73" s="17" t="n">
        <v>16.8148</v>
      </c>
    </row>
    <row r="74" customFormat="false" ht="12.75" hidden="false" customHeight="false" outlineLevel="0" collapsed="false">
      <c r="A74" s="17" t="n">
        <v>50</v>
      </c>
      <c r="B74" s="17" t="n">
        <v>18.4354678048544</v>
      </c>
      <c r="C74" s="17" t="n">
        <v>1.33273219514565</v>
      </c>
      <c r="D74" s="17" t="n">
        <v>0.607652087033301</v>
      </c>
      <c r="F74" s="17" t="n">
        <v>34.8591549295775</v>
      </c>
      <c r="G74" s="17" t="n">
        <v>16.8243</v>
      </c>
    </row>
    <row r="75" customFormat="false" ht="12.75" hidden="false" customHeight="false" outlineLevel="0" collapsed="false">
      <c r="A75" s="17" t="n">
        <v>51</v>
      </c>
      <c r="B75" s="17" t="n">
        <v>18.9030700643407</v>
      </c>
      <c r="C75" s="17" t="n">
        <v>1.62212993565933</v>
      </c>
      <c r="D75" s="17" t="n">
        <v>0.739601432630555</v>
      </c>
      <c r="F75" s="17" t="n">
        <v>35.5633802816901</v>
      </c>
      <c r="G75" s="17" t="n">
        <v>16.9091</v>
      </c>
    </row>
    <row r="76" customFormat="false" ht="12.75" hidden="false" customHeight="false" outlineLevel="0" collapsed="false">
      <c r="A76" s="17" t="n">
        <v>52</v>
      </c>
      <c r="B76" s="17" t="n">
        <v>19.6293459141811</v>
      </c>
      <c r="C76" s="17" t="n">
        <v>2.55675408581887</v>
      </c>
      <c r="D76" s="17" t="n">
        <v>1.16573829456335</v>
      </c>
      <c r="F76" s="17" t="n">
        <v>36.2676056338028</v>
      </c>
      <c r="G76" s="17" t="n">
        <v>16.9226</v>
      </c>
    </row>
    <row r="77" customFormat="false" ht="12.75" hidden="false" customHeight="false" outlineLevel="0" collapsed="false">
      <c r="A77" s="17" t="n">
        <v>53</v>
      </c>
      <c r="B77" s="17" t="n">
        <v>20.7436321495528</v>
      </c>
      <c r="C77" s="17" t="n">
        <v>0.360167850447208</v>
      </c>
      <c r="D77" s="17" t="n">
        <v>0.164216597155609</v>
      </c>
      <c r="F77" s="17" t="n">
        <v>36.9718309859155</v>
      </c>
      <c r="G77" s="17" t="n">
        <v>16.9415</v>
      </c>
    </row>
    <row r="78" customFormat="false" ht="12.75" hidden="false" customHeight="false" outlineLevel="0" collapsed="false">
      <c r="A78" s="17" t="n">
        <v>54</v>
      </c>
      <c r="B78" s="17" t="n">
        <v>21.1216935508396</v>
      </c>
      <c r="C78" s="17" t="n">
        <v>-2.8285935508396</v>
      </c>
      <c r="D78" s="17" t="n">
        <v>-1.28968203874506</v>
      </c>
      <c r="F78" s="17" t="n">
        <v>37.6760563380282</v>
      </c>
      <c r="G78" s="17" t="n">
        <v>16.9475</v>
      </c>
    </row>
    <row r="79" customFormat="false" ht="12.75" hidden="false" customHeight="false" outlineLevel="0" collapsed="false">
      <c r="A79" s="17" t="n">
        <v>55</v>
      </c>
      <c r="B79" s="17" t="n">
        <v>18.9229680328295</v>
      </c>
      <c r="C79" s="17" t="n">
        <v>-0.763868032829453</v>
      </c>
      <c r="D79" s="17" t="n">
        <v>-0.34828152726971</v>
      </c>
      <c r="F79" s="17" t="n">
        <v>38.3802816901408</v>
      </c>
      <c r="G79" s="17" t="n">
        <v>17.0793</v>
      </c>
    </row>
    <row r="80" customFormat="false" ht="12.75" hidden="false" customHeight="false" outlineLevel="0" collapsed="false">
      <c r="A80" s="17" t="n">
        <v>56</v>
      </c>
      <c r="B80" s="17" t="n">
        <v>17.9479675768792</v>
      </c>
      <c r="C80" s="17" t="n">
        <v>0.141032423120752</v>
      </c>
      <c r="D80" s="17" t="n">
        <v>0.0643029759173205</v>
      </c>
      <c r="F80" s="17" t="n">
        <v>39.0845070422535</v>
      </c>
      <c r="G80" s="17" t="n">
        <v>17.085</v>
      </c>
    </row>
    <row r="81" customFormat="false" ht="12.75" hidden="false" customHeight="false" outlineLevel="0" collapsed="false">
      <c r="A81" s="17" t="n">
        <v>57</v>
      </c>
      <c r="B81" s="17" t="n">
        <v>17.6196510968144</v>
      </c>
      <c r="C81" s="17" t="n">
        <v>0.0485489031856154</v>
      </c>
      <c r="D81" s="17" t="n">
        <v>0.0221356116790537</v>
      </c>
      <c r="F81" s="17" t="n">
        <v>39.7887323943662</v>
      </c>
      <c r="G81" s="17" t="n">
        <v>17.2135</v>
      </c>
    </row>
    <row r="82" customFormat="false" ht="12.75" hidden="false" customHeight="false" outlineLevel="0" collapsed="false">
      <c r="A82" s="17" t="n">
        <v>58</v>
      </c>
      <c r="B82" s="17" t="n">
        <v>17.8584267186797</v>
      </c>
      <c r="C82" s="17" t="n">
        <v>1.15537328132026</v>
      </c>
      <c r="D82" s="17" t="n">
        <v>0.526786242768034</v>
      </c>
      <c r="F82" s="17" t="n">
        <v>40.4929577464789</v>
      </c>
      <c r="G82" s="17" t="n">
        <v>17.315</v>
      </c>
    </row>
    <row r="83" customFormat="false" ht="12.75" hidden="false" customHeight="false" outlineLevel="0" collapsed="false">
      <c r="A83" s="17" t="n">
        <v>59</v>
      </c>
      <c r="B83" s="17" t="n">
        <v>18.3160799939217</v>
      </c>
      <c r="C83" s="17" t="n">
        <v>1.66892000607833</v>
      </c>
      <c r="D83" s="17" t="n">
        <v>0.760935113955355</v>
      </c>
      <c r="F83" s="17" t="n">
        <v>41.1971830985915</v>
      </c>
      <c r="G83" s="17" t="n">
        <v>17.3627</v>
      </c>
    </row>
    <row r="84" customFormat="false" ht="12.75" hidden="false" customHeight="false" outlineLevel="0" collapsed="false">
      <c r="A84" s="17" t="n">
        <v>60</v>
      </c>
      <c r="B84" s="17" t="n">
        <v>19.1517946704504</v>
      </c>
      <c r="C84" s="17" t="n">
        <v>2.03660532954958</v>
      </c>
      <c r="D84" s="17" t="n">
        <v>0.928579262564226</v>
      </c>
      <c r="F84" s="17" t="n">
        <v>41.9014084507042</v>
      </c>
      <c r="G84" s="17" t="n">
        <v>17.4348</v>
      </c>
    </row>
    <row r="85" customFormat="false" ht="12.75" hidden="false" customHeight="false" outlineLevel="0" collapsed="false">
      <c r="A85" s="17" t="n">
        <v>61</v>
      </c>
      <c r="B85" s="17" t="n">
        <v>20.4849585591987</v>
      </c>
      <c r="C85" s="17" t="n">
        <v>-0.152558559198653</v>
      </c>
      <c r="D85" s="17" t="n">
        <v>-0.0695582557617464</v>
      </c>
      <c r="F85" s="17" t="n">
        <v>42.6056338028169</v>
      </c>
      <c r="G85" s="17" t="n">
        <v>17.458</v>
      </c>
    </row>
    <row r="86" customFormat="false" ht="12.75" hidden="false" customHeight="false" outlineLevel="0" collapsed="false">
      <c r="A86" s="17" t="n">
        <v>62</v>
      </c>
      <c r="B86" s="17" t="n">
        <v>20.773479102286</v>
      </c>
      <c r="C86" s="17" t="n">
        <v>-0.969679102285959</v>
      </c>
      <c r="D86" s="17" t="n">
        <v>-0.442119979094709</v>
      </c>
      <c r="F86" s="17" t="n">
        <v>43.3098591549296</v>
      </c>
      <c r="G86" s="17" t="n">
        <v>17.4815</v>
      </c>
    </row>
    <row r="87" customFormat="false" ht="12.75" hidden="false" customHeight="false" outlineLevel="0" collapsed="false">
      <c r="A87" s="17" t="n">
        <v>63</v>
      </c>
      <c r="B87" s="17" t="n">
        <v>20.2362339530889</v>
      </c>
      <c r="C87" s="17" t="n">
        <v>0.0496660469110921</v>
      </c>
      <c r="D87" s="17" t="n">
        <v>0.022644967361144</v>
      </c>
      <c r="F87" s="17" t="n">
        <v>44.0140845070423</v>
      </c>
      <c r="G87" s="17" t="n">
        <v>17.508</v>
      </c>
    </row>
    <row r="88" customFormat="false" ht="12.75" hidden="false" customHeight="false" outlineLevel="0" collapsed="false">
      <c r="A88" s="17" t="n">
        <v>64</v>
      </c>
      <c r="B88" s="17" t="n">
        <v>20.136744110645</v>
      </c>
      <c r="C88" s="17" t="n">
        <v>0.16275588935499</v>
      </c>
      <c r="D88" s="17" t="n">
        <v>0.074207673682493</v>
      </c>
      <c r="F88" s="17" t="n">
        <v>44.7183098591549</v>
      </c>
      <c r="G88" s="17" t="n">
        <v>17.5122</v>
      </c>
    </row>
    <row r="89" customFormat="false" ht="12.75" hidden="false" customHeight="false" outlineLevel="0" collapsed="false">
      <c r="A89" s="17" t="n">
        <v>65</v>
      </c>
      <c r="B89" s="17" t="n">
        <v>20.186489031867</v>
      </c>
      <c r="C89" s="17" t="n">
        <v>-0.99218903186696</v>
      </c>
      <c r="D89" s="17" t="n">
        <v>-0.452383260599193</v>
      </c>
      <c r="F89" s="17" t="n">
        <v>45.4225352112676</v>
      </c>
      <c r="G89" s="17" t="n">
        <v>17.5695</v>
      </c>
    </row>
    <row r="90" customFormat="false" ht="12.75" hidden="false" customHeight="false" outlineLevel="0" collapsed="false">
      <c r="A90" s="17" t="n">
        <v>66</v>
      </c>
      <c r="B90" s="17" t="n">
        <v>19.4005192765602</v>
      </c>
      <c r="C90" s="17" t="n">
        <v>-1.16501927656016</v>
      </c>
      <c r="D90" s="17" t="n">
        <v>-0.531184282494536</v>
      </c>
      <c r="F90" s="17" t="n">
        <v>46.1267605633803</v>
      </c>
      <c r="G90" s="17" t="n">
        <v>17.6482</v>
      </c>
    </row>
    <row r="91" customFormat="false" ht="12.75" hidden="false" customHeight="false" outlineLevel="0" collapsed="false">
      <c r="A91" s="17" t="n">
        <v>67</v>
      </c>
      <c r="B91" s="17" t="n">
        <v>18.5150596788095</v>
      </c>
      <c r="C91" s="17" t="n">
        <v>-1.00285967880947</v>
      </c>
      <c r="D91" s="17" t="n">
        <v>-0.45724848476668</v>
      </c>
      <c r="F91" s="17" t="n">
        <v>46.830985915493</v>
      </c>
      <c r="G91" s="17" t="n">
        <v>17.6682</v>
      </c>
    </row>
    <row r="92" customFormat="false" ht="12.75" hidden="false" customHeight="false" outlineLevel="0" collapsed="false">
      <c r="A92" s="17" t="n">
        <v>68</v>
      </c>
      <c r="B92" s="17" t="n">
        <v>17.6693960180363</v>
      </c>
      <c r="C92" s="17" t="n">
        <v>0.799403981963668</v>
      </c>
      <c r="D92" s="17" t="n">
        <v>0.36448395243417</v>
      </c>
      <c r="F92" s="17" t="n">
        <v>47.5352112676056</v>
      </c>
      <c r="G92" s="17" t="n">
        <v>17.7286</v>
      </c>
    </row>
    <row r="93" customFormat="false" ht="12.75" hidden="false" customHeight="false" outlineLevel="0" collapsed="false">
      <c r="A93" s="17" t="n">
        <v>69</v>
      </c>
      <c r="B93" s="17" t="n">
        <v>17.9280696083905</v>
      </c>
      <c r="C93" s="17" t="n">
        <v>0.876230391609532</v>
      </c>
      <c r="D93" s="17" t="n">
        <v>0.399512541321439</v>
      </c>
      <c r="F93" s="17" t="n">
        <v>48.2394366197183</v>
      </c>
      <c r="G93" s="17" t="n">
        <v>17.7859</v>
      </c>
    </row>
    <row r="94" customFormat="false" ht="12.75" hidden="false" customHeight="false" outlineLevel="0" collapsed="false">
      <c r="A94" s="17" t="n">
        <v>70</v>
      </c>
      <c r="B94" s="17" t="n">
        <v>18.3857228836324</v>
      </c>
      <c r="C94" s="17" t="n">
        <v>0.3975771163676</v>
      </c>
      <c r="D94" s="17" t="n">
        <v>0.181273151048213</v>
      </c>
      <c r="F94" s="17" t="n">
        <v>48.943661971831</v>
      </c>
      <c r="G94" s="17" t="n">
        <v>17.7976</v>
      </c>
    </row>
    <row r="95" customFormat="false" ht="12.75" hidden="false" customHeight="false" outlineLevel="0" collapsed="false">
      <c r="A95" s="17" t="n">
        <v>71</v>
      </c>
      <c r="B95" s="17" t="n">
        <v>18.7936312376524</v>
      </c>
      <c r="C95" s="17" t="n">
        <v>-0.182631237652384</v>
      </c>
      <c r="D95" s="17" t="n">
        <v>-0.0832697319995467</v>
      </c>
      <c r="F95" s="17" t="n">
        <v>49.6478873239437</v>
      </c>
      <c r="G95" s="17" t="n">
        <v>17.8383</v>
      </c>
    </row>
    <row r="96" customFormat="false" ht="12.75" hidden="false" customHeight="false" outlineLevel="0" collapsed="false">
      <c r="A96" s="17" t="n">
        <v>72</v>
      </c>
      <c r="B96" s="17" t="n">
        <v>18.5946515527646</v>
      </c>
      <c r="C96" s="17" t="n">
        <v>-0.946451552764589</v>
      </c>
      <c r="D96" s="17" t="n">
        <v>-0.431529502632342</v>
      </c>
      <c r="F96" s="17" t="n">
        <v>50.3521126760563</v>
      </c>
      <c r="G96" s="17" t="n">
        <v>17.8686</v>
      </c>
    </row>
    <row r="97" customFormat="false" ht="12.75" hidden="false" customHeight="false" outlineLevel="0" collapsed="false">
      <c r="A97" s="17" t="n">
        <v>73</v>
      </c>
      <c r="B97" s="17" t="n">
        <v>18.0673553878119</v>
      </c>
      <c r="C97" s="17" t="n">
        <v>-1.25255538781192</v>
      </c>
      <c r="D97" s="17" t="n">
        <v>-0.571095902313324</v>
      </c>
      <c r="F97" s="17" t="n">
        <v>51.056338028169</v>
      </c>
      <c r="G97" s="17" t="n">
        <v>17.8726</v>
      </c>
    </row>
    <row r="98" customFormat="false" ht="12.75" hidden="false" customHeight="false" outlineLevel="0" collapsed="false">
      <c r="A98" s="17" t="n">
        <v>74</v>
      </c>
      <c r="B98" s="17" t="n">
        <v>17.0127630579066</v>
      </c>
      <c r="C98" s="17" t="n">
        <v>-0.188463057906603</v>
      </c>
      <c r="D98" s="17" t="n">
        <v>-0.0859287191250824</v>
      </c>
      <c r="F98" s="17" t="n">
        <v>51.7605633802817</v>
      </c>
      <c r="G98" s="17" t="n">
        <v>18.0523</v>
      </c>
    </row>
    <row r="99" customFormat="false" ht="12.75" hidden="false" customHeight="false" outlineLevel="0" collapsed="false">
      <c r="A99" s="17" t="n">
        <v>75</v>
      </c>
      <c r="B99" s="17" t="n">
        <v>16.7341914990637</v>
      </c>
      <c r="C99" s="17" t="n">
        <v>-0.596191499063686</v>
      </c>
      <c r="D99" s="17" t="n">
        <v>-0.271830312194093</v>
      </c>
      <c r="F99" s="17" t="n">
        <v>52.4647887323944</v>
      </c>
      <c r="G99" s="17" t="n">
        <v>18.0869</v>
      </c>
    </row>
    <row r="100" customFormat="false" ht="12.75" hidden="false" customHeight="false" outlineLevel="0" collapsed="false">
      <c r="A100" s="17" t="n">
        <v>76</v>
      </c>
      <c r="B100" s="17" t="n">
        <v>16.4755179087096</v>
      </c>
      <c r="C100" s="17" t="n">
        <v>0.178782091290447</v>
      </c>
      <c r="D100" s="17" t="n">
        <v>0.0815147343873882</v>
      </c>
      <c r="F100" s="17" t="n">
        <v>53.169014084507</v>
      </c>
      <c r="G100" s="17" t="n">
        <v>18.089</v>
      </c>
    </row>
    <row r="101" customFormat="false" ht="12.75" hidden="false" customHeight="false" outlineLevel="0" collapsed="false">
      <c r="A101" s="17" t="n">
        <v>77</v>
      </c>
      <c r="B101" s="17" t="n">
        <v>16.664548609353</v>
      </c>
      <c r="C101" s="17" t="n">
        <v>-1.37814860935296</v>
      </c>
      <c r="D101" s="17" t="n">
        <v>-0.628359457185505</v>
      </c>
      <c r="F101" s="17" t="n">
        <v>53.8732394366197</v>
      </c>
      <c r="G101" s="17" t="n">
        <v>18.1591</v>
      </c>
    </row>
    <row r="102" customFormat="false" ht="12.75" hidden="false" customHeight="false" outlineLevel="0" collapsed="false">
      <c r="A102" s="17" t="n">
        <v>78</v>
      </c>
      <c r="B102" s="17" t="n">
        <v>16.1372524444003</v>
      </c>
      <c r="C102" s="17" t="n">
        <v>-2.5847524444003</v>
      </c>
      <c r="D102" s="17" t="n">
        <v>-1.17850399579536</v>
      </c>
      <c r="F102" s="17" t="n">
        <v>54.5774647887324</v>
      </c>
      <c r="G102" s="17" t="n">
        <v>18.207</v>
      </c>
    </row>
    <row r="103" customFormat="false" ht="12.75" hidden="false" customHeight="false" outlineLevel="0" collapsed="false">
      <c r="A103" s="17" t="n">
        <v>79</v>
      </c>
      <c r="B103" s="17" t="n">
        <v>14.495670044076</v>
      </c>
      <c r="C103" s="17" t="n">
        <v>-0.234970044075977</v>
      </c>
      <c r="D103" s="17" t="n">
        <v>-0.107133329706551</v>
      </c>
      <c r="F103" s="17" t="n">
        <v>55.2816901408451</v>
      </c>
      <c r="G103" s="17" t="n">
        <v>18.2335</v>
      </c>
    </row>
    <row r="104" customFormat="false" ht="12.75" hidden="false" customHeight="false" outlineLevel="0" collapsed="false">
      <c r="A104" s="17" t="n">
        <v>80</v>
      </c>
      <c r="B104" s="17" t="n">
        <v>14.7543436344301</v>
      </c>
      <c r="C104" s="17" t="n">
        <v>-1.00334363443011</v>
      </c>
      <c r="D104" s="17" t="n">
        <v>-0.457469141732864</v>
      </c>
      <c r="F104" s="17" t="n">
        <v>55.9859154929577</v>
      </c>
      <c r="G104" s="17" t="n">
        <v>18.2355</v>
      </c>
    </row>
    <row r="105" customFormat="false" ht="12.75" hidden="false" customHeight="false" outlineLevel="0" collapsed="false">
      <c r="A105" s="17" t="n">
        <v>81</v>
      </c>
      <c r="B105" s="17" t="n">
        <v>14.8140375398965</v>
      </c>
      <c r="C105" s="17" t="n">
        <v>-1.06773753989645</v>
      </c>
      <c r="D105" s="17" t="n">
        <v>-0.486829197107357</v>
      </c>
      <c r="F105" s="17" t="n">
        <v>56.6901408450704</v>
      </c>
      <c r="G105" s="17" t="n">
        <v>18.2931</v>
      </c>
    </row>
    <row r="106" customFormat="false" ht="12.75" hidden="false" customHeight="false" outlineLevel="0" collapsed="false">
      <c r="A106" s="17" t="n">
        <v>82</v>
      </c>
      <c r="B106" s="17" t="n">
        <v>14.495670044076</v>
      </c>
      <c r="C106" s="17" t="n">
        <v>0.702629955924023</v>
      </c>
      <c r="D106" s="17" t="n">
        <v>0.32036035497941</v>
      </c>
      <c r="F106" s="17" t="n">
        <v>57.3943661971831</v>
      </c>
      <c r="G106" s="17" t="n">
        <v>18.317</v>
      </c>
    </row>
    <row r="107" customFormat="false" ht="12.75" hidden="false" customHeight="false" outlineLevel="0" collapsed="false">
      <c r="A107" s="17" t="n">
        <v>83</v>
      </c>
      <c r="B107" s="17" t="n">
        <v>15.3114867521159</v>
      </c>
      <c r="C107" s="17" t="n">
        <v>1.03781324788406</v>
      </c>
      <c r="D107" s="17" t="n">
        <v>0.473185376870585</v>
      </c>
      <c r="F107" s="17" t="n">
        <v>58.0985915492958</v>
      </c>
      <c r="G107" s="17" t="n">
        <v>18.3648</v>
      </c>
    </row>
    <row r="108" customFormat="false" ht="12.75" hidden="false" customHeight="false" outlineLevel="0" collapsed="false">
      <c r="A108" s="17" t="n">
        <v>84</v>
      </c>
      <c r="B108" s="17" t="n">
        <v>16.2367422868442</v>
      </c>
      <c r="C108" s="17" t="n">
        <v>0.848257713155803</v>
      </c>
      <c r="D108" s="17" t="n">
        <v>0.38675854880574</v>
      </c>
      <c r="F108" s="17" t="n">
        <v>58.8028169014085</v>
      </c>
      <c r="G108" s="17" t="n">
        <v>18.4248</v>
      </c>
    </row>
    <row r="109" customFormat="false" ht="12.75" hidden="false" customHeight="false" outlineLevel="0" collapsed="false">
      <c r="A109" s="17" t="n">
        <v>85</v>
      </c>
      <c r="B109" s="17" t="n">
        <v>17.0625079791286</v>
      </c>
      <c r="C109" s="17" t="n">
        <v>1.02439202087145</v>
      </c>
      <c r="D109" s="17" t="n">
        <v>0.46706604049193</v>
      </c>
      <c r="F109" s="17" t="n">
        <v>59.5070422535211</v>
      </c>
      <c r="G109" s="17" t="n">
        <v>18.4688</v>
      </c>
    </row>
    <row r="110" customFormat="false" ht="12.75" hidden="false" customHeight="false" outlineLevel="0" collapsed="false">
      <c r="A110" s="17" t="n">
        <v>86</v>
      </c>
      <c r="B110" s="17" t="n">
        <v>18.1767942145002</v>
      </c>
      <c r="C110" s="17" t="n">
        <v>-1.23529421450021</v>
      </c>
      <c r="D110" s="17" t="n">
        <v>-0.563225763041751</v>
      </c>
      <c r="F110" s="17" t="n">
        <v>60.2112676056338</v>
      </c>
      <c r="G110" s="17" t="n">
        <v>18.5398</v>
      </c>
    </row>
    <row r="111" customFormat="false" ht="12.75" hidden="false" customHeight="false" outlineLevel="0" collapsed="false">
      <c r="A111" s="17" t="n">
        <v>87</v>
      </c>
      <c r="B111" s="17" t="n">
        <v>18.196692182989</v>
      </c>
      <c r="C111" s="17" t="n">
        <v>-2.11919218298899</v>
      </c>
      <c r="D111" s="17" t="n">
        <v>-0.966234294863108</v>
      </c>
      <c r="F111" s="17" t="n">
        <v>60.9154929577465</v>
      </c>
      <c r="G111" s="17" t="n">
        <v>18.553</v>
      </c>
    </row>
    <row r="112" customFormat="false" ht="12.75" hidden="false" customHeight="false" outlineLevel="0" collapsed="false">
      <c r="A112" s="17" t="n">
        <v>88</v>
      </c>
      <c r="B112" s="17" t="n">
        <v>17.5400592228593</v>
      </c>
      <c r="C112" s="17" t="n">
        <v>-0.951059222859264</v>
      </c>
      <c r="D112" s="17" t="n">
        <v>-0.433630345066845</v>
      </c>
      <c r="F112" s="17" t="n">
        <v>61.6197183098592</v>
      </c>
      <c r="G112" s="17" t="n">
        <v>18.572</v>
      </c>
    </row>
    <row r="113" customFormat="false" ht="12.75" hidden="false" customHeight="false" outlineLevel="0" collapsed="false">
      <c r="A113" s="17" t="n">
        <v>89</v>
      </c>
      <c r="B113" s="17" t="n">
        <v>17.2614876640164</v>
      </c>
      <c r="C113" s="17" t="n">
        <v>0.196512335983648</v>
      </c>
      <c r="D113" s="17" t="n">
        <v>0.0895987442362366</v>
      </c>
      <c r="F113" s="17" t="n">
        <v>62.3239436619718</v>
      </c>
      <c r="G113" s="17" t="n">
        <v>18.611</v>
      </c>
    </row>
    <row r="114" customFormat="false" ht="12.75" hidden="false" customHeight="false" outlineLevel="0" collapsed="false">
      <c r="A114" s="17" t="n">
        <v>90</v>
      </c>
      <c r="B114" s="17" t="n">
        <v>17.7390389077471</v>
      </c>
      <c r="C114" s="17" t="n">
        <v>-1.70763890774706</v>
      </c>
      <c r="D114" s="17" t="n">
        <v>-0.778588789234108</v>
      </c>
      <c r="F114" s="17" t="n">
        <v>63.0281690140845</v>
      </c>
      <c r="G114" s="17" t="n">
        <v>18.6568</v>
      </c>
    </row>
    <row r="115" customFormat="false" ht="12.75" hidden="false" customHeight="false" outlineLevel="0" collapsed="false">
      <c r="A115" s="17" t="n">
        <v>91</v>
      </c>
      <c r="B115" s="17" t="n">
        <v>17.559957191348</v>
      </c>
      <c r="C115" s="17" t="n">
        <v>-0.888557191348045</v>
      </c>
      <c r="D115" s="17" t="n">
        <v>-0.405132879462014</v>
      </c>
      <c r="F115" s="17" t="n">
        <v>63.7323943661972</v>
      </c>
      <c r="G115" s="17" t="n">
        <v>18.7343</v>
      </c>
    </row>
    <row r="116" customFormat="false" ht="12.75" hidden="false" customHeight="false" outlineLevel="0" collapsed="false">
      <c r="A116" s="17" t="n">
        <v>92</v>
      </c>
      <c r="B116" s="17" t="n">
        <v>17.8982226556573</v>
      </c>
      <c r="C116" s="17" t="n">
        <v>-0.583222655657295</v>
      </c>
      <c r="D116" s="17" t="n">
        <v>-0.265917237691199</v>
      </c>
      <c r="F116" s="17" t="n">
        <v>64.4366197183099</v>
      </c>
      <c r="G116" s="17" t="n">
        <v>18.7833</v>
      </c>
    </row>
    <row r="117" customFormat="false" ht="12.75" hidden="false" customHeight="false" outlineLevel="0" collapsed="false">
      <c r="A117" s="17" t="n">
        <v>93</v>
      </c>
      <c r="B117" s="17" t="n">
        <v>18.4653147575875</v>
      </c>
      <c r="C117" s="17" t="n">
        <v>-1.25181475758752</v>
      </c>
      <c r="D117" s="17" t="n">
        <v>-0.570758215940008</v>
      </c>
      <c r="F117" s="17" t="n">
        <v>65.1408450704225</v>
      </c>
      <c r="G117" s="17" t="n">
        <v>18.7881</v>
      </c>
    </row>
    <row r="118" customFormat="false" ht="12.75" hidden="false" customHeight="false" outlineLevel="0" collapsed="false">
      <c r="A118" s="17" t="n">
        <v>94</v>
      </c>
      <c r="B118" s="17" t="n">
        <v>18.6145495212534</v>
      </c>
      <c r="C118" s="17" t="n">
        <v>0.221750478746635</v>
      </c>
      <c r="D118" s="17" t="n">
        <v>0.101105939889372</v>
      </c>
      <c r="F118" s="17" t="n">
        <v>65.8450704225352</v>
      </c>
      <c r="G118" s="17" t="n">
        <v>18.8043</v>
      </c>
    </row>
    <row r="119" customFormat="false" ht="12.75" hidden="false" customHeight="false" outlineLevel="0" collapsed="false">
      <c r="A119" s="17" t="n">
        <v>95</v>
      </c>
      <c r="B119" s="17" t="n">
        <v>19.2313865444055</v>
      </c>
      <c r="C119" s="17" t="n">
        <v>-0.497086544405533</v>
      </c>
      <c r="D119" s="17" t="n">
        <v>-0.226643940353811</v>
      </c>
      <c r="F119" s="17" t="n">
        <v>66.5492957746479</v>
      </c>
      <c r="G119" s="17" t="n">
        <v>18.8363</v>
      </c>
    </row>
    <row r="120" customFormat="false" ht="12.75" hidden="false" customHeight="false" outlineLevel="0" collapsed="false">
      <c r="A120" s="17" t="n">
        <v>96</v>
      </c>
      <c r="B120" s="17" t="n">
        <v>19.3905702923158</v>
      </c>
      <c r="C120" s="17" t="n">
        <v>-2.02787029231577</v>
      </c>
      <c r="D120" s="17" t="n">
        <v>-0.924596569248364</v>
      </c>
      <c r="F120" s="17" t="n">
        <v>67.2535211267606</v>
      </c>
      <c r="G120" s="17" t="n">
        <v>18.8489</v>
      </c>
    </row>
    <row r="121" customFormat="false" ht="12.75" hidden="false" customHeight="false" outlineLevel="0" collapsed="false">
      <c r="A121" s="17" t="n">
        <v>97</v>
      </c>
      <c r="B121" s="17" t="n">
        <v>18.3558759308992</v>
      </c>
      <c r="C121" s="17" t="n">
        <v>-2.30827593089923</v>
      </c>
      <c r="D121" s="17" t="n">
        <v>-1.05244601426198</v>
      </c>
      <c r="F121" s="17" t="n">
        <v>67.9577464788732</v>
      </c>
      <c r="G121" s="17" t="n">
        <v>18.9714</v>
      </c>
    </row>
    <row r="122" customFormat="false" ht="12.75" hidden="false" customHeight="false" outlineLevel="0" collapsed="false">
      <c r="A122" s="17" t="n">
        <v>98</v>
      </c>
      <c r="B122" s="17" t="n">
        <v>17.2913346167495</v>
      </c>
      <c r="C122" s="17" t="n">
        <v>-1.05893461674952</v>
      </c>
      <c r="D122" s="17" t="n">
        <v>-0.482815551573986</v>
      </c>
      <c r="F122" s="17" t="n">
        <v>68.6619718309859</v>
      </c>
      <c r="G122" s="17" t="n">
        <v>19.0138</v>
      </c>
    </row>
    <row r="123" customFormat="false" ht="12.75" hidden="false" customHeight="false" outlineLevel="0" collapsed="false">
      <c r="A123" s="17" t="n">
        <v>99</v>
      </c>
      <c r="B123" s="17" t="n">
        <v>17.1222018845949</v>
      </c>
      <c r="C123" s="17" t="n">
        <v>-0.435501884594895</v>
      </c>
      <c r="D123" s="17" t="n">
        <v>-0.198564745449181</v>
      </c>
      <c r="F123" s="17" t="n">
        <v>69.3661971830986</v>
      </c>
      <c r="G123" s="17" t="n">
        <v>19.0227</v>
      </c>
    </row>
    <row r="124" customFormat="false" ht="12.75" hidden="false" customHeight="false" outlineLevel="0" collapsed="false">
      <c r="A124" s="17" t="n">
        <v>100</v>
      </c>
      <c r="B124" s="17" t="n">
        <v>17.3211815694827</v>
      </c>
      <c r="C124" s="17" t="n">
        <v>-1.13228156948269</v>
      </c>
      <c r="D124" s="17" t="n">
        <v>-0.516257700768087</v>
      </c>
      <c r="F124" s="17" t="n">
        <v>70.0704225352113</v>
      </c>
      <c r="G124" s="17" t="n">
        <v>19.1534</v>
      </c>
    </row>
    <row r="125" customFormat="false" ht="12.75" hidden="false" customHeight="false" outlineLevel="0" collapsed="false">
      <c r="A125" s="17" t="n">
        <v>101</v>
      </c>
      <c r="B125" s="17" t="n">
        <v>17.0127630579066</v>
      </c>
      <c r="C125" s="17" t="n">
        <v>-0.103663057906605</v>
      </c>
      <c r="D125" s="17" t="n">
        <v>-0.0472646145374453</v>
      </c>
      <c r="F125" s="17" t="n">
        <v>70.7746478873239</v>
      </c>
      <c r="G125" s="17" t="n">
        <v>19.1943</v>
      </c>
    </row>
    <row r="126" customFormat="false" ht="12.75" hidden="false" customHeight="false" outlineLevel="0" collapsed="false">
      <c r="A126" s="17" t="n">
        <v>102</v>
      </c>
      <c r="B126" s="17" t="n">
        <v>17.4604673489041</v>
      </c>
      <c r="C126" s="17" t="n">
        <v>0.773032651095853</v>
      </c>
      <c r="D126" s="17" t="n">
        <v>0.352460085750345</v>
      </c>
      <c r="F126" s="17" t="n">
        <v>71.4788732394366</v>
      </c>
      <c r="G126" s="17" t="n">
        <v>19.2043</v>
      </c>
    </row>
    <row r="127" customFormat="false" ht="12.75" hidden="false" customHeight="false" outlineLevel="0" collapsed="false">
      <c r="A127" s="17" t="n">
        <v>103</v>
      </c>
      <c r="B127" s="17" t="n">
        <v>18.7737332691636</v>
      </c>
      <c r="C127" s="17" t="n">
        <v>-0.721433269163605</v>
      </c>
      <c r="D127" s="17" t="n">
        <v>-0.328933624669143</v>
      </c>
      <c r="F127" s="17" t="n">
        <v>72.1830985915493</v>
      </c>
      <c r="G127" s="17" t="n">
        <v>19.2584</v>
      </c>
    </row>
    <row r="128" customFormat="false" ht="12.75" hidden="false" customHeight="false" outlineLevel="0" collapsed="false">
      <c r="A128" s="17" t="n">
        <v>104</v>
      </c>
      <c r="B128" s="17" t="n">
        <v>19.012508891029</v>
      </c>
      <c r="C128" s="17" t="n">
        <v>-1.14390889102896</v>
      </c>
      <c r="D128" s="17" t="n">
        <v>-0.521559115583405</v>
      </c>
      <c r="F128" s="17" t="n">
        <v>72.887323943662</v>
      </c>
      <c r="G128" s="17" t="n">
        <v>19.259</v>
      </c>
    </row>
    <row r="129" customFormat="false" ht="12.75" hidden="false" customHeight="false" outlineLevel="0" collapsed="false">
      <c r="A129" s="17" t="n">
        <v>105</v>
      </c>
      <c r="B129" s="17" t="n">
        <v>18.6244985054978</v>
      </c>
      <c r="C129" s="17" t="n">
        <v>1.16670149450225</v>
      </c>
      <c r="D129" s="17" t="n">
        <v>0.531951280730997</v>
      </c>
      <c r="F129" s="17" t="n">
        <v>73.5915492957746</v>
      </c>
      <c r="G129" s="17" t="n">
        <v>19.2964</v>
      </c>
    </row>
    <row r="130" customFormat="false" ht="12.75" hidden="false" customHeight="false" outlineLevel="0" collapsed="false">
      <c r="A130" s="17" t="n">
        <v>106</v>
      </c>
      <c r="B130" s="17" t="n">
        <v>19.2114885759168</v>
      </c>
      <c r="C130" s="17" t="n">
        <v>1.84711142408325</v>
      </c>
      <c r="D130" s="17" t="n">
        <v>0.842180534030375</v>
      </c>
      <c r="F130" s="17" t="n">
        <v>74.2957746478873</v>
      </c>
      <c r="G130" s="17" t="n">
        <v>19.3211</v>
      </c>
    </row>
    <row r="131" customFormat="false" ht="12.75" hidden="false" customHeight="false" outlineLevel="0" collapsed="false">
      <c r="A131" s="17" t="n">
        <v>107</v>
      </c>
      <c r="B131" s="17" t="n">
        <v>19.7686316936026</v>
      </c>
      <c r="C131" s="17" t="n">
        <v>-0.472231693602588</v>
      </c>
      <c r="D131" s="17" t="n">
        <v>-0.215311504611414</v>
      </c>
      <c r="F131" s="17" t="n">
        <v>75</v>
      </c>
      <c r="G131" s="17" t="n">
        <v>19.3465</v>
      </c>
    </row>
    <row r="132" customFormat="false" ht="12.75" hidden="false" customHeight="false" outlineLevel="0" collapsed="false">
      <c r="A132" s="17" t="n">
        <v>108</v>
      </c>
      <c r="B132" s="17" t="n">
        <v>19.549754040226</v>
      </c>
      <c r="C132" s="17" t="n">
        <v>-1.00995404022601</v>
      </c>
      <c r="D132" s="17" t="n">
        <v>-0.460483120754789</v>
      </c>
      <c r="F132" s="17" t="n">
        <v>75.7042253521127</v>
      </c>
      <c r="G132" s="17" t="n">
        <v>19.3522</v>
      </c>
    </row>
    <row r="133" customFormat="false" ht="12.75" hidden="false" customHeight="false" outlineLevel="0" collapsed="false">
      <c r="A133" s="17" t="n">
        <v>109</v>
      </c>
      <c r="B133" s="17" t="n">
        <v>19.4602131820265</v>
      </c>
      <c r="C133" s="17" t="n">
        <v>0.2943868179735</v>
      </c>
      <c r="D133" s="17" t="n">
        <v>0.134224088671573</v>
      </c>
      <c r="F133" s="17" t="n">
        <v>76.4084507042253</v>
      </c>
      <c r="G133" s="17" t="n">
        <v>19.452</v>
      </c>
    </row>
    <row r="134" customFormat="false" ht="12.75" hidden="false" customHeight="false" outlineLevel="0" collapsed="false">
      <c r="A134" s="17" t="n">
        <v>110</v>
      </c>
      <c r="B134" s="17" t="n">
        <v>19.9477134100016</v>
      </c>
      <c r="C134" s="17" t="n">
        <v>0.679286589998394</v>
      </c>
      <c r="D134" s="17" t="n">
        <v>0.309717072649505</v>
      </c>
      <c r="F134" s="17" t="n">
        <v>77.112676056338</v>
      </c>
      <c r="G134" s="17" t="n">
        <v>19.5768</v>
      </c>
    </row>
    <row r="135" customFormat="false" ht="12.75" hidden="false" customHeight="false" outlineLevel="0" collapsed="false">
      <c r="A135" s="17" t="n">
        <v>111</v>
      </c>
      <c r="B135" s="17" t="n">
        <v>20.6341933228645</v>
      </c>
      <c r="C135" s="17" t="n">
        <v>2.4113066771355</v>
      </c>
      <c r="D135" s="17" t="n">
        <v>1.09942232968912</v>
      </c>
      <c r="F135" s="17" t="n">
        <v>77.8169014084507</v>
      </c>
      <c r="G135" s="17" t="n">
        <v>19.7325</v>
      </c>
    </row>
    <row r="136" customFormat="false" ht="12.75" hidden="false" customHeight="false" outlineLevel="0" collapsed="false">
      <c r="A136" s="17" t="n">
        <v>112</v>
      </c>
      <c r="B136" s="17" t="n">
        <v>21.7882754952137</v>
      </c>
      <c r="C136" s="17" t="n">
        <v>2.50762450478628</v>
      </c>
      <c r="D136" s="17" t="n">
        <v>1.14333792593845</v>
      </c>
      <c r="F136" s="17" t="n">
        <v>78.5211267605634</v>
      </c>
      <c r="G136" s="17" t="n">
        <v>19.7546</v>
      </c>
    </row>
    <row r="137" customFormat="false" ht="12.75" hidden="false" customHeight="false" outlineLevel="0" collapsed="false">
      <c r="A137" s="17" t="n">
        <v>113</v>
      </c>
      <c r="B137" s="17" t="n">
        <v>23.250776179139</v>
      </c>
      <c r="C137" s="17" t="n">
        <v>-0.139076179139028</v>
      </c>
      <c r="D137" s="17" t="n">
        <v>-0.0634110369797227</v>
      </c>
      <c r="F137" s="17" t="n">
        <v>79.2253521126761</v>
      </c>
      <c r="G137" s="17" t="n">
        <v>19.7682</v>
      </c>
    </row>
    <row r="138" customFormat="false" ht="12.75" hidden="false" customHeight="false" outlineLevel="0" collapsed="false">
      <c r="A138" s="17" t="n">
        <v>114</v>
      </c>
      <c r="B138" s="17" t="n">
        <v>23.3502660215829</v>
      </c>
      <c r="C138" s="17" t="n">
        <v>0.733533978417079</v>
      </c>
      <c r="D138" s="17" t="n">
        <v>0.334450878067267</v>
      </c>
      <c r="F138" s="17" t="n">
        <v>79.9295774647887</v>
      </c>
      <c r="G138" s="17" t="n">
        <v>19.7912</v>
      </c>
    </row>
    <row r="139" customFormat="false" ht="12.75" hidden="false" customHeight="false" outlineLevel="0" collapsed="false">
      <c r="A139" s="17" t="n">
        <v>115</v>
      </c>
      <c r="B139" s="17" t="n">
        <v>23.9273071077575</v>
      </c>
      <c r="C139" s="17" t="n">
        <v>-0.343707107757535</v>
      </c>
      <c r="D139" s="17" t="n">
        <v>-0.156711409927499</v>
      </c>
      <c r="F139" s="17" t="n">
        <v>80.6338028169014</v>
      </c>
      <c r="G139" s="17" t="n">
        <v>19.8038</v>
      </c>
    </row>
    <row r="140" customFormat="false" ht="12.75" hidden="false" customHeight="false" outlineLevel="0" collapsed="false">
      <c r="A140" s="17" t="n">
        <v>116</v>
      </c>
      <c r="B140" s="17" t="n">
        <v>23.9969499974683</v>
      </c>
      <c r="C140" s="17" t="n">
        <v>-3.10074999746826</v>
      </c>
      <c r="D140" s="17" t="n">
        <v>-1.41377030898858</v>
      </c>
      <c r="F140" s="17" t="n">
        <v>81.3380281690141</v>
      </c>
      <c r="G140" s="17" t="n">
        <v>19.838</v>
      </c>
    </row>
    <row r="141" customFormat="false" ht="12.75" hidden="false" customHeight="false" outlineLevel="0" collapsed="false">
      <c r="A141" s="17" t="n">
        <v>117</v>
      </c>
      <c r="B141" s="17" t="n">
        <v>22.0867450225454</v>
      </c>
      <c r="C141" s="17" t="n">
        <v>-2.50994502254542</v>
      </c>
      <c r="D141" s="17" t="n">
        <v>-1.14439595354856</v>
      </c>
      <c r="F141" s="17" t="n">
        <v>82.0422535211268</v>
      </c>
      <c r="G141" s="17" t="n">
        <v>19.8613</v>
      </c>
    </row>
    <row r="142" customFormat="false" ht="12.75" hidden="false" customHeight="false" outlineLevel="0" collapsed="false">
      <c r="A142" s="17" t="n">
        <v>118</v>
      </c>
      <c r="B142" s="17" t="n">
        <v>20.5844484016426</v>
      </c>
      <c r="C142" s="17" t="n">
        <v>-2.79854840164255</v>
      </c>
      <c r="D142" s="17" t="n">
        <v>-1.275983114324</v>
      </c>
      <c r="F142" s="17" t="n">
        <v>82.7464788732394</v>
      </c>
      <c r="G142" s="17" t="n">
        <v>19.881</v>
      </c>
    </row>
    <row r="143" customFormat="false" ht="12.75" hidden="false" customHeight="false" outlineLevel="0" collapsed="false">
      <c r="A143" s="17" t="n">
        <v>119</v>
      </c>
      <c r="B143" s="17" t="n">
        <v>19.4010078721327</v>
      </c>
      <c r="C143" s="17" t="n">
        <v>-0.196707872132681</v>
      </c>
      <c r="D143" s="17" t="n">
        <v>-0.0896878978932749</v>
      </c>
      <c r="F143" s="17" t="n">
        <v>83.4507042253521</v>
      </c>
      <c r="G143" s="17" t="n">
        <v>19.985</v>
      </c>
    </row>
    <row r="144" customFormat="false" ht="12.75" hidden="false" customHeight="false" outlineLevel="0" collapsed="false">
      <c r="A144" s="17" t="n">
        <v>120</v>
      </c>
      <c r="B144" s="17" t="n">
        <v>19.9508698122736</v>
      </c>
      <c r="C144" s="17" t="n">
        <v>-2.11256981227363</v>
      </c>
      <c r="D144" s="17" t="n">
        <v>-0.963214860500407</v>
      </c>
      <c r="F144" s="17" t="n">
        <v>84.1549295774648</v>
      </c>
      <c r="G144" s="17" t="n">
        <v>20.1093</v>
      </c>
    </row>
    <row r="145" customFormat="false" ht="12.75" hidden="false" customHeight="false" outlineLevel="0" collapsed="false">
      <c r="A145" s="17" t="n">
        <v>121</v>
      </c>
      <c r="B145" s="17" t="n">
        <v>19.2603049423891</v>
      </c>
      <c r="C145" s="17" t="n">
        <v>-0.707304942389147</v>
      </c>
      <c r="D145" s="17" t="n">
        <v>-0.322491889951502</v>
      </c>
      <c r="F145" s="17" t="n">
        <v>84.8591549295775</v>
      </c>
      <c r="G145" s="17" t="n">
        <v>20.2859</v>
      </c>
    </row>
    <row r="146" customFormat="false" ht="12.75" hidden="false" customHeight="false" outlineLevel="0" collapsed="false">
      <c r="A146" s="17" t="n">
        <v>122</v>
      </c>
      <c r="B146" s="17" t="n">
        <v>18.6990132345991</v>
      </c>
      <c r="C146" s="17" t="n">
        <v>0.0890867654009142</v>
      </c>
      <c r="D146" s="17" t="n">
        <v>0.0406186322504166</v>
      </c>
      <c r="F146" s="17" t="n">
        <v>85.5633802816901</v>
      </c>
      <c r="G146" s="17" t="n">
        <v>20.2995</v>
      </c>
    </row>
    <row r="147" customFormat="false" ht="12.75" hidden="false" customHeight="false" outlineLevel="0" collapsed="false">
      <c r="A147" s="17" t="n">
        <v>123</v>
      </c>
      <c r="B147" s="17" t="n">
        <v>19.0821517807397</v>
      </c>
      <c r="C147" s="17" t="n">
        <v>-0.51015178073969</v>
      </c>
      <c r="D147" s="17" t="n">
        <v>-0.232600964694448</v>
      </c>
      <c r="F147" s="17" t="n">
        <v>86.2676056338028</v>
      </c>
      <c r="G147" s="17" t="n">
        <v>20.3324</v>
      </c>
    </row>
    <row r="148" customFormat="false" ht="12.75" hidden="false" customHeight="false" outlineLevel="0" collapsed="false">
      <c r="A148" s="17" t="n">
        <v>124</v>
      </c>
      <c r="B148" s="17" t="n">
        <v>19.3806213080714</v>
      </c>
      <c r="C148" s="17" t="n">
        <v>0.728678691928618</v>
      </c>
      <c r="D148" s="17" t="n">
        <v>0.332237136267823</v>
      </c>
      <c r="F148" s="17" t="n">
        <v>86.9718309859155</v>
      </c>
      <c r="G148" s="17" t="n">
        <v>20.5252</v>
      </c>
    </row>
    <row r="149" customFormat="false" ht="12.75" hidden="false" customHeight="false" outlineLevel="0" collapsed="false">
      <c r="A149" s="17" t="n">
        <v>125</v>
      </c>
      <c r="B149" s="17" t="n">
        <v>20.0770502051787</v>
      </c>
      <c r="C149" s="17" t="n">
        <v>-0.730550205178673</v>
      </c>
      <c r="D149" s="17" t="n">
        <v>-0.333090442683357</v>
      </c>
      <c r="F149" s="17" t="n">
        <v>87.6760563380282</v>
      </c>
      <c r="G149" s="17" t="n">
        <v>20.627</v>
      </c>
    </row>
    <row r="150" customFormat="false" ht="12.75" hidden="false" customHeight="false" outlineLevel="0" collapsed="false">
      <c r="A150" s="17" t="n">
        <v>126</v>
      </c>
      <c r="B150" s="17" t="n">
        <v>20.3556217640216</v>
      </c>
      <c r="C150" s="17" t="n">
        <v>-2.92082176402159</v>
      </c>
      <c r="D150" s="17" t="n">
        <v>-1.33173299724033</v>
      </c>
      <c r="F150" s="17" t="n">
        <v>88.3802816901408</v>
      </c>
      <c r="G150" s="17" t="n">
        <v>20.8962</v>
      </c>
    </row>
    <row r="151" customFormat="false" ht="12.75" hidden="false" customHeight="false" outlineLevel="0" collapsed="false">
      <c r="A151" s="17" t="n">
        <v>127</v>
      </c>
      <c r="B151" s="17" t="n">
        <v>18.2165901514778</v>
      </c>
      <c r="C151" s="17" t="n">
        <v>-2.73989015147777</v>
      </c>
      <c r="D151" s="17" t="n">
        <v>-1.24923820018132</v>
      </c>
      <c r="F151" s="17" t="n">
        <v>89.0845070422535</v>
      </c>
      <c r="G151" s="17" t="n">
        <v>20.9936</v>
      </c>
    </row>
    <row r="152" customFormat="false" ht="12.75" hidden="false" customHeight="false" outlineLevel="0" collapsed="false">
      <c r="A152" s="17" t="n">
        <v>128</v>
      </c>
      <c r="B152" s="17" t="n">
        <v>15.4209255788042</v>
      </c>
      <c r="C152" s="17" t="n">
        <v>-1.04812557880423</v>
      </c>
      <c r="D152" s="17" t="n">
        <v>-0.477887228772</v>
      </c>
      <c r="F152" s="17" t="n">
        <v>89.7887323943662</v>
      </c>
      <c r="G152" s="17" t="n">
        <v>21.0586</v>
      </c>
    </row>
    <row r="153" customFormat="false" ht="12.75" hidden="false" customHeight="false" outlineLevel="0" collapsed="false">
      <c r="A153" s="17" t="n">
        <v>129</v>
      </c>
      <c r="B153" s="17" t="n">
        <v>13.7892921627243</v>
      </c>
      <c r="C153" s="17" t="n">
        <v>-0.331292162724299</v>
      </c>
      <c r="D153" s="17" t="n">
        <v>-0.151050882413174</v>
      </c>
      <c r="F153" s="17" t="n">
        <v>90.4929577464789</v>
      </c>
      <c r="G153" s="17" t="n">
        <v>21.1038</v>
      </c>
    </row>
    <row r="154" customFormat="false" ht="12.75" hidden="false" customHeight="false" outlineLevel="0" collapsed="false">
      <c r="A154" s="17" t="n">
        <v>130</v>
      </c>
      <c r="B154" s="17" t="n">
        <v>12.6750059273526</v>
      </c>
      <c r="C154" s="17" t="n">
        <v>1.11879407264736</v>
      </c>
      <c r="D154" s="17" t="n">
        <v>0.510108149019659</v>
      </c>
      <c r="F154" s="17" t="n">
        <v>91.1971830985915</v>
      </c>
      <c r="G154" s="17" t="n">
        <v>21.1884</v>
      </c>
    </row>
    <row r="155" customFormat="false" ht="12.75" hidden="false" customHeight="false" outlineLevel="0" collapsed="false">
      <c r="A155" s="17" t="n">
        <v>131</v>
      </c>
      <c r="B155" s="17" t="n">
        <v>13.1625061553277</v>
      </c>
      <c r="C155" s="17" t="n">
        <v>1.40049384467226</v>
      </c>
      <c r="D155" s="17" t="n">
        <v>0.638547647225845</v>
      </c>
      <c r="F155" s="17" t="n">
        <v>91.9014084507042</v>
      </c>
      <c r="G155" s="17" t="n">
        <v>22.1861</v>
      </c>
    </row>
    <row r="156" customFormat="false" ht="12.75" hidden="false" customHeight="false" outlineLevel="0" collapsed="false">
      <c r="A156" s="17" t="n">
        <v>132</v>
      </c>
      <c r="B156" s="17" t="n">
        <v>13.4808736511482</v>
      </c>
      <c r="C156" s="17" t="n">
        <v>-0.479073651148216</v>
      </c>
      <c r="D156" s="17" t="n">
        <v>-0.218431058410098</v>
      </c>
      <c r="F156" s="17" t="n">
        <v>92.6056338028169</v>
      </c>
      <c r="G156" s="17" t="n">
        <v>23.0455</v>
      </c>
    </row>
    <row r="157" customFormat="false" ht="12.75" hidden="false" customHeight="false" outlineLevel="0" collapsed="false">
      <c r="A157" s="17" t="n">
        <v>133</v>
      </c>
      <c r="B157" s="17" t="n">
        <v>13.0132713916619</v>
      </c>
      <c r="C157" s="17" t="n">
        <v>-0.457571391661894</v>
      </c>
      <c r="D157" s="17" t="n">
        <v>-0.208627218673663</v>
      </c>
      <c r="F157" s="17" t="n">
        <v>93.3098591549296</v>
      </c>
      <c r="G157" s="17" t="n">
        <v>23.1117</v>
      </c>
    </row>
    <row r="158" customFormat="false" ht="12.75" hidden="false" customHeight="false" outlineLevel="0" collapsed="false">
      <c r="A158" s="17" t="n">
        <v>134</v>
      </c>
      <c r="B158" s="17" t="n">
        <v>13.0431183443951</v>
      </c>
      <c r="C158" s="17" t="n">
        <v>-0.840218344395064</v>
      </c>
      <c r="D158" s="17" t="n">
        <v>-0.383093041794138</v>
      </c>
      <c r="F158" s="17" t="n">
        <v>94.0140845070422</v>
      </c>
      <c r="G158" s="17" t="n">
        <v>23.4595</v>
      </c>
    </row>
    <row r="159" customFormat="false" ht="12.75" hidden="false" customHeight="false" outlineLevel="0" collapsed="false">
      <c r="A159" s="17" t="n">
        <v>135</v>
      </c>
      <c r="B159" s="17" t="n">
        <v>12.684954911597</v>
      </c>
      <c r="C159" s="17" t="n">
        <v>0.938045088402971</v>
      </c>
      <c r="D159" s="17" t="n">
        <v>0.42769662035298</v>
      </c>
      <c r="F159" s="17" t="n">
        <v>94.7183098591549</v>
      </c>
      <c r="G159" s="17" t="n">
        <v>23.5836</v>
      </c>
    </row>
    <row r="160" customFormat="false" ht="12.75" hidden="false" customHeight="false" outlineLevel="0" collapsed="false">
      <c r="A160" s="17" t="n">
        <v>136</v>
      </c>
      <c r="B160" s="17" t="n">
        <v>13.7793431784799</v>
      </c>
      <c r="C160" s="17" t="n">
        <v>-0.858443178479911</v>
      </c>
      <c r="D160" s="17" t="n">
        <v>-0.39140255701995</v>
      </c>
      <c r="F160" s="17" t="n">
        <v>95.4225352112676</v>
      </c>
      <c r="G160" s="17" t="n">
        <v>24.0838</v>
      </c>
    </row>
    <row r="161" customFormat="false" ht="12.75" hidden="false" customHeight="false" outlineLevel="0" collapsed="false">
      <c r="A161" s="17" t="n">
        <v>137</v>
      </c>
      <c r="B161" s="17" t="n">
        <v>13.6699043517916</v>
      </c>
      <c r="C161" s="17" t="n">
        <v>-2.19090435179162</v>
      </c>
      <c r="D161" s="17" t="n">
        <v>-0.998931073103571</v>
      </c>
      <c r="F161" s="17" t="n">
        <v>96.1267605633803</v>
      </c>
      <c r="G161" s="17" t="n">
        <v>24.2959</v>
      </c>
    </row>
    <row r="162" customFormat="false" ht="12.75" hidden="false" customHeight="false" outlineLevel="0" collapsed="false">
      <c r="A162" s="17" t="n">
        <v>138</v>
      </c>
      <c r="B162" s="17" t="n">
        <v>12.8043427225297</v>
      </c>
      <c r="C162" s="17" t="n">
        <v>-2.60774272252971</v>
      </c>
      <c r="D162" s="17" t="n">
        <v>-1.18898628964081</v>
      </c>
      <c r="F162" s="17" t="n">
        <v>96.830985915493</v>
      </c>
      <c r="G162" s="17" t="n">
        <v>27.3539</v>
      </c>
    </row>
    <row r="163" customFormat="false" ht="12.75" hidden="false" customHeight="false" outlineLevel="0" collapsed="false">
      <c r="A163" s="17" t="n">
        <v>139</v>
      </c>
      <c r="B163" s="17" t="n">
        <v>11.2920971173825</v>
      </c>
      <c r="C163" s="17" t="n">
        <v>-0.0662971173824545</v>
      </c>
      <c r="D163" s="17" t="n">
        <v>-0.0302278146265819</v>
      </c>
      <c r="F163" s="17" t="n">
        <v>97.5352112676056</v>
      </c>
      <c r="G163" s="17" t="n">
        <v>27.91</v>
      </c>
    </row>
    <row r="164" customFormat="false" ht="12.75" hidden="false" customHeight="false" outlineLevel="0" collapsed="false">
      <c r="A164" s="17" t="n">
        <v>140</v>
      </c>
      <c r="B164" s="17" t="n">
        <v>11.4214339125595</v>
      </c>
      <c r="C164" s="17" t="n">
        <v>-0.989933912559522</v>
      </c>
      <c r="D164" s="17" t="n">
        <v>-0.451355051061924</v>
      </c>
      <c r="F164" s="17" t="n">
        <v>98.2394366197183</v>
      </c>
      <c r="G164" s="17" t="n">
        <v>32.9273</v>
      </c>
    </row>
    <row r="165" customFormat="false" ht="12.75" hidden="false" customHeight="false" outlineLevel="0" collapsed="false">
      <c r="A165" s="17" t="n">
        <v>141</v>
      </c>
      <c r="B165" s="17" t="n">
        <v>11.1727093064498</v>
      </c>
      <c r="C165" s="17" t="n">
        <v>1.69929069355022</v>
      </c>
      <c r="D165" s="17" t="n">
        <v>0.774782465804552</v>
      </c>
      <c r="F165" s="17" t="n">
        <v>98.943661971831</v>
      </c>
      <c r="G165" s="17" t="n">
        <v>35.077</v>
      </c>
    </row>
    <row r="166" customFormat="false" ht="13.5" hidden="false" customHeight="false" outlineLevel="0" collapsed="false">
      <c r="A166" s="18" t="n">
        <v>142</v>
      </c>
      <c r="B166" s="18" t="n">
        <v>11.7298524241356</v>
      </c>
      <c r="C166" s="18" t="n">
        <v>3.84114757586439</v>
      </c>
      <c r="D166" s="18" t="n">
        <v>1.75135060860582</v>
      </c>
      <c r="F166" s="18" t="n">
        <v>99.6478873239437</v>
      </c>
      <c r="G166" s="18" t="n">
        <v>36.0015</v>
      </c>
    </row>
  </sheetData>
  <mergeCells count="1">
    <mergeCell ref="A3:B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16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27" activeCellId="0" sqref="I27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10" t="s">
        <v>16</v>
      </c>
    </row>
    <row r="2" customFormat="false" ht="13.5" hidden="false" customHeight="false" outlineLevel="0" collapsed="false"/>
    <row r="3" customFormat="false" ht="12.75" hidden="false" customHeight="false" outlineLevel="0" collapsed="false">
      <c r="A3" s="16" t="s">
        <v>17</v>
      </c>
      <c r="B3" s="16"/>
    </row>
    <row r="4" customFormat="false" ht="12.75" hidden="false" customHeight="false" outlineLevel="0" collapsed="false">
      <c r="A4" s="17" t="s">
        <v>18</v>
      </c>
      <c r="B4" s="17" t="n">
        <v>0.778862158118859</v>
      </c>
    </row>
    <row r="5" customFormat="false" ht="12.75" hidden="false" customHeight="false" outlineLevel="0" collapsed="false">
      <c r="A5" s="17" t="s">
        <v>19</v>
      </c>
      <c r="B5" s="17" t="n">
        <v>0.606626261349567</v>
      </c>
    </row>
    <row r="6" customFormat="false" ht="12.75" hidden="false" customHeight="false" outlineLevel="0" collapsed="false">
      <c r="A6" s="17" t="s">
        <v>20</v>
      </c>
      <c r="B6" s="17" t="n">
        <v>0.599534062768007</v>
      </c>
    </row>
    <row r="7" customFormat="false" ht="12.75" hidden="false" customHeight="false" outlineLevel="0" collapsed="false">
      <c r="A7" s="17" t="s">
        <v>21</v>
      </c>
      <c r="B7" s="17" t="n">
        <v>2.19656966413908</v>
      </c>
    </row>
    <row r="8" customFormat="false" ht="13.5" hidden="false" customHeight="false" outlineLevel="0" collapsed="false">
      <c r="A8" s="18" t="s">
        <v>23</v>
      </c>
      <c r="B8" s="18" t="n">
        <v>142</v>
      </c>
    </row>
    <row r="10" customFormat="false" ht="13.5" hidden="false" customHeight="false" outlineLevel="0" collapsed="false">
      <c r="A10" s="10" t="s">
        <v>26</v>
      </c>
    </row>
    <row r="11" customFormat="false" ht="12.75" hidden="false" customHeight="false" outlineLevel="0" collapsed="false">
      <c r="A11" s="16"/>
      <c r="B11" s="16" t="s">
        <v>28</v>
      </c>
      <c r="C11" s="16" t="s">
        <v>29</v>
      </c>
      <c r="D11" s="16" t="s">
        <v>30</v>
      </c>
      <c r="E11" s="16" t="s">
        <v>31</v>
      </c>
      <c r="F11" s="16" t="s">
        <v>32</v>
      </c>
    </row>
    <row r="12" customFormat="false" ht="12.75" hidden="false" customHeight="false" outlineLevel="0" collapsed="false">
      <c r="A12" s="17" t="s">
        <v>33</v>
      </c>
      <c r="B12" s="17" t="n">
        <v>1</v>
      </c>
      <c r="C12" s="17" t="n">
        <v>1049.11940387955</v>
      </c>
      <c r="D12" s="17" t="n">
        <v>1049.11940387955</v>
      </c>
      <c r="E12" s="17" t="n">
        <v>217.437755615654</v>
      </c>
      <c r="F12" s="17" t="n">
        <v>2.74801016267893E-030</v>
      </c>
    </row>
    <row r="13" customFormat="false" ht="12.75" hidden="false" customHeight="false" outlineLevel="0" collapsed="false">
      <c r="A13" s="17" t="s">
        <v>34</v>
      </c>
      <c r="B13" s="17" t="n">
        <v>141</v>
      </c>
      <c r="C13" s="17" t="n">
        <v>680.313478807663</v>
      </c>
      <c r="D13" s="17" t="n">
        <v>4.82491828941605</v>
      </c>
      <c r="E13" s="17"/>
      <c r="F13" s="17"/>
    </row>
    <row r="14" customFormat="false" ht="13.5" hidden="false" customHeight="false" outlineLevel="0" collapsed="false">
      <c r="A14" s="18" t="s">
        <v>36</v>
      </c>
      <c r="B14" s="18" t="n">
        <v>142</v>
      </c>
      <c r="C14" s="18" t="n">
        <v>1729.43288268721</v>
      </c>
      <c r="D14" s="18"/>
      <c r="E14" s="18"/>
      <c r="F14" s="18"/>
    </row>
    <row r="15" customFormat="false" ht="13.5" hidden="false" customHeight="false" outlineLevel="0" collapsed="false"/>
    <row r="16" customFormat="false" ht="12.75" hidden="false" customHeight="false" outlineLevel="0" collapsed="false">
      <c r="A16" s="16"/>
      <c r="B16" s="16" t="s">
        <v>24</v>
      </c>
      <c r="C16" s="16" t="s">
        <v>21</v>
      </c>
      <c r="D16" s="16" t="s">
        <v>38</v>
      </c>
      <c r="E16" s="16" t="s">
        <v>39</v>
      </c>
      <c r="F16" s="16" t="s">
        <v>40</v>
      </c>
      <c r="G16" s="16" t="s">
        <v>41</v>
      </c>
      <c r="H16" s="16" t="s">
        <v>76</v>
      </c>
      <c r="I16" s="16" t="s">
        <v>77</v>
      </c>
    </row>
    <row r="17" customFormat="false" ht="12.75" hidden="false" customHeight="false" outlineLevel="0" collapsed="false">
      <c r="A17" s="17" t="s">
        <v>45</v>
      </c>
      <c r="B17" s="17" t="n">
        <v>0</v>
      </c>
      <c r="C17" s="17" t="e">
        <f aca="false">NA()</f>
        <v>#N/A</v>
      </c>
      <c r="D17" s="17" t="e">
        <f aca="false">NA()</f>
        <v>#N/A</v>
      </c>
      <c r="E17" s="17" t="e">
        <f aca="false">NA()</f>
        <v>#N/A</v>
      </c>
      <c r="F17" s="17" t="e">
        <f aca="false">NA()</f>
        <v>#N/A</v>
      </c>
      <c r="G17" s="17" t="e">
        <f aca="false">NA()</f>
        <v>#N/A</v>
      </c>
      <c r="H17" s="17" t="e">
        <f aca="false">NA()</f>
        <v>#N/A</v>
      </c>
      <c r="I17" s="17" t="e">
        <f aca="false">NA()</f>
        <v>#N/A</v>
      </c>
    </row>
    <row r="18" customFormat="false" ht="26.25" hidden="false" customHeight="false" outlineLevel="0" collapsed="false">
      <c r="A18" s="71" t="s">
        <v>62</v>
      </c>
      <c r="B18" s="18" t="n">
        <v>0.990885979895822</v>
      </c>
      <c r="C18" s="18" t="n">
        <v>0.0100042386584475</v>
      </c>
      <c r="D18" s="18" t="n">
        <v>99.0466155122283</v>
      </c>
      <c r="E18" s="18" t="n">
        <v>3.15678436627748E-132</v>
      </c>
      <c r="F18" s="18" t="n">
        <v>0.971108277820668</v>
      </c>
      <c r="G18" s="18" t="n">
        <v>1.01066368197098</v>
      </c>
      <c r="H18" s="18" t="n">
        <v>0.964763501171585</v>
      </c>
      <c r="I18" s="18" t="n">
        <v>1.01700845862006</v>
      </c>
    </row>
    <row r="22" customFormat="false" ht="12.75" hidden="false" customHeight="false" outlineLevel="0" collapsed="false">
      <c r="A22" s="10" t="s">
        <v>78</v>
      </c>
      <c r="F22" s="10" t="s">
        <v>79</v>
      </c>
    </row>
    <row r="23" customFormat="false" ht="13.5" hidden="false" customHeight="false" outlineLevel="0" collapsed="false"/>
    <row r="24" customFormat="false" ht="12.75" hidden="false" customHeight="false" outlineLevel="0" collapsed="false">
      <c r="A24" s="16" t="s">
        <v>80</v>
      </c>
      <c r="B24" s="16" t="s">
        <v>85</v>
      </c>
      <c r="C24" s="16" t="s">
        <v>82</v>
      </c>
      <c r="D24" s="16" t="s">
        <v>83</v>
      </c>
      <c r="F24" s="16" t="s">
        <v>84</v>
      </c>
      <c r="G24" s="16" t="s">
        <v>6</v>
      </c>
    </row>
    <row r="25" customFormat="false" ht="12.75" hidden="false" customHeight="false" outlineLevel="0" collapsed="false">
      <c r="A25" s="17" t="n">
        <v>1</v>
      </c>
      <c r="B25" s="17" t="n">
        <v>19.6571960691733</v>
      </c>
      <c r="C25" s="17" t="n">
        <v>-1.43719606917331</v>
      </c>
      <c r="D25" s="17" t="n">
        <v>-0.656607221861645</v>
      </c>
      <c r="F25" s="17" t="n">
        <v>0.352112676056338</v>
      </c>
      <c r="G25" s="17" t="n">
        <v>11.23</v>
      </c>
    </row>
    <row r="26" customFormat="false" ht="12.75" hidden="false" customHeight="false" outlineLevel="0" collapsed="false">
      <c r="A26" s="17" t="n">
        <v>2</v>
      </c>
      <c r="B26" s="17" t="n">
        <v>18.7984942789956</v>
      </c>
      <c r="C26" s="17" t="n">
        <v>-0.598494278995588</v>
      </c>
      <c r="D26" s="17" t="n">
        <v>-0.273432188036407</v>
      </c>
      <c r="F26" s="17" t="n">
        <v>1.05633802816901</v>
      </c>
      <c r="G26" s="17" t="n">
        <v>11.35</v>
      </c>
    </row>
    <row r="27" customFormat="false" ht="12.75" hidden="false" customHeight="false" outlineLevel="0" collapsed="false">
      <c r="A27" s="17" t="n">
        <v>3</v>
      </c>
      <c r="B27" s="17" t="n">
        <v>18.1974228435908</v>
      </c>
      <c r="C27" s="17" t="n">
        <v>0.182577156409216</v>
      </c>
      <c r="D27" s="17" t="n">
        <v>0.0834134479049972</v>
      </c>
      <c r="F27" s="17" t="n">
        <v>1.76056338028169</v>
      </c>
      <c r="G27" s="17" t="n">
        <v>11.48</v>
      </c>
    </row>
    <row r="28" customFormat="false" ht="12.75" hidden="false" customHeight="false" outlineLevel="0" collapsed="false">
      <c r="A28" s="17" t="n">
        <v>4</v>
      </c>
      <c r="B28" s="17" t="n">
        <v>18.6771107464584</v>
      </c>
      <c r="C28" s="17" t="n">
        <v>-0.297110746458351</v>
      </c>
      <c r="D28" s="17" t="n">
        <v>-0.135740046888294</v>
      </c>
      <c r="F28" s="17" t="n">
        <v>2.46478873239437</v>
      </c>
      <c r="G28" s="17" t="n">
        <v>11.79</v>
      </c>
    </row>
    <row r="29" customFormat="false" ht="12.75" hidden="false" customHeight="false" outlineLevel="0" collapsed="false">
      <c r="A29" s="17" t="n">
        <v>5</v>
      </c>
      <c r="B29" s="17" t="n">
        <v>17.7097087642861</v>
      </c>
      <c r="C29" s="17" t="n">
        <v>0.690291235713939</v>
      </c>
      <c r="D29" s="17" t="n">
        <v>0.315371173272333</v>
      </c>
      <c r="F29" s="17" t="n">
        <v>3.16901408450704</v>
      </c>
      <c r="G29" s="17" t="n">
        <v>12.08</v>
      </c>
    </row>
    <row r="30" customFormat="false" ht="12.75" hidden="false" customHeight="false" outlineLevel="0" collapsed="false">
      <c r="A30" s="17" t="n">
        <v>6</v>
      </c>
      <c r="B30" s="17" t="n">
        <v>17.3221732575488</v>
      </c>
      <c r="C30" s="17" t="n">
        <v>1.0878267424512</v>
      </c>
      <c r="D30" s="17" t="n">
        <v>0.496991962717057</v>
      </c>
      <c r="F30" s="17" t="n">
        <v>3.87323943661972</v>
      </c>
      <c r="G30" s="17" t="n">
        <v>12.59</v>
      </c>
    </row>
    <row r="31" customFormat="false" ht="12.75" hidden="false" customHeight="false" outlineLevel="0" collapsed="false">
      <c r="A31" s="17" t="n">
        <v>7</v>
      </c>
      <c r="B31" s="17" t="n">
        <v>16.7930401442844</v>
      </c>
      <c r="C31" s="17" t="n">
        <v>1.40695985571556</v>
      </c>
      <c r="D31" s="17" t="n">
        <v>0.642793298664981</v>
      </c>
      <c r="F31" s="17" t="n">
        <v>4.57746478873239</v>
      </c>
      <c r="G31" s="17" t="n">
        <v>12.74</v>
      </c>
    </row>
    <row r="32" customFormat="false" ht="12.75" hidden="false" customHeight="false" outlineLevel="0" collapsed="false">
      <c r="A32" s="17" t="n">
        <v>8</v>
      </c>
      <c r="B32" s="17" t="n">
        <v>15.6867159477308</v>
      </c>
      <c r="C32" s="17" t="n">
        <v>2.11328405226925</v>
      </c>
      <c r="D32" s="17" t="n">
        <v>0.965489400039336</v>
      </c>
      <c r="F32" s="17" t="n">
        <v>5.28169014084507</v>
      </c>
      <c r="G32" s="17" t="n">
        <v>12.75</v>
      </c>
    </row>
    <row r="33" customFormat="false" ht="12.75" hidden="false" customHeight="false" outlineLevel="0" collapsed="false">
      <c r="A33" s="17" t="n">
        <v>9</v>
      </c>
      <c r="B33" s="17" t="n">
        <v>14.647871086408</v>
      </c>
      <c r="C33" s="17" t="n">
        <v>2.89212891359203</v>
      </c>
      <c r="D33" s="17" t="n">
        <v>1.32131778812317</v>
      </c>
      <c r="F33" s="17" t="n">
        <v>5.98591549295775</v>
      </c>
      <c r="G33" s="17" t="n">
        <v>12.87</v>
      </c>
    </row>
    <row r="34" customFormat="false" ht="12.75" hidden="false" customHeight="false" outlineLevel="0" collapsed="false">
      <c r="A34" s="17" t="n">
        <v>10</v>
      </c>
      <c r="B34" s="17" t="n">
        <v>16.4203679272456</v>
      </c>
      <c r="C34" s="17" t="n">
        <v>0.399632072754383</v>
      </c>
      <c r="D34" s="17" t="n">
        <v>0.182578640928932</v>
      </c>
      <c r="F34" s="17" t="n">
        <v>6.69014084507042</v>
      </c>
      <c r="G34" s="17" t="n">
        <v>13.08</v>
      </c>
    </row>
    <row r="35" customFormat="false" ht="12.75" hidden="false" customHeight="false" outlineLevel="0" collapsed="false">
      <c r="A35" s="17" t="n">
        <v>11</v>
      </c>
      <c r="B35" s="17" t="n">
        <v>16.2618261704623</v>
      </c>
      <c r="C35" s="17" t="n">
        <v>0.458173829537714</v>
      </c>
      <c r="D35" s="17" t="n">
        <v>0.209324428166239</v>
      </c>
      <c r="F35" s="17" t="n">
        <v>7.3943661971831</v>
      </c>
      <c r="G35" s="17" t="n">
        <v>13.11</v>
      </c>
    </row>
    <row r="36" customFormat="false" ht="12.75" hidden="false" customHeight="false" outlineLevel="0" collapsed="false">
      <c r="A36" s="17" t="n">
        <v>12</v>
      </c>
      <c r="B36" s="17" t="n">
        <v>15.4217530367066</v>
      </c>
      <c r="C36" s="17" t="n">
        <v>0.908246963293392</v>
      </c>
      <c r="D36" s="17" t="n">
        <v>0.414947917075353</v>
      </c>
      <c r="F36" s="17" t="n">
        <v>8.09859154929577</v>
      </c>
      <c r="G36" s="17" t="n">
        <v>13.23</v>
      </c>
    </row>
    <row r="37" customFormat="false" ht="12.75" hidden="false" customHeight="false" outlineLevel="0" collapsed="false">
      <c r="A37" s="17" t="n">
        <v>13</v>
      </c>
      <c r="B37" s="17" t="n">
        <v>14.7571658099905</v>
      </c>
      <c r="C37" s="17" t="n">
        <v>1.19283419000952</v>
      </c>
      <c r="D37" s="17" t="n">
        <v>0.544966383114487</v>
      </c>
      <c r="F37" s="17" t="n">
        <v>8.80281690140845</v>
      </c>
      <c r="G37" s="17" t="n">
        <v>13.28</v>
      </c>
    </row>
    <row r="38" customFormat="false" ht="12.75" hidden="false" customHeight="false" outlineLevel="0" collapsed="false">
      <c r="A38" s="17" t="n">
        <v>14</v>
      </c>
      <c r="B38" s="17" t="n">
        <v>14.7911531991009</v>
      </c>
      <c r="C38" s="17" t="n">
        <v>0.378846800899094</v>
      </c>
      <c r="D38" s="17" t="n">
        <v>0.173082539526156</v>
      </c>
      <c r="F38" s="17" t="n">
        <v>9.50704225352113</v>
      </c>
      <c r="G38" s="17" t="n">
        <v>13.55</v>
      </c>
    </row>
    <row r="39" customFormat="false" ht="12.75" hidden="false" customHeight="false" outlineLevel="0" collapsed="false">
      <c r="A39" s="17" t="n">
        <v>15</v>
      </c>
      <c r="B39" s="17" t="n">
        <v>13.1776935580365</v>
      </c>
      <c r="C39" s="17" t="n">
        <v>1.58230644196346</v>
      </c>
      <c r="D39" s="17" t="n">
        <v>0.722903338852734</v>
      </c>
      <c r="F39" s="17" t="n">
        <v>10.2112676056338</v>
      </c>
      <c r="G39" s="17" t="n">
        <v>13.74</v>
      </c>
    </row>
    <row r="40" customFormat="false" ht="12.75" hidden="false" customHeight="false" outlineLevel="0" collapsed="false">
      <c r="A40" s="17" t="n">
        <v>16</v>
      </c>
      <c r="B40" s="17" t="n">
        <v>12.317703616085</v>
      </c>
      <c r="C40" s="17" t="n">
        <v>1.74229638391504</v>
      </c>
      <c r="D40" s="17" t="n">
        <v>0.795997437538282</v>
      </c>
      <c r="F40" s="17" t="n">
        <v>10.9154929577465</v>
      </c>
      <c r="G40" s="17" t="n">
        <v>13.85</v>
      </c>
    </row>
    <row r="41" customFormat="false" ht="12.75" hidden="false" customHeight="false" outlineLevel="0" collapsed="false">
      <c r="A41" s="17" t="n">
        <v>17</v>
      </c>
      <c r="B41" s="17" t="n">
        <v>12.8128493402389</v>
      </c>
      <c r="C41" s="17" t="n">
        <v>-0.222849340238898</v>
      </c>
      <c r="D41" s="17" t="n">
        <v>-0.101812473138847</v>
      </c>
      <c r="F41" s="17" t="n">
        <v>11.6197183098592</v>
      </c>
      <c r="G41" s="17" t="n">
        <v>13.86</v>
      </c>
    </row>
    <row r="42" customFormat="false" ht="12.75" hidden="false" customHeight="false" outlineLevel="0" collapsed="false">
      <c r="A42" s="17" t="n">
        <v>18</v>
      </c>
      <c r="B42" s="17" t="n">
        <v>15.037883808095</v>
      </c>
      <c r="C42" s="17" t="n">
        <v>-2.95788380809497</v>
      </c>
      <c r="D42" s="17" t="n">
        <v>-1.35135901877322</v>
      </c>
      <c r="F42" s="17" t="n">
        <v>12.3239436619718</v>
      </c>
      <c r="G42" s="17" t="n">
        <v>14.06</v>
      </c>
    </row>
    <row r="43" customFormat="false" ht="12.75" hidden="false" customHeight="false" outlineLevel="0" collapsed="false">
      <c r="A43" s="17" t="n">
        <v>19</v>
      </c>
      <c r="B43" s="17" t="n">
        <v>16.768367083385</v>
      </c>
      <c r="C43" s="17" t="n">
        <v>-3.48836708338503</v>
      </c>
      <c r="D43" s="17" t="n">
        <v>-1.59371923468491</v>
      </c>
      <c r="F43" s="17" t="n">
        <v>13.0281690140845</v>
      </c>
      <c r="G43" s="17" t="n">
        <v>14.57</v>
      </c>
    </row>
    <row r="44" customFormat="false" ht="12.75" hidden="false" customHeight="false" outlineLevel="0" collapsed="false">
      <c r="A44" s="17" t="n">
        <v>20</v>
      </c>
      <c r="B44" s="17" t="n">
        <v>16.5255009297126</v>
      </c>
      <c r="C44" s="17" t="n">
        <v>-1.50550092971256</v>
      </c>
      <c r="D44" s="17" t="n">
        <v>-0.687813447428434</v>
      </c>
      <c r="F44" s="17" t="n">
        <v>13.7323943661972</v>
      </c>
      <c r="G44" s="17" t="n">
        <v>14.57</v>
      </c>
    </row>
    <row r="45" customFormat="false" ht="12.75" hidden="false" customHeight="false" outlineLevel="0" collapsed="false">
      <c r="A45" s="17" t="n">
        <v>21</v>
      </c>
      <c r="B45" s="17" t="n">
        <v>18.4867615497204</v>
      </c>
      <c r="C45" s="17" t="n">
        <v>-2.26676154972036</v>
      </c>
      <c r="D45" s="17" t="n">
        <v>-1.03560817880668</v>
      </c>
      <c r="F45" s="17" t="n">
        <v>14.4366197183099</v>
      </c>
      <c r="G45" s="17" t="n">
        <v>14.76</v>
      </c>
    </row>
    <row r="46" customFormat="false" ht="12.75" hidden="false" customHeight="false" outlineLevel="0" collapsed="false">
      <c r="A46" s="17" t="n">
        <v>22</v>
      </c>
      <c r="B46" s="17" t="n">
        <v>19.5526575982943</v>
      </c>
      <c r="C46" s="17" t="n">
        <v>-2.6626575982943</v>
      </c>
      <c r="D46" s="17" t="n">
        <v>-1.2164799541864</v>
      </c>
      <c r="F46" s="17" t="n">
        <v>15.1408450704225</v>
      </c>
      <c r="G46" s="17" t="n">
        <v>14.83</v>
      </c>
    </row>
    <row r="47" customFormat="false" ht="12.75" hidden="false" customHeight="false" outlineLevel="0" collapsed="false">
      <c r="A47" s="17" t="n">
        <v>23</v>
      </c>
      <c r="B47" s="17" t="n">
        <v>18.1500584937518</v>
      </c>
      <c r="C47" s="17" t="n">
        <v>-0.130058493751761</v>
      </c>
      <c r="D47" s="17" t="n">
        <v>-0.0594194126282126</v>
      </c>
      <c r="F47" s="17" t="n">
        <v>15.8450704225352</v>
      </c>
      <c r="G47" s="17" t="n">
        <v>14.89</v>
      </c>
    </row>
    <row r="48" customFormat="false" ht="12.75" hidden="false" customHeight="false" outlineLevel="0" collapsed="false">
      <c r="A48" s="17" t="n">
        <v>24</v>
      </c>
      <c r="B48" s="17" t="n">
        <v>17.348431736016</v>
      </c>
      <c r="C48" s="17" t="n">
        <v>0.651568263983958</v>
      </c>
      <c r="D48" s="17" t="n">
        <v>0.297679931669873</v>
      </c>
      <c r="F48" s="17" t="n">
        <v>16.5492957746479</v>
      </c>
      <c r="G48" s="17" t="n">
        <v>15.02</v>
      </c>
    </row>
    <row r="49" customFormat="false" ht="12.75" hidden="false" customHeight="false" outlineLevel="0" collapsed="false">
      <c r="A49" s="17" t="n">
        <v>25</v>
      </c>
      <c r="B49" s="17" t="n">
        <v>17.5670211831811</v>
      </c>
      <c r="C49" s="17" t="n">
        <v>-0.0770211831810634</v>
      </c>
      <c r="D49" s="17" t="n">
        <v>-0.0351884243199363</v>
      </c>
      <c r="F49" s="17" t="n">
        <v>17.2535211267606</v>
      </c>
      <c r="G49" s="17" t="n">
        <v>15.17</v>
      </c>
    </row>
    <row r="50" customFormat="false" ht="12.75" hidden="false" customHeight="false" outlineLevel="0" collapsed="false">
      <c r="A50" s="17" t="n">
        <v>26</v>
      </c>
      <c r="B50" s="17" t="n">
        <v>16.9236389164347</v>
      </c>
      <c r="C50" s="17" t="n">
        <v>0.256361083565295</v>
      </c>
      <c r="D50" s="17" t="n">
        <v>0.117122877305164</v>
      </c>
      <c r="F50" s="17" t="n">
        <v>17.9577464788732</v>
      </c>
      <c r="G50" s="17" t="n">
        <v>15.39</v>
      </c>
    </row>
    <row r="51" customFormat="false" ht="12.75" hidden="false" customHeight="false" outlineLevel="0" collapsed="false">
      <c r="A51" s="17" t="n">
        <v>27</v>
      </c>
      <c r="B51" s="17" t="n">
        <v>17.6353923157939</v>
      </c>
      <c r="C51" s="17" t="n">
        <v>-0.815392315793872</v>
      </c>
      <c r="D51" s="17" t="n">
        <v>-0.372525707998012</v>
      </c>
      <c r="F51" s="17" t="n">
        <v>18.6619718309859</v>
      </c>
      <c r="G51" s="17" t="n">
        <v>15.42</v>
      </c>
    </row>
    <row r="52" customFormat="false" ht="12.75" hidden="false" customHeight="false" outlineLevel="0" collapsed="false">
      <c r="A52" s="17" t="n">
        <v>28</v>
      </c>
      <c r="B52" s="17" t="n">
        <v>18.8493267297642</v>
      </c>
      <c r="C52" s="17" t="n">
        <v>-1.91932672976424</v>
      </c>
      <c r="D52" s="17" t="n">
        <v>-0.87687673164887</v>
      </c>
      <c r="F52" s="17" t="n">
        <v>19.3661971830986</v>
      </c>
      <c r="G52" s="17" t="n">
        <v>15.5</v>
      </c>
    </row>
    <row r="53" customFormat="false" ht="12.75" hidden="false" customHeight="false" outlineLevel="0" collapsed="false">
      <c r="A53" s="17" t="n">
        <v>29</v>
      </c>
      <c r="B53" s="17" t="n">
        <v>18.9788355273366</v>
      </c>
      <c r="C53" s="17" t="n">
        <v>-1.56883552733663</v>
      </c>
      <c r="D53" s="17" t="n">
        <v>-0.716748924699523</v>
      </c>
      <c r="F53" s="17" t="n">
        <v>20.0704225352113</v>
      </c>
      <c r="G53" s="17" t="n">
        <v>15.95</v>
      </c>
    </row>
    <row r="54" customFormat="false" ht="12.75" hidden="false" customHeight="false" outlineLevel="0" collapsed="false">
      <c r="A54" s="17" t="n">
        <v>30</v>
      </c>
      <c r="B54" s="17" t="n">
        <v>19.6802837125049</v>
      </c>
      <c r="C54" s="17" t="n">
        <v>-2.13028371250488</v>
      </c>
      <c r="D54" s="17" t="n">
        <v>-0.973255981036409</v>
      </c>
      <c r="F54" s="17" t="n">
        <v>20.7746478873239</v>
      </c>
      <c r="G54" s="17" t="n">
        <v>16.19</v>
      </c>
    </row>
    <row r="55" customFormat="false" ht="12.75" hidden="false" customHeight="false" outlineLevel="0" collapsed="false">
      <c r="A55" s="17" t="n">
        <v>31</v>
      </c>
      <c r="B55" s="17" t="n">
        <v>20.8022639075409</v>
      </c>
      <c r="C55" s="17" t="n">
        <v>-2.30226390754092</v>
      </c>
      <c r="D55" s="17" t="n">
        <v>-1.05182802872006</v>
      </c>
      <c r="F55" s="17" t="n">
        <v>21.4788732394366</v>
      </c>
      <c r="G55" s="17" t="n">
        <v>16.22</v>
      </c>
    </row>
    <row r="56" customFormat="false" ht="12.75" hidden="false" customHeight="false" outlineLevel="0" collapsed="false">
      <c r="A56" s="17" t="n">
        <v>32</v>
      </c>
      <c r="B56" s="17" t="n">
        <v>19.6998041663088</v>
      </c>
      <c r="C56" s="17" t="n">
        <v>-1.34980416630883</v>
      </c>
      <c r="D56" s="17" t="n">
        <v>-0.616680759645492</v>
      </c>
      <c r="F56" s="17" t="n">
        <v>22.1830985915493</v>
      </c>
      <c r="G56" s="17" t="n">
        <v>16.22</v>
      </c>
    </row>
    <row r="57" customFormat="false" ht="12.75" hidden="false" customHeight="false" outlineLevel="0" collapsed="false">
      <c r="A57" s="17" t="n">
        <v>33</v>
      </c>
      <c r="B57" s="17" t="n">
        <v>18.2568760023845</v>
      </c>
      <c r="C57" s="17" t="n">
        <v>0.903123997615467</v>
      </c>
      <c r="D57" s="17" t="n">
        <v>0.412607403951482</v>
      </c>
      <c r="F57" s="17" t="n">
        <v>22.887323943662</v>
      </c>
      <c r="G57" s="17" t="n">
        <v>16.32</v>
      </c>
    </row>
    <row r="58" customFormat="false" ht="12.75" hidden="false" customHeight="false" outlineLevel="0" collapsed="false">
      <c r="A58" s="17" t="n">
        <v>34</v>
      </c>
      <c r="B58" s="17" t="n">
        <v>16.5037014381549</v>
      </c>
      <c r="C58" s="17" t="n">
        <v>1.76629856184514</v>
      </c>
      <c r="D58" s="17" t="n">
        <v>0.806963236643464</v>
      </c>
      <c r="F58" s="17" t="n">
        <v>23.5915492957746</v>
      </c>
      <c r="G58" s="17" t="n">
        <v>16.33</v>
      </c>
    </row>
    <row r="59" customFormat="false" ht="12.75" hidden="false" customHeight="false" outlineLevel="0" collapsed="false">
      <c r="A59" s="17" t="n">
        <v>35</v>
      </c>
      <c r="B59" s="17" t="n">
        <v>16.5631545969486</v>
      </c>
      <c r="C59" s="17" t="n">
        <v>0.226845403051396</v>
      </c>
      <c r="D59" s="17" t="n">
        <v>0.103638141715304</v>
      </c>
      <c r="F59" s="17" t="n">
        <v>24.2957746478873</v>
      </c>
      <c r="G59" s="17" t="n">
        <v>16.39</v>
      </c>
    </row>
    <row r="60" customFormat="false" ht="12.75" hidden="false" customHeight="false" outlineLevel="0" collapsed="false">
      <c r="A60" s="17" t="n">
        <v>36</v>
      </c>
      <c r="B60" s="17" t="n">
        <v>15.522228875068</v>
      </c>
      <c r="C60" s="17" t="n">
        <v>0.667771124931958</v>
      </c>
      <c r="D60" s="17" t="n">
        <v>0.30508248149691</v>
      </c>
      <c r="F60" s="17" t="n">
        <v>25</v>
      </c>
      <c r="G60" s="17" t="n">
        <v>16.56</v>
      </c>
    </row>
    <row r="61" customFormat="false" ht="12.75" hidden="false" customHeight="false" outlineLevel="0" collapsed="false">
      <c r="A61" s="17" t="n">
        <v>37</v>
      </c>
      <c r="B61" s="17" t="n">
        <v>17.4093712237796</v>
      </c>
      <c r="C61" s="17" t="n">
        <v>-1.98937122377964</v>
      </c>
      <c r="D61" s="17" t="n">
        <v>-0.908877738058947</v>
      </c>
      <c r="F61" s="17" t="n">
        <v>25.7042253521127</v>
      </c>
      <c r="G61" s="17" t="n">
        <v>16.72</v>
      </c>
    </row>
    <row r="62" customFormat="false" ht="12.75" hidden="false" customHeight="false" outlineLevel="0" collapsed="false">
      <c r="A62" s="17" t="n">
        <v>38</v>
      </c>
      <c r="B62" s="17" t="n">
        <v>27.1045960054723</v>
      </c>
      <c r="C62" s="17" t="n">
        <v>-10.7145960054723</v>
      </c>
      <c r="D62" s="17" t="n">
        <v>-4.89514358369336</v>
      </c>
      <c r="F62" s="17" t="n">
        <v>26.4084507042254</v>
      </c>
      <c r="G62" s="17" t="n">
        <v>16.75</v>
      </c>
    </row>
    <row r="63" customFormat="false" ht="12.75" hidden="false" customHeight="false" outlineLevel="0" collapsed="false">
      <c r="A63" s="17" t="n">
        <v>39</v>
      </c>
      <c r="B63" s="17" t="n">
        <v>34.7573075168057</v>
      </c>
      <c r="C63" s="17" t="n">
        <v>-12.3173075168057</v>
      </c>
      <c r="D63" s="17" t="n">
        <v>-5.62736932204209</v>
      </c>
      <c r="F63" s="17" t="n">
        <v>27.112676056338</v>
      </c>
      <c r="G63" s="17" t="n">
        <v>16.79</v>
      </c>
    </row>
    <row r="64" customFormat="false" ht="12.75" hidden="false" customHeight="false" outlineLevel="0" collapsed="false">
      <c r="A64" s="17" t="n">
        <v>40</v>
      </c>
      <c r="B64" s="17" t="n">
        <v>35.6733816052194</v>
      </c>
      <c r="C64" s="17" t="n">
        <v>-5.33338160521942</v>
      </c>
      <c r="D64" s="17" t="n">
        <v>-2.4366451829676</v>
      </c>
      <c r="F64" s="17" t="n">
        <v>27.8169014084507</v>
      </c>
      <c r="G64" s="17" t="n">
        <v>16.82</v>
      </c>
    </row>
    <row r="65" customFormat="false" ht="12.75" hidden="false" customHeight="false" outlineLevel="0" collapsed="false">
      <c r="A65" s="17" t="n">
        <v>41</v>
      </c>
      <c r="B65" s="17" t="n">
        <v>32.6271999258237</v>
      </c>
      <c r="C65" s="17" t="n">
        <v>1.53280007417631</v>
      </c>
      <c r="D65" s="17" t="n">
        <v>0.700285521204596</v>
      </c>
      <c r="F65" s="17" t="n">
        <v>28.5211267605634</v>
      </c>
      <c r="G65" s="17" t="n">
        <v>16.82</v>
      </c>
    </row>
    <row r="66" customFormat="false" ht="12.75" hidden="false" customHeight="false" outlineLevel="0" collapsed="false">
      <c r="A66" s="17" t="n">
        <v>42</v>
      </c>
      <c r="B66" s="17" t="n">
        <v>27.6556276988924</v>
      </c>
      <c r="C66" s="17" t="n">
        <v>5.11437230110763</v>
      </c>
      <c r="D66" s="17" t="n">
        <v>2.33658709498702</v>
      </c>
      <c r="F66" s="17" t="n">
        <v>29.2253521126761</v>
      </c>
      <c r="G66" s="17" t="n">
        <v>16.82</v>
      </c>
    </row>
    <row r="67" customFormat="false" ht="12.75" hidden="false" customHeight="false" outlineLevel="0" collapsed="false">
      <c r="A67" s="17" t="n">
        <v>43</v>
      </c>
      <c r="B67" s="17" t="n">
        <v>23.245689645366</v>
      </c>
      <c r="C67" s="17" t="n">
        <v>5.35431035463398</v>
      </c>
      <c r="D67" s="17" t="n">
        <v>2.44620683450902</v>
      </c>
      <c r="F67" s="17" t="n">
        <v>29.9295774647887</v>
      </c>
      <c r="G67" s="17" t="n">
        <v>16.89</v>
      </c>
    </row>
    <row r="68" customFormat="false" ht="12.75" hidden="false" customHeight="false" outlineLevel="0" collapsed="false">
      <c r="A68" s="17" t="n">
        <v>44</v>
      </c>
      <c r="B68" s="17" t="n">
        <v>19.0834730868136</v>
      </c>
      <c r="C68" s="17" t="n">
        <v>5.63652691318637</v>
      </c>
      <c r="D68" s="17" t="n">
        <v>2.57514222088329</v>
      </c>
      <c r="F68" s="17" t="n">
        <v>30.6338028169014</v>
      </c>
      <c r="G68" s="17" t="n">
        <v>16.93</v>
      </c>
    </row>
    <row r="69" customFormat="false" ht="12.75" hidden="false" customHeight="false" outlineLevel="0" collapsed="false">
      <c r="A69" s="17" t="n">
        <v>45</v>
      </c>
      <c r="B69" s="17" t="n">
        <v>19.1758236601399</v>
      </c>
      <c r="C69" s="17" t="n">
        <v>-0.0558236601399145</v>
      </c>
      <c r="D69" s="17" t="n">
        <v>-0.025503979021945</v>
      </c>
      <c r="F69" s="17" t="n">
        <v>31.3380281690141</v>
      </c>
      <c r="G69" s="17" t="n">
        <v>17.1</v>
      </c>
    </row>
    <row r="70" customFormat="false" ht="12.75" hidden="false" customHeight="false" outlineLevel="0" collapsed="false">
      <c r="A70" s="17" t="n">
        <v>46</v>
      </c>
      <c r="B70" s="17" t="n">
        <v>19.1450071061652</v>
      </c>
      <c r="C70" s="17" t="n">
        <v>-1.65500710616516</v>
      </c>
      <c r="D70" s="17" t="n">
        <v>-0.756117861333603</v>
      </c>
      <c r="F70" s="17" t="n">
        <v>32.0422535211268</v>
      </c>
      <c r="G70" s="17" t="n">
        <v>17.1</v>
      </c>
    </row>
    <row r="71" customFormat="false" ht="12.75" hidden="false" customHeight="false" outlineLevel="0" collapsed="false">
      <c r="A71" s="17" t="n">
        <v>47</v>
      </c>
      <c r="B71" s="17" t="n">
        <v>19.0828785552257</v>
      </c>
      <c r="C71" s="17" t="n">
        <v>-1.61287855522569</v>
      </c>
      <c r="D71" s="17" t="n">
        <v>-0.736870723530526</v>
      </c>
      <c r="F71" s="17" t="n">
        <v>32.7464788732394</v>
      </c>
      <c r="G71" s="17" t="n">
        <v>17.15</v>
      </c>
    </row>
    <row r="72" customFormat="false" ht="12.75" hidden="false" customHeight="false" outlineLevel="0" collapsed="false">
      <c r="A72" s="17" t="n">
        <v>48</v>
      </c>
      <c r="B72" s="17" t="n">
        <v>18.0410610359632</v>
      </c>
      <c r="C72" s="17" t="n">
        <v>-0.0710610359632256</v>
      </c>
      <c r="D72" s="17" t="n">
        <v>-0.0324654307141703</v>
      </c>
      <c r="F72" s="17" t="n">
        <v>33.4507042253521</v>
      </c>
      <c r="G72" s="17" t="n">
        <v>17.18</v>
      </c>
    </row>
    <row r="73" customFormat="false" ht="12.75" hidden="false" customHeight="false" outlineLevel="0" collapsed="false">
      <c r="A73" s="17" t="n">
        <v>49</v>
      </c>
      <c r="B73" s="17" t="n">
        <v>19.2747140809335</v>
      </c>
      <c r="C73" s="17" t="n">
        <v>-1.24471408093352</v>
      </c>
      <c r="D73" s="17" t="n">
        <v>-0.568668584770025</v>
      </c>
      <c r="F73" s="17" t="n">
        <v>34.1549295774648</v>
      </c>
      <c r="G73" s="17" t="n">
        <v>17.21</v>
      </c>
    </row>
    <row r="74" customFormat="false" ht="12.75" hidden="false" customHeight="false" outlineLevel="0" collapsed="false">
      <c r="A74" s="17" t="n">
        <v>50</v>
      </c>
      <c r="B74" s="17" t="n">
        <v>19.5880322277766</v>
      </c>
      <c r="C74" s="17" t="n">
        <v>-1.05803222777658</v>
      </c>
      <c r="D74" s="17" t="n">
        <v>-0.483379837046223</v>
      </c>
      <c r="F74" s="17" t="n">
        <v>34.8591549295775</v>
      </c>
      <c r="G74" s="17" t="n">
        <v>17.35</v>
      </c>
    </row>
    <row r="75" customFormat="false" ht="12.75" hidden="false" customHeight="false" outlineLevel="0" collapsed="false">
      <c r="A75" s="17" t="n">
        <v>51</v>
      </c>
      <c r="B75" s="17" t="n">
        <v>20.3381329145577</v>
      </c>
      <c r="C75" s="17" t="n">
        <v>-1.33813291455772</v>
      </c>
      <c r="D75" s="17" t="n">
        <v>-0.611348551777465</v>
      </c>
      <c r="F75" s="17" t="n">
        <v>35.5633802816901</v>
      </c>
      <c r="G75" s="17" t="n">
        <v>17.38</v>
      </c>
    </row>
    <row r="76" customFormat="false" ht="12.75" hidden="false" customHeight="false" outlineLevel="0" collapsed="false">
      <c r="A76" s="17" t="n">
        <v>52</v>
      </c>
      <c r="B76" s="17" t="n">
        <v>21.9838954385667</v>
      </c>
      <c r="C76" s="17" t="n">
        <v>-2.25389543856668</v>
      </c>
      <c r="D76" s="17" t="n">
        <v>-1.02973007930308</v>
      </c>
      <c r="F76" s="17" t="n">
        <v>36.2676056338028</v>
      </c>
      <c r="G76" s="17" t="n">
        <v>17.41</v>
      </c>
    </row>
    <row r="77" customFormat="false" ht="12.75" hidden="false" customHeight="false" outlineLevel="0" collapsed="false">
      <c r="A77" s="17" t="n">
        <v>53</v>
      </c>
      <c r="B77" s="17" t="n">
        <v>20.9114595425254</v>
      </c>
      <c r="C77" s="17" t="n">
        <v>-0.0614595425254372</v>
      </c>
      <c r="D77" s="17" t="n">
        <v>-0.0280788267795134</v>
      </c>
      <c r="F77" s="17" t="n">
        <v>36.9718309859155</v>
      </c>
      <c r="G77" s="17" t="n">
        <v>17.41</v>
      </c>
    </row>
    <row r="78" customFormat="false" ht="12.75" hidden="false" customHeight="false" outlineLevel="0" collapsed="false">
      <c r="A78" s="17" t="n">
        <v>54</v>
      </c>
      <c r="B78" s="17" t="n">
        <v>18.1263763188323</v>
      </c>
      <c r="C78" s="17" t="n">
        <v>3.10362368116775</v>
      </c>
      <c r="D78" s="17" t="n">
        <v>1.41794273356715</v>
      </c>
      <c r="F78" s="17" t="n">
        <v>37.6760563380282</v>
      </c>
      <c r="G78" s="17" t="n">
        <v>17.47</v>
      </c>
    </row>
    <row r="79" customFormat="false" ht="12.75" hidden="false" customHeight="false" outlineLevel="0" collapsed="false">
      <c r="A79" s="17" t="n">
        <v>55</v>
      </c>
      <c r="B79" s="17" t="n">
        <v>17.9935975975262</v>
      </c>
      <c r="C79" s="17" t="n">
        <v>1.02640240247379</v>
      </c>
      <c r="D79" s="17" t="n">
        <v>0.468929218814306</v>
      </c>
      <c r="F79" s="17" t="n">
        <v>38.3802816901408</v>
      </c>
      <c r="G79" s="17" t="n">
        <v>17.49</v>
      </c>
    </row>
    <row r="80" customFormat="false" ht="12.75" hidden="false" customHeight="false" outlineLevel="0" collapsed="false">
      <c r="A80" s="17" t="n">
        <v>56</v>
      </c>
      <c r="B80" s="17" t="n">
        <v>17.9241364903355</v>
      </c>
      <c r="C80" s="17" t="n">
        <v>0.115863509664486</v>
      </c>
      <c r="D80" s="17" t="n">
        <v>0.0529341951510471</v>
      </c>
      <c r="F80" s="17" t="n">
        <v>39.0845070422535</v>
      </c>
      <c r="G80" s="17" t="n">
        <v>17.49</v>
      </c>
    </row>
    <row r="81" customFormat="false" ht="12.75" hidden="false" customHeight="false" outlineLevel="0" collapsed="false">
      <c r="A81" s="17" t="n">
        <v>57</v>
      </c>
      <c r="B81" s="17" t="n">
        <v>17.5071716699954</v>
      </c>
      <c r="C81" s="17" t="n">
        <v>0.20282833000465</v>
      </c>
      <c r="D81" s="17" t="n">
        <v>0.0926655375252978</v>
      </c>
      <c r="F81" s="17" t="n">
        <v>39.7887323943662</v>
      </c>
      <c r="G81" s="17" t="n">
        <v>17.54</v>
      </c>
    </row>
    <row r="82" customFormat="false" ht="12.75" hidden="false" customHeight="false" outlineLevel="0" collapsed="false">
      <c r="A82" s="17" t="n">
        <v>58</v>
      </c>
      <c r="B82" s="17" t="n">
        <v>18.8405078445432</v>
      </c>
      <c r="C82" s="17" t="n">
        <v>-0.890507844543173</v>
      </c>
      <c r="D82" s="17" t="n">
        <v>-0.406843502005838</v>
      </c>
      <c r="F82" s="17" t="n">
        <v>40.4929577464789</v>
      </c>
      <c r="G82" s="17" t="n">
        <v>17.55</v>
      </c>
    </row>
    <row r="83" customFormat="false" ht="12.75" hidden="false" customHeight="false" outlineLevel="0" collapsed="false">
      <c r="A83" s="17" t="n">
        <v>59</v>
      </c>
      <c r="B83" s="17" t="n">
        <v>19.802856308218</v>
      </c>
      <c r="C83" s="17" t="n">
        <v>-1.39285630821799</v>
      </c>
      <c r="D83" s="17" t="n">
        <v>-0.636349855533315</v>
      </c>
      <c r="F83" s="17" t="n">
        <v>41.1971830985915</v>
      </c>
      <c r="G83" s="17" t="n">
        <v>17.55</v>
      </c>
    </row>
    <row r="84" customFormat="false" ht="12.75" hidden="false" customHeight="false" outlineLevel="0" collapsed="false">
      <c r="A84" s="17" t="n">
        <v>60</v>
      </c>
      <c r="B84" s="17" t="n">
        <v>20.9952884964246</v>
      </c>
      <c r="C84" s="17" t="n">
        <v>-1.74528849642462</v>
      </c>
      <c r="D84" s="17" t="n">
        <v>-0.797364434515628</v>
      </c>
      <c r="F84" s="17" t="n">
        <v>41.9014084507042</v>
      </c>
      <c r="G84" s="17" t="n">
        <v>17.63</v>
      </c>
    </row>
    <row r="85" customFormat="false" ht="12.75" hidden="false" customHeight="false" outlineLevel="0" collapsed="false">
      <c r="A85" s="17" t="n">
        <v>61</v>
      </c>
      <c r="B85" s="17" t="n">
        <v>20.1470900976338</v>
      </c>
      <c r="C85" s="17" t="n">
        <v>0.4429099023662</v>
      </c>
      <c r="D85" s="17" t="n">
        <v>0.202350846043549</v>
      </c>
      <c r="F85" s="17" t="n">
        <v>42.6056338028169</v>
      </c>
      <c r="G85" s="17" t="n">
        <v>17.65</v>
      </c>
    </row>
    <row r="86" customFormat="false" ht="12.75" hidden="false" customHeight="false" outlineLevel="0" collapsed="false">
      <c r="A86" s="17" t="n">
        <v>62</v>
      </c>
      <c r="B86" s="17" t="n">
        <v>19.6233077686609</v>
      </c>
      <c r="C86" s="17" t="n">
        <v>1.25669223133913</v>
      </c>
      <c r="D86" s="17" t="n">
        <v>0.574141004455526</v>
      </c>
      <c r="F86" s="17" t="n">
        <v>43.3098591549296</v>
      </c>
      <c r="G86" s="17" t="n">
        <v>17.71</v>
      </c>
    </row>
    <row r="87" customFormat="false" ht="12.75" hidden="false" customHeight="false" outlineLevel="0" collapsed="false">
      <c r="A87" s="17" t="n">
        <v>63</v>
      </c>
      <c r="B87" s="17" t="n">
        <v>20.1010138995686</v>
      </c>
      <c r="C87" s="17" t="n">
        <v>0.238986100431355</v>
      </c>
      <c r="D87" s="17" t="n">
        <v>0.109184823722794</v>
      </c>
      <c r="F87" s="17" t="n">
        <v>44.0140845070423</v>
      </c>
      <c r="G87" s="17" t="n">
        <v>17.76</v>
      </c>
    </row>
    <row r="88" customFormat="false" ht="12.75" hidden="false" customHeight="false" outlineLevel="0" collapsed="false">
      <c r="A88" s="17" t="n">
        <v>64</v>
      </c>
      <c r="B88" s="17" t="n">
        <v>20.1144899488952</v>
      </c>
      <c r="C88" s="17" t="n">
        <v>0.125510051104772</v>
      </c>
      <c r="D88" s="17" t="n">
        <v>0.0573413800241056</v>
      </c>
      <c r="F88" s="17" t="n">
        <v>44.7183098591549</v>
      </c>
      <c r="G88" s="17" t="n">
        <v>17.8</v>
      </c>
    </row>
    <row r="89" customFormat="false" ht="12.75" hidden="false" customHeight="false" outlineLevel="0" collapsed="false">
      <c r="A89" s="17" t="n">
        <v>65</v>
      </c>
      <c r="B89" s="17" t="n">
        <v>19.0193627639144</v>
      </c>
      <c r="C89" s="17" t="n">
        <v>1.27063723608563</v>
      </c>
      <c r="D89" s="17" t="n">
        <v>0.580512014662029</v>
      </c>
      <c r="F89" s="17" t="n">
        <v>45.4225352112676</v>
      </c>
      <c r="G89" s="17" t="n">
        <v>17.83</v>
      </c>
    </row>
    <row r="90" customFormat="false" ht="12.75" hidden="false" customHeight="false" outlineLevel="0" collapsed="false">
      <c r="A90" s="17" t="n">
        <v>66</v>
      </c>
      <c r="B90" s="17" t="n">
        <v>18.0693012863903</v>
      </c>
      <c r="C90" s="17" t="n">
        <v>1.43069871360975</v>
      </c>
      <c r="D90" s="17" t="n">
        <v>0.653638795578312</v>
      </c>
      <c r="F90" s="17" t="n">
        <v>46.1267605633803</v>
      </c>
      <c r="G90" s="17" t="n">
        <v>17.95</v>
      </c>
    </row>
    <row r="91" customFormat="false" ht="12.75" hidden="false" customHeight="false" outlineLevel="0" collapsed="false">
      <c r="A91" s="17" t="n">
        <v>67</v>
      </c>
      <c r="B91" s="17" t="n">
        <v>17.3525934571316</v>
      </c>
      <c r="C91" s="17" t="n">
        <v>1.2574065428684</v>
      </c>
      <c r="D91" s="17" t="n">
        <v>0.57446734970433</v>
      </c>
      <c r="F91" s="17" t="n">
        <v>46.830985915493</v>
      </c>
      <c r="G91" s="17" t="n">
        <v>17.97</v>
      </c>
    </row>
    <row r="92" customFormat="false" ht="12.75" hidden="false" customHeight="false" outlineLevel="0" collapsed="false">
      <c r="A92" s="17" t="n">
        <v>68</v>
      </c>
      <c r="B92" s="17" t="n">
        <v>18.3004749855</v>
      </c>
      <c r="C92" s="17" t="n">
        <v>-0.540474985499948</v>
      </c>
      <c r="D92" s="17" t="n">
        <v>-0.246925096948647</v>
      </c>
      <c r="F92" s="17" t="n">
        <v>47.5352112676056</v>
      </c>
      <c r="G92" s="17" t="n">
        <v>17.99</v>
      </c>
    </row>
    <row r="93" customFormat="false" ht="12.75" hidden="false" customHeight="false" outlineLevel="0" collapsed="false">
      <c r="A93" s="17" t="n">
        <v>69</v>
      </c>
      <c r="B93" s="17" t="n">
        <v>18.632917231755</v>
      </c>
      <c r="C93" s="17" t="n">
        <v>-0.612917231754999</v>
      </c>
      <c r="D93" s="17" t="n">
        <v>-0.280021556839681</v>
      </c>
      <c r="F93" s="17" t="n">
        <v>48.2394366197183</v>
      </c>
      <c r="G93" s="17" t="n">
        <v>18</v>
      </c>
    </row>
    <row r="94" customFormat="false" ht="12.75" hidden="false" customHeight="false" outlineLevel="0" collapsed="false">
      <c r="A94" s="17" t="n">
        <v>70</v>
      </c>
      <c r="B94" s="17" t="n">
        <v>18.6121086261772</v>
      </c>
      <c r="C94" s="17" t="n">
        <v>-0.132108626177185</v>
      </c>
      <c r="D94" s="17" t="n">
        <v>-0.0603560501442618</v>
      </c>
      <c r="F94" s="17" t="n">
        <v>48.943661971831</v>
      </c>
      <c r="G94" s="17" t="n">
        <v>18.02</v>
      </c>
    </row>
    <row r="95" customFormat="false" ht="12.75" hidden="false" customHeight="false" outlineLevel="0" collapsed="false">
      <c r="A95" s="17" t="n">
        <v>71</v>
      </c>
      <c r="B95" s="17" t="n">
        <v>18.4413789718411</v>
      </c>
      <c r="C95" s="17" t="n">
        <v>0.448621028158865</v>
      </c>
      <c r="D95" s="17" t="n">
        <v>0.204960070018522</v>
      </c>
      <c r="F95" s="17" t="n">
        <v>49.6478873239437</v>
      </c>
      <c r="G95" s="17" t="n">
        <v>18.02</v>
      </c>
    </row>
    <row r="96" customFormat="false" ht="12.75" hidden="false" customHeight="false" outlineLevel="0" collapsed="false">
      <c r="A96" s="17" t="n">
        <v>72</v>
      </c>
      <c r="B96" s="17" t="n">
        <v>17.4873539503974</v>
      </c>
      <c r="C96" s="17" t="n">
        <v>1.20264604960256</v>
      </c>
      <c r="D96" s="17" t="n">
        <v>0.549449096369047</v>
      </c>
      <c r="F96" s="17" t="n">
        <v>50.3521126760563</v>
      </c>
      <c r="G96" s="17" t="n">
        <v>18.03</v>
      </c>
    </row>
    <row r="97" customFormat="false" ht="12.75" hidden="false" customHeight="false" outlineLevel="0" collapsed="false">
      <c r="A97" s="17" t="n">
        <v>73</v>
      </c>
      <c r="B97" s="17" t="n">
        <v>16.6615495747523</v>
      </c>
      <c r="C97" s="17" t="n">
        <v>1.49845042524774</v>
      </c>
      <c r="D97" s="17" t="n">
        <v>0.684592305756349</v>
      </c>
      <c r="F97" s="17" t="n">
        <v>51.056338028169</v>
      </c>
      <c r="G97" s="17" t="n">
        <v>18.04</v>
      </c>
    </row>
    <row r="98" customFormat="false" ht="12.75" hidden="false" customHeight="false" outlineLevel="0" collapsed="false">
      <c r="A98" s="17" t="n">
        <v>74</v>
      </c>
      <c r="B98" s="17" t="n">
        <v>16.6709629915613</v>
      </c>
      <c r="C98" s="17" t="n">
        <v>0.42903700843873</v>
      </c>
      <c r="D98" s="17" t="n">
        <v>0.196012780878831</v>
      </c>
      <c r="F98" s="17" t="n">
        <v>51.7605633802817</v>
      </c>
      <c r="G98" s="17" t="n">
        <v>18.16</v>
      </c>
    </row>
    <row r="99" customFormat="false" ht="12.75" hidden="false" customHeight="false" outlineLevel="0" collapsed="false">
      <c r="A99" s="17" t="n">
        <v>75</v>
      </c>
      <c r="B99" s="17" t="n">
        <v>15.9909179435588</v>
      </c>
      <c r="C99" s="17" t="n">
        <v>0.829082056441232</v>
      </c>
      <c r="D99" s="17" t="n">
        <v>0.378780096503012</v>
      </c>
      <c r="F99" s="17" t="n">
        <v>52.4647887323944</v>
      </c>
      <c r="G99" s="17" t="n">
        <v>18.2</v>
      </c>
    </row>
    <row r="100" customFormat="false" ht="12.75" hidden="false" customHeight="false" outlineLevel="0" collapsed="false">
      <c r="A100" s="17" t="n">
        <v>76</v>
      </c>
      <c r="B100" s="17" t="n">
        <v>16.502512374979</v>
      </c>
      <c r="C100" s="17" t="n">
        <v>0.0574876250210181</v>
      </c>
      <c r="D100" s="17" t="n">
        <v>0.0262641893935787</v>
      </c>
      <c r="F100" s="17" t="n">
        <v>53.169014084507</v>
      </c>
      <c r="G100" s="17" t="n">
        <v>18.2</v>
      </c>
    </row>
    <row r="101" customFormat="false" ht="12.75" hidden="false" customHeight="false" outlineLevel="0" collapsed="false">
      <c r="A101" s="17" t="n">
        <v>77</v>
      </c>
      <c r="B101" s="17" t="n">
        <v>15.1470794430795</v>
      </c>
      <c r="C101" s="17" t="n">
        <v>1.60292055692051</v>
      </c>
      <c r="D101" s="17" t="n">
        <v>0.732321244344832</v>
      </c>
      <c r="F101" s="17" t="n">
        <v>53.8732394366197</v>
      </c>
      <c r="G101" s="17" t="n">
        <v>18.22</v>
      </c>
    </row>
    <row r="102" customFormat="false" ht="12.75" hidden="false" customHeight="false" outlineLevel="0" collapsed="false">
      <c r="A102" s="17" t="n">
        <v>78</v>
      </c>
      <c r="B102" s="17" t="n">
        <v>13.4289822425381</v>
      </c>
      <c r="C102" s="17" t="n">
        <v>2.79101775746188</v>
      </c>
      <c r="D102" s="17" t="n">
        <v>1.27512345406545</v>
      </c>
      <c r="F102" s="17" t="n">
        <v>54.5774647887324</v>
      </c>
      <c r="G102" s="17" t="n">
        <v>18.27</v>
      </c>
    </row>
    <row r="103" customFormat="false" ht="12.75" hidden="false" customHeight="false" outlineLevel="0" collapsed="false">
      <c r="A103" s="17" t="n">
        <v>79</v>
      </c>
      <c r="B103" s="17" t="n">
        <v>14.1307276935003</v>
      </c>
      <c r="C103" s="17" t="n">
        <v>0.439272306499658</v>
      </c>
      <c r="D103" s="17" t="n">
        <v>0.200688949126757</v>
      </c>
      <c r="F103" s="17" t="n">
        <v>55.2816901408451</v>
      </c>
      <c r="G103" s="17" t="n">
        <v>18.27</v>
      </c>
    </row>
    <row r="104" customFormat="false" ht="12.75" hidden="false" customHeight="false" outlineLevel="0" collapsed="false">
      <c r="A104" s="17" t="n">
        <v>80</v>
      </c>
      <c r="B104" s="17" t="n">
        <v>13.6256731095474</v>
      </c>
      <c r="C104" s="17" t="n">
        <v>1.20432689045256</v>
      </c>
      <c r="D104" s="17" t="n">
        <v>0.550217016811205</v>
      </c>
      <c r="F104" s="17" t="n">
        <v>55.9859154929577</v>
      </c>
      <c r="G104" s="17" t="n">
        <v>18.29</v>
      </c>
    </row>
    <row r="105" customFormat="false" ht="12.75" hidden="false" customHeight="false" outlineLevel="0" collapsed="false">
      <c r="A105" s="17" t="n">
        <v>81</v>
      </c>
      <c r="B105" s="17" t="n">
        <v>13.6210159454419</v>
      </c>
      <c r="C105" s="17" t="n">
        <v>1.26898405455807</v>
      </c>
      <c r="D105" s="17" t="n">
        <v>0.579756730847016</v>
      </c>
      <c r="F105" s="17" t="n">
        <v>56.6901408450704</v>
      </c>
      <c r="G105" s="17" t="n">
        <v>18.31</v>
      </c>
    </row>
    <row r="106" customFormat="false" ht="12.75" hidden="false" customHeight="false" outlineLevel="0" collapsed="false">
      <c r="A106" s="17" t="n">
        <v>82</v>
      </c>
      <c r="B106" s="17" t="n">
        <v>15.0597823882507</v>
      </c>
      <c r="C106" s="17" t="n">
        <v>-0.489782388250664</v>
      </c>
      <c r="D106" s="17" t="n">
        <v>-0.223765330398527</v>
      </c>
      <c r="F106" s="17" t="n">
        <v>57.3943661971831</v>
      </c>
      <c r="G106" s="17" t="n">
        <v>18.35</v>
      </c>
    </row>
    <row r="107" customFormat="false" ht="12.75" hidden="false" customHeight="false" outlineLevel="0" collapsed="false">
      <c r="A107" s="17" t="n">
        <v>83</v>
      </c>
      <c r="B107" s="17" t="n">
        <v>16.2002921511108</v>
      </c>
      <c r="C107" s="17" t="n">
        <v>-0.810292151110755</v>
      </c>
      <c r="D107" s="17" t="n">
        <v>-0.370195611892513</v>
      </c>
      <c r="F107" s="17" t="n">
        <v>58.0985915492958</v>
      </c>
      <c r="G107" s="17" t="n">
        <v>18.38</v>
      </c>
    </row>
    <row r="108" customFormat="false" ht="12.75" hidden="false" customHeight="false" outlineLevel="0" collapsed="false">
      <c r="A108" s="17" t="n">
        <v>84</v>
      </c>
      <c r="B108" s="17" t="n">
        <v>16.9292869665201</v>
      </c>
      <c r="C108" s="17" t="n">
        <v>-0.609286966520109</v>
      </c>
      <c r="D108" s="17" t="n">
        <v>-0.278363009045382</v>
      </c>
      <c r="F108" s="17" t="n">
        <v>58.8028169014085</v>
      </c>
      <c r="G108" s="17" t="n">
        <v>18.38</v>
      </c>
    </row>
    <row r="109" customFormat="false" ht="12.75" hidden="false" customHeight="false" outlineLevel="0" collapsed="false">
      <c r="A109" s="17" t="n">
        <v>85</v>
      </c>
      <c r="B109" s="17" t="n">
        <v>17.9220556297777</v>
      </c>
      <c r="C109" s="17" t="n">
        <v>-0.772055629777736</v>
      </c>
      <c r="D109" s="17" t="n">
        <v>-0.352726613344133</v>
      </c>
      <c r="F109" s="17" t="n">
        <v>59.5070422535211</v>
      </c>
      <c r="G109" s="17" t="n">
        <v>18.4</v>
      </c>
    </row>
    <row r="110" customFormat="false" ht="12.75" hidden="false" customHeight="false" outlineLevel="0" collapsed="false">
      <c r="A110" s="17" t="n">
        <v>86</v>
      </c>
      <c r="B110" s="17" t="n">
        <v>16.7870948284051</v>
      </c>
      <c r="C110" s="17" t="n">
        <v>1.48290517159494</v>
      </c>
      <c r="D110" s="17" t="n">
        <v>0.677490194894071</v>
      </c>
      <c r="F110" s="17" t="n">
        <v>60.2112676056338</v>
      </c>
      <c r="G110" s="17" t="n">
        <v>18.41</v>
      </c>
    </row>
    <row r="111" customFormat="false" ht="12.75" hidden="false" customHeight="false" outlineLevel="0" collapsed="false">
      <c r="A111" s="17" t="n">
        <v>87</v>
      </c>
      <c r="B111" s="17" t="n">
        <v>15.9309693417751</v>
      </c>
      <c r="C111" s="17" t="n">
        <v>2.35903065822493</v>
      </c>
      <c r="D111" s="17" t="n">
        <v>1.07776287453562</v>
      </c>
      <c r="F111" s="17" t="n">
        <v>60.9154929577465</v>
      </c>
      <c r="G111" s="17" t="n">
        <v>18.41</v>
      </c>
    </row>
    <row r="112" customFormat="false" ht="12.75" hidden="false" customHeight="false" outlineLevel="0" collapsed="false">
      <c r="A112" s="17" t="n">
        <v>88</v>
      </c>
      <c r="B112" s="17" t="n">
        <v>16.4378075204918</v>
      </c>
      <c r="C112" s="17" t="n">
        <v>1.19219247950822</v>
      </c>
      <c r="D112" s="17" t="n">
        <v>0.54467320686767</v>
      </c>
      <c r="F112" s="17" t="n">
        <v>61.6197183098592</v>
      </c>
      <c r="G112" s="17" t="n">
        <v>18.45</v>
      </c>
    </row>
    <row r="113" customFormat="false" ht="12.75" hidden="false" customHeight="false" outlineLevel="0" collapsed="false">
      <c r="A113" s="17" t="n">
        <v>89</v>
      </c>
      <c r="B113" s="17" t="n">
        <v>17.2988874370213</v>
      </c>
      <c r="C113" s="17" t="n">
        <v>0.0511125629787514</v>
      </c>
      <c r="D113" s="17" t="n">
        <v>0.02335163496447</v>
      </c>
      <c r="F113" s="17" t="n">
        <v>62.3239436619718</v>
      </c>
      <c r="G113" s="17" t="n">
        <v>18.48</v>
      </c>
    </row>
    <row r="114" customFormat="false" ht="12.75" hidden="false" customHeight="false" outlineLevel="0" collapsed="false">
      <c r="A114" s="17" t="n">
        <v>90</v>
      </c>
      <c r="B114" s="17" t="n">
        <v>15.8852894981019</v>
      </c>
      <c r="C114" s="17" t="n">
        <v>1.94471050189812</v>
      </c>
      <c r="D114" s="17" t="n">
        <v>0.888473735327556</v>
      </c>
      <c r="F114" s="17" t="n">
        <v>63.0281690140845</v>
      </c>
      <c r="G114" s="17" t="n">
        <v>18.5</v>
      </c>
    </row>
    <row r="115" customFormat="false" ht="12.75" hidden="false" customHeight="false" outlineLevel="0" collapsed="false">
      <c r="A115" s="17" t="n">
        <v>91</v>
      </c>
      <c r="B115" s="17" t="n">
        <v>16.5194565252352</v>
      </c>
      <c r="C115" s="17" t="n">
        <v>1.1305434747648</v>
      </c>
      <c r="D115" s="17" t="n">
        <v>0.516507821083952</v>
      </c>
      <c r="F115" s="17" t="n">
        <v>63.7323943661972</v>
      </c>
      <c r="G115" s="17" t="n">
        <v>18.53</v>
      </c>
    </row>
    <row r="116" customFormat="false" ht="12.75" hidden="false" customHeight="false" outlineLevel="0" collapsed="false">
      <c r="A116" s="17" t="n">
        <v>92</v>
      </c>
      <c r="B116" s="17" t="n">
        <v>17.1571907418962</v>
      </c>
      <c r="C116" s="17" t="n">
        <v>0.832809258103847</v>
      </c>
      <c r="D116" s="17" t="n">
        <v>0.380482931336408</v>
      </c>
      <c r="F116" s="17" t="n">
        <v>64.4366197183099</v>
      </c>
      <c r="G116" s="17" t="n">
        <v>18.56</v>
      </c>
    </row>
    <row r="117" customFormat="false" ht="12.75" hidden="false" customHeight="false" outlineLevel="0" collapsed="false">
      <c r="A117" s="17" t="n">
        <v>93</v>
      </c>
      <c r="B117" s="17" t="n">
        <v>17.0566158149367</v>
      </c>
      <c r="C117" s="17" t="n">
        <v>1.50338418506328</v>
      </c>
      <c r="D117" s="17" t="n">
        <v>0.686846376996382</v>
      </c>
      <c r="F117" s="17" t="n">
        <v>65.1408450704225</v>
      </c>
      <c r="G117" s="17" t="n">
        <v>18.61</v>
      </c>
    </row>
    <row r="118" customFormat="false" ht="12.75" hidden="false" customHeight="false" outlineLevel="0" collapsed="false">
      <c r="A118" s="17" t="n">
        <v>94</v>
      </c>
      <c r="B118" s="17" t="n">
        <v>18.6646255831117</v>
      </c>
      <c r="C118" s="17" t="n">
        <v>0.0453744168883361</v>
      </c>
      <c r="D118" s="17" t="n">
        <v>0.0207300663115366</v>
      </c>
      <c r="F118" s="17" t="n">
        <v>65.8450704225352</v>
      </c>
      <c r="G118" s="17" t="n">
        <v>18.69</v>
      </c>
    </row>
    <row r="119" customFormat="false" ht="12.75" hidden="false" customHeight="false" outlineLevel="0" collapsed="false">
      <c r="A119" s="17" t="n">
        <v>95</v>
      </c>
      <c r="B119" s="17" t="n">
        <v>18.5635552131623</v>
      </c>
      <c r="C119" s="17" t="n">
        <v>0.76644478683771</v>
      </c>
      <c r="D119" s="17" t="n">
        <v>0.350163205278821</v>
      </c>
      <c r="F119" s="17" t="n">
        <v>66.5492957746479</v>
      </c>
      <c r="G119" s="17" t="n">
        <v>18.71</v>
      </c>
    </row>
    <row r="120" customFormat="false" ht="12.75" hidden="false" customHeight="false" outlineLevel="0" collapsed="false">
      <c r="A120" s="17" t="n">
        <v>96</v>
      </c>
      <c r="B120" s="17" t="n">
        <v>17.2044560031372</v>
      </c>
      <c r="C120" s="17" t="n">
        <v>2.28554399686282</v>
      </c>
      <c r="D120" s="17" t="n">
        <v>1.0441892560184</v>
      </c>
      <c r="F120" s="17" t="n">
        <v>67.2535211267606</v>
      </c>
      <c r="G120" s="17" t="n">
        <v>18.72</v>
      </c>
    </row>
    <row r="121" customFormat="false" ht="12.75" hidden="false" customHeight="false" outlineLevel="0" collapsed="false">
      <c r="A121" s="17" t="n">
        <v>97</v>
      </c>
      <c r="B121" s="17" t="n">
        <v>15.9013418509762</v>
      </c>
      <c r="C121" s="17" t="n">
        <v>2.54865814902382</v>
      </c>
      <c r="D121" s="17" t="n">
        <v>1.164397386411</v>
      </c>
      <c r="F121" s="17" t="n">
        <v>67.9577464788732</v>
      </c>
      <c r="G121" s="17" t="n">
        <v>18.7948968208924</v>
      </c>
    </row>
    <row r="122" customFormat="false" ht="12.75" hidden="false" customHeight="false" outlineLevel="0" collapsed="false">
      <c r="A122" s="17" t="n">
        <v>98</v>
      </c>
      <c r="B122" s="17" t="n">
        <v>16.0844575800609</v>
      </c>
      <c r="C122" s="17" t="n">
        <v>1.29554241993907</v>
      </c>
      <c r="D122" s="17" t="n">
        <v>0.591890367226939</v>
      </c>
      <c r="F122" s="17" t="n">
        <v>68.6619718309859</v>
      </c>
      <c r="G122" s="17" t="n">
        <v>18.87</v>
      </c>
    </row>
    <row r="123" customFormat="false" ht="12.75" hidden="false" customHeight="false" outlineLevel="0" collapsed="false">
      <c r="A123" s="17" t="n">
        <v>99</v>
      </c>
      <c r="B123" s="17" t="n">
        <v>16.5346170807276</v>
      </c>
      <c r="C123" s="17" t="n">
        <v>0.675382919272398</v>
      </c>
      <c r="D123" s="17" t="n">
        <v>0.308560057898948</v>
      </c>
      <c r="F123" s="17" t="n">
        <v>69.3661971830986</v>
      </c>
      <c r="G123" s="17" t="n">
        <v>18.89</v>
      </c>
    </row>
    <row r="124" customFormat="false" ht="12.75" hidden="false" customHeight="false" outlineLevel="0" collapsed="false">
      <c r="A124" s="17" t="n">
        <v>100</v>
      </c>
      <c r="B124" s="17" t="n">
        <v>16.0413540399355</v>
      </c>
      <c r="C124" s="17" t="n">
        <v>1.36864596006453</v>
      </c>
      <c r="D124" s="17" t="n">
        <v>0.625288950356688</v>
      </c>
      <c r="F124" s="17" t="n">
        <v>70.0704225352113</v>
      </c>
      <c r="G124" s="17" t="n">
        <v>19</v>
      </c>
    </row>
    <row r="125" customFormat="false" ht="12.75" hidden="false" customHeight="false" outlineLevel="0" collapsed="false">
      <c r="A125" s="17" t="n">
        <v>101</v>
      </c>
      <c r="B125" s="17" t="n">
        <v>16.7549901226564</v>
      </c>
      <c r="C125" s="17" t="n">
        <v>0.345009877343568</v>
      </c>
      <c r="D125" s="17" t="n">
        <v>0.157623571297194</v>
      </c>
      <c r="F125" s="17" t="n">
        <v>70.7746478873239</v>
      </c>
      <c r="G125" s="17" t="n">
        <v>19.02</v>
      </c>
    </row>
    <row r="126" customFormat="false" ht="12.75" hidden="false" customHeight="false" outlineLevel="0" collapsed="false">
      <c r="A126" s="17" t="n">
        <v>102</v>
      </c>
      <c r="B126" s="17" t="n">
        <v>18.0673195144305</v>
      </c>
      <c r="C126" s="17" t="n">
        <v>-0.517319514430461</v>
      </c>
      <c r="D126" s="17" t="n">
        <v>-0.236346130128498</v>
      </c>
      <c r="F126" s="17" t="n">
        <v>71.4788732394366</v>
      </c>
      <c r="G126" s="17" t="n">
        <v>19.11</v>
      </c>
    </row>
    <row r="127" customFormat="false" ht="12.75" hidden="false" customHeight="false" outlineLevel="0" collapsed="false">
      <c r="A127" s="17" t="n">
        <v>103</v>
      </c>
      <c r="B127" s="17" t="n">
        <v>17.8877709748733</v>
      </c>
      <c r="C127" s="17" t="n">
        <v>0.982229025126664</v>
      </c>
      <c r="D127" s="17" t="n">
        <v>0.448747867638732</v>
      </c>
      <c r="F127" s="17" t="n">
        <v>72.1830985915493</v>
      </c>
      <c r="G127" s="17" t="n">
        <v>19.12</v>
      </c>
    </row>
    <row r="128" customFormat="false" ht="12.75" hidden="false" customHeight="false" outlineLevel="0" collapsed="false">
      <c r="A128" s="17" t="n">
        <v>104</v>
      </c>
      <c r="B128" s="17" t="n">
        <v>17.7057452203665</v>
      </c>
      <c r="C128" s="17" t="n">
        <v>1.40425477963352</v>
      </c>
      <c r="D128" s="17" t="n">
        <v>0.641557439112307</v>
      </c>
      <c r="F128" s="17" t="n">
        <v>72.887323943662</v>
      </c>
      <c r="G128" s="17" t="n">
        <v>19.16</v>
      </c>
    </row>
    <row r="129" customFormat="false" ht="12.75" hidden="false" customHeight="false" outlineLevel="0" collapsed="false">
      <c r="A129" s="17" t="n">
        <v>105</v>
      </c>
      <c r="B129" s="17" t="n">
        <v>19.6108226053142</v>
      </c>
      <c r="C129" s="17" t="n">
        <v>-0.890822605314185</v>
      </c>
      <c r="D129" s="17" t="n">
        <v>-0.406987305763612</v>
      </c>
      <c r="F129" s="17" t="n">
        <v>73.5915492957746</v>
      </c>
      <c r="G129" s="17" t="n">
        <v>19.18</v>
      </c>
    </row>
    <row r="130" customFormat="false" ht="12.75" hidden="false" customHeight="false" outlineLevel="0" collapsed="false">
      <c r="A130" s="17" t="n">
        <v>106</v>
      </c>
      <c r="B130" s="17" t="n">
        <v>20.8666714962341</v>
      </c>
      <c r="C130" s="17" t="n">
        <v>-1.55667149623415</v>
      </c>
      <c r="D130" s="17" t="n">
        <v>-0.711191582288036</v>
      </c>
      <c r="F130" s="17" t="n">
        <v>74.2957746478873</v>
      </c>
      <c r="G130" s="17" t="n">
        <v>19.25</v>
      </c>
    </row>
    <row r="131" customFormat="false" ht="12.75" hidden="false" customHeight="false" outlineLevel="0" collapsed="false">
      <c r="A131" s="17" t="n">
        <v>107</v>
      </c>
      <c r="B131" s="17" t="n">
        <v>19.1205322224617</v>
      </c>
      <c r="C131" s="17" t="n">
        <v>0.749467777538271</v>
      </c>
      <c r="D131" s="17" t="n">
        <v>0.342406972743315</v>
      </c>
      <c r="F131" s="17" t="n">
        <v>75</v>
      </c>
      <c r="G131" s="17" t="n">
        <v>19.31</v>
      </c>
    </row>
    <row r="132" customFormat="false" ht="12.75" hidden="false" customHeight="false" outlineLevel="0" collapsed="false">
      <c r="A132" s="17" t="n">
        <v>108</v>
      </c>
      <c r="B132" s="17" t="n">
        <v>18.3708278900726</v>
      </c>
      <c r="C132" s="17" t="n">
        <v>1.27917210992745</v>
      </c>
      <c r="D132" s="17" t="n">
        <v>0.584411315475895</v>
      </c>
      <c r="F132" s="17" t="n">
        <v>75.7042253521127</v>
      </c>
      <c r="G132" s="17" t="n">
        <v>19.33</v>
      </c>
    </row>
    <row r="133" customFormat="false" ht="12.75" hidden="false" customHeight="false" outlineLevel="0" collapsed="false">
      <c r="A133" s="17" t="n">
        <v>109</v>
      </c>
      <c r="B133" s="17" t="n">
        <v>19.57455617845</v>
      </c>
      <c r="C133" s="17" t="n">
        <v>-0.0145561784499968</v>
      </c>
      <c r="D133" s="17" t="n">
        <v>-0.00665023520310101</v>
      </c>
      <c r="F133" s="17" t="n">
        <v>76.4084507042253</v>
      </c>
      <c r="G133" s="17" t="n">
        <v>19.3590666838677</v>
      </c>
    </row>
    <row r="134" customFormat="false" ht="12.75" hidden="false" customHeight="false" outlineLevel="0" collapsed="false">
      <c r="A134" s="17" t="n">
        <v>110</v>
      </c>
      <c r="B134" s="17" t="n">
        <v>20.4390051073111</v>
      </c>
      <c r="C134" s="17" t="n">
        <v>-0.389005107311107</v>
      </c>
      <c r="D134" s="17" t="n">
        <v>-0.177723532842989</v>
      </c>
      <c r="F134" s="17" t="n">
        <v>77.112676056338</v>
      </c>
      <c r="G134" s="17" t="n">
        <v>19.48</v>
      </c>
    </row>
    <row r="135" customFormat="false" ht="12.75" hidden="false" customHeight="false" outlineLevel="0" collapsed="false">
      <c r="A135" s="17" t="n">
        <v>111</v>
      </c>
      <c r="B135" s="17" t="n">
        <v>22.8354628496892</v>
      </c>
      <c r="C135" s="17" t="n">
        <v>-2.09546284968916</v>
      </c>
      <c r="D135" s="17" t="n">
        <v>-0.957347483590121</v>
      </c>
      <c r="F135" s="17" t="n">
        <v>77.8169014084507</v>
      </c>
      <c r="G135" s="17" t="n">
        <v>19.49</v>
      </c>
    </row>
    <row r="136" customFormat="false" ht="12.75" hidden="false" customHeight="false" outlineLevel="0" collapsed="false">
      <c r="A136" s="17" t="n">
        <v>112</v>
      </c>
      <c r="B136" s="17" t="n">
        <v>24.0744666789509</v>
      </c>
      <c r="C136" s="17" t="n">
        <v>-2.17446667895089</v>
      </c>
      <c r="D136" s="17" t="n">
        <v>-0.993441713153257</v>
      </c>
      <c r="F136" s="17" t="n">
        <v>78.5211267605634</v>
      </c>
      <c r="G136" s="17" t="n">
        <v>19.5</v>
      </c>
    </row>
    <row r="137" customFormat="false" ht="12.75" hidden="false" customHeight="false" outlineLevel="0" collapsed="false">
      <c r="A137" s="17" t="n">
        <v>113</v>
      </c>
      <c r="B137" s="17" t="n">
        <v>22.9010595015583</v>
      </c>
      <c r="C137" s="17" t="n">
        <v>0.468940498441743</v>
      </c>
      <c r="D137" s="17" t="n">
        <v>0.214243362130374</v>
      </c>
      <c r="F137" s="17" t="n">
        <v>79.2253521126761</v>
      </c>
      <c r="G137" s="17" t="n">
        <v>19.5004911009612</v>
      </c>
    </row>
    <row r="138" customFormat="false" ht="12.75" hidden="false" customHeight="false" outlineLevel="0" collapsed="false">
      <c r="A138" s="17" t="n">
        <v>114</v>
      </c>
      <c r="B138" s="17" t="n">
        <v>23.864299762615</v>
      </c>
      <c r="C138" s="17" t="n">
        <v>-0.394299762614988</v>
      </c>
      <c r="D138" s="17" t="n">
        <v>-0.180142485263166</v>
      </c>
      <c r="F138" s="17" t="n">
        <v>79.9295774647887</v>
      </c>
      <c r="G138" s="17" t="n">
        <v>19.56</v>
      </c>
    </row>
    <row r="139" customFormat="false" ht="12.75" hidden="false" customHeight="false" outlineLevel="0" collapsed="false">
      <c r="A139" s="17" t="n">
        <v>115</v>
      </c>
      <c r="B139" s="17" t="n">
        <v>23.3686585954711</v>
      </c>
      <c r="C139" s="17" t="n">
        <v>0.681341404528904</v>
      </c>
      <c r="D139" s="17" t="n">
        <v>0.311282292209698</v>
      </c>
      <c r="F139" s="17" t="n">
        <v>80.6338028169014</v>
      </c>
      <c r="G139" s="17" t="n">
        <v>19.65</v>
      </c>
    </row>
    <row r="140" customFormat="false" ht="12.75" hidden="false" customHeight="false" outlineLevel="0" collapsed="false">
      <c r="A140" s="17" t="n">
        <v>116</v>
      </c>
      <c r="B140" s="17" t="n">
        <v>20.7057516130991</v>
      </c>
      <c r="C140" s="17" t="n">
        <v>3.41424838690094</v>
      </c>
      <c r="D140" s="17" t="n">
        <v>1.55985686028083</v>
      </c>
      <c r="F140" s="17" t="n">
        <v>81.3380281690141</v>
      </c>
      <c r="G140" s="17" t="n">
        <v>19.73</v>
      </c>
    </row>
    <row r="141" customFormat="false" ht="12.75" hidden="false" customHeight="false" outlineLevel="0" collapsed="false">
      <c r="A141" s="17" t="n">
        <v>117</v>
      </c>
      <c r="B141" s="17" t="n">
        <v>19.3983766512245</v>
      </c>
      <c r="C141" s="17" t="n">
        <v>2.80162334877548</v>
      </c>
      <c r="D141" s="17" t="n">
        <v>1.27996879702038</v>
      </c>
      <c r="F141" s="17" t="n">
        <v>82.0422535211268</v>
      </c>
      <c r="G141" s="17" t="n">
        <v>19.87</v>
      </c>
    </row>
    <row r="142" customFormat="false" ht="12.75" hidden="false" customHeight="false" outlineLevel="0" collapsed="false">
      <c r="A142" s="17" t="n">
        <v>118</v>
      </c>
      <c r="B142" s="17" t="n">
        <v>17.6237989498291</v>
      </c>
      <c r="C142" s="17" t="n">
        <v>3.06620105017091</v>
      </c>
      <c r="D142" s="17" t="n">
        <v>1.40084557452209</v>
      </c>
      <c r="F142" s="17" t="n">
        <v>82.7464788732394</v>
      </c>
      <c r="G142" s="17" t="n">
        <v>20.05</v>
      </c>
    </row>
    <row r="143" customFormat="false" ht="12.75" hidden="false" customHeight="false" outlineLevel="0" collapsed="false">
      <c r="A143" s="17" t="n">
        <v>119</v>
      </c>
      <c r="B143" s="17" t="n">
        <v>19.0292716237133</v>
      </c>
      <c r="C143" s="17" t="n">
        <v>0.471219477247857</v>
      </c>
      <c r="D143" s="17" t="n">
        <v>0.215284551968463</v>
      </c>
      <c r="F143" s="17" t="n">
        <v>83.4507042253521</v>
      </c>
      <c r="G143" s="17" t="n">
        <v>20.0531725874667</v>
      </c>
    </row>
    <row r="144" customFormat="false" ht="12.75" hidden="false" customHeight="false" outlineLevel="0" collapsed="false">
      <c r="A144" s="17" t="n">
        <v>120</v>
      </c>
      <c r="B144" s="17" t="n">
        <v>17.6757213751756</v>
      </c>
      <c r="C144" s="17" t="n">
        <v>2.37745121229107</v>
      </c>
      <c r="D144" s="17" t="n">
        <v>1.08617861480235</v>
      </c>
      <c r="F144" s="17" t="n">
        <v>84.1549295774648</v>
      </c>
      <c r="G144" s="17" t="n">
        <v>20.18</v>
      </c>
    </row>
    <row r="145" customFormat="false" ht="12.75" hidden="false" customHeight="false" outlineLevel="0" collapsed="false">
      <c r="A145" s="17" t="n">
        <v>121</v>
      </c>
      <c r="B145" s="17" t="n">
        <v>18.3839075850072</v>
      </c>
      <c r="C145" s="17" t="n">
        <v>0.975159098860495</v>
      </c>
      <c r="D145" s="17" t="n">
        <v>0.445517852789703</v>
      </c>
      <c r="F145" s="17" t="n">
        <v>84.8591549295775</v>
      </c>
      <c r="G145" s="17" t="n">
        <v>20.24</v>
      </c>
    </row>
    <row r="146" customFormat="false" ht="12.75" hidden="false" customHeight="false" outlineLevel="0" collapsed="false">
      <c r="A146" s="17" t="n">
        <v>122</v>
      </c>
      <c r="B146" s="17" t="n">
        <v>18.6168648788807</v>
      </c>
      <c r="C146" s="17" t="n">
        <v>0.17803194201171</v>
      </c>
      <c r="D146" s="17" t="n">
        <v>0.0813368901810196</v>
      </c>
      <c r="F146" s="17" t="n">
        <v>85.5633802816901</v>
      </c>
      <c r="G146" s="17" t="n">
        <v>20.29</v>
      </c>
    </row>
    <row r="147" customFormat="false" ht="12.75" hidden="false" customHeight="false" outlineLevel="0" collapsed="false">
      <c r="A147" s="17" t="n">
        <v>123</v>
      </c>
      <c r="B147" s="17" t="n">
        <v>18.4027344186252</v>
      </c>
      <c r="C147" s="17" t="n">
        <v>0.777265581374802</v>
      </c>
      <c r="D147" s="17" t="n">
        <v>0.35510686744972</v>
      </c>
      <c r="F147" s="17" t="n">
        <v>86.2676056338028</v>
      </c>
      <c r="G147" s="17" t="n">
        <v>20.34</v>
      </c>
    </row>
    <row r="148" customFormat="false" ht="12.75" hidden="false" customHeight="false" outlineLevel="0" collapsed="false">
      <c r="A148" s="17" t="n">
        <v>124</v>
      </c>
      <c r="B148" s="17" t="n">
        <v>19.926023435519</v>
      </c>
      <c r="C148" s="17" t="n">
        <v>-0.446023435519045</v>
      </c>
      <c r="D148" s="17" t="n">
        <v>-0.203773316086095</v>
      </c>
      <c r="F148" s="17" t="n">
        <v>86.9718309859155</v>
      </c>
      <c r="G148" s="17" t="n">
        <v>20.46</v>
      </c>
    </row>
    <row r="149" customFormat="false" ht="12.75" hidden="false" customHeight="false" outlineLevel="0" collapsed="false">
      <c r="A149" s="17" t="n">
        <v>125</v>
      </c>
      <c r="B149" s="17" t="n">
        <v>19.1701756100545</v>
      </c>
      <c r="C149" s="17" t="n">
        <v>1.00982438994549</v>
      </c>
      <c r="D149" s="17" t="n">
        <v>0.46135527467149</v>
      </c>
      <c r="F149" s="17" t="n">
        <v>87.6760563380282</v>
      </c>
      <c r="G149" s="17" t="n">
        <v>20.59</v>
      </c>
    </row>
    <row r="150" customFormat="false" ht="12.75" hidden="false" customHeight="false" outlineLevel="0" collapsed="false">
      <c r="A150" s="17" t="n">
        <v>126</v>
      </c>
      <c r="B150" s="17" t="n">
        <v>17.2758988822877</v>
      </c>
      <c r="C150" s="17" t="n">
        <v>3.18410111771233</v>
      </c>
      <c r="D150" s="17" t="n">
        <v>1.45471020542816</v>
      </c>
      <c r="F150" s="17" t="n">
        <v>88.3802816901408</v>
      </c>
      <c r="G150" s="17" t="n">
        <v>20.69</v>
      </c>
    </row>
    <row r="151" customFormat="false" ht="12.75" hidden="false" customHeight="false" outlineLevel="0" collapsed="false">
      <c r="A151" s="17" t="n">
        <v>127</v>
      </c>
      <c r="B151" s="17" t="n">
        <v>15.3356450450537</v>
      </c>
      <c r="C151" s="17" t="n">
        <v>2.97435495494634</v>
      </c>
      <c r="D151" s="17" t="n">
        <v>1.35888413953227</v>
      </c>
      <c r="F151" s="17" t="n">
        <v>89.0845070422535</v>
      </c>
      <c r="G151" s="17" t="n">
        <v>20.74</v>
      </c>
    </row>
    <row r="152" customFormat="false" ht="12.75" hidden="false" customHeight="false" outlineLevel="0" collapsed="false">
      <c r="A152" s="17" t="n">
        <v>128</v>
      </c>
      <c r="B152" s="17" t="n">
        <v>14.2418060118467</v>
      </c>
      <c r="C152" s="17" t="n">
        <v>1.25819398815334</v>
      </c>
      <c r="D152" s="17" t="n">
        <v>0.574827107340747</v>
      </c>
      <c r="F152" s="17" t="n">
        <v>89.7887323943662</v>
      </c>
      <c r="G152" s="17" t="n">
        <v>20.85</v>
      </c>
    </row>
    <row r="153" customFormat="false" ht="12.75" hidden="false" customHeight="false" outlineLevel="0" collapsed="false">
      <c r="A153" s="17" t="n">
        <v>129</v>
      </c>
      <c r="B153" s="17" t="n">
        <v>13.335343517438</v>
      </c>
      <c r="C153" s="17" t="n">
        <v>0.524656482562033</v>
      </c>
      <c r="D153" s="17" t="n">
        <v>0.239698147549843</v>
      </c>
      <c r="F153" s="17" t="n">
        <v>90.4929577464789</v>
      </c>
      <c r="G153" s="17" t="n">
        <v>20.88</v>
      </c>
    </row>
    <row r="154" customFormat="false" ht="12.75" hidden="false" customHeight="false" outlineLevel="0" collapsed="false">
      <c r="A154" s="17" t="n">
        <v>130</v>
      </c>
      <c r="B154" s="17" t="n">
        <v>13.668083029487</v>
      </c>
      <c r="C154" s="17" t="n">
        <v>-0.928083029486981</v>
      </c>
      <c r="D154" s="17" t="n">
        <v>-0.424010357890076</v>
      </c>
      <c r="F154" s="17" t="n">
        <v>91.1971830985915</v>
      </c>
      <c r="G154" s="17" t="n">
        <v>21.23</v>
      </c>
    </row>
    <row r="155" customFormat="false" ht="12.75" hidden="false" customHeight="false" outlineLevel="0" collapsed="false">
      <c r="A155" s="17" t="n">
        <v>131</v>
      </c>
      <c r="B155" s="17" t="n">
        <v>14.4302725252228</v>
      </c>
      <c r="C155" s="17" t="n">
        <v>-1.20027252522285</v>
      </c>
      <c r="D155" s="17" t="n">
        <v>-0.548364711793822</v>
      </c>
      <c r="F155" s="17" t="n">
        <v>91.9014084507042</v>
      </c>
      <c r="G155" s="17" t="n">
        <v>21.9</v>
      </c>
    </row>
    <row r="156" customFormat="false" ht="12.75" hidden="false" customHeight="false" outlineLevel="0" collapsed="false">
      <c r="A156" s="17" t="n">
        <v>132</v>
      </c>
      <c r="B156" s="17" t="n">
        <v>12.8833013334095</v>
      </c>
      <c r="C156" s="17" t="n">
        <v>0.666698666590509</v>
      </c>
      <c r="D156" s="17" t="n">
        <v>0.304592510846944</v>
      </c>
      <c r="F156" s="17" t="n">
        <v>92.6056338028169</v>
      </c>
      <c r="G156" s="17" t="n">
        <v>22.2</v>
      </c>
    </row>
    <row r="157" customFormat="false" ht="12.75" hidden="false" customHeight="false" outlineLevel="0" collapsed="false">
      <c r="A157" s="17" t="n">
        <v>133</v>
      </c>
      <c r="B157" s="17" t="n">
        <v>12.441267097778</v>
      </c>
      <c r="C157" s="17" t="n">
        <v>0.638732902222035</v>
      </c>
      <c r="D157" s="17" t="n">
        <v>0.291815880543618</v>
      </c>
      <c r="F157" s="17" t="n">
        <v>93.3098591549296</v>
      </c>
      <c r="G157" s="17" t="n">
        <v>22.44</v>
      </c>
    </row>
    <row r="158" customFormat="false" ht="12.75" hidden="false" customHeight="false" outlineLevel="0" collapsed="false">
      <c r="A158" s="17" t="n">
        <v>134</v>
      </c>
      <c r="B158" s="17" t="n">
        <v>12.0916825240707</v>
      </c>
      <c r="C158" s="17" t="n">
        <v>1.01831747592928</v>
      </c>
      <c r="D158" s="17" t="n">
        <v>0.465235483998848</v>
      </c>
      <c r="F158" s="17" t="n">
        <v>94.0140845070422</v>
      </c>
      <c r="G158" s="17" t="n">
        <v>23.37</v>
      </c>
    </row>
    <row r="159" customFormat="false" ht="12.75" hidden="false" customHeight="false" outlineLevel="0" collapsed="false">
      <c r="A159" s="17" t="n">
        <v>135</v>
      </c>
      <c r="B159" s="17" t="n">
        <v>13.4988397041208</v>
      </c>
      <c r="C159" s="17" t="n">
        <v>-0.748839704120776</v>
      </c>
      <c r="D159" s="17" t="n">
        <v>-0.34212002682784</v>
      </c>
      <c r="F159" s="17" t="n">
        <v>94.7183098591549</v>
      </c>
      <c r="G159" s="17" t="n">
        <v>23.47</v>
      </c>
    </row>
    <row r="160" customFormat="false" ht="12.75" hidden="false" customHeight="false" outlineLevel="0" collapsed="false">
      <c r="A160" s="17" t="n">
        <v>136</v>
      </c>
      <c r="B160" s="17" t="n">
        <v>12.8031386576359</v>
      </c>
      <c r="C160" s="17" t="n">
        <v>1.04686134236408</v>
      </c>
      <c r="D160" s="17" t="n">
        <v>0.478276229964515</v>
      </c>
      <c r="F160" s="17" t="n">
        <v>95.4225352112676</v>
      </c>
      <c r="G160" s="17" t="n">
        <v>24.05</v>
      </c>
    </row>
    <row r="161" customFormat="false" ht="12.75" hidden="false" customHeight="false" outlineLevel="0" collapsed="false">
      <c r="A161" s="17" t="n">
        <v>137</v>
      </c>
      <c r="B161" s="17" t="n">
        <v>11.3743801632241</v>
      </c>
      <c r="C161" s="17" t="n">
        <v>2.36561983677587</v>
      </c>
      <c r="D161" s="17" t="n">
        <v>1.08077325169673</v>
      </c>
      <c r="F161" s="17" t="n">
        <v>96.1267605633803</v>
      </c>
      <c r="G161" s="17" t="n">
        <v>24.12</v>
      </c>
    </row>
    <row r="162" customFormat="false" ht="12.75" hidden="false" customHeight="false" outlineLevel="0" collapsed="false">
      <c r="A162" s="17" t="n">
        <v>138</v>
      </c>
      <c r="B162" s="17" t="n">
        <v>10.1036679826057</v>
      </c>
      <c r="C162" s="17" t="n">
        <v>2.76633201739427</v>
      </c>
      <c r="D162" s="17" t="n">
        <v>1.26384535808881</v>
      </c>
      <c r="F162" s="17" t="n">
        <v>96.830985915493</v>
      </c>
      <c r="G162" s="17" t="n">
        <v>24.72</v>
      </c>
    </row>
    <row r="163" customFormat="false" ht="12.75" hidden="false" customHeight="false" outlineLevel="0" collapsed="false">
      <c r="A163" s="17" t="n">
        <v>139</v>
      </c>
      <c r="B163" s="17" t="n">
        <v>11.1234878331145</v>
      </c>
      <c r="C163" s="17" t="n">
        <v>0.226512166885486</v>
      </c>
      <c r="D163" s="17" t="n">
        <v>0.103485897162307</v>
      </c>
      <c r="F163" s="17" t="n">
        <v>97.5352112676056</v>
      </c>
      <c r="G163" s="17" t="n">
        <v>28.6</v>
      </c>
    </row>
    <row r="164" customFormat="false" ht="12.75" hidden="false" customHeight="false" outlineLevel="0" collapsed="false">
      <c r="A164" s="17" t="n">
        <v>140</v>
      </c>
      <c r="B164" s="17" t="n">
        <v>10.3364270992833</v>
      </c>
      <c r="C164" s="17" t="n">
        <v>1.14357290071674</v>
      </c>
      <c r="D164" s="17" t="n">
        <v>0.522460533702819</v>
      </c>
      <c r="F164" s="17" t="n">
        <v>98.2394366197183</v>
      </c>
      <c r="G164" s="17" t="n">
        <v>30.34</v>
      </c>
    </row>
    <row r="165" customFormat="false" ht="12.75" hidden="false" customHeight="false" outlineLevel="0" collapsed="false">
      <c r="A165" s="17" t="n">
        <v>141</v>
      </c>
      <c r="B165" s="17" t="n">
        <v>12.754684333219</v>
      </c>
      <c r="C165" s="17" t="n">
        <v>-1.52468433321901</v>
      </c>
      <c r="D165" s="17" t="n">
        <v>-0.696577708305844</v>
      </c>
      <c r="F165" s="17" t="n">
        <v>98.943661971831</v>
      </c>
      <c r="G165" s="17" t="n">
        <v>32.77</v>
      </c>
    </row>
    <row r="166" customFormat="false" ht="13.5" hidden="false" customHeight="false" outlineLevel="0" collapsed="false">
      <c r="A166" s="18" t="n">
        <v>142</v>
      </c>
      <c r="B166" s="18" t="n">
        <v>15.4290855929578</v>
      </c>
      <c r="C166" s="18" t="n">
        <v>-3.63908559295784</v>
      </c>
      <c r="D166" s="18" t="n">
        <v>-1.66257752338776</v>
      </c>
      <c r="F166" s="18" t="n">
        <v>99.6478873239437</v>
      </c>
      <c r="G166" s="18" t="n">
        <v>34.16</v>
      </c>
    </row>
  </sheetData>
  <mergeCells count="1">
    <mergeCell ref="A3:B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2000-01-28T08:30:31Z</dcterms:created>
  <dc:creator>mdelaro</dc:creator>
  <dc:description/>
  <dc:language>en-US</dc:language>
  <cp:lastModifiedBy>kkindal</cp:lastModifiedBy>
  <cp:lastPrinted>2000-06-02T11:26:40Z</cp:lastPrinted>
  <cp:revision>0</cp:revision>
  <dc:subject/>
  <dc:title/>
</cp:coreProperties>
</file>