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wn New Amort Sch" sheetId="1" state="visible" r:id="rId3"/>
    <sheet name="Browns Amort Sch" sheetId="2" state="visible" r:id="rId4"/>
    <sheet name="Browns Sponsorship Payment" sheetId="3" state="visible" r:id="rId5"/>
    <sheet name="Giants Equiptment" sheetId="4" state="visible" r:id="rId6"/>
    <sheet name="Giants New Schedule" sheetId="5" state="visible" r:id="rId7"/>
    <sheet name="Giants Spon Payment" sheetId="6" state="visible" r:id="rId8"/>
  </sheets>
  <definedNames>
    <definedName function="false" hidden="false" localSheetId="1" name="_xlnm.Print_Area" vbProcedure="false">'Browns Amort Sch'!$A$1:$H$71</definedName>
    <definedName function="false" hidden="false" localSheetId="2" name="_xlnm.Print_Area" vbProcedure="false">'Browns Sponsorship Payment'!$A$1:$E$71</definedName>
    <definedName function="false" hidden="false" localSheetId="2" name="_xlnm.Print_Titles" vbProcedure="false">'Browns Sponsorship Payment'!$1:$5</definedName>
    <definedName function="false" hidden="false" localSheetId="5" name="_xlnm.Print_Area" vbProcedure="false">'Giants Spon Payment'!$A$1:$E$75</definedName>
    <definedName function="false" hidden="false" localSheetId="5" name="_xlnm.Print_Titles" vbProcedure="false">'Giants Spon Payment'!$1:$5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5" authorId="0">
      <text>
        <r>
          <rPr>
            <b val="true"/>
            <sz val="8"/>
            <color rgb="FF000000"/>
            <rFont val="Tahoma"/>
            <family val="0"/>
          </rPr>
          <t xml:space="preserve">cchaffin
</t>
        </r>
        <r>
          <rPr>
            <b val="true"/>
            <sz val="20"/>
            <color rgb="FF000000"/>
            <rFont val="Tahoma"/>
            <family val="2"/>
          </rPr>
          <t xml:space="preserve">DO NOT USE THIS SCHEDULE AFTER 6/01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23</xdr:row>
                <xdr:rowOff>9</xdr:rowOff>
              </xdr:from>
              <xdr:to>
                <xdr:col>5</xdr:col>
                <xdr:colOff>80</xdr:colOff>
                <xdr:row>32</xdr:row>
                <xdr:rowOff>4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cchaffin
</t>
        </r>
        <r>
          <rPr>
            <b val="true"/>
            <sz val="20"/>
            <color rgb="FF000000"/>
            <rFont val="Tahoma"/>
            <family val="2"/>
          </rPr>
          <t xml:space="preserve">DO NOT USE THIS SCHEDULE AFTER 3/01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23</xdr:colOff>
                <xdr:row>8</xdr:row>
                <xdr:rowOff>1</xdr:rowOff>
              </xdr:from>
              <xdr:to>
                <xdr:col>4</xdr:col>
                <xdr:colOff>65</xdr:colOff>
                <xdr:row>16</xdr:row>
                <xdr:rowOff>15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0" authorId="0">
      <text>
        <r>
          <rPr>
            <b val="true"/>
            <sz val="8"/>
            <color rgb="FF000000"/>
            <rFont val="Tahoma"/>
            <family val="0"/>
          </rPr>
          <t xml:space="preserve">agreen4:
THIS SPREADSHEET IS FOR VIEWING ONLY - USE THE CAP AMORT FILE.
5/4/01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18</xdr:row>
                <xdr:rowOff>7</xdr:rowOff>
              </xdr:from>
              <xdr:to>
                <xdr:col>6</xdr:col>
                <xdr:colOff>14</xdr:colOff>
                <xdr:row>22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cchaffin
</t>
        </r>
        <r>
          <rPr>
            <b val="true"/>
            <sz val="20"/>
            <color rgb="FF000000"/>
            <rFont val="Tahoma"/>
            <family val="2"/>
          </rPr>
          <t xml:space="preserve">DO NOT USE THIS SCHEDULE AFTER 3/01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6</xdr:col>
                <xdr:colOff>42</xdr:colOff>
                <xdr:row>23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<sst xmlns="http://schemas.openxmlformats.org/spreadsheetml/2006/main" count="107" uniqueCount="42">
  <si>
    <t xml:space="preserve">EES - Cleveland Browns</t>
  </si>
  <si>
    <t xml:space="preserve">Cleveland Browns Amortization Schedule for Sponsorship Payments</t>
  </si>
  <si>
    <t xml:space="preserve">Contract Term : Completed June 2004</t>
  </si>
  <si>
    <t xml:space="preserve">Date</t>
  </si>
  <si>
    <t xml:space="preserve">Payment</t>
  </si>
  <si>
    <t xml:space="preserve">Amortization Schedule</t>
  </si>
  <si>
    <t xml:space="preserve">Balance on BS</t>
  </si>
  <si>
    <t xml:space="preserve">1&amp;2</t>
  </si>
  <si>
    <t xml:space="preserve">Balance @ 6/30/01</t>
  </si>
  <si>
    <t xml:space="preserve">Balance Per G/L @ 6/30/01</t>
  </si>
  <si>
    <t xml:space="preserve">True Up</t>
  </si>
  <si>
    <t xml:space="preserve">2</t>
  </si>
  <si>
    <t xml:space="preserve">We need to do a true up - </t>
  </si>
  <si>
    <t xml:space="preserve">This will be booked in July</t>
  </si>
  <si>
    <t xml:space="preserve">1</t>
  </si>
  <si>
    <t xml:space="preserve">1.2 Million dollar sponsorship pymt over 5 years paid 7/1/1999 plus</t>
  </si>
  <si>
    <t xml:space="preserve">100k sponsorship payment each year for 5 years beginning</t>
  </si>
  <si>
    <t xml:space="preserve">7/1/99 and ending 7/1/2004</t>
  </si>
  <si>
    <t xml:space="preserve">As of 4/01 only the $1.3 million had been paid - thus that is all we are amortizing.</t>
  </si>
  <si>
    <t xml:space="preserve">EES - San Francisco Giants</t>
  </si>
  <si>
    <t xml:space="preserve">Capital Equipment Purchase for Giants and Amortization Schedule</t>
  </si>
  <si>
    <t xml:space="preserve">Contract Term: Reimbursement complete 12/31/2009</t>
  </si>
  <si>
    <t xml:space="preserve">Amort Schedule</t>
  </si>
  <si>
    <t xml:space="preserve">BS Balance</t>
  </si>
  <si>
    <t xml:space="preserve">Amort of 1.5MM in payments made to Giants to purchase equipment</t>
  </si>
  <si>
    <t xml:space="preserve">on their behalf.  These costs are reimbursed through the revenue</t>
  </si>
  <si>
    <t xml:space="preserve">stream.  Reimbursements completed 12/31/2009. Amortization occurs</t>
  </si>
  <si>
    <t xml:space="preserve">only on those payments that are currently made.  The amortization</t>
  </si>
  <si>
    <t xml:space="preserve">schedule will change as more costs are paid out. Currently $1.1MM of</t>
  </si>
  <si>
    <t xml:space="preserve">the $1.5MM have been paid for equipment purchases.</t>
  </si>
  <si>
    <t xml:space="preserve">Black = Formula</t>
  </si>
  <si>
    <t xml:space="preserve">Blue = Hard Code</t>
  </si>
  <si>
    <t xml:space="preserve">EES - SF Giants</t>
  </si>
  <si>
    <t xml:space="preserve">SF Giants Amortization Schedule for Sponsorship Payments</t>
  </si>
  <si>
    <t xml:space="preserve">Contract Term: Completed March 2005</t>
  </si>
  <si>
    <t xml:space="preserve">***</t>
  </si>
  <si>
    <t xml:space="preserve">**** ANISSA do not forget to use the other worksheet also $14,444.91 *****</t>
  </si>
  <si>
    <t xml:space="preserve">$1MM sponsorship payment made up of 5</t>
  </si>
  <si>
    <t xml:space="preserve">separate payments</t>
  </si>
  <si>
    <t xml:space="preserve">Annual sponsorship payment of 1MM for</t>
  </si>
  <si>
    <t xml:space="preserve">repayment of the $5MM dollar Capital Note</t>
  </si>
  <si>
    <t xml:space="preserve">***As of 4/01, no additional $1 million payments had been made to the Giants, thus we are not amortizing them.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</si>
</sst>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_(\$* #,##0.00_);_(\$* \(#,##0.00\);_(\$* \-??_);_(@_)"/>
    <numFmt numFmtId="167" formatCode="_(* #,##0.00_);_(* \(#,##0.00\);_(* \-??_);_(@_)"/>
    <numFmt numFmtId="168" formatCode="[$-409]mmm\-yy"/>
    <numFmt numFmtId="169" formatCode="\$#,##0.00_);[RED]&quot;($&quot;#,##0.00\)"/>
    <numFmt numFmtId="170" formatCode="[$-409]m/d/yyyy"/>
    <numFmt numFmtId="171" formatCode="[$-409]#,##0.00_);[RED]\(#,##0.00\)"/>
    <numFmt numFmtId="172" formatCode="#,##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i val="true"/>
      <sz val="10"/>
      <name val="Arial"/>
      <family val="2"/>
    </font>
    <font>
      <b val="true"/>
      <u val="single"/>
      <sz val="10"/>
      <name val="Arial"/>
      <family val="2"/>
    </font>
    <font>
      <vertAlign val="superscript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20"/>
      <color rgb="FF000000"/>
      <name val="Tahoma"/>
      <family val="2"/>
    </font>
    <font>
      <b val="true"/>
      <i val="true"/>
      <u val="single"/>
      <sz val="1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2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1" width="5.71"/>
    <col collapsed="false" customWidth="true" hidden="false" outlineLevel="0" max="3" min="3" style="2" width="16.28"/>
    <col collapsed="false" customWidth="true" hidden="false" outlineLevel="0" max="4" min="4" style="2" width="22.7"/>
    <col collapsed="false" customWidth="true" hidden="false" outlineLevel="0" max="5" min="5" style="0" width="18.85"/>
    <col collapsed="false" customWidth="true" hidden="false" outlineLevel="0" max="6" min="6" style="3" width="21.28"/>
    <col collapsed="false" customWidth="true" hidden="false" outlineLevel="0" max="7" min="7" style="4" width="5.28"/>
    <col collapsed="false" customWidth="true" hidden="false" outlineLevel="0" max="8" min="8" style="4" width="11.99"/>
  </cols>
  <sheetData>
    <row r="1" customFormat="false" ht="14.25" hidden="false" customHeight="true" outlineLevel="0" collapsed="false">
      <c r="A1" s="5" t="s">
        <v>0</v>
      </c>
      <c r="B1" s="5"/>
      <c r="C1" s="5"/>
      <c r="D1" s="5"/>
      <c r="E1" s="5"/>
    </row>
    <row r="2" customFormat="false" ht="14.25" hidden="false" customHeight="true" outlineLevel="0" collapsed="false">
      <c r="A2" s="5" t="s">
        <v>1</v>
      </c>
      <c r="B2" s="5"/>
      <c r="C2" s="5"/>
      <c r="D2" s="5"/>
      <c r="E2" s="5"/>
    </row>
    <row r="3" customFormat="false" ht="14.25" hidden="false" customHeight="true" outlineLevel="0" collapsed="false">
      <c r="A3" s="5" t="s">
        <v>2</v>
      </c>
      <c r="B3" s="5"/>
      <c r="C3" s="5"/>
      <c r="D3" s="5"/>
      <c r="E3" s="5"/>
    </row>
    <row r="5" customFormat="false" ht="14.25" hidden="false" customHeight="false" outlineLevel="0" collapsed="false">
      <c r="A5" s="6" t="s">
        <v>3</v>
      </c>
      <c r="B5" s="7"/>
      <c r="C5" s="8" t="s">
        <v>4</v>
      </c>
      <c r="D5" s="8" t="s">
        <v>5</v>
      </c>
      <c r="E5" s="6" t="s">
        <v>6</v>
      </c>
    </row>
    <row r="6" customFormat="false" ht="14.25" hidden="false" customHeight="false" outlineLevel="0" collapsed="false">
      <c r="A6" s="9" t="n">
        <v>36312</v>
      </c>
      <c r="B6" s="10" t="s">
        <v>7</v>
      </c>
      <c r="C6" s="11" t="n">
        <f aca="false">1200000+100000</f>
        <v>1300000</v>
      </c>
    </row>
    <row r="7" customFormat="false" ht="14.25" hidden="false" customHeight="false" outlineLevel="0" collapsed="false">
      <c r="A7" s="9" t="n">
        <v>36342</v>
      </c>
      <c r="C7" s="11"/>
      <c r="D7" s="11" t="n">
        <v>28333.3333333333</v>
      </c>
      <c r="E7" s="12" t="n">
        <f aca="false">C6-D7</f>
        <v>1271666.66666667</v>
      </c>
    </row>
    <row r="8" customFormat="false" ht="14.25" hidden="false" customHeight="false" outlineLevel="0" collapsed="false">
      <c r="A8" s="9" t="n">
        <v>36373</v>
      </c>
      <c r="C8" s="11"/>
      <c r="D8" s="11" t="n">
        <v>28333.3333333333</v>
      </c>
      <c r="E8" s="12" t="n">
        <f aca="false">E7-D8</f>
        <v>1243333.33333333</v>
      </c>
    </row>
    <row r="9" customFormat="false" ht="14.25" hidden="false" customHeight="false" outlineLevel="0" collapsed="false">
      <c r="A9" s="9" t="n">
        <v>36404</v>
      </c>
      <c r="C9" s="11"/>
      <c r="D9" s="11" t="n">
        <v>28333.3333333333</v>
      </c>
      <c r="E9" s="12" t="n">
        <f aca="false">E8-D9</f>
        <v>1215000</v>
      </c>
    </row>
    <row r="10" customFormat="false" ht="14.25" hidden="false" customHeight="false" outlineLevel="0" collapsed="false">
      <c r="A10" s="9" t="n">
        <v>36434</v>
      </c>
      <c r="C10" s="11"/>
      <c r="D10" s="11" t="n">
        <v>28333.3333333333</v>
      </c>
      <c r="E10" s="12" t="n">
        <f aca="false">E9-D10</f>
        <v>1186666.66666667</v>
      </c>
    </row>
    <row r="11" customFormat="false" ht="14.25" hidden="false" customHeight="false" outlineLevel="0" collapsed="false">
      <c r="A11" s="9" t="n">
        <v>36465</v>
      </c>
      <c r="C11" s="11"/>
      <c r="D11" s="11" t="n">
        <v>28333.3333333333</v>
      </c>
      <c r="E11" s="12" t="n">
        <f aca="false">E10-D11</f>
        <v>1158333.33333333</v>
      </c>
    </row>
    <row r="12" customFormat="false" ht="14.25" hidden="false" customHeight="false" outlineLevel="0" collapsed="false">
      <c r="A12" s="9" t="n">
        <v>36495</v>
      </c>
      <c r="C12" s="11"/>
      <c r="D12" s="11" t="n">
        <v>28333.3333333333</v>
      </c>
      <c r="E12" s="12" t="n">
        <f aca="false">E11-D12</f>
        <v>1130000</v>
      </c>
    </row>
    <row r="13" customFormat="false" ht="14.25" hidden="false" customHeight="false" outlineLevel="0" collapsed="false">
      <c r="A13" s="9" t="n">
        <v>36526</v>
      </c>
      <c r="C13" s="11"/>
      <c r="D13" s="11" t="n">
        <v>28333.3333333333</v>
      </c>
      <c r="E13" s="12" t="n">
        <f aca="false">E12-D13</f>
        <v>1101666.66666667</v>
      </c>
    </row>
    <row r="14" customFormat="false" ht="14.25" hidden="false" customHeight="false" outlineLevel="0" collapsed="false">
      <c r="A14" s="9" t="n">
        <v>36557</v>
      </c>
      <c r="C14" s="11"/>
      <c r="D14" s="11" t="n">
        <v>28333.3333333333</v>
      </c>
      <c r="E14" s="12" t="n">
        <f aca="false">E13-D14</f>
        <v>1073333.33333333</v>
      </c>
    </row>
    <row r="15" customFormat="false" ht="14.25" hidden="false" customHeight="false" outlineLevel="0" collapsed="false">
      <c r="A15" s="9" t="n">
        <v>36586</v>
      </c>
      <c r="C15" s="11"/>
      <c r="D15" s="11" t="n">
        <v>28333.3333333333</v>
      </c>
      <c r="E15" s="12" t="n">
        <f aca="false">E14-D15</f>
        <v>1045000</v>
      </c>
    </row>
    <row r="16" customFormat="false" ht="14.25" hidden="false" customHeight="false" outlineLevel="0" collapsed="false">
      <c r="A16" s="9" t="n">
        <v>36617</v>
      </c>
      <c r="C16" s="11"/>
      <c r="D16" s="11" t="n">
        <v>28333.3333333333</v>
      </c>
      <c r="E16" s="12" t="n">
        <f aca="false">E15-D16</f>
        <v>1016666.66666667</v>
      </c>
    </row>
    <row r="17" customFormat="false" ht="14.25" hidden="false" customHeight="false" outlineLevel="0" collapsed="false">
      <c r="A17" s="9" t="n">
        <v>36647</v>
      </c>
      <c r="C17" s="11"/>
      <c r="D17" s="11" t="n">
        <v>28333.3333333333</v>
      </c>
      <c r="E17" s="12" t="n">
        <f aca="false">E16-D17</f>
        <v>988333.333333334</v>
      </c>
    </row>
    <row r="18" customFormat="false" ht="14.25" hidden="false" customHeight="false" outlineLevel="0" collapsed="false">
      <c r="A18" s="9" t="n">
        <v>36678</v>
      </c>
      <c r="B18" s="1" t="n">
        <v>2</v>
      </c>
      <c r="C18" s="11"/>
      <c r="D18" s="11" t="n">
        <v>28333.3333333333</v>
      </c>
      <c r="E18" s="12" t="n">
        <f aca="false">E17-D18</f>
        <v>960000.000000001</v>
      </c>
    </row>
    <row r="19" customFormat="false" ht="14.25" hidden="false" customHeight="false" outlineLevel="0" collapsed="false">
      <c r="A19" s="9" t="n">
        <v>36708</v>
      </c>
      <c r="C19" s="11"/>
      <c r="D19" s="11" t="n">
        <v>28333.3333333333</v>
      </c>
      <c r="E19" s="12" t="n">
        <f aca="false">E18-D19</f>
        <v>931666.666666667</v>
      </c>
    </row>
    <row r="20" customFormat="false" ht="14.25" hidden="false" customHeight="false" outlineLevel="0" collapsed="false">
      <c r="A20" s="9" t="n">
        <v>36739</v>
      </c>
      <c r="C20" s="11"/>
      <c r="D20" s="11" t="n">
        <v>28333.3333333333</v>
      </c>
      <c r="E20" s="12" t="n">
        <f aca="false">E19-D20</f>
        <v>903333.333333334</v>
      </c>
    </row>
    <row r="21" customFormat="false" ht="14.25" hidden="false" customHeight="false" outlineLevel="0" collapsed="false">
      <c r="A21" s="9" t="n">
        <v>36770</v>
      </c>
      <c r="C21" s="11"/>
      <c r="D21" s="11" t="n">
        <v>28333.3333333333</v>
      </c>
      <c r="E21" s="12" t="n">
        <f aca="false">E20-D21</f>
        <v>875000</v>
      </c>
    </row>
    <row r="22" customFormat="false" ht="14.25" hidden="false" customHeight="false" outlineLevel="0" collapsed="false">
      <c r="A22" s="9" t="n">
        <v>36800</v>
      </c>
      <c r="C22" s="11"/>
      <c r="D22" s="11" t="n">
        <v>28333.3333333333</v>
      </c>
      <c r="E22" s="12" t="n">
        <f aca="false">E21-D22</f>
        <v>846666.666666667</v>
      </c>
    </row>
    <row r="23" customFormat="false" ht="14.25" hidden="false" customHeight="false" outlineLevel="0" collapsed="false">
      <c r="A23" s="9" t="n">
        <v>36831</v>
      </c>
      <c r="C23" s="11"/>
      <c r="D23" s="11" t="n">
        <v>28333.3333333333</v>
      </c>
      <c r="E23" s="12" t="n">
        <f aca="false">E22-D23</f>
        <v>818333.333333334</v>
      </c>
    </row>
    <row r="24" customFormat="false" ht="14.25" hidden="false" customHeight="false" outlineLevel="0" collapsed="false">
      <c r="A24" s="9" t="n">
        <v>36861</v>
      </c>
      <c r="C24" s="11"/>
      <c r="D24" s="11" t="n">
        <v>28333.3333333333</v>
      </c>
      <c r="E24" s="12" t="n">
        <f aca="false">E23-D24</f>
        <v>790000</v>
      </c>
    </row>
    <row r="25" customFormat="false" ht="14.25" hidden="false" customHeight="false" outlineLevel="0" collapsed="false">
      <c r="A25" s="9" t="n">
        <v>36892</v>
      </c>
      <c r="C25" s="11"/>
      <c r="D25" s="11" t="n">
        <v>18809.52</v>
      </c>
      <c r="E25" s="12" t="n">
        <f aca="false">E24-D25</f>
        <v>771190.48</v>
      </c>
      <c r="F25" s="3" t="s">
        <v>8</v>
      </c>
      <c r="H25" s="4" t="n">
        <v>677142.88</v>
      </c>
    </row>
    <row r="26" customFormat="false" ht="14.25" hidden="false" customHeight="false" outlineLevel="0" collapsed="false">
      <c r="A26" s="9" t="n">
        <v>36923</v>
      </c>
      <c r="C26" s="11"/>
      <c r="D26" s="11" t="n">
        <v>18809.52</v>
      </c>
      <c r="E26" s="12" t="n">
        <f aca="false">E25-D26</f>
        <v>752380.96</v>
      </c>
      <c r="F26" s="3" t="s">
        <v>9</v>
      </c>
      <c r="H26" s="13" t="n">
        <v>645001.67</v>
      </c>
    </row>
    <row r="27" customFormat="false" ht="14.25" hidden="false" customHeight="false" outlineLevel="0" collapsed="false">
      <c r="A27" s="14" t="n">
        <v>36951</v>
      </c>
      <c r="B27" s="15"/>
      <c r="C27" s="11"/>
      <c r="D27" s="11" t="n">
        <v>18809.52</v>
      </c>
      <c r="E27" s="12" t="n">
        <f aca="false">E26-D27</f>
        <v>733571.44</v>
      </c>
    </row>
    <row r="28" customFormat="false" ht="14.25" hidden="false" customHeight="false" outlineLevel="0" collapsed="false">
      <c r="A28" s="9" t="n">
        <v>36982</v>
      </c>
      <c r="C28" s="11"/>
      <c r="D28" s="11" t="n">
        <v>18809.52</v>
      </c>
      <c r="E28" s="12" t="n">
        <f aca="false">E27-D28</f>
        <v>714761.92</v>
      </c>
      <c r="F28" s="3" t="s">
        <v>10</v>
      </c>
      <c r="H28" s="4" t="n">
        <f aca="false">H25-H26</f>
        <v>32141.21</v>
      </c>
    </row>
    <row r="29" customFormat="false" ht="14.25" hidden="false" customHeight="false" outlineLevel="0" collapsed="false">
      <c r="A29" s="9" t="n">
        <v>37012</v>
      </c>
      <c r="C29" s="11"/>
      <c r="D29" s="11" t="n">
        <v>18809.52</v>
      </c>
      <c r="E29" s="12" t="n">
        <f aca="false">E28-D29</f>
        <v>695952.4</v>
      </c>
    </row>
    <row r="30" customFormat="false" ht="14.25" hidden="false" customHeight="false" outlineLevel="0" collapsed="false">
      <c r="A30" s="16" t="n">
        <v>37043</v>
      </c>
      <c r="B30" s="17" t="s">
        <v>11</v>
      </c>
      <c r="C30" s="18"/>
      <c r="D30" s="18" t="n">
        <v>18809.52</v>
      </c>
      <c r="E30" s="19" t="n">
        <f aca="false">E29-D30</f>
        <v>677142.88</v>
      </c>
      <c r="F30" s="3" t="s">
        <v>12</v>
      </c>
    </row>
    <row r="31" customFormat="false" ht="14.25" hidden="false" customHeight="false" outlineLevel="0" collapsed="false">
      <c r="A31" s="9" t="n">
        <v>37073</v>
      </c>
      <c r="C31" s="11"/>
      <c r="D31" s="11" t="n">
        <v>18809.52</v>
      </c>
      <c r="E31" s="12" t="n">
        <f aca="false">E30-D31</f>
        <v>658333.36</v>
      </c>
      <c r="F31" s="3" t="s">
        <v>13</v>
      </c>
    </row>
    <row r="32" customFormat="false" ht="14.25" hidden="false" customHeight="false" outlineLevel="0" collapsed="false">
      <c r="A32" s="9" t="n">
        <v>37104</v>
      </c>
      <c r="C32" s="11"/>
      <c r="D32" s="11" t="n">
        <v>18809.52</v>
      </c>
      <c r="E32" s="12" t="n">
        <f aca="false">E31-D32</f>
        <v>639523.84</v>
      </c>
    </row>
    <row r="33" customFormat="false" ht="14.25" hidden="false" customHeight="false" outlineLevel="0" collapsed="false">
      <c r="A33" s="9" t="n">
        <v>37135</v>
      </c>
      <c r="C33" s="11"/>
      <c r="D33" s="11" t="n">
        <v>18809.52</v>
      </c>
      <c r="E33" s="12" t="n">
        <f aca="false">E32-D33</f>
        <v>620714.32</v>
      </c>
    </row>
    <row r="34" customFormat="false" ht="14.25" hidden="false" customHeight="false" outlineLevel="0" collapsed="false">
      <c r="A34" s="9" t="n">
        <v>37165</v>
      </c>
      <c r="C34" s="11"/>
      <c r="D34" s="11" t="n">
        <v>18809.52</v>
      </c>
      <c r="E34" s="12" t="n">
        <f aca="false">E33-D34</f>
        <v>601904.8</v>
      </c>
    </row>
    <row r="35" customFormat="false" ht="14.25" hidden="false" customHeight="false" outlineLevel="0" collapsed="false">
      <c r="A35" s="9" t="n">
        <v>37196</v>
      </c>
      <c r="C35" s="11"/>
      <c r="D35" s="11" t="n">
        <v>18809.52</v>
      </c>
      <c r="E35" s="12" t="n">
        <f aca="false">E34-D35</f>
        <v>583095.28</v>
      </c>
    </row>
    <row r="36" customFormat="false" ht="14.25" hidden="false" customHeight="false" outlineLevel="0" collapsed="false">
      <c r="A36" s="9" t="n">
        <v>37226</v>
      </c>
      <c r="C36" s="11"/>
      <c r="D36" s="11" t="n">
        <v>18809.52</v>
      </c>
      <c r="E36" s="12" t="n">
        <f aca="false">E35-D36</f>
        <v>564285.76</v>
      </c>
    </row>
    <row r="37" customFormat="false" ht="14.25" hidden="false" customHeight="false" outlineLevel="0" collapsed="false">
      <c r="A37" s="9" t="n">
        <v>37257</v>
      </c>
      <c r="C37" s="11"/>
      <c r="D37" s="11" t="n">
        <v>18809.52</v>
      </c>
      <c r="E37" s="12" t="n">
        <f aca="false">E36-D37</f>
        <v>545476.24</v>
      </c>
    </row>
    <row r="38" customFormat="false" ht="14.25" hidden="false" customHeight="false" outlineLevel="0" collapsed="false">
      <c r="A38" s="9" t="n">
        <v>37288</v>
      </c>
      <c r="C38" s="11"/>
      <c r="D38" s="11" t="n">
        <v>18809.52</v>
      </c>
      <c r="E38" s="12" t="n">
        <f aca="false">E37-D38</f>
        <v>526666.72</v>
      </c>
    </row>
    <row r="39" customFormat="false" ht="14.25" hidden="false" customHeight="false" outlineLevel="0" collapsed="false">
      <c r="A39" s="9" t="n">
        <v>37316</v>
      </c>
      <c r="C39" s="11"/>
      <c r="D39" s="11" t="n">
        <v>18809.52</v>
      </c>
      <c r="E39" s="12" t="n">
        <f aca="false">E38-D39</f>
        <v>507857.2</v>
      </c>
    </row>
    <row r="40" customFormat="false" ht="14.25" hidden="false" customHeight="false" outlineLevel="0" collapsed="false">
      <c r="A40" s="9" t="n">
        <v>37347</v>
      </c>
      <c r="C40" s="11"/>
      <c r="D40" s="11" t="n">
        <v>18809.52</v>
      </c>
      <c r="E40" s="12" t="n">
        <f aca="false">E39-D40</f>
        <v>489047.68</v>
      </c>
    </row>
    <row r="41" customFormat="false" ht="14.25" hidden="false" customHeight="false" outlineLevel="0" collapsed="false">
      <c r="A41" s="9" t="n">
        <v>37377</v>
      </c>
      <c r="C41" s="11"/>
      <c r="D41" s="11" t="n">
        <v>18809.52</v>
      </c>
      <c r="E41" s="12" t="n">
        <f aca="false">E40-D41</f>
        <v>470238.16</v>
      </c>
    </row>
    <row r="42" customFormat="false" ht="14.25" hidden="false" customHeight="false" outlineLevel="0" collapsed="false">
      <c r="A42" s="9" t="n">
        <v>37408</v>
      </c>
      <c r="B42" s="10" t="s">
        <v>11</v>
      </c>
      <c r="C42" s="11"/>
      <c r="D42" s="11" t="n">
        <v>18809.52</v>
      </c>
      <c r="E42" s="12" t="n">
        <f aca="false">E41-D42</f>
        <v>451428.64</v>
      </c>
    </row>
    <row r="43" customFormat="false" ht="14.25" hidden="false" customHeight="false" outlineLevel="0" collapsed="false">
      <c r="A43" s="9" t="n">
        <v>37438</v>
      </c>
      <c r="C43" s="11"/>
      <c r="D43" s="11" t="n">
        <v>18809.52</v>
      </c>
      <c r="E43" s="12" t="n">
        <f aca="false">E42-D43</f>
        <v>432619.12</v>
      </c>
    </row>
    <row r="44" customFormat="false" ht="14.25" hidden="false" customHeight="false" outlineLevel="0" collapsed="false">
      <c r="A44" s="9" t="n">
        <v>37469</v>
      </c>
      <c r="C44" s="11"/>
      <c r="D44" s="11" t="n">
        <v>18809.52</v>
      </c>
      <c r="E44" s="12" t="n">
        <f aca="false">E43-D44</f>
        <v>413809.6</v>
      </c>
    </row>
    <row r="45" customFormat="false" ht="14.25" hidden="false" customHeight="false" outlineLevel="0" collapsed="false">
      <c r="A45" s="9" t="n">
        <v>37500</v>
      </c>
      <c r="C45" s="11"/>
      <c r="D45" s="11" t="n">
        <v>18809.52</v>
      </c>
      <c r="E45" s="12" t="n">
        <f aca="false">E44-D45</f>
        <v>395000.08</v>
      </c>
    </row>
    <row r="46" customFormat="false" ht="14.25" hidden="false" customHeight="false" outlineLevel="0" collapsed="false">
      <c r="A46" s="9" t="n">
        <v>37530</v>
      </c>
      <c r="C46" s="11"/>
      <c r="D46" s="11" t="n">
        <v>18809.52</v>
      </c>
      <c r="E46" s="12" t="n">
        <f aca="false">E45-D46</f>
        <v>376190.56</v>
      </c>
    </row>
    <row r="47" customFormat="false" ht="14.25" hidden="false" customHeight="false" outlineLevel="0" collapsed="false">
      <c r="A47" s="9" t="n">
        <v>37561</v>
      </c>
      <c r="C47" s="11"/>
      <c r="D47" s="11" t="n">
        <v>18809.52</v>
      </c>
      <c r="E47" s="12" t="n">
        <f aca="false">E46-D47</f>
        <v>357381.04</v>
      </c>
    </row>
    <row r="48" customFormat="false" ht="14.25" hidden="false" customHeight="false" outlineLevel="0" collapsed="false">
      <c r="A48" s="9" t="n">
        <v>37591</v>
      </c>
      <c r="C48" s="11"/>
      <c r="D48" s="11" t="n">
        <v>18809.52</v>
      </c>
      <c r="E48" s="12" t="n">
        <f aca="false">E47-D48</f>
        <v>338571.52</v>
      </c>
    </row>
    <row r="49" customFormat="false" ht="14.25" hidden="false" customHeight="false" outlineLevel="0" collapsed="false">
      <c r="A49" s="9" t="n">
        <v>37622</v>
      </c>
      <c r="C49" s="11"/>
      <c r="D49" s="11" t="n">
        <v>18809.52</v>
      </c>
      <c r="E49" s="12" t="n">
        <f aca="false">E48-D49</f>
        <v>319762</v>
      </c>
    </row>
    <row r="50" customFormat="false" ht="14.25" hidden="false" customHeight="false" outlineLevel="0" collapsed="false">
      <c r="A50" s="9" t="n">
        <v>37653</v>
      </c>
      <c r="C50" s="11"/>
      <c r="D50" s="11" t="n">
        <v>18809.52</v>
      </c>
      <c r="E50" s="12" t="n">
        <f aca="false">E49-D50</f>
        <v>300952.48</v>
      </c>
    </row>
    <row r="51" customFormat="false" ht="14.25" hidden="false" customHeight="false" outlineLevel="0" collapsed="false">
      <c r="A51" s="9" t="n">
        <v>37681</v>
      </c>
      <c r="C51" s="11"/>
      <c r="D51" s="11" t="n">
        <v>18809.52</v>
      </c>
      <c r="E51" s="12" t="n">
        <f aca="false">E50-D51</f>
        <v>282142.96</v>
      </c>
    </row>
    <row r="52" customFormat="false" ht="14.25" hidden="false" customHeight="false" outlineLevel="0" collapsed="false">
      <c r="A52" s="9" t="n">
        <v>37712</v>
      </c>
      <c r="C52" s="11"/>
      <c r="D52" s="11" t="n">
        <v>18809.52</v>
      </c>
      <c r="E52" s="12" t="n">
        <f aca="false">E51-D52</f>
        <v>263333.44</v>
      </c>
    </row>
    <row r="53" customFormat="false" ht="14.25" hidden="false" customHeight="false" outlineLevel="0" collapsed="false">
      <c r="A53" s="9" t="n">
        <v>37742</v>
      </c>
      <c r="C53" s="11"/>
      <c r="D53" s="11" t="n">
        <v>18809.52</v>
      </c>
      <c r="E53" s="12" t="n">
        <f aca="false">E52-D53</f>
        <v>244523.92</v>
      </c>
    </row>
    <row r="54" customFormat="false" ht="14.25" hidden="false" customHeight="false" outlineLevel="0" collapsed="false">
      <c r="A54" s="9" t="n">
        <v>37773</v>
      </c>
      <c r="B54" s="10" t="s">
        <v>11</v>
      </c>
      <c r="C54" s="11"/>
      <c r="D54" s="11" t="n">
        <v>18809.52</v>
      </c>
      <c r="E54" s="12" t="n">
        <f aca="false">E53-D54</f>
        <v>225714.4</v>
      </c>
    </row>
    <row r="55" customFormat="false" ht="14.25" hidden="false" customHeight="false" outlineLevel="0" collapsed="false">
      <c r="A55" s="9" t="n">
        <v>37803</v>
      </c>
      <c r="C55" s="11"/>
      <c r="D55" s="11" t="n">
        <v>18809.52</v>
      </c>
      <c r="E55" s="12" t="n">
        <f aca="false">E54-D55</f>
        <v>206904.88</v>
      </c>
    </row>
    <row r="56" customFormat="false" ht="14.25" hidden="false" customHeight="false" outlineLevel="0" collapsed="false">
      <c r="A56" s="9" t="n">
        <v>37834</v>
      </c>
      <c r="C56" s="11"/>
      <c r="D56" s="11" t="n">
        <v>18809.52</v>
      </c>
      <c r="E56" s="12" t="n">
        <f aca="false">E55-D56</f>
        <v>188095.36</v>
      </c>
    </row>
    <row r="57" customFormat="false" ht="14.25" hidden="false" customHeight="false" outlineLevel="0" collapsed="false">
      <c r="A57" s="9" t="n">
        <v>37865</v>
      </c>
      <c r="C57" s="11"/>
      <c r="D57" s="11" t="n">
        <v>18809.52</v>
      </c>
      <c r="E57" s="12" t="n">
        <f aca="false">E56-D57</f>
        <v>169285.84</v>
      </c>
    </row>
    <row r="58" customFormat="false" ht="14.25" hidden="false" customHeight="false" outlineLevel="0" collapsed="false">
      <c r="A58" s="9" t="n">
        <v>37895</v>
      </c>
      <c r="C58" s="11"/>
      <c r="D58" s="11" t="n">
        <v>18809.52</v>
      </c>
      <c r="E58" s="12" t="n">
        <f aca="false">E57-D58</f>
        <v>150476.32</v>
      </c>
    </row>
    <row r="59" customFormat="false" ht="14.25" hidden="false" customHeight="false" outlineLevel="0" collapsed="false">
      <c r="A59" s="9" t="n">
        <v>37926</v>
      </c>
      <c r="C59" s="11"/>
      <c r="D59" s="11" t="n">
        <v>18809.52</v>
      </c>
      <c r="E59" s="12" t="n">
        <f aca="false">E58-D59</f>
        <v>131666.8</v>
      </c>
    </row>
    <row r="60" customFormat="false" ht="14.25" hidden="false" customHeight="false" outlineLevel="0" collapsed="false">
      <c r="A60" s="9" t="n">
        <v>37956</v>
      </c>
      <c r="C60" s="11"/>
      <c r="D60" s="11" t="n">
        <v>18809.52</v>
      </c>
      <c r="E60" s="12" t="n">
        <f aca="false">E59-D60</f>
        <v>112857.28</v>
      </c>
    </row>
    <row r="61" customFormat="false" ht="14.25" hidden="false" customHeight="false" outlineLevel="0" collapsed="false">
      <c r="A61" s="9" t="n">
        <v>37987</v>
      </c>
      <c r="C61" s="11"/>
      <c r="D61" s="11" t="n">
        <v>18809.52</v>
      </c>
      <c r="E61" s="12" t="n">
        <f aca="false">E60-D61</f>
        <v>94047.7599999998</v>
      </c>
    </row>
    <row r="62" customFormat="false" ht="14.25" hidden="false" customHeight="false" outlineLevel="0" collapsed="false">
      <c r="A62" s="9" t="n">
        <v>38018</v>
      </c>
      <c r="C62" s="11"/>
      <c r="D62" s="11" t="n">
        <v>18809.52</v>
      </c>
      <c r="E62" s="12" t="n">
        <f aca="false">E61-D62</f>
        <v>75238.2399999998</v>
      </c>
    </row>
    <row r="63" customFormat="false" ht="14.25" hidden="false" customHeight="false" outlineLevel="0" collapsed="false">
      <c r="A63" s="9" t="n">
        <v>38047</v>
      </c>
      <c r="C63" s="11"/>
      <c r="D63" s="11" t="n">
        <v>18809.52</v>
      </c>
      <c r="E63" s="12" t="n">
        <f aca="false">E62-D63</f>
        <v>56428.7199999998</v>
      </c>
    </row>
    <row r="64" customFormat="false" ht="14.25" hidden="false" customHeight="false" outlineLevel="0" collapsed="false">
      <c r="A64" s="9" t="n">
        <v>38078</v>
      </c>
      <c r="C64" s="11"/>
      <c r="D64" s="11" t="n">
        <v>18809.52</v>
      </c>
      <c r="E64" s="12" t="n">
        <f aca="false">E63-D64</f>
        <v>37619.1999999998</v>
      </c>
    </row>
    <row r="65" customFormat="false" ht="14.25" hidden="false" customHeight="false" outlineLevel="0" collapsed="false">
      <c r="A65" s="9" t="n">
        <v>38108</v>
      </c>
      <c r="C65" s="11"/>
      <c r="D65" s="11" t="n">
        <v>18809.52</v>
      </c>
      <c r="E65" s="12" t="n">
        <f aca="false">E64-D65</f>
        <v>18809.6799999998</v>
      </c>
    </row>
    <row r="66" customFormat="false" ht="14.25" hidden="false" customHeight="false" outlineLevel="0" collapsed="false">
      <c r="A66" s="9" t="n">
        <v>38139</v>
      </c>
      <c r="C66" s="20"/>
      <c r="D66" s="11" t="n">
        <v>18809.68</v>
      </c>
      <c r="E66" s="12" t="n">
        <f aca="false">E65-D66</f>
        <v>-2.36468622460961E-010</v>
      </c>
    </row>
    <row r="67" customFormat="false" ht="14.25" hidden="false" customHeight="false" outlineLevel="0" collapsed="false">
      <c r="A67" s="21"/>
      <c r="C67" s="22" t="n">
        <f aca="false">SUM(C6:C66)</f>
        <v>1300000</v>
      </c>
      <c r="D67" s="22" t="n">
        <f aca="false">SUM(D7:D66)</f>
        <v>1300000</v>
      </c>
      <c r="E67" s="12"/>
    </row>
    <row r="69" customFormat="false" ht="14.25" hidden="false" customHeight="false" outlineLevel="0" collapsed="false">
      <c r="B69" s="23" t="s">
        <v>14</v>
      </c>
      <c r="C69" s="2" t="s">
        <v>15</v>
      </c>
    </row>
    <row r="70" customFormat="false" ht="14.25" hidden="false" customHeight="false" outlineLevel="0" collapsed="false">
      <c r="B70" s="23" t="s">
        <v>11</v>
      </c>
      <c r="C70" s="2" t="s">
        <v>16</v>
      </c>
    </row>
    <row r="71" customFormat="false" ht="14.25" hidden="false" customHeight="false" outlineLevel="0" collapsed="false">
      <c r="C71" s="24" t="s">
        <v>17</v>
      </c>
    </row>
    <row r="73" customFormat="false" ht="14.25" hidden="false" customHeight="false" outlineLevel="0" collapsed="false">
      <c r="A73" s="0" t="s">
        <v>18</v>
      </c>
    </row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73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C23" activeCellId="0" sqref="C23"/>
    </sheetView>
  </sheetViews>
  <sheetFormatPr defaultColWidth="9.0546875" defaultRowHeight="14.2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1" width="5.71"/>
    <col collapsed="false" customWidth="true" hidden="false" outlineLevel="0" max="3" min="3" style="2" width="16.28"/>
    <col collapsed="false" customWidth="true" hidden="false" outlineLevel="0" max="4" min="4" style="2" width="22.7"/>
    <col collapsed="false" customWidth="true" hidden="false" outlineLevel="0" max="5" min="5" style="0" width="18.85"/>
    <col collapsed="false" customWidth="true" hidden="false" outlineLevel="0" max="6" min="6" style="3" width="13.41"/>
    <col collapsed="false" customWidth="true" hidden="false" outlineLevel="0" max="7" min="7" style="0" width="16.28"/>
    <col collapsed="false" customWidth="true" hidden="false" outlineLevel="0" max="8" min="8" style="0" width="10.28"/>
  </cols>
  <sheetData>
    <row r="1" customFormat="false" ht="14.25" hidden="false" customHeight="true" outlineLevel="0" collapsed="false">
      <c r="A1" s="5" t="s">
        <v>0</v>
      </c>
      <c r="B1" s="5"/>
      <c r="C1" s="5"/>
      <c r="D1" s="5"/>
      <c r="E1" s="5"/>
    </row>
    <row r="2" customFormat="false" ht="14.25" hidden="false" customHeight="true" outlineLevel="0" collapsed="false">
      <c r="A2" s="5" t="s">
        <v>1</v>
      </c>
      <c r="B2" s="5"/>
      <c r="C2" s="5"/>
      <c r="D2" s="5"/>
      <c r="E2" s="5"/>
    </row>
    <row r="3" customFormat="false" ht="14.25" hidden="false" customHeight="true" outlineLevel="0" collapsed="false">
      <c r="A3" s="5" t="s">
        <v>2</v>
      </c>
      <c r="B3" s="5"/>
      <c r="C3" s="5"/>
      <c r="D3" s="5"/>
      <c r="E3" s="5"/>
    </row>
    <row r="5" customFormat="false" ht="14.25" hidden="false" customHeight="false" outlineLevel="0" collapsed="false">
      <c r="A5" s="6" t="s">
        <v>3</v>
      </c>
      <c r="B5" s="7"/>
      <c r="C5" s="8" t="s">
        <v>4</v>
      </c>
      <c r="D5" s="8" t="s">
        <v>5</v>
      </c>
      <c r="E5" s="6" t="s">
        <v>6</v>
      </c>
    </row>
    <row r="6" customFormat="false" ht="14.25" hidden="false" customHeight="false" outlineLevel="0" collapsed="false">
      <c r="A6" s="9" t="n">
        <v>36312</v>
      </c>
      <c r="B6" s="10" t="s">
        <v>7</v>
      </c>
      <c r="C6" s="11" t="n">
        <f aca="false">1200000+100000</f>
        <v>1300000</v>
      </c>
      <c r="G6" s="25"/>
    </row>
    <row r="7" customFormat="false" ht="14.25" hidden="false" customHeight="false" outlineLevel="0" collapsed="false">
      <c r="A7" s="9" t="n">
        <v>36342</v>
      </c>
      <c r="C7" s="11"/>
      <c r="D7" s="11" t="n">
        <v>28333.3333333333</v>
      </c>
      <c r="E7" s="12" t="n">
        <f aca="false">C6-D7</f>
        <v>1271666.66666667</v>
      </c>
      <c r="G7" s="25"/>
    </row>
    <row r="8" customFormat="false" ht="14.25" hidden="false" customHeight="false" outlineLevel="0" collapsed="false">
      <c r="A8" s="9" t="n">
        <v>36373</v>
      </c>
      <c r="C8" s="11"/>
      <c r="D8" s="11" t="n">
        <v>28333.3333333333</v>
      </c>
      <c r="E8" s="12" t="n">
        <f aca="false">E7-D8</f>
        <v>1243333.33333333</v>
      </c>
      <c r="G8" s="25"/>
    </row>
    <row r="9" customFormat="false" ht="14.25" hidden="false" customHeight="false" outlineLevel="0" collapsed="false">
      <c r="A9" s="9" t="n">
        <v>36404</v>
      </c>
      <c r="C9" s="11"/>
      <c r="D9" s="11" t="n">
        <v>28333.3333333333</v>
      </c>
      <c r="E9" s="12" t="n">
        <f aca="false">E8-D9</f>
        <v>1215000</v>
      </c>
      <c r="G9" s="25"/>
    </row>
    <row r="10" customFormat="false" ht="14.25" hidden="false" customHeight="false" outlineLevel="0" collapsed="false">
      <c r="A10" s="9" t="n">
        <v>36434</v>
      </c>
      <c r="C10" s="11"/>
      <c r="D10" s="11" t="n">
        <v>28333.3333333333</v>
      </c>
      <c r="E10" s="12" t="n">
        <f aca="false">E9-D10</f>
        <v>1186666.66666667</v>
      </c>
      <c r="G10" s="25"/>
    </row>
    <row r="11" customFormat="false" ht="14.25" hidden="false" customHeight="false" outlineLevel="0" collapsed="false">
      <c r="A11" s="9" t="n">
        <v>36465</v>
      </c>
      <c r="C11" s="11"/>
      <c r="D11" s="11" t="n">
        <v>28333.3333333333</v>
      </c>
      <c r="E11" s="12" t="n">
        <f aca="false">E10-D11</f>
        <v>1158333.33333333</v>
      </c>
      <c r="G11" s="25"/>
    </row>
    <row r="12" customFormat="false" ht="14.25" hidden="false" customHeight="false" outlineLevel="0" collapsed="false">
      <c r="A12" s="9" t="n">
        <v>36495</v>
      </c>
      <c r="C12" s="11"/>
      <c r="D12" s="11" t="n">
        <v>28333.3333333333</v>
      </c>
      <c r="E12" s="12" t="n">
        <f aca="false">E11-D12</f>
        <v>1130000</v>
      </c>
      <c r="G12" s="25"/>
    </row>
    <row r="13" customFormat="false" ht="14.25" hidden="false" customHeight="false" outlineLevel="0" collapsed="false">
      <c r="A13" s="9" t="n">
        <v>36526</v>
      </c>
      <c r="C13" s="11"/>
      <c r="D13" s="11" t="n">
        <v>28333.3333333333</v>
      </c>
      <c r="E13" s="12" t="n">
        <f aca="false">E12-D13</f>
        <v>1101666.66666667</v>
      </c>
      <c r="G13" s="25"/>
    </row>
    <row r="14" customFormat="false" ht="14.25" hidden="false" customHeight="false" outlineLevel="0" collapsed="false">
      <c r="A14" s="9" t="n">
        <v>36557</v>
      </c>
      <c r="C14" s="11"/>
      <c r="D14" s="11" t="n">
        <v>28333.3333333333</v>
      </c>
      <c r="E14" s="12" t="n">
        <f aca="false">E13-D14</f>
        <v>1073333.33333333</v>
      </c>
      <c r="G14" s="25"/>
    </row>
    <row r="15" customFormat="false" ht="14.25" hidden="false" customHeight="false" outlineLevel="0" collapsed="false">
      <c r="A15" s="9" t="n">
        <v>36586</v>
      </c>
      <c r="C15" s="11"/>
      <c r="D15" s="11" t="n">
        <v>28333.3333333333</v>
      </c>
      <c r="E15" s="12" t="n">
        <f aca="false">E14-D15</f>
        <v>1045000</v>
      </c>
      <c r="G15" s="25"/>
    </row>
    <row r="16" customFormat="false" ht="14.25" hidden="false" customHeight="false" outlineLevel="0" collapsed="false">
      <c r="A16" s="9" t="n">
        <v>36617</v>
      </c>
      <c r="C16" s="11"/>
      <c r="D16" s="11" t="n">
        <v>28333.3333333333</v>
      </c>
      <c r="E16" s="12" t="n">
        <f aca="false">E15-D16</f>
        <v>1016666.66666667</v>
      </c>
      <c r="G16" s="25"/>
    </row>
    <row r="17" customFormat="false" ht="14.25" hidden="false" customHeight="false" outlineLevel="0" collapsed="false">
      <c r="A17" s="9" t="n">
        <v>36647</v>
      </c>
      <c r="C17" s="11"/>
      <c r="D17" s="11" t="n">
        <v>28333.3333333333</v>
      </c>
      <c r="E17" s="12" t="n">
        <f aca="false">E16-D17</f>
        <v>988333.333333334</v>
      </c>
      <c r="G17" s="25"/>
    </row>
    <row r="18" customFormat="false" ht="14.25" hidden="false" customHeight="false" outlineLevel="0" collapsed="false">
      <c r="A18" s="9" t="n">
        <v>36678</v>
      </c>
      <c r="B18" s="1" t="n">
        <v>2</v>
      </c>
      <c r="C18" s="11"/>
      <c r="D18" s="11" t="n">
        <v>28333.3333333333</v>
      </c>
      <c r="E18" s="12" t="n">
        <f aca="false">E17-D18</f>
        <v>960000.000000001</v>
      </c>
      <c r="G18" s="25"/>
    </row>
    <row r="19" customFormat="false" ht="14.25" hidden="false" customHeight="false" outlineLevel="0" collapsed="false">
      <c r="A19" s="9" t="n">
        <v>36708</v>
      </c>
      <c r="C19" s="11"/>
      <c r="D19" s="11" t="n">
        <v>20000</v>
      </c>
      <c r="E19" s="12" t="n">
        <f aca="false">E18-D19</f>
        <v>940000.000000001</v>
      </c>
      <c r="G19" s="25"/>
    </row>
    <row r="20" customFormat="false" ht="14.25" hidden="false" customHeight="false" outlineLevel="0" collapsed="false">
      <c r="A20" s="9" t="n">
        <v>36739</v>
      </c>
      <c r="C20" s="11"/>
      <c r="D20" s="11" t="n">
        <v>20000</v>
      </c>
      <c r="E20" s="12" t="n">
        <f aca="false">E19-D20</f>
        <v>920000.000000001</v>
      </c>
      <c r="G20" s="25"/>
    </row>
    <row r="21" customFormat="false" ht="14.25" hidden="false" customHeight="false" outlineLevel="0" collapsed="false">
      <c r="A21" s="9" t="n">
        <v>36770</v>
      </c>
      <c r="C21" s="11"/>
      <c r="D21" s="11" t="n">
        <v>20000</v>
      </c>
      <c r="E21" s="12" t="n">
        <f aca="false">E20-D21</f>
        <v>900000.000000001</v>
      </c>
      <c r="G21" s="25"/>
    </row>
    <row r="22" customFormat="false" ht="14.25" hidden="false" customHeight="false" outlineLevel="0" collapsed="false">
      <c r="A22" s="9" t="n">
        <v>36800</v>
      </c>
      <c r="C22" s="11"/>
      <c r="D22" s="11" t="n">
        <v>20000</v>
      </c>
      <c r="E22" s="12" t="n">
        <f aca="false">E21-D22</f>
        <v>880000.000000001</v>
      </c>
      <c r="G22" s="25"/>
    </row>
    <row r="23" customFormat="false" ht="14.25" hidden="false" customHeight="false" outlineLevel="0" collapsed="false">
      <c r="A23" s="9" t="n">
        <v>36831</v>
      </c>
      <c r="C23" s="11"/>
      <c r="D23" s="11" t="n">
        <v>20000</v>
      </c>
      <c r="E23" s="12" t="n">
        <f aca="false">E22-D23</f>
        <v>860000.000000001</v>
      </c>
      <c r="G23" s="25"/>
    </row>
    <row r="24" customFormat="false" ht="14.25" hidden="false" customHeight="false" outlineLevel="0" collapsed="false">
      <c r="A24" s="9" t="n">
        <v>36861</v>
      </c>
      <c r="C24" s="11"/>
      <c r="D24" s="11" t="n">
        <v>20000</v>
      </c>
      <c r="E24" s="12" t="n">
        <f aca="false">E23-D24</f>
        <v>840000.000000001</v>
      </c>
      <c r="G24" s="25"/>
    </row>
    <row r="25" customFormat="false" ht="14.25" hidden="false" customHeight="false" outlineLevel="0" collapsed="false">
      <c r="A25" s="9" t="n">
        <v>36892</v>
      </c>
      <c r="C25" s="11"/>
      <c r="D25" s="11" t="n">
        <v>20000</v>
      </c>
      <c r="E25" s="12" t="n">
        <f aca="false">E24-D25</f>
        <v>820000.000000001</v>
      </c>
      <c r="G25" s="25"/>
    </row>
    <row r="26" customFormat="false" ht="14.25" hidden="false" customHeight="false" outlineLevel="0" collapsed="false">
      <c r="A26" s="9" t="n">
        <v>36923</v>
      </c>
      <c r="C26" s="11"/>
      <c r="D26" s="11" t="n">
        <v>20000</v>
      </c>
      <c r="E26" s="12" t="n">
        <f aca="false">E25-D26</f>
        <v>800000.000000001</v>
      </c>
      <c r="G26" s="25"/>
    </row>
    <row r="27" customFormat="false" ht="14.25" hidden="false" customHeight="false" outlineLevel="0" collapsed="false">
      <c r="A27" s="16" t="n">
        <v>36951</v>
      </c>
      <c r="B27" s="17"/>
      <c r="C27" s="18"/>
      <c r="D27" s="18" t="n">
        <v>20000</v>
      </c>
      <c r="E27" s="12" t="n">
        <f aca="false">E26-D27</f>
        <v>780000.000000001</v>
      </c>
      <c r="G27" s="25"/>
      <c r="H27" s="26"/>
    </row>
    <row r="28" customFormat="false" ht="14.25" hidden="false" customHeight="false" outlineLevel="0" collapsed="false">
      <c r="A28" s="9" t="n">
        <v>36982</v>
      </c>
      <c r="C28" s="11"/>
      <c r="D28" s="11" t="n">
        <f aca="false">E27/39</f>
        <v>20000</v>
      </c>
      <c r="E28" s="12" t="n">
        <f aca="false">E27-D28</f>
        <v>760000.000000001</v>
      </c>
      <c r="G28" s="25"/>
    </row>
    <row r="29" customFormat="false" ht="14.25" hidden="false" customHeight="false" outlineLevel="0" collapsed="false">
      <c r="A29" s="9" t="n">
        <v>37012</v>
      </c>
      <c r="C29" s="11"/>
      <c r="D29" s="11" t="n">
        <v>20000</v>
      </c>
      <c r="E29" s="12" t="n">
        <f aca="false">E28-D29</f>
        <v>740000.000000001</v>
      </c>
      <c r="G29" s="25"/>
    </row>
    <row r="30" customFormat="false" ht="14.25" hidden="false" customHeight="false" outlineLevel="0" collapsed="false">
      <c r="A30" s="16" t="n">
        <v>37043</v>
      </c>
      <c r="B30" s="17" t="s">
        <v>11</v>
      </c>
      <c r="C30" s="18"/>
      <c r="D30" s="18" t="n">
        <v>20000</v>
      </c>
      <c r="E30" s="19" t="n">
        <f aca="false">E29-D30</f>
        <v>720000.000000001</v>
      </c>
      <c r="G30" s="25"/>
    </row>
    <row r="31" customFormat="false" ht="14.25" hidden="false" customHeight="false" outlineLevel="0" collapsed="false">
      <c r="A31" s="9" t="n">
        <v>37073</v>
      </c>
      <c r="C31" s="11"/>
      <c r="D31" s="11" t="n">
        <v>20000</v>
      </c>
      <c r="E31" s="12" t="n">
        <f aca="false">E30-D31</f>
        <v>700000.000000001</v>
      </c>
      <c r="G31" s="25"/>
    </row>
    <row r="32" customFormat="false" ht="14.25" hidden="false" customHeight="false" outlineLevel="0" collapsed="false">
      <c r="A32" s="9" t="n">
        <v>37104</v>
      </c>
      <c r="C32" s="11"/>
      <c r="D32" s="11" t="n">
        <v>20000</v>
      </c>
      <c r="E32" s="12" t="n">
        <f aca="false">E31-D32</f>
        <v>680000.000000001</v>
      </c>
      <c r="G32" s="25"/>
    </row>
    <row r="33" customFormat="false" ht="14.25" hidden="false" customHeight="false" outlineLevel="0" collapsed="false">
      <c r="A33" s="9" t="n">
        <v>37135</v>
      </c>
      <c r="C33" s="11"/>
      <c r="D33" s="11" t="n">
        <v>20000</v>
      </c>
      <c r="E33" s="12" t="n">
        <f aca="false">E32-D33</f>
        <v>660000.000000001</v>
      </c>
      <c r="G33" s="25"/>
    </row>
    <row r="34" customFormat="false" ht="14.25" hidden="false" customHeight="false" outlineLevel="0" collapsed="false">
      <c r="A34" s="9" t="n">
        <v>37165</v>
      </c>
      <c r="C34" s="11"/>
      <c r="D34" s="11" t="n">
        <v>20000</v>
      </c>
      <c r="E34" s="12" t="n">
        <f aca="false">E33-D34</f>
        <v>640000.000000001</v>
      </c>
      <c r="G34" s="25"/>
    </row>
    <row r="35" customFormat="false" ht="14.25" hidden="false" customHeight="false" outlineLevel="0" collapsed="false">
      <c r="A35" s="9" t="n">
        <v>37196</v>
      </c>
      <c r="C35" s="11"/>
      <c r="D35" s="11" t="n">
        <v>20000</v>
      </c>
      <c r="E35" s="12" t="n">
        <f aca="false">E34-D35</f>
        <v>620000.000000001</v>
      </c>
      <c r="G35" s="25"/>
    </row>
    <row r="36" customFormat="false" ht="14.25" hidden="false" customHeight="false" outlineLevel="0" collapsed="false">
      <c r="A36" s="9" t="n">
        <v>37226</v>
      </c>
      <c r="C36" s="11"/>
      <c r="D36" s="11" t="n">
        <v>20000</v>
      </c>
      <c r="E36" s="12" t="n">
        <f aca="false">E35-D36</f>
        <v>600000.000000001</v>
      </c>
      <c r="G36" s="25"/>
    </row>
    <row r="37" customFormat="false" ht="14.25" hidden="false" customHeight="false" outlineLevel="0" collapsed="false">
      <c r="A37" s="9" t="n">
        <v>37257</v>
      </c>
      <c r="C37" s="11"/>
      <c r="D37" s="11" t="n">
        <v>20000</v>
      </c>
      <c r="E37" s="12" t="n">
        <f aca="false">E36-D37</f>
        <v>580000.000000001</v>
      </c>
      <c r="G37" s="25"/>
    </row>
    <row r="38" customFormat="false" ht="14.25" hidden="false" customHeight="false" outlineLevel="0" collapsed="false">
      <c r="A38" s="9" t="n">
        <v>37288</v>
      </c>
      <c r="C38" s="11"/>
      <c r="D38" s="11" t="n">
        <v>20000</v>
      </c>
      <c r="E38" s="12" t="n">
        <f aca="false">E37-D38</f>
        <v>560000.000000001</v>
      </c>
      <c r="G38" s="25"/>
    </row>
    <row r="39" customFormat="false" ht="14.25" hidden="false" customHeight="false" outlineLevel="0" collapsed="false">
      <c r="A39" s="9" t="n">
        <v>37316</v>
      </c>
      <c r="C39" s="11"/>
      <c r="D39" s="11" t="n">
        <v>20000</v>
      </c>
      <c r="E39" s="12" t="n">
        <f aca="false">E38-D39</f>
        <v>540000.000000001</v>
      </c>
      <c r="G39" s="25"/>
    </row>
    <row r="40" customFormat="false" ht="14.25" hidden="false" customHeight="false" outlineLevel="0" collapsed="false">
      <c r="A40" s="9" t="n">
        <v>37347</v>
      </c>
      <c r="C40" s="11"/>
      <c r="D40" s="11" t="n">
        <v>20000</v>
      </c>
      <c r="E40" s="12" t="n">
        <f aca="false">E39-D40</f>
        <v>520000</v>
      </c>
      <c r="G40" s="25"/>
    </row>
    <row r="41" customFormat="false" ht="14.25" hidden="false" customHeight="false" outlineLevel="0" collapsed="false">
      <c r="A41" s="9" t="n">
        <v>37377</v>
      </c>
      <c r="C41" s="11"/>
      <c r="D41" s="11" t="n">
        <v>20000</v>
      </c>
      <c r="E41" s="12" t="n">
        <f aca="false">E40-D41</f>
        <v>500000</v>
      </c>
      <c r="G41" s="25"/>
    </row>
    <row r="42" customFormat="false" ht="14.25" hidden="false" customHeight="false" outlineLevel="0" collapsed="false">
      <c r="A42" s="9" t="n">
        <v>37408</v>
      </c>
      <c r="B42" s="10" t="s">
        <v>11</v>
      </c>
      <c r="C42" s="11"/>
      <c r="D42" s="11" t="n">
        <v>20000</v>
      </c>
      <c r="E42" s="12" t="n">
        <f aca="false">E41-D42</f>
        <v>480000</v>
      </c>
      <c r="G42" s="25"/>
    </row>
    <row r="43" customFormat="false" ht="14.25" hidden="false" customHeight="false" outlineLevel="0" collapsed="false">
      <c r="A43" s="9" t="n">
        <v>37438</v>
      </c>
      <c r="C43" s="11"/>
      <c r="D43" s="11" t="n">
        <v>20000</v>
      </c>
      <c r="E43" s="12" t="n">
        <f aca="false">E42-D43</f>
        <v>460000</v>
      </c>
      <c r="G43" s="25"/>
    </row>
    <row r="44" customFormat="false" ht="14.25" hidden="false" customHeight="false" outlineLevel="0" collapsed="false">
      <c r="A44" s="9" t="n">
        <v>37469</v>
      </c>
      <c r="C44" s="11"/>
      <c r="D44" s="11" t="n">
        <v>20000</v>
      </c>
      <c r="E44" s="12" t="n">
        <f aca="false">E43-D44</f>
        <v>440000</v>
      </c>
      <c r="G44" s="25"/>
    </row>
    <row r="45" customFormat="false" ht="14.25" hidden="false" customHeight="false" outlineLevel="0" collapsed="false">
      <c r="A45" s="9" t="n">
        <v>37500</v>
      </c>
      <c r="C45" s="11"/>
      <c r="D45" s="11" t="n">
        <v>20000</v>
      </c>
      <c r="E45" s="12" t="n">
        <f aca="false">E44-D45</f>
        <v>420000</v>
      </c>
      <c r="G45" s="25"/>
    </row>
    <row r="46" customFormat="false" ht="14.25" hidden="false" customHeight="false" outlineLevel="0" collapsed="false">
      <c r="A46" s="9" t="n">
        <v>37530</v>
      </c>
      <c r="C46" s="11"/>
      <c r="D46" s="11" t="n">
        <v>20000</v>
      </c>
      <c r="E46" s="12" t="n">
        <f aca="false">E45-D46</f>
        <v>400000</v>
      </c>
      <c r="G46" s="25"/>
    </row>
    <row r="47" customFormat="false" ht="14.25" hidden="false" customHeight="false" outlineLevel="0" collapsed="false">
      <c r="A47" s="9" t="n">
        <v>37561</v>
      </c>
      <c r="C47" s="11"/>
      <c r="D47" s="11" t="n">
        <v>20000</v>
      </c>
      <c r="E47" s="12" t="n">
        <f aca="false">E46-D47</f>
        <v>380000</v>
      </c>
      <c r="G47" s="25"/>
    </row>
    <row r="48" customFormat="false" ht="14.25" hidden="false" customHeight="false" outlineLevel="0" collapsed="false">
      <c r="A48" s="9" t="n">
        <v>37591</v>
      </c>
      <c r="C48" s="11"/>
      <c r="D48" s="11" t="n">
        <v>20000</v>
      </c>
      <c r="E48" s="12" t="n">
        <f aca="false">E47-D48</f>
        <v>360000</v>
      </c>
      <c r="G48" s="25"/>
    </row>
    <row r="49" customFormat="false" ht="14.25" hidden="false" customHeight="false" outlineLevel="0" collapsed="false">
      <c r="A49" s="9" t="n">
        <v>37622</v>
      </c>
      <c r="C49" s="11"/>
      <c r="D49" s="11" t="n">
        <v>20000</v>
      </c>
      <c r="E49" s="12" t="n">
        <f aca="false">E48-D49</f>
        <v>340000</v>
      </c>
      <c r="G49" s="25"/>
    </row>
    <row r="50" customFormat="false" ht="14.25" hidden="false" customHeight="false" outlineLevel="0" collapsed="false">
      <c r="A50" s="9" t="n">
        <v>37653</v>
      </c>
      <c r="C50" s="11"/>
      <c r="D50" s="11" t="n">
        <v>20000</v>
      </c>
      <c r="E50" s="12" t="n">
        <f aca="false">E49-D50</f>
        <v>320000</v>
      </c>
      <c r="G50" s="25"/>
    </row>
    <row r="51" customFormat="false" ht="14.25" hidden="false" customHeight="false" outlineLevel="0" collapsed="false">
      <c r="A51" s="9" t="n">
        <v>37681</v>
      </c>
      <c r="C51" s="11"/>
      <c r="D51" s="11" t="n">
        <v>20000</v>
      </c>
      <c r="E51" s="12" t="n">
        <f aca="false">E50-D51</f>
        <v>300000</v>
      </c>
      <c r="G51" s="25"/>
    </row>
    <row r="52" customFormat="false" ht="14.25" hidden="false" customHeight="false" outlineLevel="0" collapsed="false">
      <c r="A52" s="9" t="n">
        <v>37712</v>
      </c>
      <c r="C52" s="11"/>
      <c r="D52" s="11" t="n">
        <v>20000</v>
      </c>
      <c r="E52" s="12" t="n">
        <f aca="false">E51-D52</f>
        <v>280000</v>
      </c>
      <c r="G52" s="25"/>
    </row>
    <row r="53" customFormat="false" ht="14.25" hidden="false" customHeight="false" outlineLevel="0" collapsed="false">
      <c r="A53" s="9" t="n">
        <v>37742</v>
      </c>
      <c r="C53" s="11"/>
      <c r="D53" s="11" t="n">
        <v>20000</v>
      </c>
      <c r="E53" s="12" t="n">
        <f aca="false">E52-D53</f>
        <v>260000</v>
      </c>
      <c r="G53" s="25"/>
    </row>
    <row r="54" customFormat="false" ht="14.25" hidden="false" customHeight="false" outlineLevel="0" collapsed="false">
      <c r="A54" s="9" t="n">
        <v>37773</v>
      </c>
      <c r="B54" s="10" t="s">
        <v>11</v>
      </c>
      <c r="C54" s="11"/>
      <c r="D54" s="11" t="n">
        <v>20000</v>
      </c>
      <c r="E54" s="12" t="n">
        <f aca="false">E53-D54</f>
        <v>240000</v>
      </c>
      <c r="G54" s="25"/>
    </row>
    <row r="55" customFormat="false" ht="14.25" hidden="false" customHeight="false" outlineLevel="0" collapsed="false">
      <c r="A55" s="9" t="n">
        <v>37803</v>
      </c>
      <c r="C55" s="11"/>
      <c r="D55" s="11" t="n">
        <v>20000</v>
      </c>
      <c r="E55" s="12" t="n">
        <f aca="false">E54-D55</f>
        <v>220000</v>
      </c>
      <c r="G55" s="25"/>
    </row>
    <row r="56" customFormat="false" ht="14.25" hidden="false" customHeight="false" outlineLevel="0" collapsed="false">
      <c r="A56" s="9" t="n">
        <v>37834</v>
      </c>
      <c r="C56" s="11"/>
      <c r="D56" s="11" t="n">
        <v>20000</v>
      </c>
      <c r="E56" s="12" t="n">
        <f aca="false">E55-D56</f>
        <v>200000</v>
      </c>
      <c r="G56" s="25"/>
    </row>
    <row r="57" customFormat="false" ht="14.25" hidden="false" customHeight="false" outlineLevel="0" collapsed="false">
      <c r="A57" s="9" t="n">
        <v>37865</v>
      </c>
      <c r="C57" s="11"/>
      <c r="D57" s="11" t="n">
        <v>20000</v>
      </c>
      <c r="E57" s="12" t="n">
        <f aca="false">E56-D57</f>
        <v>180000</v>
      </c>
      <c r="G57" s="25"/>
    </row>
    <row r="58" customFormat="false" ht="14.25" hidden="false" customHeight="false" outlineLevel="0" collapsed="false">
      <c r="A58" s="9" t="n">
        <v>37895</v>
      </c>
      <c r="C58" s="11"/>
      <c r="D58" s="11" t="n">
        <v>20000</v>
      </c>
      <c r="E58" s="12" t="n">
        <f aca="false">E57-D58</f>
        <v>160000</v>
      </c>
      <c r="G58" s="25"/>
    </row>
    <row r="59" customFormat="false" ht="14.25" hidden="false" customHeight="false" outlineLevel="0" collapsed="false">
      <c r="A59" s="9" t="n">
        <v>37926</v>
      </c>
      <c r="C59" s="11"/>
      <c r="D59" s="11" t="n">
        <v>20000</v>
      </c>
      <c r="E59" s="12" t="n">
        <f aca="false">E58-D59</f>
        <v>140000</v>
      </c>
      <c r="G59" s="25"/>
    </row>
    <row r="60" customFormat="false" ht="14.25" hidden="false" customHeight="false" outlineLevel="0" collapsed="false">
      <c r="A60" s="9" t="n">
        <v>37956</v>
      </c>
      <c r="C60" s="11"/>
      <c r="D60" s="11" t="n">
        <v>20000</v>
      </c>
      <c r="E60" s="12" t="n">
        <f aca="false">E59-D60</f>
        <v>120000</v>
      </c>
      <c r="G60" s="25"/>
    </row>
    <row r="61" customFormat="false" ht="14.25" hidden="false" customHeight="false" outlineLevel="0" collapsed="false">
      <c r="A61" s="9" t="n">
        <v>37987</v>
      </c>
      <c r="C61" s="11"/>
      <c r="D61" s="11" t="n">
        <v>20000</v>
      </c>
      <c r="E61" s="12" t="n">
        <f aca="false">E60-D61</f>
        <v>100000</v>
      </c>
      <c r="G61" s="25"/>
    </row>
    <row r="62" customFormat="false" ht="14.25" hidden="false" customHeight="false" outlineLevel="0" collapsed="false">
      <c r="A62" s="9" t="n">
        <v>38018</v>
      </c>
      <c r="C62" s="11"/>
      <c r="D62" s="11" t="n">
        <v>20000</v>
      </c>
      <c r="E62" s="12" t="n">
        <f aca="false">E61-D62</f>
        <v>80000.0000000005</v>
      </c>
      <c r="G62" s="25"/>
    </row>
    <row r="63" customFormat="false" ht="14.25" hidden="false" customHeight="false" outlineLevel="0" collapsed="false">
      <c r="A63" s="9" t="n">
        <v>38047</v>
      </c>
      <c r="C63" s="11"/>
      <c r="D63" s="11" t="n">
        <v>20000</v>
      </c>
      <c r="E63" s="12" t="n">
        <f aca="false">E62-D63</f>
        <v>60000.0000000005</v>
      </c>
      <c r="G63" s="25"/>
    </row>
    <row r="64" customFormat="false" ht="14.25" hidden="false" customHeight="false" outlineLevel="0" collapsed="false">
      <c r="A64" s="9" t="n">
        <v>38078</v>
      </c>
      <c r="C64" s="11"/>
      <c r="D64" s="11" t="n">
        <v>20000</v>
      </c>
      <c r="E64" s="12" t="n">
        <f aca="false">E63-D64</f>
        <v>40000.0000000005</v>
      </c>
      <c r="G64" s="25"/>
    </row>
    <row r="65" customFormat="false" ht="14.25" hidden="false" customHeight="false" outlineLevel="0" collapsed="false">
      <c r="A65" s="9" t="n">
        <v>38108</v>
      </c>
      <c r="C65" s="11"/>
      <c r="D65" s="11" t="n">
        <v>20000</v>
      </c>
      <c r="E65" s="12" t="n">
        <f aca="false">E64-D65</f>
        <v>20000.0000000005</v>
      </c>
      <c r="G65" s="25"/>
    </row>
    <row r="66" customFormat="false" ht="14.25" hidden="false" customHeight="false" outlineLevel="0" collapsed="false">
      <c r="A66" s="9" t="n">
        <v>38139</v>
      </c>
      <c r="C66" s="20"/>
      <c r="D66" s="20" t="n">
        <v>20000</v>
      </c>
      <c r="E66" s="12" t="n">
        <f aca="false">E65-D66</f>
        <v>4.65661287307739E-010</v>
      </c>
      <c r="G66" s="25"/>
    </row>
    <row r="67" customFormat="false" ht="14.25" hidden="false" customHeight="false" outlineLevel="0" collapsed="false">
      <c r="A67" s="21"/>
      <c r="C67" s="22" t="n">
        <f aca="false">SUM(C6:C66)</f>
        <v>1300000</v>
      </c>
      <c r="D67" s="22" t="n">
        <f aca="false">SUM(D7:D66)</f>
        <v>1300000</v>
      </c>
      <c r="E67" s="12"/>
    </row>
    <row r="69" customFormat="false" ht="14.25" hidden="false" customHeight="false" outlineLevel="0" collapsed="false">
      <c r="B69" s="23" t="s">
        <v>14</v>
      </c>
      <c r="C69" s="2" t="s">
        <v>15</v>
      </c>
    </row>
    <row r="70" customFormat="false" ht="14.25" hidden="false" customHeight="false" outlineLevel="0" collapsed="false">
      <c r="B70" s="23" t="s">
        <v>11</v>
      </c>
      <c r="C70" s="2" t="s">
        <v>16</v>
      </c>
    </row>
    <row r="71" customFormat="false" ht="14.25" hidden="false" customHeight="false" outlineLevel="0" collapsed="false">
      <c r="C71" s="24" t="s">
        <v>17</v>
      </c>
    </row>
    <row r="73" customFormat="false" ht="14.25" hidden="false" customHeight="false" outlineLevel="0" collapsed="false">
      <c r="A73" s="0" t="s">
        <v>18</v>
      </c>
    </row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71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C21" activeCellId="0" sqref="C21"/>
    </sheetView>
  </sheetViews>
  <sheetFormatPr defaultColWidth="9.0546875" defaultRowHeight="14.2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1" width="5.71"/>
    <col collapsed="false" customWidth="true" hidden="false" outlineLevel="0" max="3" min="3" style="2" width="16.28"/>
    <col collapsed="false" customWidth="true" hidden="false" outlineLevel="0" max="4" min="4" style="2" width="22.7"/>
    <col collapsed="false" customWidth="true" hidden="false" outlineLevel="0" max="5" min="5" style="0" width="18.85"/>
    <col collapsed="false" customWidth="true" hidden="false" outlineLevel="0" max="7" min="6" style="0" width="12.28"/>
  </cols>
  <sheetData>
    <row r="1" customFormat="false" ht="14.25" hidden="false" customHeight="true" outlineLevel="0" collapsed="false">
      <c r="A1" s="5" t="s">
        <v>0</v>
      </c>
      <c r="B1" s="5"/>
      <c r="C1" s="5"/>
      <c r="D1" s="5"/>
      <c r="E1" s="5"/>
    </row>
    <row r="2" customFormat="false" ht="14.25" hidden="false" customHeight="true" outlineLevel="0" collapsed="false">
      <c r="A2" s="5" t="s">
        <v>1</v>
      </c>
      <c r="B2" s="5"/>
      <c r="C2" s="5"/>
      <c r="D2" s="5"/>
      <c r="E2" s="5"/>
    </row>
    <row r="3" customFormat="false" ht="14.25" hidden="false" customHeight="true" outlineLevel="0" collapsed="false">
      <c r="A3" s="5" t="s">
        <v>2</v>
      </c>
      <c r="B3" s="5"/>
      <c r="C3" s="5"/>
      <c r="D3" s="5"/>
      <c r="E3" s="5"/>
    </row>
    <row r="5" customFormat="false" ht="14.25" hidden="false" customHeight="false" outlineLevel="0" collapsed="false">
      <c r="A5" s="6" t="s">
        <v>3</v>
      </c>
      <c r="B5" s="7"/>
      <c r="C5" s="8" t="s">
        <v>4</v>
      </c>
      <c r="D5" s="8" t="s">
        <v>5</v>
      </c>
      <c r="E5" s="6" t="s">
        <v>6</v>
      </c>
    </row>
    <row r="6" customFormat="false" ht="14.25" hidden="false" customHeight="false" outlineLevel="0" collapsed="false">
      <c r="A6" s="9" t="n">
        <v>36312</v>
      </c>
      <c r="B6" s="10" t="s">
        <v>7</v>
      </c>
      <c r="C6" s="11" t="n">
        <f aca="false">1200000+100000</f>
        <v>1300000</v>
      </c>
      <c r="F6" s="25"/>
      <c r="G6" s="25"/>
    </row>
    <row r="7" customFormat="false" ht="14.25" hidden="false" customHeight="false" outlineLevel="0" collapsed="false">
      <c r="A7" s="9" t="n">
        <v>36342</v>
      </c>
      <c r="C7" s="11"/>
      <c r="D7" s="11" t="n">
        <f aca="false">1200000/60+100000/12</f>
        <v>28333.3333333333</v>
      </c>
      <c r="E7" s="12" t="n">
        <f aca="false">+C6-D7</f>
        <v>1271666.66666667</v>
      </c>
      <c r="F7" s="25"/>
      <c r="G7" s="25"/>
    </row>
    <row r="8" customFormat="false" ht="14.25" hidden="false" customHeight="false" outlineLevel="0" collapsed="false">
      <c r="A8" s="9" t="n">
        <v>36373</v>
      </c>
      <c r="C8" s="11"/>
      <c r="D8" s="11" t="n">
        <f aca="false">1200000/60+100000/12</f>
        <v>28333.3333333333</v>
      </c>
      <c r="E8" s="12" t="n">
        <f aca="false">+E7-D8</f>
        <v>1243333.33333333</v>
      </c>
      <c r="F8" s="25"/>
      <c r="G8" s="25"/>
    </row>
    <row r="9" customFormat="false" ht="14.25" hidden="false" customHeight="false" outlineLevel="0" collapsed="false">
      <c r="A9" s="9" t="n">
        <v>36404</v>
      </c>
      <c r="C9" s="11"/>
      <c r="D9" s="11" t="n">
        <f aca="false">1200000/60+100000/12</f>
        <v>28333.3333333333</v>
      </c>
      <c r="E9" s="12" t="n">
        <f aca="false">+E8-D9</f>
        <v>1215000</v>
      </c>
      <c r="F9" s="25"/>
    </row>
    <row r="10" customFormat="false" ht="14.25" hidden="false" customHeight="false" outlineLevel="0" collapsed="false">
      <c r="A10" s="9" t="n">
        <v>36434</v>
      </c>
      <c r="C10" s="11"/>
      <c r="D10" s="11" t="n">
        <f aca="false">1200000/60+100000/12</f>
        <v>28333.3333333333</v>
      </c>
      <c r="E10" s="12" t="n">
        <f aca="false">+E9-D10</f>
        <v>1186666.66666667</v>
      </c>
      <c r="F10" s="25"/>
    </row>
    <row r="11" customFormat="false" ht="14.25" hidden="false" customHeight="false" outlineLevel="0" collapsed="false">
      <c r="A11" s="9" t="n">
        <v>36465</v>
      </c>
      <c r="C11" s="11"/>
      <c r="D11" s="11" t="n">
        <f aca="false">1200000/60+100000/12</f>
        <v>28333.3333333333</v>
      </c>
      <c r="E11" s="12" t="n">
        <f aca="false">+E10-D11</f>
        <v>1158333.33333333</v>
      </c>
    </row>
    <row r="12" customFormat="false" ht="14.25" hidden="false" customHeight="false" outlineLevel="0" collapsed="false">
      <c r="A12" s="9" t="n">
        <v>36495</v>
      </c>
      <c r="C12" s="11"/>
      <c r="D12" s="11" t="n">
        <f aca="false">1200000/60+100000/12</f>
        <v>28333.3333333333</v>
      </c>
      <c r="E12" s="12" t="n">
        <f aca="false">+E11-D12</f>
        <v>1130000</v>
      </c>
    </row>
    <row r="13" customFormat="false" ht="14.25" hidden="false" customHeight="false" outlineLevel="0" collapsed="false">
      <c r="A13" s="9" t="n">
        <v>36526</v>
      </c>
      <c r="C13" s="11"/>
      <c r="D13" s="11" t="n">
        <f aca="false">1200000/60+100000/12</f>
        <v>28333.3333333333</v>
      </c>
      <c r="E13" s="12" t="n">
        <f aca="false">+E12-D13</f>
        <v>1101666.66666667</v>
      </c>
    </row>
    <row r="14" customFormat="false" ht="14.25" hidden="false" customHeight="false" outlineLevel="0" collapsed="false">
      <c r="A14" s="9" t="n">
        <v>36557</v>
      </c>
      <c r="C14" s="11"/>
      <c r="D14" s="11" t="n">
        <f aca="false">1200000/60+100000/12</f>
        <v>28333.3333333333</v>
      </c>
      <c r="E14" s="12" t="n">
        <f aca="false">+E13-D14</f>
        <v>1073333.33333333</v>
      </c>
    </row>
    <row r="15" customFormat="false" ht="14.25" hidden="false" customHeight="false" outlineLevel="0" collapsed="false">
      <c r="A15" s="9" t="n">
        <v>36586</v>
      </c>
      <c r="C15" s="11"/>
      <c r="D15" s="11" t="n">
        <f aca="false">1200000/60+100000/12</f>
        <v>28333.3333333333</v>
      </c>
      <c r="E15" s="12" t="n">
        <f aca="false">+E14-D15</f>
        <v>1045000</v>
      </c>
    </row>
    <row r="16" customFormat="false" ht="14.25" hidden="false" customHeight="false" outlineLevel="0" collapsed="false">
      <c r="A16" s="9" t="n">
        <v>36617</v>
      </c>
      <c r="C16" s="11"/>
      <c r="D16" s="11" t="n">
        <f aca="false">1200000/60+100000/12</f>
        <v>28333.3333333333</v>
      </c>
      <c r="E16" s="12" t="n">
        <f aca="false">+E15-D16</f>
        <v>1016666.66666667</v>
      </c>
    </row>
    <row r="17" customFormat="false" ht="14.25" hidden="false" customHeight="false" outlineLevel="0" collapsed="false">
      <c r="A17" s="9" t="n">
        <v>36647</v>
      </c>
      <c r="C17" s="11"/>
      <c r="D17" s="11" t="n">
        <f aca="false">1200000/60+100000/12</f>
        <v>28333.3333333333</v>
      </c>
      <c r="E17" s="12" t="n">
        <f aca="false">+E16-D17</f>
        <v>988333.333333334</v>
      </c>
    </row>
    <row r="18" customFormat="false" ht="14.25" hidden="false" customHeight="false" outlineLevel="0" collapsed="false">
      <c r="A18" s="9" t="n">
        <v>36678</v>
      </c>
      <c r="B18" s="1" t="n">
        <v>2</v>
      </c>
      <c r="C18" s="11"/>
      <c r="D18" s="11" t="n">
        <f aca="false">1200000/60+100000/12</f>
        <v>28333.3333333333</v>
      </c>
      <c r="E18" s="12" t="n">
        <f aca="false">+E17-D18+C18</f>
        <v>960000.000000001</v>
      </c>
    </row>
    <row r="19" customFormat="false" ht="14.25" hidden="false" customHeight="false" outlineLevel="0" collapsed="false">
      <c r="A19" s="9" t="n">
        <v>36708</v>
      </c>
      <c r="C19" s="11"/>
      <c r="D19" s="12" t="n">
        <f aca="false">1200000/60+$C$18/12</f>
        <v>20000</v>
      </c>
      <c r="E19" s="12" t="n">
        <f aca="false">+E18-D19+C19</f>
        <v>940000.000000001</v>
      </c>
    </row>
    <row r="20" customFormat="false" ht="14.25" hidden="false" customHeight="false" outlineLevel="0" collapsed="false">
      <c r="A20" s="9" t="n">
        <v>36739</v>
      </c>
      <c r="C20" s="11"/>
      <c r="D20" s="12" t="n">
        <f aca="false">1200000/60+$C$18/12</f>
        <v>20000</v>
      </c>
      <c r="E20" s="12" t="n">
        <f aca="false">+E19-D20+C20</f>
        <v>920000.000000001</v>
      </c>
    </row>
    <row r="21" customFormat="false" ht="14.25" hidden="false" customHeight="false" outlineLevel="0" collapsed="false">
      <c r="A21" s="9" t="n">
        <v>36770</v>
      </c>
      <c r="C21" s="11"/>
      <c r="D21" s="12" t="n">
        <f aca="false">1200000/60+$C$18/12</f>
        <v>20000</v>
      </c>
      <c r="E21" s="12" t="n">
        <f aca="false">+E20-D21+C21</f>
        <v>900000.000000001</v>
      </c>
    </row>
    <row r="22" customFormat="false" ht="14.25" hidden="false" customHeight="false" outlineLevel="0" collapsed="false">
      <c r="A22" s="9" t="n">
        <v>36800</v>
      </c>
      <c r="C22" s="11"/>
      <c r="D22" s="12" t="n">
        <f aca="false">1200000/60+$C$18/12</f>
        <v>20000</v>
      </c>
      <c r="E22" s="12" t="n">
        <f aca="false">+E21-D22+C22</f>
        <v>880000.000000001</v>
      </c>
    </row>
    <row r="23" customFormat="false" ht="14.25" hidden="false" customHeight="false" outlineLevel="0" collapsed="false">
      <c r="A23" s="9" t="n">
        <v>36831</v>
      </c>
      <c r="C23" s="11"/>
      <c r="D23" s="12" t="n">
        <f aca="false">1200000/60+$C$18/12</f>
        <v>20000</v>
      </c>
      <c r="E23" s="12" t="n">
        <f aca="false">+E22-D23+C23</f>
        <v>860000.000000001</v>
      </c>
    </row>
    <row r="24" customFormat="false" ht="14.25" hidden="false" customHeight="false" outlineLevel="0" collapsed="false">
      <c r="A24" s="9" t="n">
        <v>36861</v>
      </c>
      <c r="C24" s="11"/>
      <c r="D24" s="12" t="n">
        <f aca="false">1200000/60+$C$18/12</f>
        <v>20000</v>
      </c>
      <c r="E24" s="12" t="n">
        <f aca="false">+E23-D24+C24</f>
        <v>840000.000000001</v>
      </c>
    </row>
    <row r="25" customFormat="false" ht="14.25" hidden="false" customHeight="false" outlineLevel="0" collapsed="false">
      <c r="A25" s="9" t="n">
        <v>36892</v>
      </c>
      <c r="C25" s="11"/>
      <c r="D25" s="12" t="n">
        <f aca="false">1200000/60+$C$18/12</f>
        <v>20000</v>
      </c>
      <c r="E25" s="12" t="n">
        <f aca="false">+E24-D25+C25</f>
        <v>820000.000000001</v>
      </c>
    </row>
    <row r="26" customFormat="false" ht="14.25" hidden="false" customHeight="false" outlineLevel="0" collapsed="false">
      <c r="A26" s="9" t="n">
        <v>36923</v>
      </c>
      <c r="C26" s="11"/>
      <c r="D26" s="12" t="n">
        <f aca="false">1200000/60+$C$18/12</f>
        <v>20000</v>
      </c>
      <c r="E26" s="12" t="n">
        <f aca="false">+E25-D26+C26</f>
        <v>800000.000000001</v>
      </c>
    </row>
    <row r="27" customFormat="false" ht="14.25" hidden="false" customHeight="false" outlineLevel="0" collapsed="false">
      <c r="A27" s="16" t="n">
        <v>36951</v>
      </c>
      <c r="B27" s="17"/>
      <c r="C27" s="18"/>
      <c r="D27" s="19" t="n">
        <f aca="false">1200000/60+$C$18/12</f>
        <v>20000</v>
      </c>
      <c r="E27" s="19" t="n">
        <f aca="false">+E26-D27+C27</f>
        <v>780000.000000001</v>
      </c>
      <c r="F27" s="12" t="n">
        <f aca="false">SUM(D7:D27)</f>
        <v>520000</v>
      </c>
    </row>
    <row r="28" customFormat="false" ht="14.25" hidden="false" customHeight="false" outlineLevel="0" collapsed="false">
      <c r="A28" s="9" t="n">
        <v>36982</v>
      </c>
      <c r="C28" s="11"/>
      <c r="D28" s="12" t="n">
        <f aca="false">1200000/60+$C$18/12</f>
        <v>20000</v>
      </c>
      <c r="E28" s="12" t="n">
        <f aca="false">+E27-D28+C28</f>
        <v>760000.000000001</v>
      </c>
    </row>
    <row r="29" customFormat="false" ht="14.25" hidden="false" customHeight="false" outlineLevel="0" collapsed="false">
      <c r="A29" s="9" t="n">
        <v>37012</v>
      </c>
      <c r="C29" s="11"/>
      <c r="D29" s="12" t="n">
        <f aca="false">1200000/60+$C$18/12</f>
        <v>20000</v>
      </c>
      <c r="E29" s="12" t="n">
        <f aca="false">+E28-D29+C29</f>
        <v>740000.000000001</v>
      </c>
    </row>
    <row r="30" customFormat="false" ht="14.25" hidden="false" customHeight="false" outlineLevel="0" collapsed="false">
      <c r="A30" s="9" t="n">
        <v>37043</v>
      </c>
      <c r="B30" s="10" t="s">
        <v>11</v>
      </c>
      <c r="C30" s="11"/>
      <c r="D30" s="12" t="n">
        <f aca="false">1200000/60+$C$18/12</f>
        <v>20000</v>
      </c>
      <c r="E30" s="12" t="n">
        <f aca="false">+E29-D30+C30</f>
        <v>720000.000000001</v>
      </c>
    </row>
    <row r="31" customFormat="false" ht="14.25" hidden="false" customHeight="false" outlineLevel="0" collapsed="false">
      <c r="A31" s="9" t="n">
        <v>37073</v>
      </c>
      <c r="C31" s="11"/>
      <c r="D31" s="12" t="n">
        <f aca="false">1200000/60+$C$30/12</f>
        <v>20000</v>
      </c>
      <c r="E31" s="12" t="n">
        <f aca="false">+E30-D31+C31</f>
        <v>700000.000000001</v>
      </c>
    </row>
    <row r="32" customFormat="false" ht="14.25" hidden="false" customHeight="false" outlineLevel="0" collapsed="false">
      <c r="A32" s="9" t="n">
        <v>37104</v>
      </c>
      <c r="C32" s="11"/>
      <c r="D32" s="12" t="n">
        <f aca="false">1200000/60+$C$30/12</f>
        <v>20000</v>
      </c>
      <c r="E32" s="12" t="n">
        <f aca="false">+E31-D32+C32</f>
        <v>680000.000000001</v>
      </c>
    </row>
    <row r="33" customFormat="false" ht="14.25" hidden="false" customHeight="false" outlineLevel="0" collapsed="false">
      <c r="A33" s="9" t="n">
        <v>37135</v>
      </c>
      <c r="C33" s="11"/>
      <c r="D33" s="12" t="n">
        <f aca="false">1200000/60+$C$30/12</f>
        <v>20000</v>
      </c>
      <c r="E33" s="12" t="n">
        <f aca="false">+E32-D33+C33</f>
        <v>660000.000000001</v>
      </c>
    </row>
    <row r="34" customFormat="false" ht="14.25" hidden="false" customHeight="false" outlineLevel="0" collapsed="false">
      <c r="A34" s="9" t="n">
        <v>37165</v>
      </c>
      <c r="C34" s="11"/>
      <c r="D34" s="12" t="n">
        <f aca="false">1200000/60+$C$30/12</f>
        <v>20000</v>
      </c>
      <c r="E34" s="12" t="n">
        <f aca="false">+E33-D34+C34</f>
        <v>640000.000000001</v>
      </c>
    </row>
    <row r="35" customFormat="false" ht="14.25" hidden="false" customHeight="false" outlineLevel="0" collapsed="false">
      <c r="A35" s="9" t="n">
        <v>37196</v>
      </c>
      <c r="C35" s="11"/>
      <c r="D35" s="12" t="n">
        <f aca="false">1200000/60+$C$30/12</f>
        <v>20000</v>
      </c>
      <c r="E35" s="12" t="n">
        <f aca="false">+E34-D35+C35</f>
        <v>620000.000000001</v>
      </c>
    </row>
    <row r="36" customFormat="false" ht="14.25" hidden="false" customHeight="false" outlineLevel="0" collapsed="false">
      <c r="A36" s="9" t="n">
        <v>37226</v>
      </c>
      <c r="C36" s="11"/>
      <c r="D36" s="12" t="n">
        <f aca="false">1200000/60+$C$30/12</f>
        <v>20000</v>
      </c>
      <c r="E36" s="12" t="n">
        <f aca="false">+E35-D36+C36</f>
        <v>600000.000000001</v>
      </c>
    </row>
    <row r="37" customFormat="false" ht="14.25" hidden="false" customHeight="false" outlineLevel="0" collapsed="false">
      <c r="A37" s="9" t="n">
        <v>37257</v>
      </c>
      <c r="C37" s="11"/>
      <c r="D37" s="12" t="n">
        <f aca="false">1200000/60+$C$30/12</f>
        <v>20000</v>
      </c>
      <c r="E37" s="12" t="n">
        <f aca="false">+E36-D37+C37</f>
        <v>580000.000000001</v>
      </c>
    </row>
    <row r="38" customFormat="false" ht="14.25" hidden="false" customHeight="false" outlineLevel="0" collapsed="false">
      <c r="A38" s="9" t="n">
        <v>37288</v>
      </c>
      <c r="C38" s="11"/>
      <c r="D38" s="12" t="n">
        <f aca="false">1200000/60+$C$30/12</f>
        <v>20000</v>
      </c>
      <c r="E38" s="12" t="n">
        <f aca="false">+E37-D38+C38</f>
        <v>560000.000000001</v>
      </c>
    </row>
    <row r="39" customFormat="false" ht="14.25" hidden="false" customHeight="false" outlineLevel="0" collapsed="false">
      <c r="A39" s="9" t="n">
        <v>37316</v>
      </c>
      <c r="C39" s="11"/>
      <c r="D39" s="12" t="n">
        <f aca="false">1200000/60+$C$30/12</f>
        <v>20000</v>
      </c>
      <c r="E39" s="12" t="n">
        <f aca="false">+E38-D39+C39</f>
        <v>540000.000000001</v>
      </c>
    </row>
    <row r="40" customFormat="false" ht="14.25" hidden="false" customHeight="false" outlineLevel="0" collapsed="false">
      <c r="A40" s="9" t="n">
        <v>37347</v>
      </c>
      <c r="C40" s="11"/>
      <c r="D40" s="12" t="n">
        <f aca="false">1200000/60+$C$30/12</f>
        <v>20000</v>
      </c>
      <c r="E40" s="12" t="n">
        <f aca="false">+E39-D40+C40</f>
        <v>520000</v>
      </c>
    </row>
    <row r="41" customFormat="false" ht="14.25" hidden="false" customHeight="false" outlineLevel="0" collapsed="false">
      <c r="A41" s="9" t="n">
        <v>37377</v>
      </c>
      <c r="C41" s="11"/>
      <c r="D41" s="12" t="n">
        <f aca="false">1200000/60+$C$30/12</f>
        <v>20000</v>
      </c>
      <c r="E41" s="12" t="n">
        <f aca="false">+E40-D41+C41</f>
        <v>500000</v>
      </c>
    </row>
    <row r="42" customFormat="false" ht="14.25" hidden="false" customHeight="false" outlineLevel="0" collapsed="false">
      <c r="A42" s="9" t="n">
        <v>37408</v>
      </c>
      <c r="B42" s="10" t="s">
        <v>11</v>
      </c>
      <c r="C42" s="11"/>
      <c r="D42" s="12" t="n">
        <f aca="false">1200000/60+$C$30/12</f>
        <v>20000</v>
      </c>
      <c r="E42" s="12" t="n">
        <f aca="false">+E41-D42+C42</f>
        <v>480000</v>
      </c>
      <c r="F42" s="27"/>
    </row>
    <row r="43" customFormat="false" ht="14.25" hidden="false" customHeight="false" outlineLevel="0" collapsed="false">
      <c r="A43" s="9" t="n">
        <v>37438</v>
      </c>
      <c r="C43" s="11"/>
      <c r="D43" s="12" t="n">
        <f aca="false">1200000/60+$C$42/12</f>
        <v>20000</v>
      </c>
      <c r="E43" s="12" t="n">
        <f aca="false">+E42-D43+C43</f>
        <v>460000</v>
      </c>
    </row>
    <row r="44" customFormat="false" ht="14.25" hidden="false" customHeight="false" outlineLevel="0" collapsed="false">
      <c r="A44" s="9" t="n">
        <v>37469</v>
      </c>
      <c r="C44" s="11"/>
      <c r="D44" s="12" t="n">
        <f aca="false">1200000/60+$C$42/12</f>
        <v>20000</v>
      </c>
      <c r="E44" s="12" t="n">
        <f aca="false">+E43-D44+C44</f>
        <v>440000</v>
      </c>
    </row>
    <row r="45" customFormat="false" ht="14.25" hidden="false" customHeight="false" outlineLevel="0" collapsed="false">
      <c r="A45" s="9" t="n">
        <v>37500</v>
      </c>
      <c r="C45" s="11"/>
      <c r="D45" s="12" t="n">
        <f aca="false">1200000/60+$C$42/12</f>
        <v>20000</v>
      </c>
      <c r="E45" s="12" t="n">
        <f aca="false">+E44-D45+C45</f>
        <v>420000</v>
      </c>
    </row>
    <row r="46" customFormat="false" ht="14.25" hidden="false" customHeight="false" outlineLevel="0" collapsed="false">
      <c r="A46" s="9" t="n">
        <v>37530</v>
      </c>
      <c r="C46" s="11"/>
      <c r="D46" s="12" t="n">
        <f aca="false">1200000/60+$C$42/12</f>
        <v>20000</v>
      </c>
      <c r="E46" s="12" t="n">
        <f aca="false">+E45-D46+C46</f>
        <v>400000</v>
      </c>
    </row>
    <row r="47" customFormat="false" ht="14.25" hidden="false" customHeight="false" outlineLevel="0" collapsed="false">
      <c r="A47" s="9" t="n">
        <v>37561</v>
      </c>
      <c r="C47" s="11"/>
      <c r="D47" s="12" t="n">
        <f aca="false">1200000/60+$C$42/12</f>
        <v>20000</v>
      </c>
      <c r="E47" s="12" t="n">
        <f aca="false">+E46-D47+C47</f>
        <v>380000</v>
      </c>
    </row>
    <row r="48" customFormat="false" ht="14.25" hidden="false" customHeight="false" outlineLevel="0" collapsed="false">
      <c r="A48" s="9" t="n">
        <v>37591</v>
      </c>
      <c r="C48" s="11"/>
      <c r="D48" s="12" t="n">
        <f aca="false">1200000/60+$C$42/12</f>
        <v>20000</v>
      </c>
      <c r="E48" s="12" t="n">
        <f aca="false">+E47-D48+C48</f>
        <v>360000</v>
      </c>
    </row>
    <row r="49" customFormat="false" ht="14.25" hidden="false" customHeight="false" outlineLevel="0" collapsed="false">
      <c r="A49" s="9" t="n">
        <v>37622</v>
      </c>
      <c r="C49" s="11"/>
      <c r="D49" s="12" t="n">
        <f aca="false">1200000/60+$C$42/12</f>
        <v>20000</v>
      </c>
      <c r="E49" s="12" t="n">
        <f aca="false">+E48-D49+C49</f>
        <v>340000</v>
      </c>
    </row>
    <row r="50" customFormat="false" ht="14.25" hidden="false" customHeight="false" outlineLevel="0" collapsed="false">
      <c r="A50" s="9" t="n">
        <v>37653</v>
      </c>
      <c r="C50" s="11"/>
      <c r="D50" s="12" t="n">
        <f aca="false">1200000/60+$C$42/12</f>
        <v>20000</v>
      </c>
      <c r="E50" s="12" t="n">
        <f aca="false">+E49-D50+C50</f>
        <v>320000</v>
      </c>
    </row>
    <row r="51" customFormat="false" ht="14.25" hidden="false" customHeight="false" outlineLevel="0" collapsed="false">
      <c r="A51" s="9" t="n">
        <v>37681</v>
      </c>
      <c r="C51" s="11"/>
      <c r="D51" s="12" t="n">
        <f aca="false">1200000/60+$C$42/12</f>
        <v>20000</v>
      </c>
      <c r="E51" s="12" t="n">
        <f aca="false">+E50-D51+C51</f>
        <v>300000</v>
      </c>
    </row>
    <row r="52" customFormat="false" ht="14.25" hidden="false" customHeight="false" outlineLevel="0" collapsed="false">
      <c r="A52" s="9" t="n">
        <v>37712</v>
      </c>
      <c r="C52" s="11"/>
      <c r="D52" s="12" t="n">
        <f aca="false">1200000/60+$C$42/12</f>
        <v>20000</v>
      </c>
      <c r="E52" s="12" t="n">
        <f aca="false">+E51-D52+C52</f>
        <v>280000</v>
      </c>
    </row>
    <row r="53" customFormat="false" ht="14.25" hidden="false" customHeight="false" outlineLevel="0" collapsed="false">
      <c r="A53" s="9" t="n">
        <v>37742</v>
      </c>
      <c r="C53" s="11"/>
      <c r="D53" s="12" t="n">
        <f aca="false">1200000/60+$C$42/12</f>
        <v>20000</v>
      </c>
      <c r="E53" s="12" t="n">
        <f aca="false">+E52-D53+C53</f>
        <v>260000</v>
      </c>
    </row>
    <row r="54" customFormat="false" ht="14.25" hidden="false" customHeight="false" outlineLevel="0" collapsed="false">
      <c r="A54" s="9" t="n">
        <v>37773</v>
      </c>
      <c r="B54" s="10" t="s">
        <v>11</v>
      </c>
      <c r="C54" s="11"/>
      <c r="D54" s="12" t="n">
        <f aca="false">1200000/60+$C$42/12</f>
        <v>20000</v>
      </c>
      <c r="E54" s="12" t="n">
        <f aca="false">+E53-D54+C54</f>
        <v>240000</v>
      </c>
    </row>
    <row r="55" customFormat="false" ht="14.25" hidden="false" customHeight="false" outlineLevel="0" collapsed="false">
      <c r="A55" s="9" t="n">
        <v>37803</v>
      </c>
      <c r="C55" s="11"/>
      <c r="D55" s="12" t="n">
        <f aca="false">1200000/60+$C$42/12</f>
        <v>20000</v>
      </c>
      <c r="E55" s="12" t="n">
        <f aca="false">+E54-D55+C55</f>
        <v>220000</v>
      </c>
    </row>
    <row r="56" customFormat="false" ht="14.25" hidden="false" customHeight="false" outlineLevel="0" collapsed="false">
      <c r="A56" s="9" t="n">
        <v>37834</v>
      </c>
      <c r="C56" s="11"/>
      <c r="D56" s="12" t="n">
        <f aca="false">1200000/60+$C$42/12</f>
        <v>20000</v>
      </c>
      <c r="E56" s="12" t="n">
        <f aca="false">+E55-D56+C56</f>
        <v>200000</v>
      </c>
    </row>
    <row r="57" customFormat="false" ht="14.25" hidden="false" customHeight="false" outlineLevel="0" collapsed="false">
      <c r="A57" s="9" t="n">
        <v>37865</v>
      </c>
      <c r="C57" s="11"/>
      <c r="D57" s="12" t="n">
        <f aca="false">1200000/60+$C$42/12</f>
        <v>20000</v>
      </c>
      <c r="E57" s="12" t="n">
        <f aca="false">+E56-D57+C57</f>
        <v>180000</v>
      </c>
    </row>
    <row r="58" customFormat="false" ht="14.25" hidden="false" customHeight="false" outlineLevel="0" collapsed="false">
      <c r="A58" s="9" t="n">
        <v>37895</v>
      </c>
      <c r="C58" s="11"/>
      <c r="D58" s="12" t="n">
        <f aca="false">1200000/60+$C$42/12</f>
        <v>20000</v>
      </c>
      <c r="E58" s="12" t="n">
        <f aca="false">+E57-D58+C58</f>
        <v>160000</v>
      </c>
    </row>
    <row r="59" customFormat="false" ht="14.25" hidden="false" customHeight="false" outlineLevel="0" collapsed="false">
      <c r="A59" s="9" t="n">
        <v>37926</v>
      </c>
      <c r="C59" s="11"/>
      <c r="D59" s="12" t="n">
        <f aca="false">1200000/60+$C$42/12</f>
        <v>20000</v>
      </c>
      <c r="E59" s="12" t="n">
        <f aca="false">+E58-D59+C59</f>
        <v>140000</v>
      </c>
    </row>
    <row r="60" customFormat="false" ht="14.25" hidden="false" customHeight="false" outlineLevel="0" collapsed="false">
      <c r="A60" s="9" t="n">
        <v>37956</v>
      </c>
      <c r="C60" s="11"/>
      <c r="D60" s="12" t="n">
        <f aca="false">1200000/60+$C$42/12</f>
        <v>20000</v>
      </c>
      <c r="E60" s="12" t="n">
        <f aca="false">+E59-D60+C60</f>
        <v>120000</v>
      </c>
    </row>
    <row r="61" customFormat="false" ht="14.25" hidden="false" customHeight="false" outlineLevel="0" collapsed="false">
      <c r="A61" s="9" t="n">
        <v>37987</v>
      </c>
      <c r="C61" s="11"/>
      <c r="D61" s="12" t="n">
        <f aca="false">1200000/60+$C$42/12</f>
        <v>20000</v>
      </c>
      <c r="E61" s="12" t="n">
        <f aca="false">+E60-D61+C61</f>
        <v>100000</v>
      </c>
    </row>
    <row r="62" customFormat="false" ht="14.25" hidden="false" customHeight="false" outlineLevel="0" collapsed="false">
      <c r="A62" s="9" t="n">
        <v>38018</v>
      </c>
      <c r="C62" s="11"/>
      <c r="D62" s="12" t="n">
        <f aca="false">1200000/60+$C$42/12</f>
        <v>20000</v>
      </c>
      <c r="E62" s="12" t="n">
        <f aca="false">+E61-D62+C62</f>
        <v>80000.0000000005</v>
      </c>
    </row>
    <row r="63" customFormat="false" ht="14.25" hidden="false" customHeight="false" outlineLevel="0" collapsed="false">
      <c r="A63" s="9" t="n">
        <v>38047</v>
      </c>
      <c r="C63" s="11"/>
      <c r="D63" s="12" t="n">
        <f aca="false">1200000/60+$C$42/12</f>
        <v>20000</v>
      </c>
      <c r="E63" s="12" t="n">
        <f aca="false">+E62-D63+C63</f>
        <v>60000.0000000005</v>
      </c>
    </row>
    <row r="64" customFormat="false" ht="14.25" hidden="false" customHeight="false" outlineLevel="0" collapsed="false">
      <c r="A64" s="9" t="n">
        <v>38078</v>
      </c>
      <c r="C64" s="11"/>
      <c r="D64" s="12" t="n">
        <f aca="false">1200000/60+$C$42/12</f>
        <v>20000</v>
      </c>
      <c r="E64" s="12" t="n">
        <f aca="false">+E63-D64+C64</f>
        <v>40000.0000000005</v>
      </c>
    </row>
    <row r="65" customFormat="false" ht="14.25" hidden="false" customHeight="false" outlineLevel="0" collapsed="false">
      <c r="A65" s="9" t="n">
        <v>38108</v>
      </c>
      <c r="C65" s="11"/>
      <c r="D65" s="12" t="n">
        <f aca="false">1200000/60+$C$42/12</f>
        <v>20000</v>
      </c>
      <c r="E65" s="12" t="n">
        <f aca="false">+E64-D65+C65</f>
        <v>20000.0000000005</v>
      </c>
    </row>
    <row r="66" customFormat="false" ht="14.25" hidden="false" customHeight="false" outlineLevel="0" collapsed="false">
      <c r="A66" s="9" t="n">
        <v>38139</v>
      </c>
      <c r="C66" s="20"/>
      <c r="D66" s="28" t="n">
        <f aca="false">1200000/60+$C$42/12</f>
        <v>20000</v>
      </c>
      <c r="E66" s="28" t="n">
        <f aca="false">+E65-D66+C66</f>
        <v>4.65661287307739E-010</v>
      </c>
    </row>
    <row r="67" customFormat="false" ht="14.25" hidden="false" customHeight="false" outlineLevel="0" collapsed="false">
      <c r="A67" s="21"/>
      <c r="C67" s="22" t="n">
        <f aca="false">SUM(C6:C66)</f>
        <v>1300000</v>
      </c>
      <c r="D67" s="22" t="n">
        <f aca="false">SUM(D7:D66)</f>
        <v>1300000</v>
      </c>
      <c r="E67" s="12"/>
    </row>
    <row r="69" customFormat="false" ht="14.25" hidden="false" customHeight="false" outlineLevel="0" collapsed="false">
      <c r="B69" s="23" t="s">
        <v>14</v>
      </c>
      <c r="C69" s="2" t="s">
        <v>15</v>
      </c>
    </row>
    <row r="70" customFormat="false" ht="14.25" hidden="false" customHeight="false" outlineLevel="0" collapsed="false">
      <c r="B70" s="23" t="s">
        <v>11</v>
      </c>
      <c r="C70" s="2" t="s">
        <v>16</v>
      </c>
    </row>
    <row r="71" customFormat="false" ht="14.25" hidden="false" customHeight="false" outlineLevel="0" collapsed="false">
      <c r="C71" s="24" t="s">
        <v>17</v>
      </c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" right="0" top="0" bottom="0" header="0.511811023622047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&amp;L&amp;8j/consumer..../deal reporting/settlements/&amp;F 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2" activeCellId="0" sqref="D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0" width="4.28"/>
    <col collapsed="false" customWidth="false" hidden="true" outlineLevel="0" max="3" min="3" style="0" width="9.06"/>
    <col collapsed="false" customWidth="true" hidden="false" outlineLevel="0" max="4" min="4" style="0" width="17.28"/>
    <col collapsed="false" customWidth="true" hidden="false" outlineLevel="0" max="5" min="5" style="0" width="18.7"/>
    <col collapsed="false" customWidth="true" hidden="false" outlineLevel="0" max="6" min="6" style="0" width="20.85"/>
  </cols>
  <sheetData>
    <row r="1" customFormat="false" ht="12.75" hidden="false" customHeight="false" outlineLevel="0" collapsed="false">
      <c r="A1" s="5" t="s">
        <v>19</v>
      </c>
      <c r="B1" s="5"/>
      <c r="C1" s="5"/>
      <c r="D1" s="5"/>
      <c r="E1" s="5"/>
      <c r="F1" s="5"/>
    </row>
    <row r="2" customFormat="false" ht="12.75" hidden="false" customHeight="false" outlineLevel="0" collapsed="false">
      <c r="A2" s="5" t="s">
        <v>20</v>
      </c>
      <c r="B2" s="5"/>
      <c r="C2" s="5"/>
      <c r="D2" s="5"/>
      <c r="E2" s="5"/>
      <c r="F2" s="5"/>
    </row>
    <row r="3" customFormat="false" ht="12.75" hidden="false" customHeight="false" outlineLevel="0" collapsed="false">
      <c r="A3" s="5" t="s">
        <v>21</v>
      </c>
      <c r="B3" s="5"/>
      <c r="C3" s="5"/>
      <c r="D3" s="5"/>
      <c r="E3" s="5"/>
      <c r="F3" s="5"/>
    </row>
    <row r="4" customFormat="false" ht="14.25" hidden="false" customHeight="false" outlineLevel="0" collapsed="false">
      <c r="B4" s="29"/>
      <c r="C4" s="29"/>
      <c r="D4" s="2"/>
      <c r="E4" s="2"/>
    </row>
    <row r="5" customFormat="false" ht="16.5" hidden="false" customHeight="false" outlineLevel="0" collapsed="false">
      <c r="A5" s="30" t="s">
        <v>3</v>
      </c>
      <c r="B5" s="29"/>
      <c r="C5" s="29"/>
      <c r="D5" s="30" t="s">
        <v>4</v>
      </c>
      <c r="E5" s="30" t="s">
        <v>22</v>
      </c>
      <c r="F5" s="30" t="s">
        <v>23</v>
      </c>
    </row>
    <row r="6" customFormat="false" ht="12.75" hidden="false" customHeight="false" outlineLevel="0" collapsed="false">
      <c r="A6" s="9" t="n">
        <v>36585</v>
      </c>
      <c r="B6" s="0" t="n">
        <v>1</v>
      </c>
      <c r="C6" s="31" t="n">
        <v>2</v>
      </c>
      <c r="D6" s="32" t="n">
        <v>280000</v>
      </c>
      <c r="E6" s="11"/>
      <c r="F6" s="12"/>
    </row>
    <row r="7" customFormat="false" ht="12.75" hidden="false" customHeight="false" outlineLevel="0" collapsed="false">
      <c r="A7" s="9" t="n">
        <v>36616</v>
      </c>
      <c r="C7" s="31" t="n">
        <v>3</v>
      </c>
      <c r="D7" s="32" t="n">
        <v>800000</v>
      </c>
      <c r="E7" s="11" t="n">
        <f aca="false">$D$6/118</f>
        <v>2372.8813559322</v>
      </c>
      <c r="F7" s="12" t="n">
        <f aca="false">+D6+D7-E7</f>
        <v>1077627.11864407</v>
      </c>
    </row>
    <row r="8" customFormat="false" ht="12.75" hidden="false" customHeight="false" outlineLevel="0" collapsed="false">
      <c r="A8" s="9" t="n">
        <v>36646</v>
      </c>
      <c r="C8" s="31" t="n">
        <v>4</v>
      </c>
      <c r="D8" s="32" t="n">
        <v>66608.53</v>
      </c>
      <c r="E8" s="11" t="n">
        <f aca="false">$D$6/118+$D$7/117</f>
        <v>9210.48819353904</v>
      </c>
      <c r="F8" s="12" t="n">
        <f aca="false">+F7+D8-E8</f>
        <v>1135025.16045053</v>
      </c>
    </row>
    <row r="9" customFormat="false" ht="12.75" hidden="false" customHeight="false" outlineLevel="0" collapsed="false">
      <c r="A9" s="9" t="n">
        <v>36677</v>
      </c>
      <c r="C9" s="31" t="n">
        <v>5</v>
      </c>
      <c r="D9" s="32" t="n">
        <f aca="false">-161798.16+92680.86</f>
        <v>-69117.3</v>
      </c>
      <c r="E9" s="11" t="n">
        <f aca="false">$D$6/118+$D$7/117+$D$8/116</f>
        <v>9784.69965905628</v>
      </c>
      <c r="F9" s="12" t="n">
        <f aca="false">+F8+D9-E9</f>
        <v>1056123.16079147</v>
      </c>
    </row>
    <row r="10" customFormat="false" ht="12.75" hidden="false" customHeight="false" outlineLevel="0" collapsed="false">
      <c r="A10" s="9" t="n">
        <v>36707</v>
      </c>
      <c r="C10" s="31" t="n">
        <v>6</v>
      </c>
      <c r="D10" s="32" t="n">
        <v>116819.75</v>
      </c>
      <c r="E10" s="11" t="n">
        <f aca="false">$D$6/118+$D$7/117+$D$8/116+$D$9/115</f>
        <v>9183.67965905628</v>
      </c>
      <c r="F10" s="12" t="n">
        <f aca="false">+F9+D10-E10</f>
        <v>1163759.23113242</v>
      </c>
    </row>
    <row r="11" customFormat="false" ht="12.75" hidden="false" customHeight="false" outlineLevel="0" collapsed="false">
      <c r="A11" s="9" t="n">
        <v>36738</v>
      </c>
      <c r="C11" s="31" t="n">
        <v>7</v>
      </c>
      <c r="D11" s="32" t="n">
        <v>385899</v>
      </c>
      <c r="E11" s="11" t="n">
        <f aca="false">$D$6/118+$D$7/117+$D$8/116+$D$9/115+$D$10/114</f>
        <v>10208.4143081791</v>
      </c>
      <c r="F11" s="12" t="n">
        <f aca="false">+F10+D11-E11</f>
        <v>1539449.81682424</v>
      </c>
    </row>
    <row r="12" customFormat="false" ht="12.75" hidden="false" customHeight="false" outlineLevel="0" collapsed="false">
      <c r="A12" s="9" t="n">
        <v>36769</v>
      </c>
      <c r="C12" s="31" t="n">
        <v>8</v>
      </c>
      <c r="D12" s="32" t="n">
        <v>44512.71</v>
      </c>
      <c r="E12" s="11" t="n">
        <f aca="false">$D$6/118+$D$7/117+$D$8/116+$D$9/115+$D$10/114+$D$11/113+$D$12/112</f>
        <v>14020.8846171235</v>
      </c>
      <c r="F12" s="12" t="n">
        <f aca="false">+F11+D12-E12</f>
        <v>1569941.64220711</v>
      </c>
    </row>
    <row r="13" customFormat="false" ht="12.75" hidden="false" customHeight="false" outlineLevel="0" collapsed="false">
      <c r="A13" s="9" t="n">
        <v>36799</v>
      </c>
      <c r="C13" s="31" t="n">
        <v>9</v>
      </c>
      <c r="D13" s="32" t="n">
        <v>9726.51</v>
      </c>
      <c r="E13" s="11" t="n">
        <f aca="false">$D$6/118+$D$7/117+$D$8/116+$D$9/115+$D$10/114+$D$11/113+$D$12/112+$D$13/111</f>
        <v>14108.5108333397</v>
      </c>
      <c r="F13" s="12" t="n">
        <f aca="false">+F12+D13-E13</f>
        <v>1565559.64137377</v>
      </c>
    </row>
    <row r="14" customFormat="false" ht="12.75" hidden="false" customHeight="false" outlineLevel="0" collapsed="false">
      <c r="A14" s="9" t="n">
        <v>36830</v>
      </c>
      <c r="C14" s="31" t="n">
        <v>10</v>
      </c>
      <c r="D14" s="32" t="n">
        <v>11683.65</v>
      </c>
      <c r="E14" s="11" t="n">
        <f aca="false">$D$6/118+$D$7/117+$D$8/116+$D$9/115+$D$10/114+$D$11/113+$D$12/112+$D$13/111</f>
        <v>14108.5108333397</v>
      </c>
      <c r="F14" s="12" t="n">
        <f aca="false">+F13+D14-E14</f>
        <v>1563134.78054043</v>
      </c>
    </row>
    <row r="15" customFormat="false" ht="12.75" hidden="false" customHeight="false" outlineLevel="0" collapsed="false">
      <c r="A15" s="9" t="n">
        <v>36860</v>
      </c>
      <c r="C15" s="31" t="n">
        <v>11</v>
      </c>
      <c r="D15" s="32"/>
      <c r="E15" s="11" t="n">
        <f aca="false">(SUM($D$6:D15)-SUM($E$6:E14))/(120-C14)</f>
        <v>14210.3161867312</v>
      </c>
      <c r="F15" s="12" t="n">
        <f aca="false">+F14+D15-E15</f>
        <v>1548924.4643537</v>
      </c>
    </row>
    <row r="16" customFormat="false" ht="12.75" hidden="false" customHeight="false" outlineLevel="0" collapsed="false">
      <c r="A16" s="9" t="n">
        <v>36891</v>
      </c>
      <c r="C16" s="31" t="n">
        <v>12</v>
      </c>
      <c r="D16" s="32"/>
      <c r="E16" s="11" t="n">
        <f aca="false">(SUM($D$6:D16)-SUM($E$6:E15))/(120-C15)</f>
        <v>14210.3161867312</v>
      </c>
      <c r="F16" s="12" t="n">
        <f aca="false">+F15+D16-E16</f>
        <v>1534714.14816697</v>
      </c>
    </row>
    <row r="17" customFormat="false" ht="12.75" hidden="false" customHeight="false" outlineLevel="0" collapsed="false">
      <c r="A17" s="9" t="n">
        <v>36922</v>
      </c>
      <c r="C17" s="31" t="n">
        <v>13</v>
      </c>
      <c r="D17" s="32"/>
      <c r="E17" s="11" t="n">
        <f aca="false">(SUM($D$6:D17)-SUM($E$6:E16))/(120-C16)</f>
        <v>14210.3161867312</v>
      </c>
      <c r="F17" s="12" t="n">
        <f aca="false">+F16+D17-E17</f>
        <v>1520503.83198024</v>
      </c>
    </row>
    <row r="18" customFormat="false" ht="12.75" hidden="false" customHeight="false" outlineLevel="0" collapsed="false">
      <c r="A18" s="9" t="n">
        <v>36950</v>
      </c>
      <c r="C18" s="31" t="n">
        <v>14</v>
      </c>
      <c r="D18" s="32"/>
      <c r="E18" s="11" t="n">
        <f aca="false">(SUM($D$6:D18)-SUM($E$6:E17))/(120-C17)</f>
        <v>14210.3161867312</v>
      </c>
      <c r="F18" s="12" t="n">
        <f aca="false">+F17+D18-E18</f>
        <v>1506293.51579351</v>
      </c>
    </row>
    <row r="19" customFormat="false" ht="12.75" hidden="false" customHeight="false" outlineLevel="0" collapsed="false">
      <c r="A19" s="9" t="n">
        <v>36981</v>
      </c>
      <c r="C19" s="31" t="n">
        <v>15</v>
      </c>
      <c r="D19" s="32"/>
      <c r="E19" s="11" t="n">
        <f aca="false">(SUM($D$6:D19)-SUM($E$6:E18))/(120-C18)</f>
        <v>14210.3161867312</v>
      </c>
      <c r="F19" s="12" t="n">
        <f aca="false">+F18+D19-E19</f>
        <v>1492083.19960678</v>
      </c>
    </row>
    <row r="20" customFormat="false" ht="12.75" hidden="false" customHeight="false" outlineLevel="0" collapsed="false">
      <c r="A20" s="9" t="n">
        <v>37011</v>
      </c>
      <c r="C20" s="31" t="n">
        <v>16</v>
      </c>
      <c r="D20" s="32" t="n">
        <v>24632.06</v>
      </c>
      <c r="E20" s="11" t="n">
        <f aca="false">(SUM($D$6:D20)-SUM($E$6:E19))/(120-C19)</f>
        <v>14444.9072343503</v>
      </c>
      <c r="F20" s="12" t="n">
        <f aca="false">+F19+D20-E20</f>
        <v>1502270.35237243</v>
      </c>
    </row>
    <row r="21" customFormat="false" ht="12.75" hidden="false" customHeight="false" outlineLevel="0" collapsed="false">
      <c r="A21" s="9" t="n">
        <v>37042</v>
      </c>
      <c r="C21" s="31" t="n">
        <v>17</v>
      </c>
      <c r="D21" s="32"/>
      <c r="E21" s="11" t="n">
        <f aca="false">(SUM($D$6:D21)-SUM($E$6:E20))/(120-C20)</f>
        <v>14444.9072343503</v>
      </c>
      <c r="F21" s="12" t="n">
        <f aca="false">+F20+D21-E21</f>
        <v>1487825.44513808</v>
      </c>
    </row>
    <row r="22" customFormat="false" ht="12.75" hidden="false" customHeight="false" outlineLevel="0" collapsed="false">
      <c r="A22" s="33" t="n">
        <v>37072</v>
      </c>
      <c r="B22" s="34"/>
      <c r="C22" s="35" t="n">
        <v>18</v>
      </c>
      <c r="D22" s="36"/>
      <c r="E22" s="37" t="n">
        <f aca="false">(SUM($D$6:D22)-SUM($E$6:E21))/(120-C21)</f>
        <v>14444.9072343503</v>
      </c>
      <c r="F22" s="38" t="n">
        <f aca="false">+F21+D22-E22</f>
        <v>1473380.53790373</v>
      </c>
    </row>
    <row r="23" customFormat="false" ht="12.75" hidden="false" customHeight="false" outlineLevel="0" collapsed="false">
      <c r="A23" s="9" t="n">
        <v>37103</v>
      </c>
      <c r="C23" s="31" t="n">
        <v>19</v>
      </c>
      <c r="D23" s="32"/>
      <c r="E23" s="11" t="n">
        <f aca="false">(SUM($D$6:D23)-SUM($E$6:E22))/(120-C22)</f>
        <v>14444.9072343503</v>
      </c>
      <c r="F23" s="12" t="n">
        <f aca="false">+F22+D23-E23</f>
        <v>1458935.63066938</v>
      </c>
    </row>
    <row r="24" customFormat="false" ht="12.75" hidden="false" customHeight="false" outlineLevel="0" collapsed="false">
      <c r="A24" s="9" t="n">
        <v>37134</v>
      </c>
      <c r="C24" s="31" t="n">
        <v>20</v>
      </c>
      <c r="D24" s="32"/>
      <c r="E24" s="11" t="n">
        <f aca="false">(SUM($D$6:D24)-SUM($E$6:E23))/(120-C23)</f>
        <v>14444.9072343503</v>
      </c>
      <c r="F24" s="12" t="n">
        <f aca="false">+F23+D24-E24</f>
        <v>1444490.72343503</v>
      </c>
    </row>
    <row r="25" customFormat="false" ht="12.75" hidden="false" customHeight="false" outlineLevel="0" collapsed="false">
      <c r="A25" s="9" t="n">
        <v>37164</v>
      </c>
      <c r="C25" s="31" t="n">
        <v>21</v>
      </c>
      <c r="D25" s="32"/>
      <c r="E25" s="11" t="n">
        <f aca="false">(SUM($D$6:D25)-SUM($E$6:E24))/(120-C24)</f>
        <v>14444.9072343503</v>
      </c>
      <c r="F25" s="12" t="n">
        <f aca="false">+F24+D25-E25</f>
        <v>1430045.81620068</v>
      </c>
    </row>
    <row r="26" customFormat="false" ht="12.75" hidden="false" customHeight="false" outlineLevel="0" collapsed="false">
      <c r="A26" s="9" t="n">
        <v>37195</v>
      </c>
      <c r="C26" s="31" t="n">
        <v>22</v>
      </c>
      <c r="D26" s="32"/>
      <c r="E26" s="11" t="n">
        <f aca="false">(SUM($D$6:D26)-SUM($E$6:E25))/(120-C25)</f>
        <v>14444.9072343503</v>
      </c>
      <c r="F26" s="12" t="n">
        <f aca="false">+F25+D26-E26</f>
        <v>1415600.90896633</v>
      </c>
    </row>
    <row r="27" customFormat="false" ht="12.75" hidden="false" customHeight="false" outlineLevel="0" collapsed="false">
      <c r="A27" s="9" t="n">
        <v>37225</v>
      </c>
      <c r="C27" s="31" t="n">
        <v>23</v>
      </c>
      <c r="D27" s="32"/>
      <c r="E27" s="11" t="n">
        <f aca="false">(SUM($D$6:D27)-SUM($E$6:E26))/(120-C26)</f>
        <v>14444.9072343503</v>
      </c>
      <c r="F27" s="12" t="n">
        <f aca="false">+F26+D27-E27</f>
        <v>1401156.00173198</v>
      </c>
    </row>
    <row r="28" customFormat="false" ht="12.75" hidden="false" customHeight="false" outlineLevel="0" collapsed="false">
      <c r="A28" s="9" t="n">
        <v>37256</v>
      </c>
      <c r="C28" s="31" t="n">
        <v>24</v>
      </c>
      <c r="D28" s="32"/>
      <c r="E28" s="11" t="n">
        <f aca="false">(SUM($D$6:D28)-SUM($E$6:E27))/(120-C27)</f>
        <v>14444.9072343503</v>
      </c>
      <c r="F28" s="12" t="n">
        <f aca="false">+F27+D28-E28</f>
        <v>1386711.09449763</v>
      </c>
    </row>
    <row r="29" customFormat="false" ht="12.75" hidden="false" customHeight="false" outlineLevel="0" collapsed="false">
      <c r="A29" s="9" t="n">
        <v>37287</v>
      </c>
      <c r="C29" s="31" t="n">
        <v>25</v>
      </c>
      <c r="D29" s="32"/>
      <c r="E29" s="11" t="n">
        <f aca="false">(SUM($D$6:D29)-SUM($E$6:E28))/(120-C28)</f>
        <v>14444.9072343503</v>
      </c>
      <c r="F29" s="12" t="n">
        <f aca="false">+F28+D29-E29</f>
        <v>1372266.18726328</v>
      </c>
    </row>
    <row r="30" customFormat="false" ht="12.75" hidden="false" customHeight="false" outlineLevel="0" collapsed="false">
      <c r="A30" s="9" t="n">
        <v>37315</v>
      </c>
      <c r="C30" s="31" t="n">
        <v>26</v>
      </c>
      <c r="D30" s="32"/>
      <c r="E30" s="11" t="n">
        <f aca="false">(SUM($D$6:D30)-SUM($E$6:E29))/(120-C29)</f>
        <v>14444.9072343503</v>
      </c>
      <c r="F30" s="12" t="n">
        <f aca="false">+F29+D30-E30</f>
        <v>1357821.28002893</v>
      </c>
    </row>
    <row r="31" customFormat="false" ht="12.75" hidden="false" customHeight="false" outlineLevel="0" collapsed="false">
      <c r="A31" s="9" t="n">
        <v>37346</v>
      </c>
      <c r="C31" s="31" t="n">
        <v>27</v>
      </c>
      <c r="D31" s="32"/>
      <c r="E31" s="11" t="n">
        <f aca="false">(SUM($D$6:D31)-SUM($E$6:E30))/(120-C30)</f>
        <v>14444.9072343503</v>
      </c>
      <c r="F31" s="12" t="n">
        <f aca="false">+F30+D31-E31</f>
        <v>1343376.37279458</v>
      </c>
    </row>
    <row r="32" customFormat="false" ht="12.75" hidden="false" customHeight="false" outlineLevel="0" collapsed="false">
      <c r="A32" s="9" t="n">
        <v>37376</v>
      </c>
      <c r="C32" s="31" t="n">
        <v>28</v>
      </c>
      <c r="D32" s="32"/>
      <c r="E32" s="11" t="n">
        <f aca="false">(SUM($D$6:D32)-SUM($E$6:E31))/(120-C31)</f>
        <v>14444.9072343503</v>
      </c>
      <c r="F32" s="12" t="n">
        <f aca="false">+F31+D32-E32</f>
        <v>1328931.46556023</v>
      </c>
    </row>
    <row r="33" customFormat="false" ht="12.75" hidden="false" customHeight="false" outlineLevel="0" collapsed="false">
      <c r="A33" s="9" t="n">
        <v>37407</v>
      </c>
      <c r="C33" s="31" t="n">
        <v>29</v>
      </c>
      <c r="D33" s="32"/>
      <c r="E33" s="11" t="n">
        <f aca="false">(SUM($D$6:D33)-SUM($E$6:E32))/(120-C32)</f>
        <v>14444.9072343503</v>
      </c>
      <c r="F33" s="12" t="n">
        <f aca="false">+F32+D33-E33</f>
        <v>1314486.55832587</v>
      </c>
    </row>
    <row r="34" customFormat="false" ht="12.75" hidden="false" customHeight="false" outlineLevel="0" collapsed="false">
      <c r="A34" s="9" t="n">
        <v>37437</v>
      </c>
      <c r="C34" s="31" t="n">
        <v>30</v>
      </c>
      <c r="D34" s="32"/>
      <c r="E34" s="11" t="n">
        <f aca="false">(SUM($D$6:D34)-SUM($E$6:E33))/(120-C33)</f>
        <v>14444.9072343503</v>
      </c>
      <c r="F34" s="12" t="n">
        <f aca="false">+F33+D34-E34</f>
        <v>1300041.65109152</v>
      </c>
    </row>
    <row r="35" customFormat="false" ht="12.75" hidden="false" customHeight="false" outlineLevel="0" collapsed="false">
      <c r="A35" s="9" t="n">
        <v>37468</v>
      </c>
      <c r="C35" s="31" t="n">
        <v>31</v>
      </c>
      <c r="D35" s="32"/>
      <c r="E35" s="11" t="n">
        <f aca="false">(SUM($D$6:D35)-SUM($E$6:E34))/(120-C34)</f>
        <v>14444.9072343503</v>
      </c>
      <c r="F35" s="12" t="n">
        <f aca="false">+F34+D35-E35</f>
        <v>1285596.74385717</v>
      </c>
    </row>
    <row r="36" customFormat="false" ht="12.75" hidden="false" customHeight="false" outlineLevel="0" collapsed="false">
      <c r="A36" s="9" t="n">
        <v>37499</v>
      </c>
      <c r="C36" s="31" t="n">
        <v>32</v>
      </c>
      <c r="D36" s="32"/>
      <c r="E36" s="11" t="n">
        <f aca="false">(SUM($D$6:D36)-SUM($E$6:E35))/(120-C35)</f>
        <v>14444.9072343503</v>
      </c>
      <c r="F36" s="12" t="n">
        <f aca="false">+F35+D36-E36</f>
        <v>1271151.83662282</v>
      </c>
    </row>
    <row r="37" customFormat="false" ht="12.75" hidden="false" customHeight="false" outlineLevel="0" collapsed="false">
      <c r="A37" s="9" t="n">
        <v>37529</v>
      </c>
      <c r="C37" s="31" t="n">
        <v>33</v>
      </c>
      <c r="D37" s="32"/>
      <c r="E37" s="11" t="n">
        <f aca="false">(SUM($D$6:D37)-SUM($E$6:E36))/(120-C36)</f>
        <v>14444.9072343503</v>
      </c>
      <c r="F37" s="12" t="n">
        <f aca="false">+F36+D37-E37</f>
        <v>1256706.92938847</v>
      </c>
    </row>
    <row r="38" customFormat="false" ht="12.75" hidden="false" customHeight="false" outlineLevel="0" collapsed="false">
      <c r="A38" s="9" t="n">
        <v>37560</v>
      </c>
      <c r="C38" s="31" t="n">
        <v>34</v>
      </c>
      <c r="D38" s="32"/>
      <c r="E38" s="11" t="n">
        <f aca="false">(SUM($D$6:D38)-SUM($E$6:E37))/(120-C37)</f>
        <v>14444.9072343503</v>
      </c>
      <c r="F38" s="12" t="n">
        <f aca="false">+F37+D38-E38</f>
        <v>1242262.02215412</v>
      </c>
    </row>
    <row r="39" customFormat="false" ht="12.75" hidden="false" customHeight="false" outlineLevel="0" collapsed="false">
      <c r="A39" s="9" t="n">
        <v>37590</v>
      </c>
      <c r="C39" s="31" t="n">
        <v>35</v>
      </c>
      <c r="D39" s="32"/>
      <c r="E39" s="11" t="n">
        <f aca="false">(SUM($D$6:D39)-SUM($E$6:E38))/(120-C38)</f>
        <v>14444.9072343503</v>
      </c>
      <c r="F39" s="12" t="n">
        <f aca="false">+F38+D39-E39</f>
        <v>1227817.11491977</v>
      </c>
    </row>
    <row r="40" customFormat="false" ht="12.75" hidden="false" customHeight="false" outlineLevel="0" collapsed="false">
      <c r="A40" s="9" t="n">
        <v>37621</v>
      </c>
      <c r="C40" s="31" t="n">
        <v>36</v>
      </c>
      <c r="D40" s="32"/>
      <c r="E40" s="11" t="n">
        <f aca="false">(SUM($D$6:D40)-SUM($E$6:E39))/(120-C39)</f>
        <v>14444.9072343503</v>
      </c>
      <c r="F40" s="12" t="n">
        <f aca="false">+F39+D40-E40</f>
        <v>1213372.20768542</v>
      </c>
    </row>
    <row r="41" customFormat="false" ht="12.75" hidden="false" customHeight="false" outlineLevel="0" collapsed="false">
      <c r="A41" s="9" t="n">
        <v>37652</v>
      </c>
      <c r="C41" s="31" t="n">
        <v>37</v>
      </c>
      <c r="D41" s="32"/>
      <c r="E41" s="11" t="n">
        <f aca="false">(SUM($D$6:D41)-SUM($E$6:E40))/(120-C40)</f>
        <v>14444.9072343503</v>
      </c>
      <c r="F41" s="12" t="n">
        <f aca="false">+F40+D41-E41</f>
        <v>1198927.30045107</v>
      </c>
    </row>
    <row r="42" customFormat="false" ht="12.75" hidden="false" customHeight="false" outlineLevel="0" collapsed="false">
      <c r="A42" s="9" t="n">
        <v>37680</v>
      </c>
      <c r="C42" s="31" t="n">
        <v>38</v>
      </c>
      <c r="D42" s="32"/>
      <c r="E42" s="11" t="n">
        <f aca="false">(SUM($D$6:D42)-SUM($E$6:E41))/(120-C41)</f>
        <v>14444.9072343503</v>
      </c>
      <c r="F42" s="12" t="n">
        <f aca="false">+F41+D42-E42</f>
        <v>1184482.39321672</v>
      </c>
    </row>
    <row r="43" customFormat="false" ht="12.75" hidden="false" customHeight="false" outlineLevel="0" collapsed="false">
      <c r="A43" s="9" t="n">
        <v>37711</v>
      </c>
      <c r="C43" s="31" t="n">
        <v>39</v>
      </c>
      <c r="D43" s="32"/>
      <c r="E43" s="11" t="n">
        <f aca="false">(SUM($D$6:D43)-SUM($E$6:E42))/(120-C42)</f>
        <v>14444.9072343503</v>
      </c>
      <c r="F43" s="12" t="n">
        <f aca="false">+F42+D43-E43</f>
        <v>1170037.48598237</v>
      </c>
    </row>
    <row r="44" customFormat="false" ht="12.75" hidden="false" customHeight="false" outlineLevel="0" collapsed="false">
      <c r="A44" s="9" t="n">
        <v>37741</v>
      </c>
      <c r="C44" s="31" t="n">
        <v>40</v>
      </c>
      <c r="D44" s="32"/>
      <c r="E44" s="11" t="n">
        <f aca="false">(SUM($D$6:D44)-SUM($E$6:E43))/(120-C43)</f>
        <v>14444.9072343503</v>
      </c>
      <c r="F44" s="12" t="n">
        <f aca="false">+F43+D44-E44</f>
        <v>1155592.57874802</v>
      </c>
    </row>
    <row r="45" customFormat="false" ht="12.75" hidden="false" customHeight="false" outlineLevel="0" collapsed="false">
      <c r="A45" s="9" t="n">
        <v>37772</v>
      </c>
      <c r="C45" s="31" t="n">
        <v>41</v>
      </c>
      <c r="D45" s="32"/>
      <c r="E45" s="11" t="n">
        <f aca="false">(SUM($D$6:D45)-SUM($E$6:E44))/(120-C44)</f>
        <v>14444.9072343503</v>
      </c>
      <c r="F45" s="12" t="n">
        <f aca="false">+F44+D45-E45</f>
        <v>1141147.67151367</v>
      </c>
    </row>
    <row r="46" customFormat="false" ht="12.75" hidden="false" customHeight="false" outlineLevel="0" collapsed="false">
      <c r="A46" s="9" t="n">
        <v>37802</v>
      </c>
      <c r="C46" s="31" t="n">
        <v>42</v>
      </c>
      <c r="D46" s="32"/>
      <c r="E46" s="11" t="n">
        <f aca="false">(SUM($D$6:D46)-SUM($E$6:E45))/(120-C45)</f>
        <v>14444.9072343503</v>
      </c>
      <c r="F46" s="12" t="n">
        <f aca="false">+F45+D46-E46</f>
        <v>1126702.76427932</v>
      </c>
    </row>
    <row r="47" customFormat="false" ht="12.75" hidden="false" customHeight="false" outlineLevel="0" collapsed="false">
      <c r="A47" s="9" t="n">
        <v>37833</v>
      </c>
      <c r="C47" s="31" t="n">
        <v>43</v>
      </c>
      <c r="D47" s="32"/>
      <c r="E47" s="11" t="n">
        <f aca="false">(SUM($D$6:D47)-SUM($E$6:E46))/(120-C46)</f>
        <v>14444.9072343503</v>
      </c>
      <c r="F47" s="12" t="n">
        <f aca="false">+F46+D47-E47</f>
        <v>1112257.85704497</v>
      </c>
    </row>
    <row r="48" customFormat="false" ht="12.75" hidden="false" customHeight="false" outlineLevel="0" collapsed="false">
      <c r="A48" s="9" t="n">
        <v>37864</v>
      </c>
      <c r="C48" s="31" t="n">
        <v>44</v>
      </c>
      <c r="D48" s="32"/>
      <c r="E48" s="11" t="n">
        <f aca="false">(SUM($D$6:D48)-SUM($E$6:E47))/(120-C47)</f>
        <v>14444.9072343503</v>
      </c>
      <c r="F48" s="12" t="n">
        <f aca="false">+F47+D48-E48</f>
        <v>1097812.94981062</v>
      </c>
    </row>
    <row r="49" customFormat="false" ht="12.75" hidden="false" customHeight="false" outlineLevel="0" collapsed="false">
      <c r="A49" s="9" t="n">
        <v>37894</v>
      </c>
      <c r="C49" s="31" t="n">
        <v>45</v>
      </c>
      <c r="D49" s="32"/>
      <c r="E49" s="11" t="n">
        <f aca="false">(SUM($D$6:D49)-SUM($E$6:E48))/(120-C48)</f>
        <v>14444.9072343503</v>
      </c>
      <c r="F49" s="12" t="n">
        <f aca="false">+F48+D49-E49</f>
        <v>1083368.04257627</v>
      </c>
    </row>
    <row r="50" customFormat="false" ht="12.75" hidden="false" customHeight="false" outlineLevel="0" collapsed="false">
      <c r="A50" s="9" t="n">
        <v>37925</v>
      </c>
      <c r="C50" s="31" t="n">
        <v>46</v>
      </c>
      <c r="D50" s="32"/>
      <c r="E50" s="11" t="n">
        <f aca="false">(SUM($D$6:D50)-SUM($E$6:E49))/(120-C49)</f>
        <v>14444.9072343503</v>
      </c>
      <c r="F50" s="12" t="n">
        <f aca="false">+F49+D50-E50</f>
        <v>1068923.13534192</v>
      </c>
    </row>
    <row r="51" customFormat="false" ht="12.75" hidden="false" customHeight="false" outlineLevel="0" collapsed="false">
      <c r="A51" s="9" t="n">
        <v>37955</v>
      </c>
      <c r="C51" s="31" t="n">
        <v>47</v>
      </c>
      <c r="D51" s="32"/>
      <c r="E51" s="11" t="n">
        <f aca="false">(SUM($D$6:D51)-SUM($E$6:E50))/(120-C50)</f>
        <v>14444.9072343503</v>
      </c>
      <c r="F51" s="12" t="n">
        <f aca="false">+F50+D51-E51</f>
        <v>1054478.22810757</v>
      </c>
    </row>
    <row r="52" customFormat="false" ht="12.75" hidden="false" customHeight="false" outlineLevel="0" collapsed="false">
      <c r="A52" s="9" t="n">
        <v>37986</v>
      </c>
      <c r="C52" s="31" t="n">
        <v>48</v>
      </c>
      <c r="D52" s="32"/>
      <c r="E52" s="11" t="n">
        <f aca="false">(SUM($D$6:D52)-SUM($E$6:E51))/(120-C51)</f>
        <v>14444.9072343503</v>
      </c>
      <c r="F52" s="12" t="n">
        <f aca="false">+F51+D52-E52</f>
        <v>1040033.32087322</v>
      </c>
    </row>
    <row r="53" customFormat="false" ht="12.75" hidden="false" customHeight="false" outlineLevel="0" collapsed="false">
      <c r="A53" s="9" t="n">
        <v>38017</v>
      </c>
      <c r="C53" s="31" t="n">
        <v>49</v>
      </c>
      <c r="D53" s="32"/>
      <c r="E53" s="11" t="n">
        <f aca="false">(SUM($D$6:D53)-SUM($E$6:E52))/(120-C52)</f>
        <v>14444.9072343503</v>
      </c>
      <c r="F53" s="12" t="n">
        <f aca="false">+F52+D53-E53</f>
        <v>1025588.41363887</v>
      </c>
    </row>
    <row r="54" customFormat="false" ht="12.75" hidden="false" customHeight="false" outlineLevel="0" collapsed="false">
      <c r="A54" s="9" t="n">
        <v>38046</v>
      </c>
      <c r="C54" s="31" t="n">
        <v>50</v>
      </c>
      <c r="D54" s="32"/>
      <c r="E54" s="11" t="n">
        <f aca="false">(SUM($D$6:D54)-SUM($E$6:E53))/(120-C53)</f>
        <v>14444.9072343503</v>
      </c>
      <c r="F54" s="12" t="n">
        <f aca="false">+F53+D54-E54</f>
        <v>1011143.50640452</v>
      </c>
    </row>
    <row r="55" customFormat="false" ht="12.75" hidden="false" customHeight="false" outlineLevel="0" collapsed="false">
      <c r="A55" s="9" t="n">
        <v>38077</v>
      </c>
      <c r="C55" s="31" t="n">
        <v>51</v>
      </c>
      <c r="D55" s="32"/>
      <c r="E55" s="11" t="n">
        <f aca="false">(SUM($D$6:D55)-SUM($E$6:E54))/(120-C54)</f>
        <v>14444.9072343503</v>
      </c>
      <c r="F55" s="12" t="n">
        <f aca="false">+F54+D55-E55</f>
        <v>996698.59917017</v>
      </c>
    </row>
    <row r="56" customFormat="false" ht="12.75" hidden="false" customHeight="false" outlineLevel="0" collapsed="false">
      <c r="A56" s="9" t="n">
        <v>38107</v>
      </c>
      <c r="C56" s="31" t="n">
        <v>52</v>
      </c>
      <c r="D56" s="32"/>
      <c r="E56" s="11" t="n">
        <f aca="false">(SUM($D$6:D56)-SUM($E$6:E55))/(120-C55)</f>
        <v>14444.9072343503</v>
      </c>
      <c r="F56" s="12" t="n">
        <f aca="false">+F55+D56-E56</f>
        <v>982253.69193582</v>
      </c>
    </row>
    <row r="57" customFormat="false" ht="12.75" hidden="false" customHeight="false" outlineLevel="0" collapsed="false">
      <c r="A57" s="9" t="n">
        <v>38138</v>
      </c>
      <c r="C57" s="31" t="n">
        <v>53</v>
      </c>
      <c r="D57" s="32"/>
      <c r="E57" s="11" t="n">
        <f aca="false">(SUM($D$6:D57)-SUM($E$6:E56))/(120-C56)</f>
        <v>14444.9072343503</v>
      </c>
      <c r="F57" s="12" t="n">
        <f aca="false">+F56+D57-E57</f>
        <v>967808.78470147</v>
      </c>
    </row>
    <row r="58" customFormat="false" ht="12.75" hidden="false" customHeight="false" outlineLevel="0" collapsed="false">
      <c r="A58" s="9" t="n">
        <v>38168</v>
      </c>
      <c r="C58" s="31" t="n">
        <v>54</v>
      </c>
      <c r="D58" s="32"/>
      <c r="E58" s="11" t="n">
        <f aca="false">(SUM($D$6:D58)-SUM($E$6:E57))/(120-C57)</f>
        <v>14444.9072343503</v>
      </c>
      <c r="F58" s="12" t="n">
        <f aca="false">+F57+D58-E58</f>
        <v>953363.877467119</v>
      </c>
    </row>
    <row r="59" customFormat="false" ht="12.75" hidden="false" customHeight="false" outlineLevel="0" collapsed="false">
      <c r="A59" s="9" t="n">
        <v>38199</v>
      </c>
      <c r="C59" s="31" t="n">
        <v>55</v>
      </c>
      <c r="D59" s="32"/>
      <c r="E59" s="11" t="n">
        <f aca="false">(SUM($D$6:D59)-SUM($E$6:E58))/(120-C58)</f>
        <v>14444.9072343503</v>
      </c>
      <c r="F59" s="12" t="n">
        <f aca="false">+F58+D59-E59</f>
        <v>938918.970232769</v>
      </c>
    </row>
    <row r="60" customFormat="false" ht="12.75" hidden="false" customHeight="false" outlineLevel="0" collapsed="false">
      <c r="A60" s="9" t="n">
        <v>38230</v>
      </c>
      <c r="C60" s="31" t="n">
        <v>56</v>
      </c>
      <c r="D60" s="32"/>
      <c r="E60" s="11" t="n">
        <f aca="false">(SUM($D$6:D60)-SUM($E$6:E59))/(120-C59)</f>
        <v>14444.9072343503</v>
      </c>
      <c r="F60" s="12" t="n">
        <f aca="false">+F59+D60-E60</f>
        <v>924474.062998419</v>
      </c>
    </row>
    <row r="61" customFormat="false" ht="12.75" hidden="false" customHeight="false" outlineLevel="0" collapsed="false">
      <c r="A61" s="9" t="n">
        <v>38260</v>
      </c>
      <c r="C61" s="31" t="n">
        <v>57</v>
      </c>
      <c r="D61" s="32"/>
      <c r="E61" s="11" t="n">
        <f aca="false">(SUM($D$6:D61)-SUM($E$6:E60))/(120-C60)</f>
        <v>14444.9072343503</v>
      </c>
      <c r="F61" s="12" t="n">
        <f aca="false">+F60+D61-E61</f>
        <v>910029.155764069</v>
      </c>
    </row>
    <row r="62" customFormat="false" ht="12.75" hidden="false" customHeight="false" outlineLevel="0" collapsed="false">
      <c r="A62" s="9" t="n">
        <v>38291</v>
      </c>
      <c r="C62" s="31" t="n">
        <v>58</v>
      </c>
      <c r="D62" s="32"/>
      <c r="E62" s="11" t="n">
        <f aca="false">(SUM($D$6:D62)-SUM($E$6:E61))/(120-C61)</f>
        <v>14444.9072343503</v>
      </c>
      <c r="F62" s="12" t="n">
        <f aca="false">+F61+D62-E62</f>
        <v>895584.248529719</v>
      </c>
    </row>
    <row r="63" customFormat="false" ht="12.75" hidden="false" customHeight="false" outlineLevel="0" collapsed="false">
      <c r="A63" s="9" t="n">
        <v>38321</v>
      </c>
      <c r="C63" s="31" t="n">
        <v>59</v>
      </c>
      <c r="D63" s="32"/>
      <c r="E63" s="11" t="n">
        <f aca="false">(SUM($D$6:D63)-SUM($E$6:E62))/(120-C62)</f>
        <v>14444.9072343503</v>
      </c>
      <c r="F63" s="12" t="n">
        <f aca="false">+F62+D63-E63</f>
        <v>881139.341295368</v>
      </c>
    </row>
    <row r="64" customFormat="false" ht="12.75" hidden="false" customHeight="false" outlineLevel="0" collapsed="false">
      <c r="A64" s="9" t="n">
        <v>38352</v>
      </c>
      <c r="C64" s="31" t="n">
        <v>60</v>
      </c>
      <c r="D64" s="32"/>
      <c r="E64" s="11" t="n">
        <f aca="false">(SUM($D$6:D64)-SUM($E$6:E63))/(120-C63)</f>
        <v>14444.9072343503</v>
      </c>
      <c r="F64" s="12" t="n">
        <f aca="false">+F63+D64-E64</f>
        <v>866694.434061018</v>
      </c>
    </row>
    <row r="65" customFormat="false" ht="12.75" hidden="false" customHeight="false" outlineLevel="0" collapsed="false">
      <c r="A65" s="9" t="n">
        <v>38383</v>
      </c>
      <c r="C65" s="31" t="n">
        <v>61</v>
      </c>
      <c r="D65" s="32"/>
      <c r="E65" s="11" t="n">
        <f aca="false">(SUM($D$6:D65)-SUM($E$6:E64))/(120-C64)</f>
        <v>14444.9072343503</v>
      </c>
      <c r="F65" s="12" t="n">
        <f aca="false">+F64+D65-E65</f>
        <v>852249.526826668</v>
      </c>
    </row>
    <row r="66" customFormat="false" ht="12.75" hidden="false" customHeight="false" outlineLevel="0" collapsed="false">
      <c r="A66" s="9" t="n">
        <v>38411</v>
      </c>
      <c r="C66" s="31" t="n">
        <v>62</v>
      </c>
      <c r="D66" s="32"/>
      <c r="E66" s="11" t="n">
        <f aca="false">(SUM($D$6:D66)-SUM($E$6:E65))/(120-C65)</f>
        <v>14444.9072343503</v>
      </c>
      <c r="F66" s="12" t="n">
        <f aca="false">+F65+D66-E66</f>
        <v>837804.619592318</v>
      </c>
    </row>
    <row r="67" customFormat="false" ht="12.75" hidden="false" customHeight="false" outlineLevel="0" collapsed="false">
      <c r="A67" s="9" t="n">
        <v>38442</v>
      </c>
      <c r="C67" s="31" t="n">
        <v>63</v>
      </c>
      <c r="D67" s="32"/>
      <c r="E67" s="11" t="n">
        <f aca="false">(SUM($D$6:D67)-SUM($E$6:E66))/(120-C66)</f>
        <v>14444.9072343503</v>
      </c>
      <c r="F67" s="12" t="n">
        <f aca="false">+F66+D67-E67</f>
        <v>823359.712357967</v>
      </c>
    </row>
    <row r="68" customFormat="false" ht="12.75" hidden="false" customHeight="false" outlineLevel="0" collapsed="false">
      <c r="A68" s="9" t="n">
        <v>38472</v>
      </c>
      <c r="C68" s="31" t="n">
        <v>64</v>
      </c>
      <c r="D68" s="32"/>
      <c r="E68" s="11" t="n">
        <f aca="false">(SUM($D$6:D68)-SUM($E$6:E67))/(120-C67)</f>
        <v>14444.9072343503</v>
      </c>
      <c r="F68" s="12" t="n">
        <f aca="false">+F67+D68-E68</f>
        <v>808914.805123617</v>
      </c>
    </row>
    <row r="69" customFormat="false" ht="12.75" hidden="false" customHeight="false" outlineLevel="0" collapsed="false">
      <c r="A69" s="9" t="n">
        <v>38503</v>
      </c>
      <c r="C69" s="31" t="n">
        <v>65</v>
      </c>
      <c r="D69" s="32"/>
      <c r="E69" s="11" t="n">
        <f aca="false">(SUM($D$6:D69)-SUM($E$6:E68))/(120-C68)</f>
        <v>14444.9072343503</v>
      </c>
      <c r="F69" s="12" t="n">
        <f aca="false">+F68+D69-E69</f>
        <v>794469.897889267</v>
      </c>
    </row>
    <row r="70" customFormat="false" ht="12.75" hidden="false" customHeight="false" outlineLevel="0" collapsed="false">
      <c r="A70" s="9" t="n">
        <v>38533</v>
      </c>
      <c r="C70" s="31" t="n">
        <v>66</v>
      </c>
      <c r="D70" s="32"/>
      <c r="E70" s="11" t="n">
        <f aca="false">(SUM($D$6:D70)-SUM($E$6:E69))/(120-C69)</f>
        <v>14444.9072343503</v>
      </c>
      <c r="F70" s="12" t="n">
        <f aca="false">+F69+D70-E70</f>
        <v>780024.990654917</v>
      </c>
    </row>
    <row r="71" customFormat="false" ht="12.75" hidden="false" customHeight="false" outlineLevel="0" collapsed="false">
      <c r="A71" s="9" t="n">
        <v>38564</v>
      </c>
      <c r="C71" s="31" t="n">
        <v>67</v>
      </c>
      <c r="D71" s="32"/>
      <c r="E71" s="11" t="n">
        <f aca="false">(SUM($D$6:D71)-SUM($E$6:E70))/(120-C70)</f>
        <v>14444.9072343503</v>
      </c>
      <c r="F71" s="12" t="n">
        <f aca="false">+F70+D71-E71</f>
        <v>765580.083420567</v>
      </c>
    </row>
    <row r="72" customFormat="false" ht="12.75" hidden="false" customHeight="false" outlineLevel="0" collapsed="false">
      <c r="A72" s="9" t="n">
        <v>38595</v>
      </c>
      <c r="C72" s="31" t="n">
        <v>68</v>
      </c>
      <c r="D72" s="32"/>
      <c r="E72" s="11" t="n">
        <f aca="false">(SUM($D$6:D72)-SUM($E$6:E71))/(120-C71)</f>
        <v>14444.9072343503</v>
      </c>
      <c r="F72" s="12" t="n">
        <f aca="false">+F71+D72-E72</f>
        <v>751135.176186216</v>
      </c>
    </row>
    <row r="73" customFormat="false" ht="12.75" hidden="false" customHeight="false" outlineLevel="0" collapsed="false">
      <c r="A73" s="9" t="n">
        <v>38625</v>
      </c>
      <c r="C73" s="31" t="n">
        <v>69</v>
      </c>
      <c r="D73" s="32"/>
      <c r="E73" s="11" t="n">
        <f aca="false">(SUM($D$6:D73)-SUM($E$6:E72))/(120-C72)</f>
        <v>14444.9072343503</v>
      </c>
      <c r="F73" s="12" t="n">
        <f aca="false">+F72+D73-E73</f>
        <v>736690.268951866</v>
      </c>
    </row>
    <row r="74" customFormat="false" ht="12.75" hidden="false" customHeight="false" outlineLevel="0" collapsed="false">
      <c r="A74" s="9" t="n">
        <v>38656</v>
      </c>
      <c r="C74" s="31" t="n">
        <v>70</v>
      </c>
      <c r="D74" s="32"/>
      <c r="E74" s="11" t="n">
        <f aca="false">(SUM($D$6:D74)-SUM($E$6:E73))/(120-C73)</f>
        <v>14444.9072343503</v>
      </c>
      <c r="F74" s="12" t="n">
        <f aca="false">+F73+D74-E74</f>
        <v>722245.361717516</v>
      </c>
    </row>
    <row r="75" customFormat="false" ht="12.75" hidden="false" customHeight="false" outlineLevel="0" collapsed="false">
      <c r="A75" s="9" t="n">
        <v>38686</v>
      </c>
      <c r="C75" s="31" t="n">
        <v>71</v>
      </c>
      <c r="D75" s="32"/>
      <c r="E75" s="11" t="n">
        <f aca="false">(SUM($D$6:D75)-SUM($E$6:E74))/(120-C74)</f>
        <v>14444.9072343503</v>
      </c>
      <c r="F75" s="12" t="n">
        <f aca="false">+F74+D75-E75</f>
        <v>707800.454483166</v>
      </c>
    </row>
    <row r="76" customFormat="false" ht="12.75" hidden="false" customHeight="false" outlineLevel="0" collapsed="false">
      <c r="A76" s="9" t="n">
        <v>38717</v>
      </c>
      <c r="C76" s="31" t="n">
        <v>72</v>
      </c>
      <c r="D76" s="32"/>
      <c r="E76" s="11" t="n">
        <f aca="false">(SUM($D$6:D76)-SUM($E$6:E75))/(120-C75)</f>
        <v>14444.9072343503</v>
      </c>
      <c r="F76" s="12" t="n">
        <f aca="false">+F75+D76-E76</f>
        <v>693355.547248815</v>
      </c>
    </row>
    <row r="77" customFormat="false" ht="12.75" hidden="false" customHeight="false" outlineLevel="0" collapsed="false">
      <c r="A77" s="9" t="n">
        <v>38748</v>
      </c>
      <c r="C77" s="31" t="n">
        <v>73</v>
      </c>
      <c r="D77" s="32"/>
      <c r="E77" s="11" t="n">
        <f aca="false">(SUM($D$6:D77)-SUM($E$6:E76))/(120-C76)</f>
        <v>14444.9072343503</v>
      </c>
      <c r="F77" s="12" t="n">
        <f aca="false">+F76+D77-E77</f>
        <v>678910.640014465</v>
      </c>
    </row>
    <row r="78" customFormat="false" ht="12.75" hidden="false" customHeight="false" outlineLevel="0" collapsed="false">
      <c r="A78" s="9" t="n">
        <v>38776</v>
      </c>
      <c r="C78" s="31" t="n">
        <v>74</v>
      </c>
      <c r="D78" s="32"/>
      <c r="E78" s="11" t="n">
        <f aca="false">(SUM($D$6:D78)-SUM($E$6:E77))/(120-C77)</f>
        <v>14444.9072343503</v>
      </c>
      <c r="F78" s="12" t="n">
        <f aca="false">+F77+D78-E78</f>
        <v>664465.732780115</v>
      </c>
    </row>
    <row r="79" customFormat="false" ht="12.75" hidden="false" customHeight="false" outlineLevel="0" collapsed="false">
      <c r="A79" s="9" t="n">
        <v>38807</v>
      </c>
      <c r="C79" s="31" t="n">
        <v>75</v>
      </c>
      <c r="D79" s="32"/>
      <c r="E79" s="11" t="n">
        <f aca="false">(SUM($D$6:D79)-SUM($E$6:E78))/(120-C78)</f>
        <v>14444.9072343503</v>
      </c>
      <c r="F79" s="12" t="n">
        <f aca="false">+F78+D79-E79</f>
        <v>650020.825545765</v>
      </c>
    </row>
    <row r="80" customFormat="false" ht="12.75" hidden="false" customHeight="false" outlineLevel="0" collapsed="false">
      <c r="A80" s="9" t="n">
        <v>38837</v>
      </c>
      <c r="C80" s="31" t="n">
        <v>76</v>
      </c>
      <c r="D80" s="32"/>
      <c r="E80" s="11" t="n">
        <f aca="false">(SUM($D$6:D80)-SUM($E$6:E79))/(120-C79)</f>
        <v>14444.9072343503</v>
      </c>
      <c r="F80" s="12" t="n">
        <f aca="false">+F79+D80-E80</f>
        <v>635575.918311415</v>
      </c>
    </row>
    <row r="81" customFormat="false" ht="12.75" hidden="false" customHeight="false" outlineLevel="0" collapsed="false">
      <c r="A81" s="9" t="n">
        <v>38868</v>
      </c>
      <c r="C81" s="31" t="n">
        <v>77</v>
      </c>
      <c r="D81" s="32"/>
      <c r="E81" s="11" t="n">
        <f aca="false">(SUM($D$6:D81)-SUM($E$6:E80))/(120-C80)</f>
        <v>14444.9072343503</v>
      </c>
      <c r="F81" s="12" t="n">
        <f aca="false">+F80+D81-E81</f>
        <v>621131.011077064</v>
      </c>
    </row>
    <row r="82" customFormat="false" ht="12.75" hidden="false" customHeight="false" outlineLevel="0" collapsed="false">
      <c r="A82" s="9" t="n">
        <v>38898</v>
      </c>
      <c r="C82" s="31" t="n">
        <v>78</v>
      </c>
      <c r="D82" s="32"/>
      <c r="E82" s="11" t="n">
        <f aca="false">(SUM($D$6:D82)-SUM($E$6:E81))/(120-C81)</f>
        <v>14444.9072343503</v>
      </c>
      <c r="F82" s="12" t="n">
        <f aca="false">+F81+D82-E82</f>
        <v>606686.103842714</v>
      </c>
    </row>
    <row r="83" customFormat="false" ht="12.75" hidden="false" customHeight="false" outlineLevel="0" collapsed="false">
      <c r="A83" s="9" t="n">
        <v>38929</v>
      </c>
      <c r="C83" s="31" t="n">
        <v>79</v>
      </c>
      <c r="D83" s="32"/>
      <c r="E83" s="11" t="n">
        <f aca="false">(SUM($D$6:D83)-SUM($E$6:E82))/(120-C82)</f>
        <v>14444.9072343503</v>
      </c>
      <c r="F83" s="12" t="n">
        <f aca="false">+F82+D83-E83</f>
        <v>592241.196608364</v>
      </c>
    </row>
    <row r="84" customFormat="false" ht="12.75" hidden="false" customHeight="false" outlineLevel="0" collapsed="false">
      <c r="A84" s="9" t="n">
        <v>38960</v>
      </c>
      <c r="C84" s="31" t="n">
        <v>80</v>
      </c>
      <c r="D84" s="32"/>
      <c r="E84" s="11" t="n">
        <f aca="false">(SUM($D$6:D84)-SUM($E$6:E83))/(120-C83)</f>
        <v>14444.9072343503</v>
      </c>
      <c r="F84" s="12" t="n">
        <f aca="false">+F83+D84-E84</f>
        <v>577796.289374014</v>
      </c>
    </row>
    <row r="85" customFormat="false" ht="12.75" hidden="false" customHeight="false" outlineLevel="0" collapsed="false">
      <c r="A85" s="9" t="n">
        <v>38990</v>
      </c>
      <c r="C85" s="31" t="n">
        <v>81</v>
      </c>
      <c r="D85" s="32"/>
      <c r="E85" s="11" t="n">
        <f aca="false">(SUM($D$6:D85)-SUM($E$6:E84))/(120-C84)</f>
        <v>14444.9072343503</v>
      </c>
      <c r="F85" s="12" t="n">
        <f aca="false">+F84+D85-E85</f>
        <v>563351.382139663</v>
      </c>
    </row>
    <row r="86" customFormat="false" ht="12.75" hidden="false" customHeight="false" outlineLevel="0" collapsed="false">
      <c r="A86" s="9" t="n">
        <v>39021</v>
      </c>
      <c r="C86" s="31" t="n">
        <v>82</v>
      </c>
      <c r="D86" s="32"/>
      <c r="E86" s="11" t="n">
        <f aca="false">(SUM($D$6:D86)-SUM($E$6:E85))/(120-C85)</f>
        <v>14444.9072343503</v>
      </c>
      <c r="F86" s="12" t="n">
        <f aca="false">+F85+D86-E86</f>
        <v>548906.474905313</v>
      </c>
    </row>
    <row r="87" customFormat="false" ht="12.75" hidden="false" customHeight="false" outlineLevel="0" collapsed="false">
      <c r="A87" s="9" t="n">
        <v>39051</v>
      </c>
      <c r="C87" s="31" t="n">
        <v>83</v>
      </c>
      <c r="D87" s="32"/>
      <c r="E87" s="11" t="n">
        <f aca="false">(SUM($D$6:D87)-SUM($E$6:E86))/(120-C86)</f>
        <v>14444.9072343503</v>
      </c>
      <c r="F87" s="12" t="n">
        <f aca="false">+F86+D87-E87</f>
        <v>534461.567670963</v>
      </c>
    </row>
    <row r="88" customFormat="false" ht="12.75" hidden="false" customHeight="false" outlineLevel="0" collapsed="false">
      <c r="A88" s="9" t="n">
        <v>39082</v>
      </c>
      <c r="C88" s="31" t="n">
        <v>84</v>
      </c>
      <c r="D88" s="32"/>
      <c r="E88" s="11" t="n">
        <f aca="false">(SUM($D$6:D88)-SUM($E$6:E87))/(120-C87)</f>
        <v>14444.9072343503</v>
      </c>
      <c r="F88" s="12" t="n">
        <f aca="false">+F87+D88-E88</f>
        <v>520016.660436613</v>
      </c>
    </row>
    <row r="89" customFormat="false" ht="12.75" hidden="false" customHeight="false" outlineLevel="0" collapsed="false">
      <c r="A89" s="9" t="n">
        <v>39113</v>
      </c>
      <c r="C89" s="31" t="n">
        <v>85</v>
      </c>
      <c r="D89" s="32"/>
      <c r="E89" s="11" t="n">
        <f aca="false">(SUM($D$6:D89)-SUM($E$6:E88))/(120-C88)</f>
        <v>14444.9072343503</v>
      </c>
      <c r="F89" s="12" t="n">
        <f aca="false">+F88+D89-E89</f>
        <v>505571.753202262</v>
      </c>
    </row>
    <row r="90" customFormat="false" ht="12.75" hidden="false" customHeight="false" outlineLevel="0" collapsed="false">
      <c r="A90" s="9" t="n">
        <v>39141</v>
      </c>
      <c r="C90" s="31" t="n">
        <v>86</v>
      </c>
      <c r="D90" s="32"/>
      <c r="E90" s="11" t="n">
        <f aca="false">(SUM($D$6:D90)-SUM($E$6:E89))/(120-C89)</f>
        <v>14444.9072343503</v>
      </c>
      <c r="F90" s="12" t="n">
        <f aca="false">+F89+D90-E90</f>
        <v>491126.845967912</v>
      </c>
    </row>
    <row r="91" customFormat="false" ht="12.75" hidden="false" customHeight="false" outlineLevel="0" collapsed="false">
      <c r="A91" s="9" t="n">
        <v>39172</v>
      </c>
      <c r="C91" s="31" t="n">
        <v>87</v>
      </c>
      <c r="D91" s="32"/>
      <c r="E91" s="11" t="n">
        <f aca="false">(SUM($D$6:D91)-SUM($E$6:E90))/(120-C90)</f>
        <v>14444.9072343503</v>
      </c>
      <c r="F91" s="12" t="n">
        <f aca="false">+F90+D91-E91</f>
        <v>476681.938733562</v>
      </c>
    </row>
    <row r="92" customFormat="false" ht="12.75" hidden="false" customHeight="false" outlineLevel="0" collapsed="false">
      <c r="A92" s="9" t="n">
        <v>39202</v>
      </c>
      <c r="C92" s="31" t="n">
        <v>88</v>
      </c>
      <c r="D92" s="32"/>
      <c r="E92" s="11" t="n">
        <f aca="false">(SUM($D$6:D92)-SUM($E$6:E91))/(120-C91)</f>
        <v>14444.9072343503</v>
      </c>
      <c r="F92" s="12" t="n">
        <f aca="false">+F91+D92-E92</f>
        <v>462237.031499212</v>
      </c>
    </row>
    <row r="93" customFormat="false" ht="12.75" hidden="false" customHeight="false" outlineLevel="0" collapsed="false">
      <c r="A93" s="9" t="n">
        <v>39233</v>
      </c>
      <c r="C93" s="31" t="n">
        <v>89</v>
      </c>
      <c r="D93" s="32"/>
      <c r="E93" s="11" t="n">
        <f aca="false">(SUM($D$6:D93)-SUM($E$6:E92))/(120-C92)</f>
        <v>14444.9072343503</v>
      </c>
      <c r="F93" s="12" t="n">
        <f aca="false">+F92+D93-E93</f>
        <v>447792.124264861</v>
      </c>
    </row>
    <row r="94" customFormat="false" ht="12.75" hidden="false" customHeight="false" outlineLevel="0" collapsed="false">
      <c r="A94" s="9" t="n">
        <v>39263</v>
      </c>
      <c r="C94" s="31" t="n">
        <v>90</v>
      </c>
      <c r="D94" s="32"/>
      <c r="E94" s="11" t="n">
        <f aca="false">(SUM($D$6:D94)-SUM($E$6:E93))/(120-C93)</f>
        <v>14444.9072343503</v>
      </c>
      <c r="F94" s="12" t="n">
        <f aca="false">+F93+D94-E94</f>
        <v>433347.217030511</v>
      </c>
    </row>
    <row r="95" customFormat="false" ht="12.75" hidden="false" customHeight="false" outlineLevel="0" collapsed="false">
      <c r="A95" s="9" t="n">
        <v>39294</v>
      </c>
      <c r="C95" s="31" t="n">
        <v>91</v>
      </c>
      <c r="D95" s="32"/>
      <c r="E95" s="11" t="n">
        <f aca="false">(SUM($D$6:D95)-SUM($E$6:E94))/(120-C94)</f>
        <v>14444.9072343503</v>
      </c>
      <c r="F95" s="12" t="n">
        <f aca="false">+F94+D95-E95</f>
        <v>418902.309796161</v>
      </c>
    </row>
    <row r="96" customFormat="false" ht="12.75" hidden="false" customHeight="false" outlineLevel="0" collapsed="false">
      <c r="A96" s="9" t="n">
        <v>39325</v>
      </c>
      <c r="C96" s="31" t="n">
        <v>92</v>
      </c>
      <c r="D96" s="32"/>
      <c r="E96" s="11" t="n">
        <f aca="false">(SUM($D$6:D96)-SUM($E$6:E95))/(120-C95)</f>
        <v>14444.9072343503</v>
      </c>
      <c r="F96" s="12" t="n">
        <f aca="false">+F95+D96-E96</f>
        <v>404457.402561811</v>
      </c>
    </row>
    <row r="97" customFormat="false" ht="12.75" hidden="false" customHeight="false" outlineLevel="0" collapsed="false">
      <c r="A97" s="9" t="n">
        <v>39355</v>
      </c>
      <c r="C97" s="31" t="n">
        <v>93</v>
      </c>
      <c r="D97" s="32"/>
      <c r="E97" s="11" t="n">
        <f aca="false">(SUM($D$6:D97)-SUM($E$6:E96))/(120-C96)</f>
        <v>14444.9072343503</v>
      </c>
      <c r="F97" s="12" t="n">
        <f aca="false">+F96+D97-E97</f>
        <v>390012.49532746</v>
      </c>
    </row>
    <row r="98" customFormat="false" ht="12.75" hidden="false" customHeight="false" outlineLevel="0" collapsed="false">
      <c r="A98" s="9" t="n">
        <v>39386</v>
      </c>
      <c r="C98" s="31" t="n">
        <v>94</v>
      </c>
      <c r="D98" s="32"/>
      <c r="E98" s="11" t="n">
        <f aca="false">(SUM($D$6:D98)-SUM($E$6:E97))/(120-C97)</f>
        <v>14444.9072343503</v>
      </c>
      <c r="F98" s="12" t="n">
        <f aca="false">+F97+D98-E98</f>
        <v>375567.58809311</v>
      </c>
    </row>
    <row r="99" customFormat="false" ht="12.75" hidden="false" customHeight="false" outlineLevel="0" collapsed="false">
      <c r="A99" s="9" t="n">
        <v>39416</v>
      </c>
      <c r="C99" s="31" t="n">
        <v>95</v>
      </c>
      <c r="D99" s="32"/>
      <c r="E99" s="11" t="n">
        <f aca="false">(SUM($D$6:D99)-SUM($E$6:E98))/(120-C98)</f>
        <v>14444.9072343503</v>
      </c>
      <c r="F99" s="12" t="n">
        <f aca="false">+F98+D99-E99</f>
        <v>361122.68085876</v>
      </c>
    </row>
    <row r="100" customFormat="false" ht="12.75" hidden="false" customHeight="false" outlineLevel="0" collapsed="false">
      <c r="A100" s="9" t="n">
        <v>39447</v>
      </c>
      <c r="C100" s="31" t="n">
        <v>96</v>
      </c>
      <c r="D100" s="32"/>
      <c r="E100" s="11" t="n">
        <f aca="false">(SUM($D$6:D100)-SUM($E$6:E99))/(120-C99)</f>
        <v>14444.9072343503</v>
      </c>
      <c r="F100" s="12" t="n">
        <f aca="false">+F99+D100-E100</f>
        <v>346677.773624409</v>
      </c>
    </row>
    <row r="101" customFormat="false" ht="12.75" hidden="false" customHeight="false" outlineLevel="0" collapsed="false">
      <c r="A101" s="9" t="n">
        <v>39478</v>
      </c>
      <c r="C101" s="31" t="n">
        <v>97</v>
      </c>
      <c r="D101" s="32"/>
      <c r="E101" s="11" t="n">
        <f aca="false">(SUM($D$6:D101)-SUM($E$6:E100))/(120-C100)</f>
        <v>14444.9072343503</v>
      </c>
      <c r="F101" s="12" t="n">
        <f aca="false">+F100+D101-E101</f>
        <v>332232.866390059</v>
      </c>
    </row>
    <row r="102" customFormat="false" ht="12.75" hidden="false" customHeight="false" outlineLevel="0" collapsed="false">
      <c r="A102" s="9" t="n">
        <v>39507</v>
      </c>
      <c r="C102" s="31" t="n">
        <v>98</v>
      </c>
      <c r="D102" s="32"/>
      <c r="E102" s="11" t="n">
        <f aca="false">(SUM($D$6:D102)-SUM($E$6:E101))/(120-C101)</f>
        <v>14444.9072343503</v>
      </c>
      <c r="F102" s="12" t="n">
        <f aca="false">+F101+D102-E102</f>
        <v>317787.959155709</v>
      </c>
    </row>
    <row r="103" customFormat="false" ht="12.75" hidden="false" customHeight="false" outlineLevel="0" collapsed="false">
      <c r="A103" s="9" t="n">
        <v>39538</v>
      </c>
      <c r="C103" s="31" t="n">
        <v>99</v>
      </c>
      <c r="D103" s="32"/>
      <c r="E103" s="11" t="n">
        <f aca="false">(SUM($D$6:D103)-SUM($E$6:E102))/(120-C102)</f>
        <v>14444.9072343503</v>
      </c>
      <c r="F103" s="12" t="n">
        <f aca="false">+F102+D103-E103</f>
        <v>303343.051921359</v>
      </c>
    </row>
    <row r="104" customFormat="false" ht="12.75" hidden="false" customHeight="false" outlineLevel="0" collapsed="false">
      <c r="A104" s="9" t="n">
        <v>39568</v>
      </c>
      <c r="C104" s="31" t="n">
        <v>100</v>
      </c>
      <c r="D104" s="32"/>
      <c r="E104" s="11" t="n">
        <f aca="false">(SUM($D$6:D104)-SUM($E$6:E103))/(120-C103)</f>
        <v>14444.9072343503</v>
      </c>
      <c r="F104" s="12" t="n">
        <f aca="false">+F103+D104-E104</f>
        <v>288898.144687008</v>
      </c>
    </row>
    <row r="105" customFormat="false" ht="12.75" hidden="false" customHeight="false" outlineLevel="0" collapsed="false">
      <c r="A105" s="9" t="n">
        <v>39599</v>
      </c>
      <c r="C105" s="31" t="n">
        <v>101</v>
      </c>
      <c r="D105" s="32"/>
      <c r="E105" s="11" t="n">
        <f aca="false">(SUM($D$6:D105)-SUM($E$6:E104))/(120-C104)</f>
        <v>14444.9072343503</v>
      </c>
      <c r="F105" s="12" t="n">
        <f aca="false">+F104+D105-E105</f>
        <v>274453.237452658</v>
      </c>
    </row>
    <row r="106" customFormat="false" ht="12.75" hidden="false" customHeight="false" outlineLevel="0" collapsed="false">
      <c r="A106" s="9" t="n">
        <v>39629</v>
      </c>
      <c r="C106" s="31" t="n">
        <v>102</v>
      </c>
      <c r="D106" s="32"/>
      <c r="E106" s="11" t="n">
        <f aca="false">(SUM($D$6:D106)-SUM($E$6:E105))/(120-C105)</f>
        <v>14444.9072343503</v>
      </c>
      <c r="F106" s="12" t="n">
        <f aca="false">+F105+D106-E106</f>
        <v>260008.330218308</v>
      </c>
    </row>
    <row r="107" customFormat="false" ht="12.75" hidden="false" customHeight="false" outlineLevel="0" collapsed="false">
      <c r="A107" s="9" t="n">
        <v>39660</v>
      </c>
      <c r="C107" s="31" t="n">
        <v>103</v>
      </c>
      <c r="D107" s="32"/>
      <c r="E107" s="11" t="n">
        <f aca="false">(SUM($D$6:D107)-SUM($E$6:E106))/(120-C106)</f>
        <v>14444.9072343503</v>
      </c>
      <c r="F107" s="12" t="n">
        <f aca="false">+F106+D107-E107</f>
        <v>245563.422983957</v>
      </c>
    </row>
    <row r="108" customFormat="false" ht="12.75" hidden="false" customHeight="false" outlineLevel="0" collapsed="false">
      <c r="A108" s="9" t="n">
        <v>39691</v>
      </c>
      <c r="C108" s="31" t="n">
        <v>104</v>
      </c>
      <c r="D108" s="32"/>
      <c r="E108" s="11" t="n">
        <f aca="false">(SUM($D$6:D108)-SUM($E$6:E107))/(120-C107)</f>
        <v>14444.9072343503</v>
      </c>
      <c r="F108" s="12" t="n">
        <f aca="false">+F107+D108-E108</f>
        <v>231118.515749607</v>
      </c>
    </row>
    <row r="109" customFormat="false" ht="12.75" hidden="false" customHeight="false" outlineLevel="0" collapsed="false">
      <c r="A109" s="9" t="n">
        <v>39721</v>
      </c>
      <c r="C109" s="31" t="n">
        <v>105</v>
      </c>
      <c r="D109" s="32"/>
      <c r="E109" s="11" t="n">
        <f aca="false">(SUM($D$6:D109)-SUM($E$6:E108))/(120-C108)</f>
        <v>14444.9072343503</v>
      </c>
      <c r="F109" s="12" t="n">
        <f aca="false">+F108+D109-E109</f>
        <v>216673.608515257</v>
      </c>
    </row>
    <row r="110" customFormat="false" ht="12.75" hidden="false" customHeight="false" outlineLevel="0" collapsed="false">
      <c r="A110" s="9" t="n">
        <v>39752</v>
      </c>
      <c r="C110" s="31" t="n">
        <v>106</v>
      </c>
      <c r="D110" s="32"/>
      <c r="E110" s="11" t="n">
        <f aca="false">(SUM($D$6:D110)-SUM($E$6:E109))/(120-C109)</f>
        <v>14444.9072343503</v>
      </c>
      <c r="F110" s="12" t="n">
        <f aca="false">+F109+D110-E110</f>
        <v>202228.701280907</v>
      </c>
    </row>
    <row r="111" customFormat="false" ht="12.75" hidden="false" customHeight="false" outlineLevel="0" collapsed="false">
      <c r="A111" s="9" t="n">
        <v>39782</v>
      </c>
      <c r="C111" s="31" t="n">
        <v>107</v>
      </c>
      <c r="D111" s="32"/>
      <c r="E111" s="11" t="n">
        <f aca="false">(SUM($D$6:D111)-SUM($E$6:E110))/(120-C110)</f>
        <v>14444.9072343503</v>
      </c>
      <c r="F111" s="12" t="n">
        <f aca="false">+F110+D111-E111</f>
        <v>187783.794046556</v>
      </c>
    </row>
    <row r="112" customFormat="false" ht="12.75" hidden="false" customHeight="false" outlineLevel="0" collapsed="false">
      <c r="A112" s="9" t="n">
        <v>39813</v>
      </c>
      <c r="C112" s="31" t="n">
        <v>108</v>
      </c>
      <c r="D112" s="32"/>
      <c r="E112" s="11" t="n">
        <f aca="false">(SUM($D$6:D112)-SUM($E$6:E111))/(120-C111)</f>
        <v>14444.9072343503</v>
      </c>
      <c r="F112" s="12" t="n">
        <f aca="false">+F111+D112-E112</f>
        <v>173338.886812206</v>
      </c>
    </row>
    <row r="113" customFormat="false" ht="12.75" hidden="false" customHeight="false" outlineLevel="0" collapsed="false">
      <c r="A113" s="9" t="n">
        <v>39844</v>
      </c>
      <c r="C113" s="31" t="n">
        <v>109</v>
      </c>
      <c r="D113" s="32"/>
      <c r="E113" s="11" t="n">
        <f aca="false">(SUM($D$6:D113)-SUM($E$6:E112))/(120-C112)</f>
        <v>14444.9072343503</v>
      </c>
      <c r="F113" s="12" t="n">
        <f aca="false">+F112+D113-E113</f>
        <v>158893.979577856</v>
      </c>
    </row>
    <row r="114" customFormat="false" ht="12.75" hidden="false" customHeight="false" outlineLevel="0" collapsed="false">
      <c r="A114" s="9" t="n">
        <v>39872</v>
      </c>
      <c r="C114" s="31" t="n">
        <v>110</v>
      </c>
      <c r="D114" s="32"/>
      <c r="E114" s="11" t="n">
        <f aca="false">(SUM($D$6:D114)-SUM($E$6:E113))/(120-C113)</f>
        <v>14444.9072343503</v>
      </c>
      <c r="F114" s="12" t="n">
        <f aca="false">+F113+D114-E114</f>
        <v>144449.072343506</v>
      </c>
    </row>
    <row r="115" customFormat="false" ht="12.75" hidden="false" customHeight="false" outlineLevel="0" collapsed="false">
      <c r="A115" s="9" t="n">
        <v>39903</v>
      </c>
      <c r="C115" s="31" t="n">
        <v>111</v>
      </c>
      <c r="D115" s="32"/>
      <c r="E115" s="11" t="n">
        <f aca="false">(SUM($D$6:D115)-SUM($E$6:E114))/(120-C114)</f>
        <v>14444.9072343503</v>
      </c>
      <c r="F115" s="12" t="n">
        <f aca="false">+F114+D115-E115</f>
        <v>130004.165109155</v>
      </c>
    </row>
    <row r="116" customFormat="false" ht="12.75" hidden="false" customHeight="false" outlineLevel="0" collapsed="false">
      <c r="A116" s="9" t="n">
        <v>39933</v>
      </c>
      <c r="C116" s="31" t="n">
        <v>112</v>
      </c>
      <c r="D116" s="32"/>
      <c r="E116" s="11" t="n">
        <f aca="false">(SUM($D$6:D116)-SUM($E$6:E115))/(120-C115)</f>
        <v>14444.9072343503</v>
      </c>
      <c r="F116" s="12" t="n">
        <f aca="false">+F115+D116-E116</f>
        <v>115559.257874805</v>
      </c>
    </row>
    <row r="117" customFormat="false" ht="12.75" hidden="false" customHeight="false" outlineLevel="0" collapsed="false">
      <c r="A117" s="9" t="n">
        <v>39964</v>
      </c>
      <c r="C117" s="31" t="n">
        <v>113</v>
      </c>
      <c r="D117" s="32"/>
      <c r="E117" s="11" t="n">
        <f aca="false">(SUM($D$6:D117)-SUM($E$6:E116))/(120-C116)</f>
        <v>14444.9072343503</v>
      </c>
      <c r="F117" s="12" t="n">
        <f aca="false">+F116+D117-E117</f>
        <v>101114.350640455</v>
      </c>
    </row>
    <row r="118" customFormat="false" ht="12.75" hidden="false" customHeight="false" outlineLevel="0" collapsed="false">
      <c r="A118" s="9" t="n">
        <v>39994</v>
      </c>
      <c r="C118" s="31" t="n">
        <v>114</v>
      </c>
      <c r="D118" s="32"/>
      <c r="E118" s="11" t="n">
        <f aca="false">(SUM($D$6:D118)-SUM($E$6:E117))/(120-C117)</f>
        <v>14444.9072343503</v>
      </c>
      <c r="F118" s="12" t="n">
        <f aca="false">+F117+D118-E118</f>
        <v>86669.4434061044</v>
      </c>
    </row>
    <row r="119" customFormat="false" ht="12.75" hidden="false" customHeight="false" outlineLevel="0" collapsed="false">
      <c r="A119" s="9" t="n">
        <v>40025</v>
      </c>
      <c r="C119" s="31" t="n">
        <v>115</v>
      </c>
      <c r="D119" s="32"/>
      <c r="E119" s="11" t="n">
        <f aca="false">(SUM($D$6:D119)-SUM($E$6:E118))/(120-C118)</f>
        <v>14444.9072343503</v>
      </c>
      <c r="F119" s="12" t="n">
        <f aca="false">+F118+D119-E119</f>
        <v>72224.5361717542</v>
      </c>
    </row>
    <row r="120" customFormat="false" ht="12.75" hidden="false" customHeight="false" outlineLevel="0" collapsed="false">
      <c r="A120" s="9" t="n">
        <v>40056</v>
      </c>
      <c r="C120" s="31" t="n">
        <v>116</v>
      </c>
      <c r="D120" s="32"/>
      <c r="E120" s="11" t="n">
        <f aca="false">(SUM($D$6:D120)-SUM($E$6:E119))/(120-C119)</f>
        <v>14444.9072343503</v>
      </c>
      <c r="F120" s="12" t="n">
        <f aca="false">+F119+D120-E120</f>
        <v>57779.6289374039</v>
      </c>
    </row>
    <row r="121" customFormat="false" ht="12.75" hidden="false" customHeight="false" outlineLevel="0" collapsed="false">
      <c r="A121" s="9" t="n">
        <v>40086</v>
      </c>
      <c r="C121" s="31" t="n">
        <v>117</v>
      </c>
      <c r="D121" s="32"/>
      <c r="E121" s="11" t="n">
        <f aca="false">(SUM($D$6:D121)-SUM($E$6:E120))/(120-C120)</f>
        <v>14444.9072343503</v>
      </c>
      <c r="F121" s="12" t="n">
        <f aca="false">+F120+D121-E121</f>
        <v>43334.7217030536</v>
      </c>
    </row>
    <row r="122" customFormat="false" ht="12.75" hidden="false" customHeight="false" outlineLevel="0" collapsed="false">
      <c r="A122" s="9" t="n">
        <v>40117</v>
      </c>
      <c r="C122" s="31" t="n">
        <v>118</v>
      </c>
      <c r="D122" s="32"/>
      <c r="E122" s="11" t="n">
        <f aca="false">(SUM($D$6:D122)-SUM($E$6:E121))/(120-C121)</f>
        <v>14444.9072343503</v>
      </c>
      <c r="F122" s="12" t="n">
        <f aca="false">+F121+D122-E122</f>
        <v>28889.8144687033</v>
      </c>
    </row>
    <row r="123" customFormat="false" ht="12.75" hidden="false" customHeight="false" outlineLevel="0" collapsed="false">
      <c r="A123" s="9" t="n">
        <v>40147</v>
      </c>
      <c r="C123" s="31" t="n">
        <v>119</v>
      </c>
      <c r="D123" s="32"/>
      <c r="E123" s="11" t="n">
        <f aca="false">(SUM($D$6:D123)-SUM($E$6:E122))/(120-C122)</f>
        <v>14444.9072343502</v>
      </c>
      <c r="F123" s="12" t="n">
        <f aca="false">+F122+D123-E123</f>
        <v>14444.9072343531</v>
      </c>
    </row>
    <row r="124" customFormat="false" ht="12.75" hidden="false" customHeight="false" outlineLevel="0" collapsed="false">
      <c r="A124" s="9" t="n">
        <v>40178</v>
      </c>
      <c r="C124" s="31" t="n">
        <v>120</v>
      </c>
      <c r="D124" s="39"/>
      <c r="E124" s="20" t="n">
        <f aca="false">(SUM($D$6:D124)-SUM($E$6:E123))/(120-C123)</f>
        <v>14444.9072343502</v>
      </c>
      <c r="F124" s="28" t="n">
        <f aca="false">+F123+D124-E124</f>
        <v>2.90310708805919E-009</v>
      </c>
    </row>
    <row r="125" customFormat="false" ht="12.75" hidden="false" customHeight="false" outlineLevel="0" collapsed="false">
      <c r="C125" s="12"/>
      <c r="D125" s="22" t="n">
        <f aca="false">SUM(D6:D124)</f>
        <v>1670764.91</v>
      </c>
      <c r="E125" s="22" t="n">
        <f aca="false">SUM(E7:E124)</f>
        <v>1670764.91</v>
      </c>
      <c r="F125" s="12"/>
    </row>
    <row r="127" customFormat="false" ht="14.25" hidden="false" customHeight="false" outlineLevel="0" collapsed="false">
      <c r="A127" s="29" t="n">
        <v>1</v>
      </c>
      <c r="B127" s="2" t="s">
        <v>24</v>
      </c>
    </row>
    <row r="128" customFormat="false" ht="12.75" hidden="false" customHeight="false" outlineLevel="0" collapsed="false">
      <c r="B128" s="2" t="s">
        <v>25</v>
      </c>
    </row>
    <row r="129" customFormat="false" ht="12.75" hidden="false" customHeight="false" outlineLevel="0" collapsed="false">
      <c r="B129" s="2" t="s">
        <v>26</v>
      </c>
    </row>
    <row r="130" customFormat="false" ht="12.75" hidden="false" customHeight="false" outlineLevel="0" collapsed="false">
      <c r="B130" s="2" t="s">
        <v>27</v>
      </c>
    </row>
    <row r="131" customFormat="false" ht="12.75" hidden="false" customHeight="false" outlineLevel="0" collapsed="false">
      <c r="B131" s="2" t="s">
        <v>28</v>
      </c>
    </row>
    <row r="132" customFormat="false" ht="12.75" hidden="false" customHeight="false" outlineLevel="0" collapsed="false">
      <c r="B132" s="2" t="s">
        <v>29</v>
      </c>
    </row>
    <row r="134" customFormat="false" ht="12.75" hidden="false" customHeight="false" outlineLevel="0" collapsed="false">
      <c r="A134" s="0" t="s">
        <v>30</v>
      </c>
    </row>
    <row r="135" customFormat="false" ht="12.75" hidden="false" customHeight="false" outlineLevel="0" collapsed="false">
      <c r="A135" s="40" t="s">
        <v>31</v>
      </c>
    </row>
  </sheetData>
  <mergeCells count="3">
    <mergeCell ref="A1:F1"/>
    <mergeCell ref="A2:F2"/>
    <mergeCell ref="A3:F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4" activeCellId="0" sqref="E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1" width="12.56"/>
    <col collapsed="false" customWidth="true" hidden="false" outlineLevel="0" max="2" min="2" style="41" width="1.99"/>
    <col collapsed="false" customWidth="true" hidden="false" outlineLevel="0" max="3" min="3" style="2" width="17.56"/>
    <col collapsed="false" customWidth="true" hidden="false" outlineLevel="0" max="4" min="4" style="2" width="23.14"/>
    <col collapsed="false" customWidth="true" hidden="false" outlineLevel="0" max="5" min="5" style="41" width="14.41"/>
  </cols>
  <sheetData>
    <row r="1" customFormat="false" ht="12.75" hidden="false" customHeight="false" outlineLevel="0" collapsed="false">
      <c r="A1" s="42" t="s">
        <v>32</v>
      </c>
      <c r="B1" s="42"/>
      <c r="C1" s="42"/>
      <c r="D1" s="42"/>
      <c r="E1" s="42"/>
    </row>
    <row r="2" customFormat="false" ht="12.75" hidden="false" customHeight="false" outlineLevel="0" collapsed="false">
      <c r="A2" s="42" t="s">
        <v>33</v>
      </c>
      <c r="B2" s="42"/>
      <c r="C2" s="42"/>
      <c r="D2" s="42"/>
      <c r="E2" s="42"/>
    </row>
    <row r="3" customFormat="false" ht="12.75" hidden="false" customHeight="false" outlineLevel="0" collapsed="false">
      <c r="A3" s="42" t="s">
        <v>34</v>
      </c>
      <c r="B3" s="42"/>
      <c r="C3" s="42"/>
      <c r="D3" s="42"/>
      <c r="E3" s="42"/>
    </row>
    <row r="4" customFormat="false" ht="12.75" hidden="false" customHeight="false" outlineLevel="0" collapsed="false">
      <c r="A4" s="43"/>
    </row>
    <row r="5" customFormat="false" ht="16.5" hidden="false" customHeight="false" outlineLevel="0" collapsed="false">
      <c r="A5" s="30" t="s">
        <v>3</v>
      </c>
      <c r="B5" s="44"/>
      <c r="C5" s="30" t="s">
        <v>4</v>
      </c>
      <c r="D5" s="30" t="s">
        <v>5</v>
      </c>
      <c r="E5" s="45" t="s">
        <v>6</v>
      </c>
    </row>
    <row r="6" customFormat="false" ht="14.25" hidden="false" customHeight="false" outlineLevel="0" collapsed="false">
      <c r="A6" s="46" t="n">
        <v>36525</v>
      </c>
      <c r="B6" s="15" t="n">
        <v>1</v>
      </c>
      <c r="C6" s="11" t="n">
        <v>125000</v>
      </c>
      <c r="D6" s="11"/>
      <c r="E6" s="47"/>
    </row>
    <row r="7" customFormat="false" ht="12.75" hidden="false" customHeight="false" outlineLevel="0" collapsed="false">
      <c r="A7" s="46" t="n">
        <v>36556</v>
      </c>
      <c r="B7" s="48"/>
      <c r="C7" s="11"/>
      <c r="D7" s="11" t="n">
        <f aca="false">$C$6/12</f>
        <v>10416.6666666667</v>
      </c>
      <c r="E7" s="47" t="n">
        <f aca="false">+C6-D7</f>
        <v>114583.333333333</v>
      </c>
      <c r="F7" s="0" t="n">
        <v>60</v>
      </c>
    </row>
    <row r="8" customFormat="false" ht="12.75" hidden="false" customHeight="false" outlineLevel="0" collapsed="false">
      <c r="A8" s="46" t="n">
        <v>36585</v>
      </c>
      <c r="B8" s="48"/>
      <c r="C8" s="11"/>
      <c r="D8" s="11" t="n">
        <f aca="false">$C$6/12</f>
        <v>10416.6666666667</v>
      </c>
      <c r="E8" s="47" t="n">
        <f aca="false">+E7-D8+C8</f>
        <v>104166.666666667</v>
      </c>
      <c r="F8" s="0" t="n">
        <v>59</v>
      </c>
    </row>
    <row r="9" customFormat="false" ht="14.25" hidden="false" customHeight="false" outlineLevel="0" collapsed="false">
      <c r="A9" s="46" t="n">
        <v>36616</v>
      </c>
      <c r="B9" s="49" t="s">
        <v>11</v>
      </c>
      <c r="C9" s="11" t="n">
        <v>1000000</v>
      </c>
      <c r="D9" s="11" t="n">
        <f aca="false">$C$6/12</f>
        <v>10416.6666666667</v>
      </c>
      <c r="E9" s="47" t="n">
        <f aca="false">+E8-D9+C9</f>
        <v>1093750</v>
      </c>
      <c r="F9" s="0" t="n">
        <v>58</v>
      </c>
    </row>
    <row r="10" customFormat="false" ht="12.75" hidden="false" customHeight="false" outlineLevel="0" collapsed="false">
      <c r="A10" s="46" t="n">
        <v>36646</v>
      </c>
      <c r="B10" s="48"/>
      <c r="C10" s="11"/>
      <c r="D10" s="11" t="n">
        <f aca="false">$C$6/12+$C$9/12</f>
        <v>93750</v>
      </c>
      <c r="E10" s="47" t="n">
        <f aca="false">+E9-D10+C10</f>
        <v>1000000</v>
      </c>
      <c r="F10" s="0" t="n">
        <v>57</v>
      </c>
    </row>
    <row r="11" customFormat="false" ht="12.75" hidden="false" customHeight="false" outlineLevel="0" collapsed="false">
      <c r="A11" s="46" t="n">
        <v>36677</v>
      </c>
      <c r="B11" s="48"/>
      <c r="C11" s="11"/>
      <c r="D11" s="11" t="n">
        <f aca="false">$C$6/12+$C$9/12</f>
        <v>93750</v>
      </c>
      <c r="E11" s="47" t="n">
        <f aca="false">+E10-D11+C11</f>
        <v>906250</v>
      </c>
      <c r="F11" s="0" t="n">
        <v>56</v>
      </c>
    </row>
    <row r="12" customFormat="false" ht="12.75" hidden="false" customHeight="false" outlineLevel="0" collapsed="false">
      <c r="A12" s="46" t="n">
        <v>36707</v>
      </c>
      <c r="B12" s="48"/>
      <c r="C12" s="11"/>
      <c r="D12" s="11" t="n">
        <f aca="false">$C$6/12+$C$9/12</f>
        <v>93750</v>
      </c>
      <c r="E12" s="47" t="n">
        <f aca="false">+E11-D12+C12</f>
        <v>812500</v>
      </c>
      <c r="F12" s="0" t="n">
        <v>55</v>
      </c>
    </row>
    <row r="13" customFormat="false" ht="12.75" hidden="false" customHeight="false" outlineLevel="0" collapsed="false">
      <c r="A13" s="46" t="n">
        <v>36738</v>
      </c>
      <c r="B13" s="48"/>
      <c r="C13" s="11"/>
      <c r="D13" s="11" t="n">
        <f aca="false">$C$6/12+$C$9/12</f>
        <v>93750</v>
      </c>
      <c r="E13" s="47" t="n">
        <f aca="false">+E12-D13+C13</f>
        <v>718750</v>
      </c>
      <c r="F13" s="0" t="n">
        <v>54</v>
      </c>
    </row>
    <row r="14" customFormat="false" ht="12.75" hidden="false" customHeight="false" outlineLevel="0" collapsed="false">
      <c r="A14" s="46" t="n">
        <v>36769</v>
      </c>
      <c r="B14" s="48"/>
      <c r="C14" s="11"/>
      <c r="D14" s="11" t="n">
        <f aca="false">$C$6/12+$C$9/12</f>
        <v>93750</v>
      </c>
      <c r="E14" s="47" t="n">
        <f aca="false">+E13-D14+C14</f>
        <v>625000</v>
      </c>
      <c r="F14" s="0" t="n">
        <v>53</v>
      </c>
    </row>
    <row r="15" customFormat="false" ht="12.75" hidden="false" customHeight="false" outlineLevel="0" collapsed="false">
      <c r="A15" s="46" t="n">
        <v>36799</v>
      </c>
      <c r="B15" s="48"/>
      <c r="C15" s="11"/>
      <c r="D15" s="11" t="n">
        <f aca="false">$C$6/12+$C$9/12</f>
        <v>93750</v>
      </c>
      <c r="E15" s="47" t="n">
        <f aca="false">+E14-D15+C15</f>
        <v>531250</v>
      </c>
      <c r="F15" s="0" t="n">
        <v>52</v>
      </c>
    </row>
    <row r="16" customFormat="false" ht="12.75" hidden="false" customHeight="false" outlineLevel="0" collapsed="false">
      <c r="A16" s="46" t="n">
        <v>36830</v>
      </c>
      <c r="B16" s="48"/>
      <c r="C16" s="11"/>
      <c r="D16" s="11" t="n">
        <f aca="false">$C$6/12+$C$9/12</f>
        <v>93750</v>
      </c>
      <c r="E16" s="47" t="n">
        <f aca="false">+E15-D16+C16</f>
        <v>437500</v>
      </c>
      <c r="F16" s="0" t="n">
        <v>51</v>
      </c>
    </row>
    <row r="17" customFormat="false" ht="12.75" hidden="false" customHeight="false" outlineLevel="0" collapsed="false">
      <c r="A17" s="46" t="n">
        <v>36860</v>
      </c>
      <c r="B17" s="48"/>
      <c r="C17" s="11"/>
      <c r="D17" s="11" t="n">
        <f aca="false">$C$6/12+$C$9/12</f>
        <v>93750</v>
      </c>
      <c r="E17" s="47" t="n">
        <f aca="false">+E16-D17+C17</f>
        <v>343750</v>
      </c>
      <c r="F17" s="0" t="n">
        <v>50</v>
      </c>
    </row>
    <row r="18" customFormat="false" ht="14.25" hidden="false" customHeight="false" outlineLevel="0" collapsed="false">
      <c r="A18" s="46" t="n">
        <v>36891</v>
      </c>
      <c r="B18" s="15" t="n">
        <v>1</v>
      </c>
      <c r="C18" s="11" t="n">
        <v>150000</v>
      </c>
      <c r="D18" s="11" t="n">
        <f aca="false">$C$6/12+$C$9/12</f>
        <v>93750</v>
      </c>
      <c r="E18" s="47" t="n">
        <f aca="false">+E17-D18+C18</f>
        <v>400000</v>
      </c>
      <c r="F18" s="0" t="n">
        <v>49</v>
      </c>
    </row>
    <row r="19" customFormat="false" ht="12.75" hidden="false" customHeight="false" outlineLevel="0" collapsed="false">
      <c r="A19" s="46" t="n">
        <v>36922</v>
      </c>
      <c r="B19" s="48"/>
      <c r="C19" s="11"/>
      <c r="D19" s="11" t="n">
        <f aca="false">$C$6/12+$C$9/12</f>
        <v>93750</v>
      </c>
      <c r="E19" s="47" t="n">
        <f aca="false">+E18-D19+C19</f>
        <v>306250</v>
      </c>
      <c r="F19" s="0" t="n">
        <v>48</v>
      </c>
    </row>
    <row r="20" customFormat="false" ht="12.75" hidden="false" customHeight="false" outlineLevel="0" collapsed="false">
      <c r="A20" s="46" t="n">
        <v>36950</v>
      </c>
      <c r="B20" s="48"/>
      <c r="C20" s="11"/>
      <c r="D20" s="11" t="n">
        <f aca="false">$C$6/12+$C$9/12</f>
        <v>93750</v>
      </c>
      <c r="E20" s="47" t="n">
        <f aca="false">+E19-D20+C20</f>
        <v>212500</v>
      </c>
      <c r="F20" s="0" t="n">
        <v>47</v>
      </c>
    </row>
    <row r="21" customFormat="false" ht="14.25" hidden="false" customHeight="false" outlineLevel="0" collapsed="false">
      <c r="A21" s="46" t="n">
        <v>36981</v>
      </c>
      <c r="B21" s="49" t="s">
        <v>11</v>
      </c>
      <c r="C21" s="11"/>
      <c r="D21" s="11" t="n">
        <f aca="false">$C$18/12+$C$9/12</f>
        <v>95833.3333333333</v>
      </c>
      <c r="E21" s="47" t="n">
        <f aca="false">+E20-D21+C21</f>
        <v>116666.666666667</v>
      </c>
      <c r="F21" s="0" t="n">
        <v>46</v>
      </c>
    </row>
    <row r="22" customFormat="false" ht="12.75" hidden="false" customHeight="false" outlineLevel="0" collapsed="false">
      <c r="A22" s="46" t="n">
        <v>37011</v>
      </c>
      <c r="B22" s="48"/>
      <c r="C22" s="11" t="s">
        <v>35</v>
      </c>
      <c r="D22" s="11" t="n">
        <f aca="false">E21/F22</f>
        <v>2592.59259259259</v>
      </c>
      <c r="E22" s="47" t="n">
        <f aca="false">E21-D22</f>
        <v>114074.074074074</v>
      </c>
      <c r="F22" s="0" t="n">
        <v>45</v>
      </c>
    </row>
    <row r="23" customFormat="false" ht="12.75" hidden="false" customHeight="false" outlineLevel="0" collapsed="false">
      <c r="A23" s="46" t="n">
        <v>37042</v>
      </c>
      <c r="B23" s="48"/>
      <c r="C23" s="11"/>
      <c r="D23" s="11" t="n">
        <v>2592.59259259259</v>
      </c>
      <c r="E23" s="47" t="n">
        <f aca="false">+E22-D23+C23</f>
        <v>111481.481481481</v>
      </c>
      <c r="F23" s="0" t="n">
        <v>44</v>
      </c>
    </row>
    <row r="24" customFormat="false" ht="12.75" hidden="false" customHeight="false" outlineLevel="0" collapsed="false">
      <c r="A24" s="50" t="n">
        <v>37072</v>
      </c>
      <c r="B24" s="51"/>
      <c r="C24" s="37"/>
      <c r="D24" s="37" t="n">
        <v>2592.59259259259</v>
      </c>
      <c r="E24" s="38" t="n">
        <f aca="false">+E23-D24+C24</f>
        <v>108888.888888889</v>
      </c>
      <c r="F24" s="34" t="n">
        <v>43</v>
      </c>
    </row>
    <row r="25" customFormat="false" ht="12.75" hidden="false" customHeight="false" outlineLevel="0" collapsed="false">
      <c r="A25" s="46" t="n">
        <v>37103</v>
      </c>
      <c r="B25" s="48"/>
      <c r="C25" s="11"/>
      <c r="D25" s="11" t="n">
        <v>2592.59259259259</v>
      </c>
      <c r="E25" s="47" t="n">
        <f aca="false">+E24-D25+C25</f>
        <v>106296.296296296</v>
      </c>
      <c r="F25" s="0" t="n">
        <v>42</v>
      </c>
      <c r="H25" s="52" t="s">
        <v>36</v>
      </c>
      <c r="I25" s="52"/>
      <c r="J25" s="52"/>
      <c r="K25" s="52"/>
      <c r="L25" s="52"/>
      <c r="M25" s="52"/>
      <c r="N25" s="52"/>
    </row>
    <row r="26" customFormat="false" ht="12.75" hidden="false" customHeight="false" outlineLevel="0" collapsed="false">
      <c r="A26" s="46" t="n">
        <v>37134</v>
      </c>
      <c r="B26" s="48"/>
      <c r="C26" s="11"/>
      <c r="D26" s="11" t="n">
        <v>2592.59259259259</v>
      </c>
      <c r="E26" s="47" t="n">
        <f aca="false">+E25-D26+C26</f>
        <v>103703.703703704</v>
      </c>
      <c r="F26" s="0" t="n">
        <v>41</v>
      </c>
    </row>
    <row r="27" customFormat="false" ht="12.75" hidden="false" customHeight="false" outlineLevel="0" collapsed="false">
      <c r="A27" s="46" t="n">
        <v>37164</v>
      </c>
      <c r="B27" s="48"/>
      <c r="C27" s="11"/>
      <c r="D27" s="11" t="n">
        <v>2592.59259259259</v>
      </c>
      <c r="E27" s="47" t="n">
        <f aca="false">+E26-D27+C27</f>
        <v>101111.111111111</v>
      </c>
      <c r="F27" s="0" t="n">
        <v>40</v>
      </c>
    </row>
    <row r="28" customFormat="false" ht="12.75" hidden="false" customHeight="false" outlineLevel="0" collapsed="false">
      <c r="A28" s="46" t="n">
        <v>37195</v>
      </c>
      <c r="B28" s="48"/>
      <c r="C28" s="11"/>
      <c r="D28" s="11" t="n">
        <v>2592.59259259259</v>
      </c>
      <c r="E28" s="47" t="n">
        <f aca="false">+E27-D28+C28</f>
        <v>98518.5185185185</v>
      </c>
      <c r="F28" s="0" t="n">
        <v>39</v>
      </c>
    </row>
    <row r="29" customFormat="false" ht="12.75" hidden="false" customHeight="false" outlineLevel="0" collapsed="false">
      <c r="A29" s="46" t="n">
        <v>37225</v>
      </c>
      <c r="B29" s="48"/>
      <c r="C29" s="11"/>
      <c r="D29" s="11" t="n">
        <v>2592.59259259259</v>
      </c>
      <c r="E29" s="47" t="n">
        <f aca="false">+E28-D29+C29</f>
        <v>95925.9259259259</v>
      </c>
      <c r="F29" s="0" t="n">
        <v>38</v>
      </c>
    </row>
    <row r="30" customFormat="false" ht="14.25" hidden="false" customHeight="false" outlineLevel="0" collapsed="false">
      <c r="A30" s="46" t="n">
        <v>37256</v>
      </c>
      <c r="B30" s="15" t="n">
        <v>1</v>
      </c>
      <c r="C30" s="11"/>
      <c r="D30" s="11" t="n">
        <v>2592.59259259259</v>
      </c>
      <c r="E30" s="47" t="n">
        <f aca="false">+E29-D30+C30</f>
        <v>93333.3333333333</v>
      </c>
      <c r="F30" s="0" t="n">
        <v>37</v>
      </c>
    </row>
    <row r="31" customFormat="false" ht="12.75" hidden="false" customHeight="false" outlineLevel="0" collapsed="false">
      <c r="A31" s="46" t="n">
        <v>37287</v>
      </c>
      <c r="B31" s="48"/>
      <c r="C31" s="11"/>
      <c r="D31" s="11" t="n">
        <v>2592.59259259259</v>
      </c>
      <c r="E31" s="47" t="n">
        <f aca="false">+E30-D31+C31</f>
        <v>90740.7407407407</v>
      </c>
      <c r="F31" s="0" t="n">
        <v>36</v>
      </c>
    </row>
    <row r="32" customFormat="false" ht="12.75" hidden="false" customHeight="false" outlineLevel="0" collapsed="false">
      <c r="A32" s="46" t="n">
        <v>37315</v>
      </c>
      <c r="B32" s="48"/>
      <c r="C32" s="11"/>
      <c r="D32" s="11" t="n">
        <v>2592.59259259259</v>
      </c>
      <c r="E32" s="47" t="n">
        <f aca="false">+E31-D32+C32</f>
        <v>88148.1481481481</v>
      </c>
      <c r="F32" s="0" t="n">
        <v>35</v>
      </c>
    </row>
    <row r="33" customFormat="false" ht="14.25" hidden="false" customHeight="false" outlineLevel="0" collapsed="false">
      <c r="A33" s="46" t="n">
        <v>37346</v>
      </c>
      <c r="B33" s="49" t="s">
        <v>11</v>
      </c>
      <c r="C33" s="11"/>
      <c r="D33" s="11" t="n">
        <v>2592.59259259259</v>
      </c>
      <c r="E33" s="47" t="n">
        <f aca="false">+E32-D33+C33</f>
        <v>85555.5555555555</v>
      </c>
      <c r="F33" s="0" t="n">
        <v>34</v>
      </c>
    </row>
    <row r="34" customFormat="false" ht="12.75" hidden="false" customHeight="false" outlineLevel="0" collapsed="false">
      <c r="A34" s="46" t="n">
        <v>37376</v>
      </c>
      <c r="B34" s="48"/>
      <c r="C34" s="11"/>
      <c r="D34" s="11" t="n">
        <v>2592.59259259259</v>
      </c>
      <c r="E34" s="47" t="n">
        <f aca="false">+E33-D34+C34</f>
        <v>82962.9629629629</v>
      </c>
      <c r="F34" s="0" t="n">
        <v>33</v>
      </c>
    </row>
    <row r="35" customFormat="false" ht="12.75" hidden="false" customHeight="false" outlineLevel="0" collapsed="false">
      <c r="A35" s="46" t="n">
        <v>37407</v>
      </c>
      <c r="B35" s="48"/>
      <c r="C35" s="11"/>
      <c r="D35" s="11" t="n">
        <v>2592.59259259259</v>
      </c>
      <c r="E35" s="47" t="n">
        <f aca="false">+E34-D35+C35</f>
        <v>80370.3703703703</v>
      </c>
      <c r="F35" s="0" t="n">
        <v>32</v>
      </c>
    </row>
    <row r="36" customFormat="false" ht="12.75" hidden="false" customHeight="false" outlineLevel="0" collapsed="false">
      <c r="A36" s="46" t="n">
        <v>37437</v>
      </c>
      <c r="B36" s="48"/>
      <c r="C36" s="11"/>
      <c r="D36" s="11" t="n">
        <v>2592.59259259259</v>
      </c>
      <c r="E36" s="47" t="n">
        <f aca="false">+E35-D36+C36</f>
        <v>77777.7777777777</v>
      </c>
      <c r="F36" s="0" t="n">
        <v>31</v>
      </c>
    </row>
    <row r="37" customFormat="false" ht="12.75" hidden="false" customHeight="false" outlineLevel="0" collapsed="false">
      <c r="A37" s="46" t="n">
        <v>37468</v>
      </c>
      <c r="B37" s="48"/>
      <c r="C37" s="11"/>
      <c r="D37" s="11" t="n">
        <v>2592.59259259259</v>
      </c>
      <c r="E37" s="47" t="n">
        <f aca="false">+E36-D37+C37</f>
        <v>75185.1851851851</v>
      </c>
      <c r="F37" s="0" t="n">
        <v>30</v>
      </c>
    </row>
    <row r="38" customFormat="false" ht="12.75" hidden="false" customHeight="false" outlineLevel="0" collapsed="false">
      <c r="A38" s="46" t="n">
        <v>37499</v>
      </c>
      <c r="B38" s="48"/>
      <c r="C38" s="11"/>
      <c r="D38" s="11" t="n">
        <v>2592.59259259259</v>
      </c>
      <c r="E38" s="47" t="n">
        <f aca="false">+E37-D38+C38</f>
        <v>72592.5925925925</v>
      </c>
      <c r="F38" s="0" t="n">
        <v>29</v>
      </c>
    </row>
    <row r="39" customFormat="false" ht="12.75" hidden="false" customHeight="false" outlineLevel="0" collapsed="false">
      <c r="A39" s="46" t="n">
        <v>37529</v>
      </c>
      <c r="B39" s="48"/>
      <c r="C39" s="11"/>
      <c r="D39" s="11" t="n">
        <v>2592.59259259259</v>
      </c>
      <c r="E39" s="47" t="n">
        <f aca="false">+E38-D39+C39</f>
        <v>69999.9999999999</v>
      </c>
      <c r="F39" s="0" t="n">
        <v>28</v>
      </c>
    </row>
    <row r="40" customFormat="false" ht="12.75" hidden="false" customHeight="false" outlineLevel="0" collapsed="false">
      <c r="A40" s="46" t="n">
        <v>37560</v>
      </c>
      <c r="B40" s="48"/>
      <c r="C40" s="11"/>
      <c r="D40" s="11" t="n">
        <v>2592.59259259259</v>
      </c>
      <c r="E40" s="47" t="n">
        <f aca="false">+E39-D40+C40</f>
        <v>67407.4074074073</v>
      </c>
      <c r="F40" s="0" t="n">
        <v>27</v>
      </c>
    </row>
    <row r="41" customFormat="false" ht="12.75" hidden="false" customHeight="false" outlineLevel="0" collapsed="false">
      <c r="A41" s="46" t="n">
        <v>37590</v>
      </c>
      <c r="B41" s="48"/>
      <c r="C41" s="11"/>
      <c r="D41" s="11" t="n">
        <v>2592.59259259259</v>
      </c>
      <c r="E41" s="47" t="n">
        <f aca="false">+E40-D41+C41</f>
        <v>64814.8148148147</v>
      </c>
      <c r="F41" s="0" t="n">
        <v>26</v>
      </c>
    </row>
    <row r="42" customFormat="false" ht="14.25" hidden="false" customHeight="false" outlineLevel="0" collapsed="false">
      <c r="A42" s="46" t="n">
        <v>37621</v>
      </c>
      <c r="B42" s="15" t="n">
        <v>1</v>
      </c>
      <c r="C42" s="11"/>
      <c r="D42" s="11" t="n">
        <v>2592.59259259259</v>
      </c>
      <c r="E42" s="47" t="n">
        <f aca="false">+E41-D42+C42</f>
        <v>62222.2222222221</v>
      </c>
      <c r="F42" s="0" t="n">
        <v>25</v>
      </c>
    </row>
    <row r="43" customFormat="false" ht="12.75" hidden="false" customHeight="false" outlineLevel="0" collapsed="false">
      <c r="A43" s="46" t="n">
        <v>37652</v>
      </c>
      <c r="B43" s="48"/>
      <c r="C43" s="11"/>
      <c r="D43" s="11" t="n">
        <v>2592.59259259259</v>
      </c>
      <c r="E43" s="47" t="n">
        <f aca="false">+E42-D43+C43</f>
        <v>59629.6296296295</v>
      </c>
      <c r="F43" s="0" t="n">
        <v>24</v>
      </c>
    </row>
    <row r="44" customFormat="false" ht="12.75" hidden="false" customHeight="false" outlineLevel="0" collapsed="false">
      <c r="A44" s="46" t="n">
        <v>37680</v>
      </c>
      <c r="B44" s="48"/>
      <c r="C44" s="11"/>
      <c r="D44" s="11" t="n">
        <v>2592.59259259259</v>
      </c>
      <c r="E44" s="47" t="n">
        <f aca="false">+E43-D44+C44</f>
        <v>57037.0370370369</v>
      </c>
      <c r="F44" s="0" t="n">
        <v>23</v>
      </c>
    </row>
    <row r="45" customFormat="false" ht="14.25" hidden="false" customHeight="false" outlineLevel="0" collapsed="false">
      <c r="A45" s="46" t="n">
        <v>37711</v>
      </c>
      <c r="B45" s="49" t="s">
        <v>11</v>
      </c>
      <c r="C45" s="11"/>
      <c r="D45" s="11" t="n">
        <v>2592.59259259259</v>
      </c>
      <c r="E45" s="47" t="n">
        <f aca="false">+E44-D45+C45</f>
        <v>54444.4444444443</v>
      </c>
      <c r="F45" s="0" t="n">
        <v>22</v>
      </c>
    </row>
    <row r="46" customFormat="false" ht="12.75" hidden="false" customHeight="false" outlineLevel="0" collapsed="false">
      <c r="A46" s="46" t="n">
        <v>37741</v>
      </c>
      <c r="B46" s="48"/>
      <c r="C46" s="11"/>
      <c r="D46" s="11" t="n">
        <v>2592.59259259259</v>
      </c>
      <c r="E46" s="47" t="n">
        <f aca="false">+E45-D46+C46</f>
        <v>51851.8518518518</v>
      </c>
      <c r="F46" s="0" t="n">
        <v>21</v>
      </c>
    </row>
    <row r="47" customFormat="false" ht="12.75" hidden="false" customHeight="false" outlineLevel="0" collapsed="false">
      <c r="A47" s="46" t="n">
        <v>37772</v>
      </c>
      <c r="B47" s="48"/>
      <c r="C47" s="11"/>
      <c r="D47" s="11" t="n">
        <v>2592.59259259259</v>
      </c>
      <c r="E47" s="47" t="n">
        <f aca="false">+E46-D47+C47</f>
        <v>49259.2592592592</v>
      </c>
      <c r="F47" s="0" t="n">
        <v>20</v>
      </c>
    </row>
    <row r="48" customFormat="false" ht="12.75" hidden="false" customHeight="false" outlineLevel="0" collapsed="false">
      <c r="A48" s="46" t="n">
        <v>37802</v>
      </c>
      <c r="B48" s="48"/>
      <c r="C48" s="11"/>
      <c r="D48" s="11" t="n">
        <v>2592.59259259259</v>
      </c>
      <c r="E48" s="47" t="n">
        <f aca="false">+E47-D48+C48</f>
        <v>46666.6666666666</v>
      </c>
      <c r="F48" s="0" t="n">
        <v>19</v>
      </c>
    </row>
    <row r="49" customFormat="false" ht="12.75" hidden="false" customHeight="false" outlineLevel="0" collapsed="false">
      <c r="A49" s="46" t="n">
        <v>37833</v>
      </c>
      <c r="B49" s="48"/>
      <c r="C49" s="11"/>
      <c r="D49" s="11" t="n">
        <v>2592.59259259259</v>
      </c>
      <c r="E49" s="47" t="n">
        <f aca="false">+E48-D49+C49</f>
        <v>44074.074074074</v>
      </c>
      <c r="F49" s="0" t="n">
        <v>18</v>
      </c>
    </row>
    <row r="50" customFormat="false" ht="12.75" hidden="false" customHeight="false" outlineLevel="0" collapsed="false">
      <c r="A50" s="46" t="n">
        <v>37864</v>
      </c>
      <c r="B50" s="48"/>
      <c r="C50" s="11"/>
      <c r="D50" s="11" t="n">
        <v>2592.59259259259</v>
      </c>
      <c r="E50" s="47" t="n">
        <f aca="false">+E49-D50+C50</f>
        <v>41481.4814814814</v>
      </c>
      <c r="F50" s="0" t="n">
        <v>17</v>
      </c>
    </row>
    <row r="51" customFormat="false" ht="12.75" hidden="false" customHeight="false" outlineLevel="0" collapsed="false">
      <c r="A51" s="46" t="n">
        <v>37894</v>
      </c>
      <c r="B51" s="48"/>
      <c r="C51" s="11"/>
      <c r="D51" s="11" t="n">
        <v>2592.59259259259</v>
      </c>
      <c r="E51" s="47" t="n">
        <f aca="false">+E50-D51+C51</f>
        <v>38888.8888888888</v>
      </c>
      <c r="F51" s="0" t="n">
        <v>16</v>
      </c>
    </row>
    <row r="52" customFormat="false" ht="12.75" hidden="false" customHeight="false" outlineLevel="0" collapsed="false">
      <c r="A52" s="46" t="n">
        <v>37925</v>
      </c>
      <c r="B52" s="48"/>
      <c r="C52" s="11"/>
      <c r="D52" s="11" t="n">
        <v>2592.59259259259</v>
      </c>
      <c r="E52" s="47" t="n">
        <f aca="false">+E51-D52+C52</f>
        <v>36296.2962962962</v>
      </c>
      <c r="F52" s="0" t="n">
        <v>15</v>
      </c>
    </row>
    <row r="53" customFormat="false" ht="12.75" hidden="false" customHeight="false" outlineLevel="0" collapsed="false">
      <c r="A53" s="46" t="n">
        <v>37955</v>
      </c>
      <c r="B53" s="48"/>
      <c r="C53" s="11"/>
      <c r="D53" s="11" t="n">
        <v>2592.59259259259</v>
      </c>
      <c r="E53" s="47" t="n">
        <f aca="false">+E52-D53+C53</f>
        <v>33703.7037037036</v>
      </c>
      <c r="F53" s="0" t="n">
        <v>14</v>
      </c>
    </row>
    <row r="54" customFormat="false" ht="14.25" hidden="false" customHeight="false" outlineLevel="0" collapsed="false">
      <c r="A54" s="46" t="n">
        <v>37986</v>
      </c>
      <c r="B54" s="15" t="n">
        <v>1</v>
      </c>
      <c r="C54" s="11"/>
      <c r="D54" s="11" t="n">
        <v>2592.59259259259</v>
      </c>
      <c r="E54" s="47" t="n">
        <f aca="false">+E53-D54+C54</f>
        <v>31111.111111111</v>
      </c>
      <c r="F54" s="0" t="n">
        <v>13</v>
      </c>
    </row>
    <row r="55" customFormat="false" ht="12.75" hidden="false" customHeight="false" outlineLevel="0" collapsed="false">
      <c r="A55" s="46" t="n">
        <v>38017</v>
      </c>
      <c r="B55" s="48"/>
      <c r="C55" s="11"/>
      <c r="D55" s="11" t="n">
        <v>2592.59259259259</v>
      </c>
      <c r="E55" s="47" t="n">
        <f aca="false">+E54-D55+C55</f>
        <v>28518.5185185184</v>
      </c>
      <c r="F55" s="0" t="n">
        <v>12</v>
      </c>
    </row>
    <row r="56" customFormat="false" ht="12.75" hidden="false" customHeight="false" outlineLevel="0" collapsed="false">
      <c r="A56" s="46" t="n">
        <v>38046</v>
      </c>
      <c r="B56" s="48"/>
      <c r="C56" s="11"/>
      <c r="D56" s="11" t="n">
        <v>2592.59259259259</v>
      </c>
      <c r="E56" s="47" t="n">
        <f aca="false">+E55-D56+C56</f>
        <v>25925.9259259258</v>
      </c>
      <c r="F56" s="0" t="n">
        <v>11</v>
      </c>
    </row>
    <row r="57" customFormat="false" ht="14.25" hidden="false" customHeight="false" outlineLevel="0" collapsed="false">
      <c r="A57" s="46" t="n">
        <v>38077</v>
      </c>
      <c r="B57" s="49" t="s">
        <v>11</v>
      </c>
      <c r="C57" s="11"/>
      <c r="D57" s="11" t="n">
        <v>2592.59259259259</v>
      </c>
      <c r="E57" s="47" t="n">
        <f aca="false">+E56-D57+C57</f>
        <v>23333.3333333333</v>
      </c>
      <c r="F57" s="0" t="n">
        <v>10</v>
      </c>
    </row>
    <row r="58" customFormat="false" ht="12.75" hidden="false" customHeight="false" outlineLevel="0" collapsed="false">
      <c r="A58" s="46" t="n">
        <v>38107</v>
      </c>
      <c r="B58" s="48"/>
      <c r="C58" s="11"/>
      <c r="D58" s="11" t="n">
        <v>2592.59259259259</v>
      </c>
      <c r="E58" s="47" t="n">
        <f aca="false">+E57-D58+C58</f>
        <v>20740.7407407407</v>
      </c>
      <c r="F58" s="0" t="n">
        <v>9</v>
      </c>
    </row>
    <row r="59" customFormat="false" ht="12.75" hidden="false" customHeight="false" outlineLevel="0" collapsed="false">
      <c r="A59" s="46" t="n">
        <v>38138</v>
      </c>
      <c r="B59" s="48"/>
      <c r="C59" s="11"/>
      <c r="D59" s="11" t="n">
        <v>2592.59259259259</v>
      </c>
      <c r="E59" s="47" t="n">
        <f aca="false">+E58-D59+C59</f>
        <v>18148.1481481481</v>
      </c>
      <c r="F59" s="0" t="n">
        <v>8</v>
      </c>
    </row>
    <row r="60" customFormat="false" ht="12.75" hidden="false" customHeight="false" outlineLevel="0" collapsed="false">
      <c r="A60" s="46" t="n">
        <v>38168</v>
      </c>
      <c r="B60" s="48"/>
      <c r="C60" s="11"/>
      <c r="D60" s="11" t="n">
        <v>2592.59259259259</v>
      </c>
      <c r="E60" s="47" t="n">
        <f aca="false">+E59-D60+C60</f>
        <v>15555.5555555555</v>
      </c>
      <c r="F60" s="0" t="n">
        <v>7</v>
      </c>
    </row>
    <row r="61" customFormat="false" ht="12.75" hidden="false" customHeight="false" outlineLevel="0" collapsed="false">
      <c r="A61" s="46" t="n">
        <v>38199</v>
      </c>
      <c r="B61" s="48"/>
      <c r="C61" s="11"/>
      <c r="D61" s="11" t="n">
        <v>2592.59259259259</v>
      </c>
      <c r="E61" s="47" t="n">
        <f aca="false">+E60-D61+C61</f>
        <v>12962.9629629629</v>
      </c>
      <c r="F61" s="0" t="n">
        <v>6</v>
      </c>
    </row>
    <row r="62" customFormat="false" ht="12.75" hidden="false" customHeight="false" outlineLevel="0" collapsed="false">
      <c r="A62" s="46" t="n">
        <v>38230</v>
      </c>
      <c r="B62" s="48"/>
      <c r="C62" s="11"/>
      <c r="D62" s="11" t="n">
        <v>2592.59259259259</v>
      </c>
      <c r="E62" s="47" t="n">
        <f aca="false">+E61-D62+C62</f>
        <v>10370.3703703703</v>
      </c>
      <c r="F62" s="0" t="n">
        <v>5</v>
      </c>
    </row>
    <row r="63" customFormat="false" ht="12.75" hidden="false" customHeight="false" outlineLevel="0" collapsed="false">
      <c r="A63" s="46" t="n">
        <v>38260</v>
      </c>
      <c r="B63" s="48"/>
      <c r="C63" s="11"/>
      <c r="D63" s="11" t="n">
        <v>2592.59259259259</v>
      </c>
      <c r="E63" s="47" t="n">
        <f aca="false">+E62-D63+C63</f>
        <v>7777.77777777769</v>
      </c>
      <c r="F63" s="0" t="n">
        <v>4</v>
      </c>
    </row>
    <row r="64" customFormat="false" ht="12.75" hidden="false" customHeight="false" outlineLevel="0" collapsed="false">
      <c r="A64" s="46" t="n">
        <v>38291</v>
      </c>
      <c r="B64" s="48"/>
      <c r="C64" s="11"/>
      <c r="D64" s="11" t="n">
        <v>2592.59259259259</v>
      </c>
      <c r="E64" s="47" t="n">
        <f aca="false">+E63-D64+C64</f>
        <v>5185.1851851851</v>
      </c>
      <c r="F64" s="0" t="n">
        <v>3</v>
      </c>
    </row>
    <row r="65" customFormat="false" ht="12.75" hidden="false" customHeight="false" outlineLevel="0" collapsed="false">
      <c r="A65" s="46" t="n">
        <v>38321</v>
      </c>
      <c r="B65" s="48"/>
      <c r="C65" s="11"/>
      <c r="D65" s="11" t="n">
        <v>2592.59259259259</v>
      </c>
      <c r="E65" s="47" t="n">
        <f aca="false">+E64-D65+C65</f>
        <v>2592.59259259251</v>
      </c>
      <c r="F65" s="0" t="n">
        <v>2</v>
      </c>
    </row>
    <row r="66" customFormat="false" ht="12.75" hidden="false" customHeight="false" outlineLevel="0" collapsed="false">
      <c r="A66" s="46" t="n">
        <v>38352</v>
      </c>
      <c r="B66" s="48"/>
      <c r="C66" s="11"/>
      <c r="D66" s="20" t="n">
        <v>2592.59259259259</v>
      </c>
      <c r="E66" s="47" t="n">
        <f aca="false">+E65-D66+C66</f>
        <v>-8.45830072648823E-011</v>
      </c>
      <c r="F66" s="0" t="n">
        <v>1</v>
      </c>
    </row>
    <row r="67" customFormat="false" ht="12.75" hidden="false" customHeight="false" outlineLevel="0" collapsed="false">
      <c r="A67" s="48"/>
      <c r="B67" s="48"/>
      <c r="C67" s="11"/>
      <c r="D67" s="22" t="n">
        <f aca="false">SUM(D7:D66)</f>
        <v>1275000</v>
      </c>
      <c r="E67" s="47"/>
    </row>
    <row r="68" customFormat="false" ht="12.75" hidden="false" customHeight="false" outlineLevel="0" collapsed="false">
      <c r="A68" s="48"/>
      <c r="B68" s="48"/>
      <c r="C68" s="11"/>
    </row>
    <row r="69" customFormat="false" ht="14.25" hidden="false" customHeight="false" outlineLevel="0" collapsed="false">
      <c r="A69" s="48"/>
      <c r="B69" s="15" t="n">
        <v>1</v>
      </c>
      <c r="C69" s="2" t="s">
        <v>37</v>
      </c>
    </row>
    <row r="70" customFormat="false" ht="12.75" hidden="false" customHeight="false" outlineLevel="0" collapsed="false">
      <c r="C70" s="2" t="s">
        <v>38</v>
      </c>
    </row>
    <row r="71" customFormat="false" ht="14.25" hidden="false" customHeight="false" outlineLevel="0" collapsed="false">
      <c r="B71" s="49" t="s">
        <v>11</v>
      </c>
      <c r="C71" s="2" t="s">
        <v>39</v>
      </c>
    </row>
    <row r="72" customFormat="false" ht="12.75" hidden="false" customHeight="false" outlineLevel="0" collapsed="false">
      <c r="C72" s="2" t="s">
        <v>40</v>
      </c>
    </row>
    <row r="73" customFormat="false" ht="12.75" hidden="false" customHeight="false" outlineLevel="0" collapsed="false">
      <c r="A73" s="41" t="s">
        <v>41</v>
      </c>
    </row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75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D31" activeCellId="0" sqref="D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2" min="2" style="0" width="1.99"/>
    <col collapsed="false" customWidth="true" hidden="false" outlineLevel="0" max="3" min="3" style="2" width="17.56"/>
    <col collapsed="false" customWidth="true" hidden="false" outlineLevel="0" max="4" min="4" style="2" width="23.14"/>
    <col collapsed="false" customWidth="true" hidden="false" outlineLevel="0" max="5" min="5" style="0" width="14.41"/>
  </cols>
  <sheetData>
    <row r="1" customFormat="false" ht="12.75" hidden="false" customHeight="false" outlineLevel="0" collapsed="false">
      <c r="A1" s="5" t="s">
        <v>32</v>
      </c>
      <c r="B1" s="5"/>
      <c r="C1" s="5"/>
      <c r="D1" s="5"/>
      <c r="E1" s="5"/>
    </row>
    <row r="2" customFormat="false" ht="12.75" hidden="false" customHeight="false" outlineLevel="0" collapsed="false">
      <c r="A2" s="5" t="s">
        <v>33</v>
      </c>
      <c r="B2" s="5"/>
      <c r="C2" s="5"/>
      <c r="D2" s="5"/>
      <c r="E2" s="5"/>
    </row>
    <row r="3" customFormat="false" ht="12.75" hidden="false" customHeight="false" outlineLevel="0" collapsed="false">
      <c r="A3" s="5" t="s">
        <v>34</v>
      </c>
      <c r="B3" s="5"/>
      <c r="C3" s="5"/>
      <c r="D3" s="5"/>
      <c r="E3" s="5"/>
    </row>
    <row r="4" customFormat="false" ht="12.75" hidden="false" customHeight="false" outlineLevel="0" collapsed="false">
      <c r="A4" s="53"/>
    </row>
    <row r="5" customFormat="false" ht="16.5" hidden="false" customHeight="false" outlineLevel="0" collapsed="false">
      <c r="A5" s="30" t="s">
        <v>3</v>
      </c>
      <c r="B5" s="29"/>
      <c r="C5" s="30" t="s">
        <v>4</v>
      </c>
      <c r="D5" s="30" t="s">
        <v>5</v>
      </c>
      <c r="E5" s="6" t="s">
        <v>6</v>
      </c>
    </row>
    <row r="6" customFormat="false" ht="14.25" hidden="false" customHeight="false" outlineLevel="0" collapsed="false">
      <c r="A6" s="54" t="n">
        <v>36525</v>
      </c>
      <c r="B6" s="1" t="n">
        <v>1</v>
      </c>
      <c r="C6" s="11" t="n">
        <v>125000</v>
      </c>
      <c r="D6" s="11"/>
      <c r="E6" s="12"/>
    </row>
    <row r="7" customFormat="false" ht="12.75" hidden="false" customHeight="false" outlineLevel="0" collapsed="false">
      <c r="A7" s="54" t="n">
        <v>36556</v>
      </c>
      <c r="B7" s="21"/>
      <c r="C7" s="11"/>
      <c r="D7" s="11" t="n">
        <f aca="false">$C$6/12</f>
        <v>10416.6666666667</v>
      </c>
      <c r="E7" s="12" t="n">
        <f aca="false">+C6-D7</f>
        <v>114583.333333333</v>
      </c>
    </row>
    <row r="8" customFormat="false" ht="12.75" hidden="false" customHeight="false" outlineLevel="0" collapsed="false">
      <c r="A8" s="54" t="n">
        <v>36585</v>
      </c>
      <c r="B8" s="21"/>
      <c r="C8" s="11"/>
      <c r="D8" s="11" t="n">
        <f aca="false">$C$6/12</f>
        <v>10416.6666666667</v>
      </c>
      <c r="E8" s="12" t="n">
        <f aca="false">+E7-D8+C8</f>
        <v>104166.666666667</v>
      </c>
    </row>
    <row r="9" customFormat="false" ht="14.25" hidden="false" customHeight="false" outlineLevel="0" collapsed="false">
      <c r="A9" s="54" t="n">
        <v>36616</v>
      </c>
      <c r="B9" s="10" t="s">
        <v>11</v>
      </c>
      <c r="C9" s="11" t="n">
        <v>1000000</v>
      </c>
      <c r="D9" s="11" t="n">
        <f aca="false">$C$6/12</f>
        <v>10416.6666666667</v>
      </c>
      <c r="E9" s="12" t="n">
        <f aca="false">+E8-D9+C9</f>
        <v>1093750</v>
      </c>
    </row>
    <row r="10" customFormat="false" ht="12.75" hidden="false" customHeight="false" outlineLevel="0" collapsed="false">
      <c r="A10" s="54" t="n">
        <v>36646</v>
      </c>
      <c r="B10" s="21"/>
      <c r="C10" s="11"/>
      <c r="D10" s="11" t="n">
        <f aca="false">$C$6/12+$C$9/12</f>
        <v>93750</v>
      </c>
      <c r="E10" s="12" t="n">
        <f aca="false">+E9-D10+C10</f>
        <v>1000000</v>
      </c>
    </row>
    <row r="11" customFormat="false" ht="12.75" hidden="false" customHeight="false" outlineLevel="0" collapsed="false">
      <c r="A11" s="54" t="n">
        <v>36677</v>
      </c>
      <c r="B11" s="21"/>
      <c r="C11" s="11"/>
      <c r="D11" s="11" t="n">
        <f aca="false">$C$6/12+$C$9/12</f>
        <v>93750</v>
      </c>
      <c r="E11" s="12" t="n">
        <f aca="false">+E10-D11+C11</f>
        <v>906250</v>
      </c>
    </row>
    <row r="12" customFormat="false" ht="12.75" hidden="false" customHeight="false" outlineLevel="0" collapsed="false">
      <c r="A12" s="54" t="n">
        <v>36707</v>
      </c>
      <c r="B12" s="21"/>
      <c r="C12" s="11"/>
      <c r="D12" s="11" t="n">
        <f aca="false">$C$6/12+$C$9/12</f>
        <v>93750</v>
      </c>
      <c r="E12" s="12" t="n">
        <f aca="false">+E11-D12+C12</f>
        <v>812500</v>
      </c>
    </row>
    <row r="13" customFormat="false" ht="12.75" hidden="false" customHeight="false" outlineLevel="0" collapsed="false">
      <c r="A13" s="54" t="n">
        <v>36738</v>
      </c>
      <c r="B13" s="21"/>
      <c r="C13" s="11"/>
      <c r="D13" s="11" t="n">
        <f aca="false">$C$6/12+$C$9/12</f>
        <v>93750</v>
      </c>
      <c r="E13" s="12" t="n">
        <f aca="false">+E12-D13+C13</f>
        <v>718750</v>
      </c>
    </row>
    <row r="14" customFormat="false" ht="12.75" hidden="false" customHeight="false" outlineLevel="0" collapsed="false">
      <c r="A14" s="54" t="n">
        <v>36769</v>
      </c>
      <c r="B14" s="21"/>
      <c r="C14" s="11"/>
      <c r="D14" s="11" t="n">
        <f aca="false">$C$6/12+$C$9/12</f>
        <v>93750</v>
      </c>
      <c r="E14" s="12" t="n">
        <f aca="false">+E13-D14+C14</f>
        <v>625000</v>
      </c>
    </row>
    <row r="15" customFormat="false" ht="12.75" hidden="false" customHeight="false" outlineLevel="0" collapsed="false">
      <c r="A15" s="54" t="n">
        <v>36799</v>
      </c>
      <c r="B15" s="21"/>
      <c r="C15" s="11"/>
      <c r="D15" s="11" t="n">
        <f aca="false">$C$6/12+$C$9/12</f>
        <v>93750</v>
      </c>
      <c r="E15" s="12" t="n">
        <f aca="false">+E14-D15+C15</f>
        <v>531250</v>
      </c>
    </row>
    <row r="16" customFormat="false" ht="12.75" hidden="false" customHeight="false" outlineLevel="0" collapsed="false">
      <c r="A16" s="54" t="n">
        <v>36830</v>
      </c>
      <c r="B16" s="21"/>
      <c r="C16" s="11"/>
      <c r="D16" s="11" t="n">
        <f aca="false">$C$6/12+$C$9/12</f>
        <v>93750</v>
      </c>
      <c r="E16" s="12" t="n">
        <f aca="false">+E15-D16+C16</f>
        <v>437500</v>
      </c>
    </row>
    <row r="17" customFormat="false" ht="12.75" hidden="false" customHeight="false" outlineLevel="0" collapsed="false">
      <c r="A17" s="54" t="n">
        <v>36860</v>
      </c>
      <c r="B17" s="21"/>
      <c r="C17" s="11"/>
      <c r="D17" s="11" t="n">
        <f aca="false">$C$6/12+$C$9/12</f>
        <v>93750</v>
      </c>
      <c r="E17" s="12" t="n">
        <f aca="false">+E16-D17+C17</f>
        <v>343750</v>
      </c>
    </row>
    <row r="18" customFormat="false" ht="14.25" hidden="false" customHeight="false" outlineLevel="0" collapsed="false">
      <c r="A18" s="54" t="n">
        <v>36891</v>
      </c>
      <c r="B18" s="1" t="n">
        <v>1</v>
      </c>
      <c r="C18" s="11" t="n">
        <v>150000</v>
      </c>
      <c r="D18" s="11" t="n">
        <f aca="false">$C$6/12+$C$9/12</f>
        <v>93750</v>
      </c>
      <c r="E18" s="12" t="n">
        <f aca="false">+E17-D18+C18</f>
        <v>400000</v>
      </c>
    </row>
    <row r="19" customFormat="false" ht="12.75" hidden="false" customHeight="false" outlineLevel="0" collapsed="false">
      <c r="A19" s="54" t="n">
        <v>36922</v>
      </c>
      <c r="B19" s="21"/>
      <c r="C19" s="11"/>
      <c r="D19" s="11" t="n">
        <f aca="false">$C$6/12+$C$9/12</f>
        <v>93750</v>
      </c>
      <c r="E19" s="12" t="n">
        <f aca="false">+E18-D19+C19</f>
        <v>306250</v>
      </c>
    </row>
    <row r="20" customFormat="false" ht="12.75" hidden="false" customHeight="false" outlineLevel="0" collapsed="false">
      <c r="A20" s="54" t="n">
        <v>36950</v>
      </c>
      <c r="B20" s="21"/>
      <c r="C20" s="11"/>
      <c r="D20" s="11" t="n">
        <f aca="false">$C$6/12+$C$9/12</f>
        <v>93750</v>
      </c>
      <c r="E20" s="12" t="n">
        <f aca="false">+E19-D20+C20</f>
        <v>212500</v>
      </c>
    </row>
    <row r="21" customFormat="false" ht="14.25" hidden="false" customHeight="false" outlineLevel="0" collapsed="false">
      <c r="A21" s="54" t="n">
        <v>36981</v>
      </c>
      <c r="B21" s="10" t="s">
        <v>11</v>
      </c>
      <c r="C21" s="11" t="n">
        <v>1000000</v>
      </c>
      <c r="D21" s="11" t="n">
        <f aca="false">$C$18/12+$C$9/12</f>
        <v>95833.3333333333</v>
      </c>
      <c r="E21" s="12" t="n">
        <f aca="false">+E20-D21+C21</f>
        <v>1116666.66666667</v>
      </c>
    </row>
    <row r="22" customFormat="false" ht="12.75" hidden="false" customHeight="false" outlineLevel="0" collapsed="false">
      <c r="A22" s="54" t="n">
        <v>37011</v>
      </c>
      <c r="B22" s="21"/>
      <c r="C22" s="11"/>
      <c r="D22" s="11" t="n">
        <f aca="false">$C$18/12+$C$21/12</f>
        <v>95833.3333333333</v>
      </c>
      <c r="E22" s="12" t="n">
        <f aca="false">+E21-D22+C22</f>
        <v>1020833.33333333</v>
      </c>
    </row>
    <row r="23" customFormat="false" ht="12.75" hidden="false" customHeight="false" outlineLevel="0" collapsed="false">
      <c r="A23" s="54" t="n">
        <v>37042</v>
      </c>
      <c r="B23" s="21"/>
      <c r="C23" s="11"/>
      <c r="D23" s="11" t="n">
        <f aca="false">$C$18/12+$C$21/12</f>
        <v>95833.3333333333</v>
      </c>
      <c r="E23" s="12" t="n">
        <f aca="false">+E22-D23+C23</f>
        <v>925000</v>
      </c>
    </row>
    <row r="24" customFormat="false" ht="12.75" hidden="false" customHeight="false" outlineLevel="0" collapsed="false">
      <c r="A24" s="54" t="n">
        <v>37072</v>
      </c>
      <c r="B24" s="21"/>
      <c r="C24" s="11"/>
      <c r="D24" s="11" t="n">
        <f aca="false">$C$18/12+$C$21/12</f>
        <v>95833.3333333333</v>
      </c>
      <c r="E24" s="12" t="n">
        <f aca="false">+E23-D24+C24</f>
        <v>829166.666666667</v>
      </c>
    </row>
    <row r="25" customFormat="false" ht="12.75" hidden="false" customHeight="false" outlineLevel="0" collapsed="false">
      <c r="A25" s="54" t="n">
        <v>37103</v>
      </c>
      <c r="B25" s="21"/>
      <c r="C25" s="11"/>
      <c r="D25" s="11" t="n">
        <f aca="false">$C$18/12+$C$21/12</f>
        <v>95833.3333333333</v>
      </c>
      <c r="E25" s="12" t="n">
        <f aca="false">+E24-D25+C25</f>
        <v>733333.333333333</v>
      </c>
    </row>
    <row r="26" customFormat="false" ht="12.75" hidden="false" customHeight="false" outlineLevel="0" collapsed="false">
      <c r="A26" s="54" t="n">
        <v>37134</v>
      </c>
      <c r="B26" s="21"/>
      <c r="C26" s="11"/>
      <c r="D26" s="11" t="n">
        <f aca="false">$C$18/12+$C$21/12</f>
        <v>95833.3333333333</v>
      </c>
      <c r="E26" s="12" t="n">
        <f aca="false">+E25-D26+C26</f>
        <v>637500</v>
      </c>
    </row>
    <row r="27" customFormat="false" ht="12.75" hidden="false" customHeight="false" outlineLevel="0" collapsed="false">
      <c r="A27" s="54" t="n">
        <v>37164</v>
      </c>
      <c r="B27" s="21"/>
      <c r="C27" s="11"/>
      <c r="D27" s="11" t="n">
        <f aca="false">$C$18/12+$C$21/12</f>
        <v>95833.3333333333</v>
      </c>
      <c r="E27" s="12" t="n">
        <f aca="false">+E26-D27+C27</f>
        <v>541666.666666667</v>
      </c>
    </row>
    <row r="28" customFormat="false" ht="12.75" hidden="false" customHeight="false" outlineLevel="0" collapsed="false">
      <c r="A28" s="54" t="n">
        <v>37195</v>
      </c>
      <c r="B28" s="21"/>
      <c r="C28" s="11"/>
      <c r="D28" s="11" t="n">
        <f aca="false">$C$18/12+$C$21/12</f>
        <v>95833.3333333333</v>
      </c>
      <c r="E28" s="12" t="n">
        <f aca="false">+E27-D28+C28</f>
        <v>445833.333333333</v>
      </c>
    </row>
    <row r="29" customFormat="false" ht="12.75" hidden="false" customHeight="false" outlineLevel="0" collapsed="false">
      <c r="A29" s="54" t="n">
        <v>37225</v>
      </c>
      <c r="B29" s="21"/>
      <c r="C29" s="11"/>
      <c r="D29" s="11" t="n">
        <f aca="false">$C$18/12+$C$21/12</f>
        <v>95833.3333333333</v>
      </c>
      <c r="E29" s="12" t="n">
        <f aca="false">+E28-D29+C29</f>
        <v>350000</v>
      </c>
    </row>
    <row r="30" customFormat="false" ht="14.25" hidden="false" customHeight="false" outlineLevel="0" collapsed="false">
      <c r="A30" s="54" t="n">
        <v>37256</v>
      </c>
      <c r="B30" s="1" t="n">
        <v>1</v>
      </c>
      <c r="C30" s="11" t="n">
        <v>175000</v>
      </c>
      <c r="D30" s="11" t="n">
        <f aca="false">$C$18/12+$C$21/12</f>
        <v>95833.3333333333</v>
      </c>
      <c r="E30" s="12" t="n">
        <f aca="false">+E29-D30+C30</f>
        <v>429166.666666667</v>
      </c>
    </row>
    <row r="31" customFormat="false" ht="12.75" hidden="false" customHeight="false" outlineLevel="0" collapsed="false">
      <c r="A31" s="54" t="n">
        <v>37287</v>
      </c>
      <c r="B31" s="21"/>
      <c r="C31" s="11"/>
      <c r="D31" s="11" t="n">
        <f aca="false">$C$30/12+$C$21/12</f>
        <v>97916.6666666667</v>
      </c>
      <c r="E31" s="12" t="n">
        <f aca="false">+E30-D31+C31</f>
        <v>331250</v>
      </c>
    </row>
    <row r="32" customFormat="false" ht="12.75" hidden="false" customHeight="false" outlineLevel="0" collapsed="false">
      <c r="A32" s="54" t="n">
        <v>37315</v>
      </c>
      <c r="B32" s="21"/>
      <c r="C32" s="11"/>
      <c r="D32" s="11" t="n">
        <f aca="false">$C$30/12+$C$21/12</f>
        <v>97916.6666666667</v>
      </c>
      <c r="E32" s="12" t="n">
        <f aca="false">+E31-D32+C32</f>
        <v>233333.333333333</v>
      </c>
    </row>
    <row r="33" customFormat="false" ht="14.25" hidden="false" customHeight="false" outlineLevel="0" collapsed="false">
      <c r="A33" s="54" t="n">
        <v>37346</v>
      </c>
      <c r="B33" s="10" t="s">
        <v>11</v>
      </c>
      <c r="C33" s="11" t="n">
        <v>1000000</v>
      </c>
      <c r="D33" s="11" t="n">
        <f aca="false">$C$30/12+$C$21/12</f>
        <v>97916.6666666667</v>
      </c>
      <c r="E33" s="12" t="n">
        <f aca="false">+E32-D33+C33</f>
        <v>1135416.66666667</v>
      </c>
    </row>
    <row r="34" customFormat="false" ht="12.75" hidden="false" customHeight="false" outlineLevel="0" collapsed="false">
      <c r="A34" s="54" t="n">
        <v>37376</v>
      </c>
      <c r="B34" s="21"/>
      <c r="C34" s="11"/>
      <c r="D34" s="11" t="n">
        <f aca="false">$C$30/12+$C$33/12</f>
        <v>97916.6666666667</v>
      </c>
      <c r="E34" s="12" t="n">
        <f aca="false">+E33-D34+C34</f>
        <v>1037500</v>
      </c>
    </row>
    <row r="35" customFormat="false" ht="12.75" hidden="false" customHeight="false" outlineLevel="0" collapsed="false">
      <c r="A35" s="54" t="n">
        <v>37407</v>
      </c>
      <c r="B35" s="21"/>
      <c r="C35" s="11"/>
      <c r="D35" s="11" t="n">
        <f aca="false">$C$30/12+$C$33/12</f>
        <v>97916.6666666667</v>
      </c>
      <c r="E35" s="12" t="n">
        <f aca="false">+E34-D35+C35</f>
        <v>939583.333333333</v>
      </c>
    </row>
    <row r="36" customFormat="false" ht="12.75" hidden="false" customHeight="false" outlineLevel="0" collapsed="false">
      <c r="A36" s="54" t="n">
        <v>37437</v>
      </c>
      <c r="B36" s="21"/>
      <c r="C36" s="11"/>
      <c r="D36" s="11" t="n">
        <f aca="false">$C$30/12+$C$33/12</f>
        <v>97916.6666666667</v>
      </c>
      <c r="E36" s="12" t="n">
        <f aca="false">+E35-D36+C36</f>
        <v>841666.666666667</v>
      </c>
    </row>
    <row r="37" customFormat="false" ht="12.75" hidden="false" customHeight="false" outlineLevel="0" collapsed="false">
      <c r="A37" s="54" t="n">
        <v>37468</v>
      </c>
      <c r="B37" s="21"/>
      <c r="C37" s="11"/>
      <c r="D37" s="11" t="n">
        <f aca="false">$C$30/12+$C$33/12</f>
        <v>97916.6666666667</v>
      </c>
      <c r="E37" s="12" t="n">
        <f aca="false">+E36-D37+C37</f>
        <v>743750</v>
      </c>
    </row>
    <row r="38" customFormat="false" ht="12.75" hidden="false" customHeight="false" outlineLevel="0" collapsed="false">
      <c r="A38" s="54" t="n">
        <v>37499</v>
      </c>
      <c r="B38" s="21"/>
      <c r="C38" s="11"/>
      <c r="D38" s="11" t="n">
        <f aca="false">$C$30/12+$C$33/12</f>
        <v>97916.6666666667</v>
      </c>
      <c r="E38" s="12" t="n">
        <f aca="false">+E37-D38+C38</f>
        <v>645833.333333333</v>
      </c>
    </row>
    <row r="39" customFormat="false" ht="12.75" hidden="false" customHeight="false" outlineLevel="0" collapsed="false">
      <c r="A39" s="54" t="n">
        <v>37529</v>
      </c>
      <c r="B39" s="21"/>
      <c r="C39" s="11"/>
      <c r="D39" s="11" t="n">
        <f aca="false">$C$30/12+$C$33/12</f>
        <v>97916.6666666667</v>
      </c>
      <c r="E39" s="12" t="n">
        <f aca="false">+E38-D39+C39</f>
        <v>547916.666666667</v>
      </c>
    </row>
    <row r="40" customFormat="false" ht="12.75" hidden="false" customHeight="false" outlineLevel="0" collapsed="false">
      <c r="A40" s="54" t="n">
        <v>37560</v>
      </c>
      <c r="B40" s="21"/>
      <c r="C40" s="11"/>
      <c r="D40" s="11" t="n">
        <f aca="false">$C$30/12+$C$33/12</f>
        <v>97916.6666666667</v>
      </c>
      <c r="E40" s="12" t="n">
        <f aca="false">+E39-D40+C40</f>
        <v>450000</v>
      </c>
    </row>
    <row r="41" customFormat="false" ht="12.75" hidden="false" customHeight="false" outlineLevel="0" collapsed="false">
      <c r="A41" s="54" t="n">
        <v>37590</v>
      </c>
      <c r="B41" s="21"/>
      <c r="C41" s="11"/>
      <c r="D41" s="11" t="n">
        <f aca="false">$C$30/12+$C$33/12</f>
        <v>97916.6666666667</v>
      </c>
      <c r="E41" s="12" t="n">
        <f aca="false">+E40-D41+C41</f>
        <v>352083.333333334</v>
      </c>
    </row>
    <row r="42" customFormat="false" ht="14.25" hidden="false" customHeight="false" outlineLevel="0" collapsed="false">
      <c r="A42" s="54" t="n">
        <v>37621</v>
      </c>
      <c r="B42" s="1" t="n">
        <v>1</v>
      </c>
      <c r="C42" s="11" t="n">
        <v>200000</v>
      </c>
      <c r="D42" s="11" t="n">
        <f aca="false">$C$30/12+$C$33/12</f>
        <v>97916.6666666667</v>
      </c>
      <c r="E42" s="12" t="n">
        <f aca="false">+E41-D42+C42</f>
        <v>454166.666666667</v>
      </c>
    </row>
    <row r="43" customFormat="false" ht="12.75" hidden="false" customHeight="false" outlineLevel="0" collapsed="false">
      <c r="A43" s="54" t="n">
        <v>37652</v>
      </c>
      <c r="B43" s="21"/>
      <c r="C43" s="11"/>
      <c r="D43" s="11" t="n">
        <f aca="false">$C$42/12+$C$33/12</f>
        <v>100000</v>
      </c>
      <c r="E43" s="12" t="n">
        <f aca="false">+E42-D43+C43</f>
        <v>354166.666666667</v>
      </c>
    </row>
    <row r="44" customFormat="false" ht="12.75" hidden="false" customHeight="false" outlineLevel="0" collapsed="false">
      <c r="A44" s="54" t="n">
        <v>37680</v>
      </c>
      <c r="B44" s="21"/>
      <c r="C44" s="11"/>
      <c r="D44" s="11" t="n">
        <f aca="false">$C$42/12+$C$33/12</f>
        <v>100000</v>
      </c>
      <c r="E44" s="12" t="n">
        <f aca="false">+E43-D44+C44</f>
        <v>254166.666666667</v>
      </c>
    </row>
    <row r="45" customFormat="false" ht="14.25" hidden="false" customHeight="false" outlineLevel="0" collapsed="false">
      <c r="A45" s="54" t="n">
        <v>37711</v>
      </c>
      <c r="B45" s="10" t="s">
        <v>11</v>
      </c>
      <c r="C45" s="11" t="n">
        <v>1000000</v>
      </c>
      <c r="D45" s="11" t="n">
        <f aca="false">$C$42/12+$C$45/12</f>
        <v>100000</v>
      </c>
      <c r="E45" s="12" t="n">
        <f aca="false">+E44-D45+C45</f>
        <v>1154166.66666667</v>
      </c>
    </row>
    <row r="46" customFormat="false" ht="12.75" hidden="false" customHeight="false" outlineLevel="0" collapsed="false">
      <c r="A46" s="54" t="n">
        <v>37741</v>
      </c>
      <c r="B46" s="21"/>
      <c r="C46" s="11"/>
      <c r="D46" s="11" t="n">
        <f aca="false">$C$42/12+$C$45/12</f>
        <v>100000</v>
      </c>
      <c r="E46" s="12" t="n">
        <f aca="false">+E45-D46+C46</f>
        <v>1054166.66666667</v>
      </c>
    </row>
    <row r="47" customFormat="false" ht="12.75" hidden="false" customHeight="false" outlineLevel="0" collapsed="false">
      <c r="A47" s="54" t="n">
        <v>37772</v>
      </c>
      <c r="B47" s="21"/>
      <c r="C47" s="11"/>
      <c r="D47" s="11" t="n">
        <f aca="false">$C$42/12+$C$45/12</f>
        <v>100000</v>
      </c>
      <c r="E47" s="12" t="n">
        <f aca="false">+E46-D47+C47</f>
        <v>954166.666666667</v>
      </c>
    </row>
    <row r="48" customFormat="false" ht="12.75" hidden="false" customHeight="false" outlineLevel="0" collapsed="false">
      <c r="A48" s="54" t="n">
        <v>37802</v>
      </c>
      <c r="B48" s="21"/>
      <c r="C48" s="11"/>
      <c r="D48" s="11" t="n">
        <f aca="false">$C$42/12+$C$45/12</f>
        <v>100000</v>
      </c>
      <c r="E48" s="12" t="n">
        <f aca="false">+E47-D48+C48</f>
        <v>854166.666666667</v>
      </c>
    </row>
    <row r="49" customFormat="false" ht="12.75" hidden="false" customHeight="false" outlineLevel="0" collapsed="false">
      <c r="A49" s="54" t="n">
        <v>37833</v>
      </c>
      <c r="B49" s="21"/>
      <c r="C49" s="11"/>
      <c r="D49" s="11" t="n">
        <f aca="false">$C$42/12+$C$45/12</f>
        <v>100000</v>
      </c>
      <c r="E49" s="12" t="n">
        <f aca="false">+E48-D49+C49</f>
        <v>754166.666666667</v>
      </c>
    </row>
    <row r="50" customFormat="false" ht="12.75" hidden="false" customHeight="false" outlineLevel="0" collapsed="false">
      <c r="A50" s="54" t="n">
        <v>37864</v>
      </c>
      <c r="B50" s="21"/>
      <c r="C50" s="11"/>
      <c r="D50" s="11" t="n">
        <f aca="false">$C$42/12+$C$45/12</f>
        <v>100000</v>
      </c>
      <c r="E50" s="12" t="n">
        <f aca="false">+E49-D50+C50</f>
        <v>654166.666666667</v>
      </c>
    </row>
    <row r="51" customFormat="false" ht="12.75" hidden="false" customHeight="false" outlineLevel="0" collapsed="false">
      <c r="A51" s="54" t="n">
        <v>37894</v>
      </c>
      <c r="B51" s="21"/>
      <c r="C51" s="11"/>
      <c r="D51" s="11" t="n">
        <f aca="false">$C$42/12+$C$45/12</f>
        <v>100000</v>
      </c>
      <c r="E51" s="12" t="n">
        <f aca="false">+E50-D51+C51</f>
        <v>554166.666666667</v>
      </c>
    </row>
    <row r="52" customFormat="false" ht="12.75" hidden="false" customHeight="false" outlineLevel="0" collapsed="false">
      <c r="A52" s="54" t="n">
        <v>37925</v>
      </c>
      <c r="B52" s="21"/>
      <c r="C52" s="11"/>
      <c r="D52" s="11" t="n">
        <f aca="false">$C$42/12+$C$45/12</f>
        <v>100000</v>
      </c>
      <c r="E52" s="12" t="n">
        <f aca="false">+E51-D52+C52</f>
        <v>454166.666666667</v>
      </c>
    </row>
    <row r="53" customFormat="false" ht="12.75" hidden="false" customHeight="false" outlineLevel="0" collapsed="false">
      <c r="A53" s="54" t="n">
        <v>37955</v>
      </c>
      <c r="B53" s="21"/>
      <c r="C53" s="11"/>
      <c r="D53" s="11" t="n">
        <f aca="false">$C$42/12+$C$45/12</f>
        <v>100000</v>
      </c>
      <c r="E53" s="12" t="n">
        <f aca="false">+E52-D53+C53</f>
        <v>354166.666666667</v>
      </c>
    </row>
    <row r="54" customFormat="false" ht="14.25" hidden="false" customHeight="false" outlineLevel="0" collapsed="false">
      <c r="A54" s="54" t="n">
        <v>37986</v>
      </c>
      <c r="B54" s="1" t="n">
        <v>1</v>
      </c>
      <c r="C54" s="11" t="n">
        <v>350000</v>
      </c>
      <c r="D54" s="11" t="n">
        <f aca="false">$C$42/12+$C$45/12</f>
        <v>100000</v>
      </c>
      <c r="E54" s="12" t="n">
        <f aca="false">+E53-D54+C54</f>
        <v>604166.666666667</v>
      </c>
    </row>
    <row r="55" customFormat="false" ht="12.75" hidden="false" customHeight="false" outlineLevel="0" collapsed="false">
      <c r="A55" s="54" t="n">
        <v>38017</v>
      </c>
      <c r="B55" s="21"/>
      <c r="C55" s="11"/>
      <c r="D55" s="11" t="n">
        <f aca="false">$C$54/12+$C$45/12</f>
        <v>112500</v>
      </c>
      <c r="E55" s="12" t="n">
        <f aca="false">+E54-D55+C55</f>
        <v>491666.666666667</v>
      </c>
    </row>
    <row r="56" customFormat="false" ht="12.75" hidden="false" customHeight="false" outlineLevel="0" collapsed="false">
      <c r="A56" s="54" t="n">
        <v>38046</v>
      </c>
      <c r="B56" s="21"/>
      <c r="C56" s="11"/>
      <c r="D56" s="11" t="n">
        <f aca="false">$C$54/12+$C$45/12</f>
        <v>112500</v>
      </c>
      <c r="E56" s="12" t="n">
        <f aca="false">+E55-D56+C56</f>
        <v>379166.666666667</v>
      </c>
    </row>
    <row r="57" customFormat="false" ht="14.25" hidden="false" customHeight="false" outlineLevel="0" collapsed="false">
      <c r="A57" s="54" t="n">
        <v>38077</v>
      </c>
      <c r="B57" s="10" t="s">
        <v>11</v>
      </c>
      <c r="C57" s="11" t="n">
        <v>1000000</v>
      </c>
      <c r="D57" s="11" t="n">
        <f aca="false">$C$54/12+$C$57/12</f>
        <v>112500</v>
      </c>
      <c r="E57" s="12" t="n">
        <f aca="false">+E56-D57+C57</f>
        <v>1266666.66666667</v>
      </c>
    </row>
    <row r="58" customFormat="false" ht="12.75" hidden="false" customHeight="false" outlineLevel="0" collapsed="false">
      <c r="A58" s="54" t="n">
        <v>38107</v>
      </c>
      <c r="B58" s="21"/>
      <c r="C58" s="11"/>
      <c r="D58" s="11" t="n">
        <f aca="false">$C$54/12+$C$57/12</f>
        <v>112500</v>
      </c>
      <c r="E58" s="12" t="n">
        <f aca="false">+E57-D58+C58</f>
        <v>1154166.66666667</v>
      </c>
    </row>
    <row r="59" customFormat="false" ht="12.75" hidden="false" customHeight="false" outlineLevel="0" collapsed="false">
      <c r="A59" s="54" t="n">
        <v>38138</v>
      </c>
      <c r="B59" s="21"/>
      <c r="C59" s="11"/>
      <c r="D59" s="11" t="n">
        <f aca="false">$C$54/12+$C$57/12</f>
        <v>112500</v>
      </c>
      <c r="E59" s="12" t="n">
        <f aca="false">+E58-D59+C59</f>
        <v>1041666.66666667</v>
      </c>
    </row>
    <row r="60" customFormat="false" ht="12.75" hidden="false" customHeight="false" outlineLevel="0" collapsed="false">
      <c r="A60" s="54" t="n">
        <v>38168</v>
      </c>
      <c r="B60" s="21"/>
      <c r="C60" s="11"/>
      <c r="D60" s="11" t="n">
        <f aca="false">$C$54/12+$C$57/12</f>
        <v>112500</v>
      </c>
      <c r="E60" s="12" t="n">
        <f aca="false">+E59-D60+C60</f>
        <v>929166.666666667</v>
      </c>
    </row>
    <row r="61" customFormat="false" ht="12.75" hidden="false" customHeight="false" outlineLevel="0" collapsed="false">
      <c r="A61" s="54" t="n">
        <v>38199</v>
      </c>
      <c r="B61" s="21"/>
      <c r="C61" s="11"/>
      <c r="D61" s="11" t="n">
        <f aca="false">$C$54/12+$C$57/12</f>
        <v>112500</v>
      </c>
      <c r="E61" s="12" t="n">
        <f aca="false">+E60-D61+C61</f>
        <v>816666.666666667</v>
      </c>
    </row>
    <row r="62" customFormat="false" ht="12.75" hidden="false" customHeight="false" outlineLevel="0" collapsed="false">
      <c r="A62" s="54" t="n">
        <v>38230</v>
      </c>
      <c r="B62" s="21"/>
      <c r="C62" s="11"/>
      <c r="D62" s="11" t="n">
        <f aca="false">$C$54/12+$C$57/12</f>
        <v>112500</v>
      </c>
      <c r="E62" s="12" t="n">
        <f aca="false">+E61-D62+C62</f>
        <v>704166.666666667</v>
      </c>
    </row>
    <row r="63" customFormat="false" ht="12.75" hidden="false" customHeight="false" outlineLevel="0" collapsed="false">
      <c r="A63" s="54" t="n">
        <v>38260</v>
      </c>
      <c r="B63" s="21"/>
      <c r="C63" s="11"/>
      <c r="D63" s="11" t="n">
        <f aca="false">$C$54/12+$C$57/12</f>
        <v>112500</v>
      </c>
      <c r="E63" s="12" t="n">
        <f aca="false">+E62-D63+C63</f>
        <v>591666.666666667</v>
      </c>
    </row>
    <row r="64" customFormat="false" ht="12.75" hidden="false" customHeight="false" outlineLevel="0" collapsed="false">
      <c r="A64" s="54" t="n">
        <v>38291</v>
      </c>
      <c r="B64" s="21"/>
      <c r="C64" s="11"/>
      <c r="D64" s="11" t="n">
        <f aca="false">$C$54/12+$C$57/12</f>
        <v>112500</v>
      </c>
      <c r="E64" s="12" t="n">
        <f aca="false">+E63-D64+C64</f>
        <v>479166.666666667</v>
      </c>
    </row>
    <row r="65" customFormat="false" ht="12.75" hidden="false" customHeight="false" outlineLevel="0" collapsed="false">
      <c r="A65" s="54" t="n">
        <v>38321</v>
      </c>
      <c r="B65" s="21"/>
      <c r="C65" s="11"/>
      <c r="D65" s="11" t="n">
        <f aca="false">$C$54/12+$C$57/12</f>
        <v>112500</v>
      </c>
      <c r="E65" s="12" t="n">
        <f aca="false">+E64-D65+C65</f>
        <v>366666.666666667</v>
      </c>
    </row>
    <row r="66" customFormat="false" ht="12.75" hidden="false" customHeight="false" outlineLevel="0" collapsed="false">
      <c r="A66" s="54" t="n">
        <v>38352</v>
      </c>
      <c r="B66" s="21"/>
      <c r="C66" s="11"/>
      <c r="D66" s="11" t="n">
        <f aca="false">$C$54/12+$C$57/12</f>
        <v>112500</v>
      </c>
      <c r="E66" s="12" t="n">
        <f aca="false">+E65-D66+C66</f>
        <v>254166.666666667</v>
      </c>
    </row>
    <row r="67" customFormat="false" ht="12.75" hidden="false" customHeight="false" outlineLevel="0" collapsed="false">
      <c r="A67" s="54" t="n">
        <v>38383</v>
      </c>
      <c r="B67" s="21"/>
      <c r="C67" s="11"/>
      <c r="D67" s="11" t="n">
        <f aca="false">$C$57/12</f>
        <v>83333.3333333333</v>
      </c>
      <c r="E67" s="12" t="n">
        <f aca="false">+E66-D67+C67</f>
        <v>170833.333333334</v>
      </c>
    </row>
    <row r="68" customFormat="false" ht="12.75" hidden="false" customHeight="false" outlineLevel="0" collapsed="false">
      <c r="A68" s="54" t="n">
        <v>38411</v>
      </c>
      <c r="B68" s="21"/>
      <c r="C68" s="11"/>
      <c r="D68" s="11" t="n">
        <f aca="false">$C$57/12</f>
        <v>83333.3333333333</v>
      </c>
      <c r="E68" s="12" t="n">
        <f aca="false">+E67-D68+C68</f>
        <v>87500.0000000003</v>
      </c>
    </row>
    <row r="69" customFormat="false" ht="12.75" hidden="false" customHeight="false" outlineLevel="0" collapsed="false">
      <c r="A69" s="54" t="n">
        <v>38442</v>
      </c>
      <c r="B69" s="21"/>
      <c r="C69" s="20"/>
      <c r="D69" s="20" t="n">
        <f aca="false">$C$57/12</f>
        <v>83333.3333333333</v>
      </c>
      <c r="E69" s="28" t="n">
        <f aca="false">+E68-D69+C69</f>
        <v>4166.66666666701</v>
      </c>
    </row>
    <row r="70" customFormat="false" ht="12.75" hidden="false" customHeight="false" outlineLevel="0" collapsed="false">
      <c r="A70" s="21"/>
      <c r="B70" s="21"/>
      <c r="C70" s="22" t="n">
        <f aca="false">SUM(C6:C69)</f>
        <v>6000000</v>
      </c>
      <c r="D70" s="22" t="n">
        <f aca="false">SUM(D7:D69)</f>
        <v>5995833.33333333</v>
      </c>
      <c r="E70" s="12"/>
    </row>
    <row r="71" customFormat="false" ht="12.75" hidden="false" customHeight="false" outlineLevel="0" collapsed="false">
      <c r="A71" s="21"/>
      <c r="B71" s="21"/>
    </row>
    <row r="72" customFormat="false" ht="14.25" hidden="false" customHeight="false" outlineLevel="0" collapsed="false">
      <c r="A72" s="21"/>
      <c r="B72" s="1" t="n">
        <v>1</v>
      </c>
      <c r="C72" s="2" t="s">
        <v>37</v>
      </c>
    </row>
    <row r="73" customFormat="false" ht="12.75" hidden="false" customHeight="false" outlineLevel="0" collapsed="false">
      <c r="C73" s="2" t="s">
        <v>38</v>
      </c>
    </row>
    <row r="74" customFormat="false" ht="14.25" hidden="false" customHeight="false" outlineLevel="0" collapsed="false">
      <c r="B74" s="10" t="s">
        <v>11</v>
      </c>
      <c r="C74" s="2" t="s">
        <v>39</v>
      </c>
    </row>
    <row r="75" customFormat="false" ht="12.75" hidden="false" customHeight="false" outlineLevel="0" collapsed="false">
      <c r="C75" s="2" t="s">
        <v>40</v>
      </c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" right="0" top="0" bottom="0" header="0.511811023622047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&amp;L&amp;8j/consumer..../deal reporting/settlements/&amp;F 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2000-05-01T14:00:37Z</dcterms:created>
  <dc:creator>jweinste</dc:creator>
  <dc:description/>
  <dc:language>en-US</dc:language>
  <cp:lastModifiedBy>cchaffin</cp:lastModifiedBy>
  <cp:lastPrinted>2001-07-24T13:15:18Z</cp:lastPrinted>
  <cp:revision>0</cp:revision>
  <dc:subject/>
  <dc:title/>
</cp:coreProperties>
</file>