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Year Ck" sheetId="1" state="visible" r:id="rId3"/>
    <sheet name="Jan 2001" sheetId="2" state="visible" r:id="rId4"/>
    <sheet name="Feb" sheetId="3" state="visible" r:id="rId5"/>
    <sheet name="Mar" sheetId="4" state="visible" r:id="rId6"/>
    <sheet name="Apr" sheetId="5" state="visible" r:id="rId7"/>
    <sheet name="May" sheetId="6" state="visible" r:id="rId8"/>
    <sheet name="Jun" sheetId="7" state="visible" r:id="rId9"/>
    <sheet name="Jul" sheetId="8" state="visible" r:id="rId10"/>
    <sheet name="Aug" sheetId="9" state="visible" r:id="rId11"/>
    <sheet name="Sep" sheetId="10" state="visible" r:id="rId12"/>
    <sheet name="Oct" sheetId="11" state="visible" r:id="rId13"/>
    <sheet name="Nov" sheetId="12" state="visible" r:id="rId14"/>
    <sheet name="Dec" sheetId="13" state="visible" r:id="rId15"/>
    <sheet name="2001 ACTUAL" sheetId="14" state="visible" r:id="rId16"/>
    <sheet name="National Fuel " sheetId="15" state="visible" r:id="rId17"/>
    <sheet name="Iriquois Z2" sheetId="16" state="visible" r:id="rId18"/>
  </sheets>
  <externalReferences>
    <externalReference r:id="rId19"/>
  </externalReferences>
  <definedNames>
    <definedName function="false" hidden="false" localSheetId="13" name="_xlnm.Print_Area" vbProcedure="false">'2001 ACTUAL'!$A$19:$K$56</definedName>
    <definedName function="false" hidden="false" localSheetId="4" name="_xlnm.Print_Area" vbProcedure="false">Apr!$A$1:$L$58</definedName>
    <definedName function="false" hidden="false" localSheetId="8" name="_xlnm.Print_Area" vbProcedure="false">Aug!$A$1:$K$56</definedName>
    <definedName function="false" hidden="false" localSheetId="12" name="_xlnm.Print_Area" vbProcedure="false">Dec!$A$1:$K$56</definedName>
    <definedName function="false" hidden="false" localSheetId="2" name="_xlnm.Print_Area" vbProcedure="false">Feb!$A$1:$K$56</definedName>
    <definedName function="false" hidden="false" localSheetId="15" name="_xlnm.Print_Area" vbProcedure="false">'Iriquois Z2'!$A$1:$J$25</definedName>
    <definedName function="false" hidden="false" localSheetId="1" name="_xlnm.Print_Area" vbProcedure="false">'Jan 2001'!$A$1:$K$57</definedName>
    <definedName function="false" hidden="false" localSheetId="7" name="_xlnm.Print_Area" vbProcedure="false">Jul!$A$1:$K$56</definedName>
    <definedName function="false" hidden="false" localSheetId="6" name="_xlnm.Print_Area" vbProcedure="false">Jun!$A$1:$K$56</definedName>
    <definedName function="false" hidden="false" localSheetId="3" name="_xlnm.Print_Area" vbProcedure="false">Mar!$A$1:$K$56</definedName>
    <definedName function="false" hidden="false" localSheetId="5" name="_xlnm.Print_Area" vbProcedure="false">May!$A$1:$K$56</definedName>
    <definedName function="false" hidden="false" localSheetId="14" name="_xlnm.Print_Area" vbProcedure="false">'National Fuel '!$A$1:$H$30</definedName>
    <definedName function="false" hidden="false" localSheetId="11" name="_xlnm.Print_Area" vbProcedure="false">Nov!$A$1:$K$56</definedName>
    <definedName function="false" hidden="false" localSheetId="10" name="_xlnm.Print_Area" vbProcedure="false">Oct!$A$1:$K$56</definedName>
    <definedName function="false" hidden="false" localSheetId="9" name="_xlnm.Print_Area" vbProcedure="false">Sep!$A$1:$K$56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<sst xmlns="http://schemas.openxmlformats.org/spreadsheetml/2006/main" count="882" uniqueCount="79">
  <si>
    <t xml:space="preserve">NGW BOSTON CG</t>
  </si>
  <si>
    <t xml:space="preserve">ENA TENN Z6 PRICE</t>
  </si>
  <si>
    <t xml:space="preserve">MONTH</t>
  </si>
  <si>
    <t xml:space="preserve">CUMULATIVE</t>
  </si>
  <si>
    <t xml:space="preserve">PCT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</si>
  <si>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</si>
  <si>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</si>
  <si>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</si>
  <si>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</si>
  <si>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</si>
  <si>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</si>
  <si>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</si>
  <si>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</si>
  <si>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</si>
  <si>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</si>
  <si>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</si>
  <si>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</si>
  <si>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Boston Gas Commodity Charges -  NET 284 Contract on TGP Plus Iroquois 1 to 1</t>
  </si>
  <si>
    <t xml:space="preserve">Tetco M3 Index</t>
  </si>
  <si>
    <t xml:space="preserve">Boston CG Adjustment</t>
  </si>
  <si>
    <t xml:space="preserve">Per TAGG</t>
  </si>
  <si>
    <t xml:space="preserve">Boston Gas City Gate Price</t>
  </si>
  <si>
    <t xml:space="preserve">Tenn. (NET 284)</t>
  </si>
  <si>
    <t xml:space="preserve">Commodity</t>
  </si>
  <si>
    <t xml:space="preserve">Surcharges</t>
  </si>
  <si>
    <t xml:space="preserve">Total Commodity Charges</t>
  </si>
  <si>
    <t xml:space="preserve">Commodity Charge Reimbursement(Canada)</t>
  </si>
  <si>
    <t xml:space="preserve">Commodity Charge Reimbursement(Boston)</t>
  </si>
  <si>
    <t xml:space="preserve">Demand Charge</t>
  </si>
  <si>
    <t xml:space="preserve">Demand Charge Reimbursement(Canada)</t>
  </si>
  <si>
    <t xml:space="preserve">Demand Charge Reimbursement(Boston)</t>
  </si>
  <si>
    <t xml:space="preserve">Fuel</t>
  </si>
  <si>
    <t xml:space="preserve">Volume at Boston CG</t>
  </si>
  <si>
    <t xml:space="preserve">Volume into Tennessee</t>
  </si>
  <si>
    <t xml:space="preserve">Iriquois</t>
  </si>
  <si>
    <t xml:space="preserve">Volume at Waddington</t>
  </si>
  <si>
    <t xml:space="preserve">Price at Waddington</t>
  </si>
  <si>
    <t xml:space="preserve">or</t>
  </si>
  <si>
    <t xml:space="preserve">volume at Waddington</t>
  </si>
  <si>
    <t xml:space="preserve">volume at Boston CG</t>
  </si>
  <si>
    <t xml:space="preserve">fuel valued at $0</t>
  </si>
  <si>
    <t xml:space="preserve">PRICE</t>
  </si>
  <si>
    <t xml:space="preserve">VOLUME</t>
  </si>
  <si>
    <t xml:space="preserve">ACTUAL</t>
  </si>
  <si>
    <t xml:space="preserve">EES</t>
  </si>
  <si>
    <t xml:space="preserve">T</t>
  </si>
  <si>
    <t xml:space="preserve">TETCO M3</t>
  </si>
  <si>
    <t xml:space="preserve">Sprague</t>
  </si>
  <si>
    <t xml:space="preserve">PG&amp;E</t>
  </si>
  <si>
    <t xml:space="preserve">Adams</t>
  </si>
  <si>
    <t xml:space="preserve">S</t>
  </si>
  <si>
    <t xml:space="preserve">FIXED</t>
  </si>
  <si>
    <t xml:space="preserve">ENA</t>
  </si>
  <si>
    <t xml:space="preserve">Nx1+.80</t>
  </si>
  <si>
    <t xml:space="preserve">2000 adj</t>
  </si>
  <si>
    <t xml:space="preserve">Additional  $61509.97 owed for 2000</t>
  </si>
  <si>
    <t xml:space="preserve">amounts to  61509.97/35000/28=.0627</t>
  </si>
  <si>
    <t xml:space="preserve">Indeck</t>
  </si>
  <si>
    <t xml:space="preserve">z6 equiv  =.6</t>
  </si>
  <si>
    <t xml:space="preserve">TXU</t>
  </si>
  <si>
    <t xml:space="preserve">Central</t>
  </si>
  <si>
    <t xml:space="preserve">Select</t>
  </si>
  <si>
    <t xml:space="preserve">cng</t>
  </si>
  <si>
    <t xml:space="preserve">ENA-CENTRAL</t>
  </si>
  <si>
    <t xml:space="preserve">NX1+.36+.10</t>
  </si>
  <si>
    <t xml:space="preserve">National Fuel</t>
  </si>
  <si>
    <t xml:space="preserve">MDQ</t>
  </si>
  <si>
    <t xml:space="preserve">.005/mmb for desk flexiblity</t>
  </si>
  <si>
    <t xml:space="preserve">Reimbursed</t>
  </si>
  <si>
    <t xml:space="preserve">Flexibility charge</t>
  </si>
  <si>
    <t xml:space="preserve">Per  Transport Sheet</t>
  </si>
  <si>
    <t xml:space="preserve">per transport sheet</t>
  </si>
  <si>
    <t xml:space="preserve">Total</t>
  </si>
  <si>
    <t xml:space="preserve">Total Due Desk</t>
  </si>
  <si>
    <t xml:space="preserve">Desk pays Ft NY book a Leidy price which incorporates all demand, transport, commodity charges.</t>
  </si>
  <si>
    <t xml:space="preserve">ENA took transport from end user at max rate.  Should be reimbursed by either FT NY, or customer.</t>
  </si>
  <si>
    <t xml:space="preserve">Demand Rate</t>
  </si>
  <si>
    <t xml:space="preserve">Desk pays Ft NY book an Iriquois Z2 price which incorporates all demand, transport, commodity charges.</t>
  </si>
  <si>
    <t xml:space="preserve">Should be reimbursed by either FT NY, or customer.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</si>
</sst>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\$#,##0.00"/>
    <numFmt numFmtId="166" formatCode="\$#,##0.0000"/>
    <numFmt numFmtId="167" formatCode="0.00%"/>
    <numFmt numFmtId="168" formatCode="0.0000"/>
    <numFmt numFmtId="169" formatCode="#,##0.0000"/>
    <numFmt numFmtId="170" formatCode="0.0000%"/>
    <numFmt numFmtId="171" formatCode="0"/>
    <numFmt numFmtId="172" formatCode="\$#,##0.000"/>
    <numFmt numFmtId="173" formatCode="\$#,##0;[RED]\$#,##0"/>
    <numFmt numFmtId="174" formatCode="\$#,##0.00;[RED]\$#,##0.00"/>
    <numFmt numFmtId="175" formatCode="\$#,##0.000_);[RED]&quot;($&quot;#,##0.000\)"/>
    <numFmt numFmtId="176" formatCode="\$#,##0.0000;[RED]\$#,##0.0000"/>
    <numFmt numFmtId="177" formatCode="0.000;[RED]0.000"/>
    <numFmt numFmtId="178" formatCode="#,##0"/>
    <numFmt numFmtId="179" formatCode="0.000_);[RED]\(0.000\)"/>
    <numFmt numFmtId="180" formatCode="\$#,##0.00_);[RED]&quot;($&quot;#,##0.00\)"/>
    <numFmt numFmtId="181" formatCode="\$#,##0_);[RED]&quot;($&quot;#,##0\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  <font>
      <sz val="9"/>
      <name val="Arial Black"/>
      <family val="2"/>
    </font>
    <font>
      <b val="true"/>
      <sz val="9"/>
      <name val="Arial Blac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externalLink" Target="externalLinks/externalLink1.xml"/><Relationship Id="rId2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oston%20Ga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Jan 2000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G5">
            <v>2.95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99"/>
    <col collapsed="false" customWidth="true" hidden="false" outlineLevel="0" max="4" min="3" style="0" width="14.99"/>
    <col collapsed="false" customWidth="true" hidden="false" outlineLevel="0" max="5" min="5" style="0" width="9.41"/>
    <col collapsed="false" customWidth="true" hidden="false" outlineLevel="0" max="6" min="6" style="0" width="15.7"/>
    <col collapsed="false" customWidth="true" hidden="false" outlineLevel="0" max="7" min="7" style="0" width="9.41"/>
    <col collapsed="false" customWidth="true" hidden="false" outlineLevel="0" max="8" min="8" style="0" width="10.99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12.7"/>
  </cols>
  <sheetData>
    <row r="1" customFormat="false" ht="20.25" hidden="false" customHeight="false" outlineLevel="0" collapsed="false">
      <c r="A1" s="1"/>
    </row>
    <row r="2" customFormat="false" ht="20.25" hidden="false" customHeight="false" outlineLevel="0" collapsed="false">
      <c r="A2" s="1" t="s">
        <v>0</v>
      </c>
      <c r="F2" s="1" t="s">
        <v>1</v>
      </c>
    </row>
    <row r="3" customFormat="false" ht="18" hidden="false" customHeight="true" outlineLevel="0" collapsed="false">
      <c r="A3" s="1"/>
      <c r="C3" s="0" t="s">
        <v>2</v>
      </c>
      <c r="D3" s="0" t="s">
        <v>3</v>
      </c>
      <c r="F3" s="0" t="s">
        <v>2</v>
      </c>
      <c r="G3" s="0" t="s">
        <v>3</v>
      </c>
      <c r="I3" s="0" t="s">
        <v>4</v>
      </c>
    </row>
    <row r="4" customFormat="false" ht="12.75" hidden="false" customHeight="false" outlineLevel="0" collapsed="false">
      <c r="A4" s="0" t="s">
        <v>5</v>
      </c>
      <c r="C4" s="2" t="n">
        <f aca="false">15.22</f>
        <v>15.22</v>
      </c>
      <c r="D4" s="2" t="n">
        <f aca="false">C4</f>
        <v>15.22</v>
      </c>
      <c r="F4" s="3" t="n">
        <f aca="false">'Jan 2001'!G9</f>
        <v>12.3984</v>
      </c>
      <c r="G4" s="3" t="n">
        <f aca="false">F4</f>
        <v>12.3984</v>
      </c>
      <c r="I4" s="4" t="n">
        <f aca="false">G4/D4</f>
        <v>0.8146123521682</v>
      </c>
    </row>
    <row r="5" customFormat="false" ht="15.75" hidden="false" customHeight="false" outlineLevel="0" collapsed="false">
      <c r="A5" s="0" t="s">
        <v>6</v>
      </c>
      <c r="C5" s="2" t="n">
        <v>7.63</v>
      </c>
      <c r="D5" s="2" t="n">
        <f aca="false">C5+D4</f>
        <v>22.85</v>
      </c>
      <c r="F5" s="3" t="n">
        <f aca="false">Feb!G9</f>
        <v>6.93164285714286</v>
      </c>
      <c r="G5" s="3" t="n">
        <f aca="false">F5+G4</f>
        <v>19.3300428571429</v>
      </c>
      <c r="H5" s="5"/>
      <c r="I5" s="4" t="n">
        <f aca="false">G5/D5</f>
        <v>0.845953735542357</v>
      </c>
    </row>
    <row r="6" customFormat="false" ht="15.75" hidden="false" customHeight="false" outlineLevel="0" collapsed="false">
      <c r="A6" s="0" t="s">
        <v>7</v>
      </c>
      <c r="C6" s="2" t="n">
        <v>5.59</v>
      </c>
      <c r="D6" s="2" t="n">
        <f aca="false">C6+D5</f>
        <v>28.44</v>
      </c>
      <c r="F6" s="3" t="n">
        <f aca="false">Mar!G9</f>
        <v>5.54431428571429</v>
      </c>
      <c r="G6" s="3" t="n">
        <f aca="false">F6+G5</f>
        <v>24.8743571428571</v>
      </c>
      <c r="H6" s="5"/>
      <c r="I6" s="4" t="n">
        <f aca="false">G6/D6</f>
        <v>0.874625778581475</v>
      </c>
    </row>
    <row r="7" customFormat="false" ht="15.75" hidden="false" customHeight="false" outlineLevel="0" collapsed="false">
      <c r="A7" s="0" t="s">
        <v>8</v>
      </c>
      <c r="C7" s="2" t="n">
        <v>5.92</v>
      </c>
      <c r="D7" s="2" t="n">
        <f aca="false">C7+D6</f>
        <v>34.36</v>
      </c>
      <c r="F7" s="3" t="n">
        <f aca="false">Apr!G9</f>
        <v>5.85174857142857</v>
      </c>
      <c r="G7" s="3" t="n">
        <f aca="false">F7+G6</f>
        <v>30.7261057142857</v>
      </c>
      <c r="H7" s="5"/>
      <c r="I7" s="4" t="n">
        <f aca="false">G7/D7</f>
        <v>0.894240562115417</v>
      </c>
    </row>
    <row r="8" customFormat="false" ht="12.75" hidden="false" customHeight="false" outlineLevel="0" collapsed="false">
      <c r="A8" s="0" t="s">
        <v>9</v>
      </c>
      <c r="C8" s="2" t="n">
        <v>0</v>
      </c>
      <c r="D8" s="2" t="n">
        <f aca="false">C8+D7</f>
        <v>34.36</v>
      </c>
      <c r="F8" s="3" t="n">
        <f aca="false">'Jan 2001'!G13</f>
        <v>0.0092</v>
      </c>
      <c r="G8" s="3" t="n">
        <f aca="false">F8+G7</f>
        <v>30.7353057142857</v>
      </c>
      <c r="I8" s="4" t="n">
        <f aca="false">G8/D8</f>
        <v>0.894508315316814</v>
      </c>
    </row>
    <row r="9" customFormat="false" ht="15.75" hidden="false" customHeight="false" outlineLevel="0" collapsed="false">
      <c r="A9" s="0" t="s">
        <v>10</v>
      </c>
      <c r="B9" s="6"/>
      <c r="C9" s="2" t="n">
        <v>0</v>
      </c>
      <c r="D9" s="2" t="n">
        <f aca="false">C9+D8</f>
        <v>34.36</v>
      </c>
      <c r="E9" s="6"/>
      <c r="F9" s="3" t="n">
        <f aca="false">'Jan 2001'!G14</f>
        <v>0</v>
      </c>
      <c r="G9" s="3" t="n">
        <f aca="false">F9+G8</f>
        <v>30.7353057142857</v>
      </c>
      <c r="H9" s="7"/>
      <c r="I9" s="4" t="n">
        <f aca="false">G9/D9</f>
        <v>0.894508315316814</v>
      </c>
    </row>
    <row r="10" customFormat="false" ht="12.75" hidden="false" customHeight="false" outlineLevel="0" collapsed="false">
      <c r="A10" s="0" t="s">
        <v>11</v>
      </c>
      <c r="C10" s="2" t="n">
        <v>0</v>
      </c>
      <c r="D10" s="2" t="n">
        <f aca="false">C10+D9</f>
        <v>34.36</v>
      </c>
      <c r="F10" s="3" t="n">
        <f aca="false">'Jan 2001'!G15</f>
        <v>0</v>
      </c>
      <c r="G10" s="3" t="n">
        <f aca="false">F10+G9</f>
        <v>30.7353057142857</v>
      </c>
      <c r="I10" s="4" t="n">
        <f aca="false">G10/D10</f>
        <v>0.894508315316814</v>
      </c>
      <c r="L10" s="8"/>
    </row>
    <row r="11" customFormat="false" ht="12.75" hidden="false" customHeight="false" outlineLevel="0" collapsed="false">
      <c r="A11" s="0" t="s">
        <v>12</v>
      </c>
      <c r="B11" s="9"/>
      <c r="C11" s="2" t="n">
        <v>0</v>
      </c>
      <c r="D11" s="2" t="n">
        <f aca="false">C11+D10</f>
        <v>34.36</v>
      </c>
      <c r="F11" s="3" t="n">
        <f aca="false">'Jan 2001'!G16</f>
        <v>0</v>
      </c>
      <c r="G11" s="3" t="n">
        <f aca="false">F11+G10</f>
        <v>30.7353057142857</v>
      </c>
      <c r="I11" s="4" t="n">
        <f aca="false">G11/D11</f>
        <v>0.894508315316814</v>
      </c>
    </row>
    <row r="12" customFormat="false" ht="12.75" hidden="false" customHeight="false" outlineLevel="0" collapsed="false">
      <c r="A12" s="0" t="s">
        <v>13</v>
      </c>
      <c r="C12" s="2" t="n">
        <v>0</v>
      </c>
      <c r="D12" s="2" t="n">
        <f aca="false">C12+D11</f>
        <v>34.36</v>
      </c>
      <c r="F12" s="3" t="n">
        <f aca="false">'Jan 2001'!G17</f>
        <v>0</v>
      </c>
      <c r="G12" s="3" t="n">
        <f aca="false">F12+G11</f>
        <v>30.7353057142857</v>
      </c>
      <c r="H12" s="3"/>
      <c r="I12" s="4" t="n">
        <f aca="false">G12/D12</f>
        <v>0.894508315316814</v>
      </c>
    </row>
    <row r="13" customFormat="false" ht="12.75" hidden="false" customHeight="false" outlineLevel="0" collapsed="false">
      <c r="A13" s="0" t="s">
        <v>14</v>
      </c>
      <c r="C13" s="2" t="n">
        <v>0</v>
      </c>
      <c r="D13" s="2" t="n">
        <f aca="false">C13+D12</f>
        <v>34.36</v>
      </c>
      <c r="F13" s="3" t="n">
        <f aca="false">'Jan 2001'!G18</f>
        <v>0</v>
      </c>
      <c r="G13" s="3" t="n">
        <f aca="false">F13+G12</f>
        <v>30.7353057142857</v>
      </c>
      <c r="H13" s="10"/>
      <c r="I13" s="4" t="n">
        <f aca="false">G13/D13</f>
        <v>0.894508315316814</v>
      </c>
    </row>
    <row r="14" customFormat="false" ht="12.75" hidden="false" customHeight="false" outlineLevel="0" collapsed="false">
      <c r="A14" s="0" t="s">
        <v>15</v>
      </c>
      <c r="C14" s="2" t="n">
        <v>0</v>
      </c>
      <c r="D14" s="2" t="n">
        <f aca="false">C14+D13</f>
        <v>34.36</v>
      </c>
      <c r="F14" s="3" t="n">
        <f aca="false">'Jan 2001'!G19</f>
        <v>0</v>
      </c>
      <c r="G14" s="3" t="n">
        <f aca="false">F14+G13</f>
        <v>30.7353057142857</v>
      </c>
      <c r="H14" s="10"/>
      <c r="I14" s="4" t="n">
        <f aca="false">G14/D14</f>
        <v>0.894508315316814</v>
      </c>
    </row>
    <row r="15" customFormat="false" ht="12.75" hidden="false" customHeight="false" outlineLevel="0" collapsed="false">
      <c r="A15" s="0" t="s">
        <v>16</v>
      </c>
      <c r="C15" s="2" t="n">
        <v>0</v>
      </c>
      <c r="D15" s="2" t="n">
        <f aca="false">C15+D14</f>
        <v>34.36</v>
      </c>
      <c r="F15" s="3" t="n">
        <f aca="false">'Jan 2001'!G20</f>
        <v>0</v>
      </c>
      <c r="G15" s="3" t="n">
        <f aca="false">F15+G14</f>
        <v>30.7353057142857</v>
      </c>
      <c r="I15" s="4" t="n">
        <f aca="false">G15/D15</f>
        <v>0.894508315316814</v>
      </c>
      <c r="J15" s="10"/>
    </row>
    <row r="16" customFormat="false" ht="12.75" hidden="false" customHeight="false" outlineLevel="0" collapsed="false">
      <c r="F16" s="2"/>
      <c r="G16" s="2"/>
      <c r="J16" s="10"/>
    </row>
    <row r="17" customFormat="false" ht="12.75" hidden="false" customHeight="false" outlineLevel="0" collapsed="false">
      <c r="G17" s="11"/>
      <c r="J17" s="3"/>
    </row>
    <row r="18" customFormat="false" ht="12.75" hidden="false" customHeight="false" outlineLevel="0" collapsed="false">
      <c r="G18" s="11"/>
      <c r="J18" s="3"/>
    </row>
    <row r="19" customFormat="false" ht="12.75" hidden="false" customHeight="false" outlineLevel="0" collapsed="false">
      <c r="H19" s="10"/>
    </row>
    <row r="20" customFormat="false" ht="12.75" hidden="false" customHeight="false" outlineLevel="0" collapsed="false">
      <c r="H20" s="10"/>
      <c r="J20" s="3"/>
      <c r="N20" s="9"/>
    </row>
    <row r="21" customFormat="false" ht="12.75" hidden="false" customHeight="false" outlineLevel="0" collapsed="false">
      <c r="H21" s="10"/>
      <c r="R21" s="3"/>
    </row>
    <row r="22" customFormat="false" ht="12.75" hidden="false" customHeight="false" outlineLevel="0" collapsed="false">
      <c r="G22" s="11"/>
      <c r="H22" s="10"/>
      <c r="J22" s="3"/>
      <c r="R22" s="8"/>
    </row>
    <row r="23" customFormat="false" ht="12.75" hidden="false" customHeight="false" outlineLevel="0" collapsed="false">
      <c r="G23" s="11"/>
      <c r="J23" s="3"/>
    </row>
    <row r="25" customFormat="false" ht="12.75" hidden="false" customHeight="false" outlineLevel="0" collapsed="false">
      <c r="G25" s="4"/>
    </row>
    <row r="28" customFormat="false" ht="12.75" hidden="false" customHeight="false" outlineLevel="0" collapsed="false">
      <c r="G28" s="12"/>
    </row>
    <row r="30" customFormat="false" ht="12.75" hidden="false" customHeight="false" outlineLevel="0" collapsed="false">
      <c r="B30" s="9"/>
    </row>
    <row r="31" customFormat="false" ht="12.75" hidden="false" customHeight="false" outlineLevel="0" collapsed="false">
      <c r="H31" s="3"/>
    </row>
    <row r="32" customFormat="false" ht="12.75" hidden="false" customHeight="false" outlineLevel="0" collapsed="false">
      <c r="H32" s="10"/>
    </row>
    <row r="33" customFormat="false" ht="12.75" hidden="false" customHeight="false" outlineLevel="0" collapsed="false">
      <c r="H33" s="10"/>
    </row>
    <row r="34" customFormat="false" ht="12.75" hidden="false" customHeight="false" outlineLevel="0" collapsed="false">
      <c r="J34" s="3"/>
    </row>
    <row r="35" customFormat="false" ht="12.75" hidden="false" customHeight="false" outlineLevel="0" collapsed="false">
      <c r="J35" s="10"/>
    </row>
    <row r="36" customFormat="false" ht="12.75" hidden="false" customHeight="false" outlineLevel="0" collapsed="false">
      <c r="G36" s="11"/>
      <c r="J36" s="3"/>
    </row>
    <row r="37" customFormat="false" ht="12.75" hidden="false" customHeight="false" outlineLevel="0" collapsed="false">
      <c r="G37" s="11"/>
      <c r="J37" s="3"/>
    </row>
    <row r="38" customFormat="false" ht="12.75" hidden="false" customHeight="false" outlineLevel="0" collapsed="false">
      <c r="H38" s="10"/>
    </row>
    <row r="39" customFormat="false" ht="12.75" hidden="false" customHeight="false" outlineLevel="0" collapsed="false">
      <c r="H39" s="10"/>
      <c r="J39" s="3"/>
    </row>
    <row r="40" customFormat="false" ht="12.75" hidden="false" customHeight="false" outlineLevel="0" collapsed="false">
      <c r="H40" s="10"/>
    </row>
    <row r="41" customFormat="false" ht="12.75" hidden="false" customHeight="false" outlineLevel="0" collapsed="false">
      <c r="G41" s="11"/>
      <c r="H41" s="10"/>
      <c r="J41" s="3"/>
    </row>
    <row r="42" customFormat="false" ht="12.75" hidden="false" customHeight="false" outlineLevel="0" collapsed="false">
      <c r="G42" s="11"/>
      <c r="J42" s="3"/>
    </row>
    <row r="44" customFormat="false" ht="12.75" hidden="false" customHeight="false" outlineLevel="0" collapsed="false">
      <c r="G44" s="4"/>
    </row>
    <row r="46" customFormat="false" ht="12.75" hidden="false" customHeight="false" outlineLevel="0" collapsed="false">
      <c r="G46" s="12"/>
    </row>
    <row r="47" customFormat="false" ht="12.75" hidden="false" customHeight="false" outlineLevel="0" collapsed="false">
      <c r="G47" s="12"/>
    </row>
    <row r="51" customFormat="false" ht="13.5" hidden="false" customHeight="false" outlineLevel="0" collapsed="false"/>
    <row r="52" customFormat="false" ht="25.5" hidden="false" customHeight="true" outlineLevel="0" collapsed="false">
      <c r="A52" s="13"/>
      <c r="C52" s="9"/>
      <c r="D52" s="9"/>
      <c r="E52" s="9"/>
      <c r="F52" s="9"/>
      <c r="H52" s="14"/>
      <c r="I52" s="15"/>
      <c r="J52" s="14"/>
    </row>
    <row r="53" customFormat="false" ht="13.5" hidden="false" customHeight="false" outlineLevel="0" collapsed="false">
      <c r="H53" s="12"/>
      <c r="L53" s="8"/>
    </row>
    <row r="56" customFormat="false" ht="12.75" hidden="false" customHeight="false" outlineLevel="0" collapsed="false">
      <c r="H56" s="16"/>
      <c r="I56" s="16"/>
      <c r="J56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99"/>
    <col collapsed="false" customWidth="true" hidden="false" outlineLevel="0" max="3" min="3" style="0" width="14.99"/>
    <col collapsed="false" customWidth="true" hidden="false" outlineLevel="0" max="4" min="4" style="0" width="9.41"/>
    <col collapsed="false" customWidth="true" hidden="false" outlineLevel="0" max="5" min="5" style="0" width="15.7"/>
    <col collapsed="false" customWidth="true" hidden="false" outlineLevel="0" max="6" min="6" style="0" width="9.41"/>
    <col collapsed="false" customWidth="true" hidden="false" outlineLevel="0" max="7" min="7" style="0" width="11.42"/>
    <col collapsed="false" customWidth="true" hidden="false" outlineLevel="0" max="9" min="9" style="0" width="11.42"/>
    <col collapsed="false" customWidth="true" hidden="false" outlineLevel="0" max="10" min="10" style="0" width="12.7"/>
    <col collapsed="false" customWidth="true" hidden="false" outlineLevel="0" max="11" min="11" style="0" width="11.7"/>
  </cols>
  <sheetData>
    <row r="1" customFormat="false" ht="20.25" hidden="false" customHeight="false" outlineLevel="0" collapsed="false">
      <c r="A1" s="1" t="s">
        <v>17</v>
      </c>
    </row>
    <row r="2" customFormat="false" ht="20.25" hidden="false" customHeight="false" outlineLevel="0" collapsed="false">
      <c r="A2" s="1"/>
    </row>
    <row r="3" customFormat="false" ht="18" hidden="false" customHeight="true" outlineLevel="0" collapsed="false">
      <c r="A3" s="1" t="s">
        <v>5</v>
      </c>
    </row>
    <row r="5" customFormat="false" ht="15.75" hidden="false" customHeight="false" outlineLevel="0" collapsed="false">
      <c r="A5" s="9" t="s">
        <v>18</v>
      </c>
      <c r="G5" s="17" t="n">
        <v>13.88</v>
      </c>
    </row>
    <row r="6" customFormat="false" ht="15.75" hidden="false" customHeight="false" outlineLevel="0" collapsed="false">
      <c r="A6" s="9" t="s">
        <v>19</v>
      </c>
      <c r="G6" s="18" t="n">
        <f aca="false">J70-G5</f>
        <v>-1.4816</v>
      </c>
    </row>
    <row r="7" customFormat="false" ht="15.75" hidden="false" customHeight="false" outlineLevel="0" collapsed="false">
      <c r="A7" s="9" t="s">
        <v>20</v>
      </c>
      <c r="G7" s="19" t="n">
        <v>0.0136</v>
      </c>
    </row>
    <row r="9" customFormat="false" ht="18" hidden="false" customHeight="false" outlineLevel="0" collapsed="false">
      <c r="A9" s="13" t="s">
        <v>21</v>
      </c>
      <c r="B9" s="6"/>
      <c r="C9" s="6"/>
      <c r="D9" s="6"/>
      <c r="E9" s="6"/>
      <c r="G9" s="7" t="n">
        <f aca="false">G5+G6</f>
        <v>12.3984</v>
      </c>
    </row>
    <row r="10" customFormat="false" ht="12.75" hidden="false" customHeight="false" outlineLevel="0" collapsed="false">
      <c r="K10" s="8"/>
    </row>
    <row r="11" customFormat="false" ht="12.75" hidden="false" customHeight="false" outlineLevel="0" collapsed="false">
      <c r="B11" s="9" t="s">
        <v>22</v>
      </c>
    </row>
    <row r="12" customFormat="false" ht="12.75" hidden="false" customHeight="false" outlineLevel="0" collapsed="false">
      <c r="C12" s="0" t="s">
        <v>23</v>
      </c>
      <c r="G12" s="3" t="n">
        <v>0</v>
      </c>
    </row>
    <row r="13" customFormat="false" ht="12.75" hidden="false" customHeight="false" outlineLevel="0" collapsed="false">
      <c r="C13" s="0" t="s">
        <v>24</v>
      </c>
      <c r="G13" s="10" t="n">
        <v>0.0092</v>
      </c>
    </row>
    <row r="14" customFormat="false" ht="12.75" hidden="false" customHeight="false" outlineLevel="0" collapsed="false">
      <c r="G14" s="10"/>
    </row>
    <row r="15" customFormat="false" ht="12.75" hidden="false" customHeight="false" outlineLevel="0" collapsed="false">
      <c r="C15" s="0" t="s">
        <v>25</v>
      </c>
      <c r="I15" s="10" t="n">
        <f aca="false">G12+G13</f>
        <v>0.0092</v>
      </c>
    </row>
    <row r="16" customFormat="false" ht="12.75" hidden="false" customHeight="false" outlineLevel="0" collapsed="false">
      <c r="I16" s="10"/>
    </row>
    <row r="17" customFormat="false" ht="12.75" hidden="false" customHeight="false" outlineLevel="0" collapsed="false">
      <c r="C17" s="0" t="s">
        <v>26</v>
      </c>
      <c r="F17" s="11" t="n">
        <v>0.8927</v>
      </c>
      <c r="I17" s="3" t="n">
        <f aca="false">F17*I15</f>
        <v>0.00821284</v>
      </c>
    </row>
    <row r="18" customFormat="false" ht="12.75" hidden="false" customHeight="false" outlineLevel="0" collapsed="false">
      <c r="C18" s="0" t="s">
        <v>27</v>
      </c>
      <c r="F18" s="11" t="n">
        <v>0.1073</v>
      </c>
      <c r="I18" s="3" t="n">
        <f aca="false">F18*I15</f>
        <v>0.00098716</v>
      </c>
    </row>
    <row r="19" customFormat="false" ht="12.75" hidden="false" customHeight="false" outlineLevel="0" collapsed="false">
      <c r="G19" s="10"/>
    </row>
    <row r="20" customFormat="false" ht="12.75" hidden="false" customHeight="false" outlineLevel="0" collapsed="false">
      <c r="C20" s="0" t="s">
        <v>28</v>
      </c>
      <c r="G20" s="10"/>
      <c r="I20" s="3" t="n">
        <v>27</v>
      </c>
      <c r="M20" s="9"/>
    </row>
    <row r="21" customFormat="false" ht="12.75" hidden="false" customHeight="false" outlineLevel="0" collapsed="false">
      <c r="G21" s="10"/>
      <c r="Q21" s="3"/>
    </row>
    <row r="22" customFormat="false" ht="12.75" hidden="false" customHeight="false" outlineLevel="0" collapsed="false">
      <c r="C22" s="0" t="s">
        <v>29</v>
      </c>
      <c r="F22" s="11" t="n">
        <v>0.8927</v>
      </c>
      <c r="G22" s="10"/>
      <c r="I22" s="3" t="n">
        <f aca="false">F22*I20</f>
        <v>24.1029</v>
      </c>
      <c r="Q22" s="8"/>
    </row>
    <row r="23" customFormat="false" ht="12.75" hidden="false" customHeight="false" outlineLevel="0" collapsed="false">
      <c r="C23" s="0" t="s">
        <v>30</v>
      </c>
      <c r="F23" s="11" t="n">
        <v>0.1073</v>
      </c>
      <c r="I23" s="3" t="n">
        <f aca="false">F23*I20</f>
        <v>2.8971</v>
      </c>
    </row>
    <row r="25" customFormat="false" ht="12.75" hidden="false" customHeight="false" outlineLevel="0" collapsed="false">
      <c r="C25" s="0" t="s">
        <v>31</v>
      </c>
      <c r="F25" s="4" t="n">
        <v>0.0131</v>
      </c>
    </row>
    <row r="27" customFormat="false" ht="12.75" hidden="false" customHeight="false" outlineLevel="0" collapsed="false">
      <c r="C27" s="0" t="s">
        <v>32</v>
      </c>
      <c r="F27" s="0" t="n">
        <v>35000</v>
      </c>
    </row>
    <row r="28" customFormat="false" ht="12.75" hidden="false" customHeight="false" outlineLevel="0" collapsed="false">
      <c r="C28" s="0" t="s">
        <v>33</v>
      </c>
      <c r="F28" s="12" t="n">
        <f aca="false">F27/(1-F25)</f>
        <v>35464.5860776168</v>
      </c>
    </row>
    <row r="30" customFormat="false" ht="12.75" hidden="false" customHeight="false" outlineLevel="0" collapsed="false">
      <c r="B30" s="9" t="s">
        <v>34</v>
      </c>
    </row>
    <row r="31" customFormat="false" ht="12.75" hidden="false" customHeight="false" outlineLevel="0" collapsed="false">
      <c r="C31" s="0" t="s">
        <v>23</v>
      </c>
      <c r="G31" s="3" t="n">
        <v>0.003</v>
      </c>
    </row>
    <row r="32" customFormat="false" ht="12.75" hidden="false" customHeight="false" outlineLevel="0" collapsed="false">
      <c r="C32" s="0" t="s">
        <v>24</v>
      </c>
      <c r="G32" s="10" t="n">
        <v>0.0027</v>
      </c>
    </row>
    <row r="33" customFormat="false" ht="12.75" hidden="false" customHeight="false" outlineLevel="0" collapsed="false">
      <c r="G33" s="10"/>
    </row>
    <row r="34" customFormat="false" ht="12.75" hidden="false" customHeight="false" outlineLevel="0" collapsed="false">
      <c r="C34" s="0" t="s">
        <v>25</v>
      </c>
      <c r="I34" s="3" t="n">
        <f aca="false">G31+G32</f>
        <v>0.0057</v>
      </c>
    </row>
    <row r="35" customFormat="false" ht="12.75" hidden="false" customHeight="false" outlineLevel="0" collapsed="false">
      <c r="I35" s="10"/>
    </row>
    <row r="36" customFormat="false" ht="12.75" hidden="false" customHeight="false" outlineLevel="0" collapsed="false">
      <c r="C36" s="0" t="s">
        <v>26</v>
      </c>
      <c r="F36" s="11" t="n">
        <v>0.8927</v>
      </c>
      <c r="I36" s="3" t="n">
        <f aca="false">F36*I34</f>
        <v>0.00508839</v>
      </c>
    </row>
    <row r="37" customFormat="false" ht="12.75" hidden="false" customHeight="false" outlineLevel="0" collapsed="false">
      <c r="C37" s="0" t="s">
        <v>27</v>
      </c>
      <c r="F37" s="11" t="n">
        <v>0.1073</v>
      </c>
      <c r="I37" s="3" t="n">
        <f aca="false">F37*I34</f>
        <v>0.00061161</v>
      </c>
    </row>
    <row r="38" customFormat="false" ht="12.75" hidden="false" customHeight="false" outlineLevel="0" collapsed="false">
      <c r="G38" s="10"/>
    </row>
    <row r="39" customFormat="false" ht="12.75" hidden="false" customHeight="false" outlineLevel="0" collapsed="false">
      <c r="C39" s="0" t="s">
        <v>28</v>
      </c>
      <c r="G39" s="10"/>
      <c r="I39" s="3" t="n">
        <v>15</v>
      </c>
    </row>
    <row r="40" customFormat="false" ht="12.75" hidden="false" customHeight="false" outlineLevel="0" collapsed="false">
      <c r="G40" s="10"/>
    </row>
    <row r="41" customFormat="false" ht="12.75" hidden="false" customHeight="false" outlineLevel="0" collapsed="false">
      <c r="C41" s="0" t="s">
        <v>29</v>
      </c>
      <c r="F41" s="11" t="n">
        <v>0.8927</v>
      </c>
      <c r="G41" s="10"/>
      <c r="I41" s="3" t="n">
        <f aca="false">F41*I39</f>
        <v>13.3905</v>
      </c>
    </row>
    <row r="42" customFormat="false" ht="12.75" hidden="false" customHeight="false" outlineLevel="0" collapsed="false">
      <c r="C42" s="0" t="s">
        <v>30</v>
      </c>
      <c r="F42" s="11" t="n">
        <v>0.1073</v>
      </c>
      <c r="I42" s="3" t="n">
        <f aca="false">F42*I39</f>
        <v>1.6095</v>
      </c>
    </row>
    <row r="44" customFormat="false" ht="12.75" hidden="false" customHeight="false" outlineLevel="0" collapsed="false">
      <c r="C44" s="0" t="s">
        <v>31</v>
      </c>
      <c r="F44" s="4" t="n">
        <v>0.005</v>
      </c>
    </row>
    <row r="46" customFormat="false" ht="12.75" hidden="false" customHeight="false" outlineLevel="0" collapsed="false">
      <c r="C46" s="0" t="s">
        <v>33</v>
      </c>
      <c r="F46" s="12" t="n">
        <f aca="false">F28</f>
        <v>35464.5860776168</v>
      </c>
    </row>
    <row r="47" customFormat="false" ht="12.75" hidden="false" customHeight="false" outlineLevel="0" collapsed="false">
      <c r="C47" s="0" t="s">
        <v>35</v>
      </c>
      <c r="F47" s="12" t="n">
        <f aca="false">F46/(1-F44)</f>
        <v>35642.8000780068</v>
      </c>
    </row>
    <row r="51" customFormat="false" ht="13.5" hidden="false" customHeight="false" outlineLevel="0" collapsed="false"/>
    <row r="52" customFormat="false" ht="25.5" hidden="false" customHeight="true" outlineLevel="0" collapsed="false">
      <c r="A52" s="13" t="s">
        <v>36</v>
      </c>
      <c r="C52" s="9"/>
      <c r="D52" s="9"/>
      <c r="E52" s="9"/>
      <c r="G52" s="14" t="n">
        <f aca="false">(((G9-I17)*(1-F25))-I36)*(1-F44)</f>
        <v>12.161673381613</v>
      </c>
      <c r="H52" s="15" t="s">
        <v>37</v>
      </c>
      <c r="I52" s="14" t="n">
        <f aca="false">G9-I17-I36</f>
        <v>12.38509877</v>
      </c>
    </row>
    <row r="53" customFormat="false" ht="13.5" hidden="false" customHeight="false" outlineLevel="0" collapsed="false">
      <c r="A53" s="0" t="s">
        <v>38</v>
      </c>
      <c r="G53" s="12" t="n">
        <f aca="false">F47</f>
        <v>35642.8000780068</v>
      </c>
      <c r="K53" s="8"/>
    </row>
    <row r="54" customFormat="false" ht="12.75" hidden="false" customHeight="false" outlineLevel="0" collapsed="false">
      <c r="A54" s="0" t="s">
        <v>39</v>
      </c>
      <c r="D54" s="0" t="s">
        <v>40</v>
      </c>
      <c r="I54" s="0" t="n">
        <v>35000</v>
      </c>
    </row>
    <row r="56" customFormat="false" ht="12.75" hidden="false" customHeight="false" outlineLevel="0" collapsed="false">
      <c r="G56" s="16" t="n">
        <f aca="false">G53*G52</f>
        <v>433476.092954849</v>
      </c>
      <c r="H56" s="16"/>
      <c r="I56" s="16" t="n">
        <f aca="false">I54*I52</f>
        <v>433478.45695</v>
      </c>
    </row>
    <row r="63" customFormat="false" ht="12.75" hidden="false" customHeight="false" outlineLevel="0" collapsed="false">
      <c r="G63" s="0" t="s">
        <v>41</v>
      </c>
      <c r="I63" s="0" t="s">
        <v>42</v>
      </c>
      <c r="J63" s="0" t="s">
        <v>43</v>
      </c>
    </row>
    <row r="64" customFormat="false" ht="12.75" hidden="false" customHeight="false" outlineLevel="0" collapsed="false">
      <c r="A64" s="0" t="s">
        <v>44</v>
      </c>
      <c r="B64" s="0" t="s">
        <v>45</v>
      </c>
      <c r="C64" s="0" t="s">
        <v>5</v>
      </c>
      <c r="D64" s="20" t="n">
        <v>2001</v>
      </c>
      <c r="E64" s="0" t="s">
        <v>7</v>
      </c>
      <c r="F64" s="20" t="n">
        <v>2007</v>
      </c>
      <c r="G64" s="0" t="s">
        <v>46</v>
      </c>
      <c r="H64" s="21" t="n">
        <v>0.25</v>
      </c>
      <c r="I64" s="22" t="n">
        <v>1200</v>
      </c>
      <c r="J64" s="23" t="n">
        <f aca="false">$G$5+H64</f>
        <v>14.13</v>
      </c>
      <c r="K64" s="24" t="n">
        <f aca="false">J64*I64</f>
        <v>16956</v>
      </c>
    </row>
    <row r="65" customFormat="false" ht="12.75" hidden="false" customHeight="false" outlineLevel="0" collapsed="false">
      <c r="A65" s="0" t="s">
        <v>47</v>
      </c>
      <c r="B65" s="0" t="s">
        <v>45</v>
      </c>
      <c r="C65" s="0" t="s">
        <v>5</v>
      </c>
      <c r="D65" s="20" t="n">
        <v>2001</v>
      </c>
      <c r="E65" s="0" t="s">
        <v>7</v>
      </c>
      <c r="F65" s="20" t="n">
        <v>2001</v>
      </c>
      <c r="G65" s="0" t="s">
        <v>46</v>
      </c>
      <c r="H65" s="21" t="n">
        <v>0.1</v>
      </c>
      <c r="I65" s="22" t="n">
        <v>10000</v>
      </c>
      <c r="J65" s="23" t="n">
        <f aca="false">$G$5+H65</f>
        <v>13.98</v>
      </c>
      <c r="K65" s="24" t="n">
        <f aca="false">J65*I65</f>
        <v>139800</v>
      </c>
    </row>
    <row r="66" customFormat="false" ht="12.75" hidden="false" customHeight="false" outlineLevel="0" collapsed="false">
      <c r="A66" s="0" t="s">
        <v>48</v>
      </c>
      <c r="B66" s="0" t="s">
        <v>45</v>
      </c>
      <c r="C66" s="0" t="s">
        <v>5</v>
      </c>
      <c r="D66" s="20" t="n">
        <v>2001</v>
      </c>
      <c r="E66" s="0" t="s">
        <v>7</v>
      </c>
      <c r="F66" s="20" t="n">
        <v>2001</v>
      </c>
      <c r="G66" s="0" t="s">
        <v>46</v>
      </c>
      <c r="H66" s="21" t="n">
        <v>0.1</v>
      </c>
      <c r="I66" s="22" t="n">
        <v>5000</v>
      </c>
      <c r="J66" s="23" t="n">
        <f aca="false">$G$5+H66</f>
        <v>13.98</v>
      </c>
      <c r="K66" s="24" t="n">
        <f aca="false">J66*I66</f>
        <v>69900</v>
      </c>
    </row>
    <row r="67" customFormat="false" ht="12.75" hidden="false" customHeight="false" outlineLevel="0" collapsed="false">
      <c r="A67" s="0" t="s">
        <v>49</v>
      </c>
      <c r="B67" s="0" t="s">
        <v>50</v>
      </c>
      <c r="C67" s="0" t="s">
        <v>5</v>
      </c>
      <c r="D67" s="20" t="n">
        <v>2001</v>
      </c>
      <c r="G67" s="0" t="s">
        <v>51</v>
      </c>
      <c r="H67" s="21" t="n">
        <v>12</v>
      </c>
      <c r="I67" s="22" t="n">
        <v>2000</v>
      </c>
      <c r="J67" s="23" t="n">
        <f aca="false">H67</f>
        <v>12</v>
      </c>
      <c r="K67" s="24" t="n">
        <f aca="false">J67*I67</f>
        <v>24000</v>
      </c>
    </row>
    <row r="68" customFormat="false" ht="12.75" hidden="false" customHeight="false" outlineLevel="0" collapsed="false">
      <c r="A68" s="0" t="s">
        <v>52</v>
      </c>
      <c r="B68" s="0" t="s">
        <v>50</v>
      </c>
      <c r="C68" s="0" t="s">
        <v>5</v>
      </c>
      <c r="D68" s="20" t="n">
        <v>2001</v>
      </c>
      <c r="G68" s="0" t="s">
        <v>51</v>
      </c>
      <c r="H68" s="21"/>
      <c r="I68" s="22" t="n">
        <v>16800</v>
      </c>
      <c r="J68" s="23" t="n">
        <v>10.91</v>
      </c>
      <c r="K68" s="24" t="n">
        <f aca="false">J68*I68</f>
        <v>183288</v>
      </c>
    </row>
    <row r="69" customFormat="false" ht="12.75" hidden="false" customHeight="false" outlineLevel="0" collapsed="false">
      <c r="D69" s="20"/>
      <c r="H69" s="21"/>
      <c r="J69" s="23"/>
      <c r="K69" s="24"/>
    </row>
    <row r="70" customFormat="false" ht="12.75" hidden="false" customHeight="false" outlineLevel="0" collapsed="false">
      <c r="D70" s="20"/>
      <c r="H70" s="21"/>
      <c r="I70" s="22" t="n">
        <f aca="false">SUM(I64:I69)</f>
        <v>35000</v>
      </c>
      <c r="J70" s="25" t="n">
        <f aca="false">K70/I70</f>
        <v>12.3984</v>
      </c>
      <c r="K70" s="26" t="n">
        <f aca="false">SUM(K64:K69)</f>
        <v>433944</v>
      </c>
    </row>
    <row r="71" customFormat="false" ht="12.75" hidden="false" customHeight="false" outlineLevel="0" collapsed="false">
      <c r="D71" s="20"/>
      <c r="H71" s="21"/>
      <c r="J71" s="23"/>
      <c r="K71" s="24"/>
    </row>
    <row r="72" customFormat="false" ht="12.75" hidden="false" customHeight="false" outlineLevel="0" collapsed="false">
      <c r="D72" s="20"/>
      <c r="H72" s="21"/>
      <c r="J72" s="23"/>
      <c r="K72" s="24"/>
    </row>
    <row r="73" customFormat="false" ht="12.75" hidden="false" customHeight="false" outlineLevel="0" collapsed="false">
      <c r="D73" s="20"/>
      <c r="H73" s="21"/>
      <c r="J73" s="23"/>
    </row>
    <row r="74" customFormat="false" ht="12.75" hidden="false" customHeight="false" outlineLevel="0" collapsed="false">
      <c r="D74" s="2"/>
      <c r="H74" s="21"/>
      <c r="J74" s="23"/>
    </row>
    <row r="75" customFormat="false" ht="12.75" hidden="false" customHeight="false" outlineLevel="0" collapsed="false">
      <c r="H75" s="21"/>
      <c r="J75" s="23"/>
    </row>
    <row r="76" customFormat="false" ht="12.75" hidden="false" customHeight="false" outlineLevel="0" collapsed="false">
      <c r="H76" s="21"/>
      <c r="J76" s="23"/>
    </row>
    <row r="77" customFormat="false" ht="12.75" hidden="false" customHeight="false" outlineLevel="0" collapsed="false">
      <c r="H77" s="21"/>
      <c r="J77" s="23"/>
    </row>
    <row r="78" customFormat="false" ht="12.75" hidden="false" customHeight="false" outlineLevel="0" collapsed="false">
      <c r="H78" s="21"/>
      <c r="J78" s="23"/>
    </row>
    <row r="79" customFormat="false" ht="12.75" hidden="false" customHeight="false" outlineLevel="0" collapsed="false">
      <c r="H79" s="21"/>
      <c r="J79" s="23"/>
    </row>
    <row r="80" customFormat="false" ht="12.75" hidden="false" customHeight="false" outlineLevel="0" collapsed="false">
      <c r="H80" s="21"/>
      <c r="J80" s="23"/>
    </row>
    <row r="81" customFormat="false" ht="12.75" hidden="false" customHeight="false" outlineLevel="0" collapsed="false">
      <c r="H81" s="21"/>
      <c r="J81" s="23"/>
    </row>
    <row r="82" customFormat="false" ht="12.75" hidden="false" customHeight="false" outlineLevel="0" collapsed="false">
      <c r="H82" s="21"/>
      <c r="J82" s="23"/>
    </row>
    <row r="83" customFormat="false" ht="12.75" hidden="false" customHeight="false" outlineLevel="0" collapsed="false">
      <c r="J83" s="23"/>
    </row>
    <row r="84" customFormat="false" ht="12.75" hidden="false" customHeight="false" outlineLevel="0" collapsed="false">
      <c r="J84" s="23"/>
    </row>
    <row r="85" customFormat="false" ht="12.75" hidden="false" customHeight="false" outlineLevel="0" collapsed="false">
      <c r="J85" s="23"/>
    </row>
    <row r="86" customFormat="false" ht="12.75" hidden="false" customHeight="false" outlineLevel="0" collapsed="false">
      <c r="J86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99"/>
    <col collapsed="false" customWidth="true" hidden="false" outlineLevel="0" max="3" min="3" style="0" width="14.99"/>
    <col collapsed="false" customWidth="true" hidden="false" outlineLevel="0" max="4" min="4" style="0" width="9.41"/>
    <col collapsed="false" customWidth="true" hidden="false" outlineLevel="0" max="5" min="5" style="0" width="15.7"/>
    <col collapsed="false" customWidth="true" hidden="false" outlineLevel="0" max="6" min="6" style="0" width="9.41"/>
    <col collapsed="false" customWidth="true" hidden="false" outlineLevel="0" max="7" min="7" style="0" width="11.42"/>
    <col collapsed="false" customWidth="true" hidden="false" outlineLevel="0" max="9" min="9" style="0" width="11.42"/>
    <col collapsed="false" customWidth="true" hidden="false" outlineLevel="0" max="10" min="10" style="0" width="12.7"/>
    <col collapsed="false" customWidth="true" hidden="false" outlineLevel="0" max="11" min="11" style="0" width="11.7"/>
  </cols>
  <sheetData>
    <row r="1" customFormat="false" ht="20.25" hidden="false" customHeight="false" outlineLevel="0" collapsed="false">
      <c r="A1" s="1" t="s">
        <v>17</v>
      </c>
    </row>
    <row r="2" customFormat="false" ht="20.25" hidden="false" customHeight="false" outlineLevel="0" collapsed="false">
      <c r="A2" s="1"/>
    </row>
    <row r="3" customFormat="false" ht="18" hidden="false" customHeight="true" outlineLevel="0" collapsed="false">
      <c r="A3" s="1" t="s">
        <v>5</v>
      </c>
    </row>
    <row r="5" customFormat="false" ht="15.75" hidden="false" customHeight="false" outlineLevel="0" collapsed="false">
      <c r="A5" s="9" t="s">
        <v>18</v>
      </c>
      <c r="G5" s="17" t="n">
        <v>13.88</v>
      </c>
    </row>
    <row r="6" customFormat="false" ht="15.75" hidden="false" customHeight="false" outlineLevel="0" collapsed="false">
      <c r="A6" s="9" t="s">
        <v>19</v>
      </c>
      <c r="G6" s="18" t="n">
        <f aca="false">J70-G5</f>
        <v>-1.4816</v>
      </c>
    </row>
    <row r="7" customFormat="false" ht="15.75" hidden="false" customHeight="false" outlineLevel="0" collapsed="false">
      <c r="A7" s="9" t="s">
        <v>20</v>
      </c>
      <c r="G7" s="19" t="n">
        <v>0.0136</v>
      </c>
    </row>
    <row r="9" customFormat="false" ht="18" hidden="false" customHeight="false" outlineLevel="0" collapsed="false">
      <c r="A9" s="13" t="s">
        <v>21</v>
      </c>
      <c r="B9" s="6"/>
      <c r="C9" s="6"/>
      <c r="D9" s="6"/>
      <c r="E9" s="6"/>
      <c r="G9" s="7" t="n">
        <f aca="false">G5+G6</f>
        <v>12.3984</v>
      </c>
    </row>
    <row r="10" customFormat="false" ht="12.75" hidden="false" customHeight="false" outlineLevel="0" collapsed="false">
      <c r="K10" s="8"/>
    </row>
    <row r="11" customFormat="false" ht="12.75" hidden="false" customHeight="false" outlineLevel="0" collapsed="false">
      <c r="B11" s="9" t="s">
        <v>22</v>
      </c>
    </row>
    <row r="12" customFormat="false" ht="12.75" hidden="false" customHeight="false" outlineLevel="0" collapsed="false">
      <c r="C12" s="0" t="s">
        <v>23</v>
      </c>
      <c r="G12" s="3" t="n">
        <v>0</v>
      </c>
    </row>
    <row r="13" customFormat="false" ht="12.75" hidden="false" customHeight="false" outlineLevel="0" collapsed="false">
      <c r="C13" s="0" t="s">
        <v>24</v>
      </c>
      <c r="G13" s="10" t="n">
        <v>0.0092</v>
      </c>
    </row>
    <row r="14" customFormat="false" ht="12.75" hidden="false" customHeight="false" outlineLevel="0" collapsed="false">
      <c r="G14" s="10"/>
    </row>
    <row r="15" customFormat="false" ht="12.75" hidden="false" customHeight="false" outlineLevel="0" collapsed="false">
      <c r="C15" s="0" t="s">
        <v>25</v>
      </c>
      <c r="I15" s="10" t="n">
        <f aca="false">G12+G13</f>
        <v>0.0092</v>
      </c>
    </row>
    <row r="16" customFormat="false" ht="12.75" hidden="false" customHeight="false" outlineLevel="0" collapsed="false">
      <c r="I16" s="10"/>
    </row>
    <row r="17" customFormat="false" ht="12.75" hidden="false" customHeight="false" outlineLevel="0" collapsed="false">
      <c r="C17" s="0" t="s">
        <v>26</v>
      </c>
      <c r="F17" s="11" t="n">
        <v>0.8927</v>
      </c>
      <c r="I17" s="3" t="n">
        <f aca="false">F17*I15</f>
        <v>0.00821284</v>
      </c>
    </row>
    <row r="18" customFormat="false" ht="12.75" hidden="false" customHeight="false" outlineLevel="0" collapsed="false">
      <c r="C18" s="0" t="s">
        <v>27</v>
      </c>
      <c r="F18" s="11" t="n">
        <v>0.1073</v>
      </c>
      <c r="I18" s="3" t="n">
        <f aca="false">F18*I15</f>
        <v>0.00098716</v>
      </c>
    </row>
    <row r="19" customFormat="false" ht="12.75" hidden="false" customHeight="false" outlineLevel="0" collapsed="false">
      <c r="G19" s="10"/>
    </row>
    <row r="20" customFormat="false" ht="12.75" hidden="false" customHeight="false" outlineLevel="0" collapsed="false">
      <c r="C20" s="0" t="s">
        <v>28</v>
      </c>
      <c r="G20" s="10"/>
      <c r="I20" s="3" t="n">
        <v>27</v>
      </c>
      <c r="M20" s="9"/>
    </row>
    <row r="21" customFormat="false" ht="12.75" hidden="false" customHeight="false" outlineLevel="0" collapsed="false">
      <c r="G21" s="10"/>
      <c r="Q21" s="3"/>
    </row>
    <row r="22" customFormat="false" ht="12.75" hidden="false" customHeight="false" outlineLevel="0" collapsed="false">
      <c r="C22" s="0" t="s">
        <v>29</v>
      </c>
      <c r="F22" s="11" t="n">
        <v>0.8927</v>
      </c>
      <c r="G22" s="10"/>
      <c r="I22" s="3" t="n">
        <f aca="false">F22*I20</f>
        <v>24.1029</v>
      </c>
      <c r="Q22" s="8"/>
    </row>
    <row r="23" customFormat="false" ht="12.75" hidden="false" customHeight="false" outlineLevel="0" collapsed="false">
      <c r="C23" s="0" t="s">
        <v>30</v>
      </c>
      <c r="F23" s="11" t="n">
        <v>0.1073</v>
      </c>
      <c r="I23" s="3" t="n">
        <f aca="false">F23*I20</f>
        <v>2.8971</v>
      </c>
    </row>
    <row r="25" customFormat="false" ht="12.75" hidden="false" customHeight="false" outlineLevel="0" collapsed="false">
      <c r="C25" s="0" t="s">
        <v>31</v>
      </c>
      <c r="F25" s="4" t="n">
        <v>0.0131</v>
      </c>
    </row>
    <row r="27" customFormat="false" ht="12.75" hidden="false" customHeight="false" outlineLevel="0" collapsed="false">
      <c r="C27" s="0" t="s">
        <v>32</v>
      </c>
      <c r="F27" s="0" t="n">
        <v>35000</v>
      </c>
    </row>
    <row r="28" customFormat="false" ht="12.75" hidden="false" customHeight="false" outlineLevel="0" collapsed="false">
      <c r="C28" s="0" t="s">
        <v>33</v>
      </c>
      <c r="F28" s="12" t="n">
        <f aca="false">F27/(1-F25)</f>
        <v>35464.5860776168</v>
      </c>
    </row>
    <row r="30" customFormat="false" ht="12.75" hidden="false" customHeight="false" outlineLevel="0" collapsed="false">
      <c r="B30" s="9" t="s">
        <v>34</v>
      </c>
    </row>
    <row r="31" customFormat="false" ht="12.75" hidden="false" customHeight="false" outlineLevel="0" collapsed="false">
      <c r="C31" s="0" t="s">
        <v>23</v>
      </c>
      <c r="G31" s="3" t="n">
        <v>0.003</v>
      </c>
    </row>
    <row r="32" customFormat="false" ht="12.75" hidden="false" customHeight="false" outlineLevel="0" collapsed="false">
      <c r="C32" s="0" t="s">
        <v>24</v>
      </c>
      <c r="G32" s="10" t="n">
        <v>0.0027</v>
      </c>
    </row>
    <row r="33" customFormat="false" ht="12.75" hidden="false" customHeight="false" outlineLevel="0" collapsed="false">
      <c r="G33" s="10"/>
    </row>
    <row r="34" customFormat="false" ht="12.75" hidden="false" customHeight="false" outlineLevel="0" collapsed="false">
      <c r="C34" s="0" t="s">
        <v>25</v>
      </c>
      <c r="I34" s="3" t="n">
        <f aca="false">G31+G32</f>
        <v>0.0057</v>
      </c>
    </row>
    <row r="35" customFormat="false" ht="12.75" hidden="false" customHeight="false" outlineLevel="0" collapsed="false">
      <c r="I35" s="10"/>
    </row>
    <row r="36" customFormat="false" ht="12.75" hidden="false" customHeight="false" outlineLevel="0" collapsed="false">
      <c r="C36" s="0" t="s">
        <v>26</v>
      </c>
      <c r="F36" s="11" t="n">
        <v>0.8927</v>
      </c>
      <c r="I36" s="3" t="n">
        <f aca="false">F36*I34</f>
        <v>0.00508839</v>
      </c>
    </row>
    <row r="37" customFormat="false" ht="12.75" hidden="false" customHeight="false" outlineLevel="0" collapsed="false">
      <c r="C37" s="0" t="s">
        <v>27</v>
      </c>
      <c r="F37" s="11" t="n">
        <v>0.1073</v>
      </c>
      <c r="I37" s="3" t="n">
        <f aca="false">F37*I34</f>
        <v>0.00061161</v>
      </c>
    </row>
    <row r="38" customFormat="false" ht="12.75" hidden="false" customHeight="false" outlineLevel="0" collapsed="false">
      <c r="G38" s="10"/>
    </row>
    <row r="39" customFormat="false" ht="12.75" hidden="false" customHeight="false" outlineLevel="0" collapsed="false">
      <c r="C39" s="0" t="s">
        <v>28</v>
      </c>
      <c r="G39" s="10"/>
      <c r="I39" s="3" t="n">
        <v>15</v>
      </c>
    </row>
    <row r="40" customFormat="false" ht="12.75" hidden="false" customHeight="false" outlineLevel="0" collapsed="false">
      <c r="G40" s="10"/>
    </row>
    <row r="41" customFormat="false" ht="12.75" hidden="false" customHeight="false" outlineLevel="0" collapsed="false">
      <c r="C41" s="0" t="s">
        <v>29</v>
      </c>
      <c r="F41" s="11" t="n">
        <v>0.8927</v>
      </c>
      <c r="G41" s="10"/>
      <c r="I41" s="3" t="n">
        <f aca="false">F41*I39</f>
        <v>13.3905</v>
      </c>
    </row>
    <row r="42" customFormat="false" ht="12.75" hidden="false" customHeight="false" outlineLevel="0" collapsed="false">
      <c r="C42" s="0" t="s">
        <v>30</v>
      </c>
      <c r="F42" s="11" t="n">
        <v>0.1073</v>
      </c>
      <c r="I42" s="3" t="n">
        <f aca="false">F42*I39</f>
        <v>1.6095</v>
      </c>
    </row>
    <row r="44" customFormat="false" ht="12.75" hidden="false" customHeight="false" outlineLevel="0" collapsed="false">
      <c r="C44" s="0" t="s">
        <v>31</v>
      </c>
      <c r="F44" s="4" t="n">
        <v>0.005</v>
      </c>
    </row>
    <row r="46" customFormat="false" ht="12.75" hidden="false" customHeight="false" outlineLevel="0" collapsed="false">
      <c r="C46" s="0" t="s">
        <v>33</v>
      </c>
      <c r="F46" s="12" t="n">
        <f aca="false">F28</f>
        <v>35464.5860776168</v>
      </c>
    </row>
    <row r="47" customFormat="false" ht="12.75" hidden="false" customHeight="false" outlineLevel="0" collapsed="false">
      <c r="C47" s="0" t="s">
        <v>35</v>
      </c>
      <c r="F47" s="12" t="n">
        <f aca="false">F46/(1-F44)</f>
        <v>35642.8000780068</v>
      </c>
    </row>
    <row r="51" customFormat="false" ht="13.5" hidden="false" customHeight="false" outlineLevel="0" collapsed="false"/>
    <row r="52" customFormat="false" ht="25.5" hidden="false" customHeight="true" outlineLevel="0" collapsed="false">
      <c r="A52" s="13" t="s">
        <v>36</v>
      </c>
      <c r="C52" s="9"/>
      <c r="D52" s="9"/>
      <c r="E52" s="9"/>
      <c r="G52" s="14" t="n">
        <f aca="false">(((G9-I17)*(1-F25))-I36)*(1-F44)</f>
        <v>12.161673381613</v>
      </c>
      <c r="H52" s="15" t="s">
        <v>37</v>
      </c>
      <c r="I52" s="14" t="n">
        <f aca="false">G9-I17-I36</f>
        <v>12.38509877</v>
      </c>
    </row>
    <row r="53" customFormat="false" ht="13.5" hidden="false" customHeight="false" outlineLevel="0" collapsed="false">
      <c r="A53" s="0" t="s">
        <v>38</v>
      </c>
      <c r="G53" s="12" t="n">
        <f aca="false">F47</f>
        <v>35642.8000780068</v>
      </c>
      <c r="K53" s="8"/>
    </row>
    <row r="54" customFormat="false" ht="12.75" hidden="false" customHeight="false" outlineLevel="0" collapsed="false">
      <c r="A54" s="0" t="s">
        <v>39</v>
      </c>
      <c r="D54" s="0" t="s">
        <v>40</v>
      </c>
      <c r="I54" s="0" t="n">
        <v>35000</v>
      </c>
    </row>
    <row r="56" customFormat="false" ht="12.75" hidden="false" customHeight="false" outlineLevel="0" collapsed="false">
      <c r="G56" s="16" t="n">
        <f aca="false">G53*G52</f>
        <v>433476.092954849</v>
      </c>
      <c r="H56" s="16"/>
      <c r="I56" s="16" t="n">
        <f aca="false">I54*I52</f>
        <v>433478.45695</v>
      </c>
    </row>
    <row r="63" customFormat="false" ht="12.75" hidden="false" customHeight="false" outlineLevel="0" collapsed="false">
      <c r="G63" s="0" t="s">
        <v>41</v>
      </c>
      <c r="I63" s="0" t="s">
        <v>42</v>
      </c>
      <c r="J63" s="0" t="s">
        <v>43</v>
      </c>
    </row>
    <row r="64" customFormat="false" ht="12.75" hidden="false" customHeight="false" outlineLevel="0" collapsed="false">
      <c r="A64" s="0" t="s">
        <v>44</v>
      </c>
      <c r="B64" s="0" t="s">
        <v>45</v>
      </c>
      <c r="C64" s="0" t="s">
        <v>5</v>
      </c>
      <c r="D64" s="20" t="n">
        <v>2001</v>
      </c>
      <c r="E64" s="0" t="s">
        <v>7</v>
      </c>
      <c r="F64" s="20" t="n">
        <v>2007</v>
      </c>
      <c r="G64" s="0" t="s">
        <v>46</v>
      </c>
      <c r="H64" s="21" t="n">
        <v>0.25</v>
      </c>
      <c r="I64" s="22" t="n">
        <v>1200</v>
      </c>
      <c r="J64" s="23" t="n">
        <f aca="false">$G$5+H64</f>
        <v>14.13</v>
      </c>
      <c r="K64" s="24" t="n">
        <f aca="false">J64*I64</f>
        <v>16956</v>
      </c>
    </row>
    <row r="65" customFormat="false" ht="12.75" hidden="false" customHeight="false" outlineLevel="0" collapsed="false">
      <c r="A65" s="0" t="s">
        <v>47</v>
      </c>
      <c r="B65" s="0" t="s">
        <v>45</v>
      </c>
      <c r="C65" s="0" t="s">
        <v>5</v>
      </c>
      <c r="D65" s="20" t="n">
        <v>2001</v>
      </c>
      <c r="E65" s="0" t="s">
        <v>7</v>
      </c>
      <c r="F65" s="20" t="n">
        <v>2001</v>
      </c>
      <c r="G65" s="0" t="s">
        <v>46</v>
      </c>
      <c r="H65" s="21" t="n">
        <v>0.1</v>
      </c>
      <c r="I65" s="22" t="n">
        <v>10000</v>
      </c>
      <c r="J65" s="23" t="n">
        <f aca="false">$G$5+H65</f>
        <v>13.98</v>
      </c>
      <c r="K65" s="24" t="n">
        <f aca="false">J65*I65</f>
        <v>139800</v>
      </c>
    </row>
    <row r="66" customFormat="false" ht="12.75" hidden="false" customHeight="false" outlineLevel="0" collapsed="false">
      <c r="A66" s="0" t="s">
        <v>48</v>
      </c>
      <c r="B66" s="0" t="s">
        <v>45</v>
      </c>
      <c r="C66" s="0" t="s">
        <v>5</v>
      </c>
      <c r="D66" s="20" t="n">
        <v>2001</v>
      </c>
      <c r="E66" s="0" t="s">
        <v>7</v>
      </c>
      <c r="F66" s="20" t="n">
        <v>2001</v>
      </c>
      <c r="G66" s="0" t="s">
        <v>46</v>
      </c>
      <c r="H66" s="21" t="n">
        <v>0.1</v>
      </c>
      <c r="I66" s="22" t="n">
        <v>5000</v>
      </c>
      <c r="J66" s="23" t="n">
        <f aca="false">$G$5+H66</f>
        <v>13.98</v>
      </c>
      <c r="K66" s="24" t="n">
        <f aca="false">J66*I66</f>
        <v>69900</v>
      </c>
    </row>
    <row r="67" customFormat="false" ht="12.75" hidden="false" customHeight="false" outlineLevel="0" collapsed="false">
      <c r="A67" s="0" t="s">
        <v>49</v>
      </c>
      <c r="B67" s="0" t="s">
        <v>50</v>
      </c>
      <c r="C67" s="0" t="s">
        <v>5</v>
      </c>
      <c r="D67" s="20" t="n">
        <v>2001</v>
      </c>
      <c r="G67" s="0" t="s">
        <v>51</v>
      </c>
      <c r="H67" s="21" t="n">
        <v>12</v>
      </c>
      <c r="I67" s="22" t="n">
        <v>2000</v>
      </c>
      <c r="J67" s="23" t="n">
        <f aca="false">H67</f>
        <v>12</v>
      </c>
      <c r="K67" s="24" t="n">
        <f aca="false">J67*I67</f>
        <v>24000</v>
      </c>
    </row>
    <row r="68" customFormat="false" ht="12.75" hidden="false" customHeight="false" outlineLevel="0" collapsed="false">
      <c r="A68" s="0" t="s">
        <v>52</v>
      </c>
      <c r="B68" s="0" t="s">
        <v>50</v>
      </c>
      <c r="C68" s="0" t="s">
        <v>5</v>
      </c>
      <c r="D68" s="20" t="n">
        <v>2001</v>
      </c>
      <c r="G68" s="0" t="s">
        <v>51</v>
      </c>
      <c r="H68" s="21"/>
      <c r="I68" s="22" t="n">
        <v>16800</v>
      </c>
      <c r="J68" s="23" t="n">
        <v>10.91</v>
      </c>
      <c r="K68" s="24" t="n">
        <f aca="false">J68*I68</f>
        <v>183288</v>
      </c>
    </row>
    <row r="69" customFormat="false" ht="12.75" hidden="false" customHeight="false" outlineLevel="0" collapsed="false">
      <c r="D69" s="20"/>
      <c r="H69" s="21"/>
      <c r="J69" s="23"/>
      <c r="K69" s="24"/>
    </row>
    <row r="70" customFormat="false" ht="12.75" hidden="false" customHeight="false" outlineLevel="0" collapsed="false">
      <c r="D70" s="20"/>
      <c r="H70" s="21"/>
      <c r="I70" s="22" t="n">
        <f aca="false">SUM(I64:I69)</f>
        <v>35000</v>
      </c>
      <c r="J70" s="25" t="n">
        <f aca="false">K70/I70</f>
        <v>12.3984</v>
      </c>
      <c r="K70" s="26" t="n">
        <f aca="false">SUM(K64:K69)</f>
        <v>433944</v>
      </c>
    </row>
    <row r="71" customFormat="false" ht="12.75" hidden="false" customHeight="false" outlineLevel="0" collapsed="false">
      <c r="D71" s="20"/>
      <c r="H71" s="21"/>
      <c r="J71" s="23"/>
      <c r="K71" s="24"/>
    </row>
    <row r="72" customFormat="false" ht="12.75" hidden="false" customHeight="false" outlineLevel="0" collapsed="false">
      <c r="D72" s="20"/>
      <c r="H72" s="21"/>
      <c r="J72" s="23"/>
      <c r="K72" s="24"/>
    </row>
    <row r="73" customFormat="false" ht="12.75" hidden="false" customHeight="false" outlineLevel="0" collapsed="false">
      <c r="D73" s="20"/>
      <c r="H73" s="21"/>
      <c r="J73" s="23"/>
    </row>
    <row r="74" customFormat="false" ht="12.75" hidden="false" customHeight="false" outlineLevel="0" collapsed="false">
      <c r="D74" s="2"/>
      <c r="H74" s="21"/>
      <c r="J74" s="23"/>
    </row>
    <row r="75" customFormat="false" ht="12.75" hidden="false" customHeight="false" outlineLevel="0" collapsed="false">
      <c r="H75" s="21"/>
      <c r="J75" s="23"/>
    </row>
    <row r="76" customFormat="false" ht="12.75" hidden="false" customHeight="false" outlineLevel="0" collapsed="false">
      <c r="H76" s="21"/>
      <c r="J76" s="23"/>
    </row>
    <row r="77" customFormat="false" ht="12.75" hidden="false" customHeight="false" outlineLevel="0" collapsed="false">
      <c r="H77" s="21"/>
      <c r="J77" s="23"/>
    </row>
    <row r="78" customFormat="false" ht="12.75" hidden="false" customHeight="false" outlineLevel="0" collapsed="false">
      <c r="H78" s="21"/>
      <c r="J78" s="23"/>
    </row>
    <row r="79" customFormat="false" ht="12.75" hidden="false" customHeight="false" outlineLevel="0" collapsed="false">
      <c r="H79" s="21"/>
      <c r="J79" s="23"/>
    </row>
    <row r="80" customFormat="false" ht="12.75" hidden="false" customHeight="false" outlineLevel="0" collapsed="false">
      <c r="H80" s="21"/>
      <c r="J80" s="23"/>
    </row>
    <row r="81" customFormat="false" ht="12.75" hidden="false" customHeight="false" outlineLevel="0" collapsed="false">
      <c r="H81" s="21"/>
      <c r="J81" s="23"/>
    </row>
    <row r="82" customFormat="false" ht="12.75" hidden="false" customHeight="false" outlineLevel="0" collapsed="false">
      <c r="H82" s="21"/>
      <c r="J82" s="23"/>
    </row>
    <row r="83" customFormat="false" ht="12.75" hidden="false" customHeight="false" outlineLevel="0" collapsed="false">
      <c r="J83" s="23"/>
    </row>
    <row r="84" customFormat="false" ht="12.75" hidden="false" customHeight="false" outlineLevel="0" collapsed="false">
      <c r="J84" s="23"/>
    </row>
    <row r="85" customFormat="false" ht="12.75" hidden="false" customHeight="false" outlineLevel="0" collapsed="false">
      <c r="J85" s="23"/>
    </row>
    <row r="86" customFormat="false" ht="12.75" hidden="false" customHeight="false" outlineLevel="0" collapsed="false">
      <c r="J86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99"/>
    <col collapsed="false" customWidth="true" hidden="false" outlineLevel="0" max="3" min="3" style="0" width="14.99"/>
    <col collapsed="false" customWidth="true" hidden="false" outlineLevel="0" max="4" min="4" style="0" width="9.41"/>
    <col collapsed="false" customWidth="true" hidden="false" outlineLevel="0" max="5" min="5" style="0" width="15.7"/>
    <col collapsed="false" customWidth="true" hidden="false" outlineLevel="0" max="6" min="6" style="0" width="9.41"/>
    <col collapsed="false" customWidth="true" hidden="false" outlineLevel="0" max="7" min="7" style="0" width="11.42"/>
    <col collapsed="false" customWidth="true" hidden="false" outlineLevel="0" max="9" min="9" style="0" width="11.42"/>
    <col collapsed="false" customWidth="true" hidden="false" outlineLevel="0" max="10" min="10" style="0" width="12.7"/>
    <col collapsed="false" customWidth="true" hidden="false" outlineLevel="0" max="11" min="11" style="0" width="11.7"/>
  </cols>
  <sheetData>
    <row r="1" customFormat="false" ht="20.25" hidden="false" customHeight="false" outlineLevel="0" collapsed="false">
      <c r="A1" s="1" t="s">
        <v>17</v>
      </c>
    </row>
    <row r="2" customFormat="false" ht="20.25" hidden="false" customHeight="false" outlineLevel="0" collapsed="false">
      <c r="A2" s="1"/>
    </row>
    <row r="3" customFormat="false" ht="18" hidden="false" customHeight="true" outlineLevel="0" collapsed="false">
      <c r="A3" s="1" t="s">
        <v>5</v>
      </c>
    </row>
    <row r="5" customFormat="false" ht="15.75" hidden="false" customHeight="false" outlineLevel="0" collapsed="false">
      <c r="A5" s="9" t="s">
        <v>18</v>
      </c>
      <c r="G5" s="17" t="n">
        <v>13.88</v>
      </c>
    </row>
    <row r="6" customFormat="false" ht="15.75" hidden="false" customHeight="false" outlineLevel="0" collapsed="false">
      <c r="A6" s="9" t="s">
        <v>19</v>
      </c>
      <c r="G6" s="18" t="n">
        <f aca="false">J70-G5</f>
        <v>-1.4816</v>
      </c>
    </row>
    <row r="7" customFormat="false" ht="15.75" hidden="false" customHeight="false" outlineLevel="0" collapsed="false">
      <c r="A7" s="9" t="s">
        <v>20</v>
      </c>
      <c r="G7" s="19" t="n">
        <v>0.0136</v>
      </c>
    </row>
    <row r="9" customFormat="false" ht="18" hidden="false" customHeight="false" outlineLevel="0" collapsed="false">
      <c r="A9" s="13" t="s">
        <v>21</v>
      </c>
      <c r="B9" s="6"/>
      <c r="C9" s="6"/>
      <c r="D9" s="6"/>
      <c r="E9" s="6"/>
      <c r="G9" s="7" t="n">
        <f aca="false">G5+G6</f>
        <v>12.3984</v>
      </c>
    </row>
    <row r="10" customFormat="false" ht="12.75" hidden="false" customHeight="false" outlineLevel="0" collapsed="false">
      <c r="K10" s="8"/>
    </row>
    <row r="11" customFormat="false" ht="12.75" hidden="false" customHeight="false" outlineLevel="0" collapsed="false">
      <c r="B11" s="9" t="s">
        <v>22</v>
      </c>
    </row>
    <row r="12" customFormat="false" ht="12.75" hidden="false" customHeight="false" outlineLevel="0" collapsed="false">
      <c r="C12" s="0" t="s">
        <v>23</v>
      </c>
      <c r="G12" s="3" t="n">
        <v>0</v>
      </c>
    </row>
    <row r="13" customFormat="false" ht="12.75" hidden="false" customHeight="false" outlineLevel="0" collapsed="false">
      <c r="C13" s="0" t="s">
        <v>24</v>
      </c>
      <c r="G13" s="10" t="n">
        <v>0.0092</v>
      </c>
    </row>
    <row r="14" customFormat="false" ht="12.75" hidden="false" customHeight="false" outlineLevel="0" collapsed="false">
      <c r="G14" s="10"/>
    </row>
    <row r="15" customFormat="false" ht="12.75" hidden="false" customHeight="false" outlineLevel="0" collapsed="false">
      <c r="C15" s="0" t="s">
        <v>25</v>
      </c>
      <c r="I15" s="10" t="n">
        <f aca="false">G12+G13</f>
        <v>0.0092</v>
      </c>
    </row>
    <row r="16" customFormat="false" ht="12.75" hidden="false" customHeight="false" outlineLevel="0" collapsed="false">
      <c r="I16" s="10"/>
    </row>
    <row r="17" customFormat="false" ht="12.75" hidden="false" customHeight="false" outlineLevel="0" collapsed="false">
      <c r="C17" s="0" t="s">
        <v>26</v>
      </c>
      <c r="F17" s="11" t="n">
        <v>0.8927</v>
      </c>
      <c r="I17" s="3" t="n">
        <f aca="false">F17*I15</f>
        <v>0.00821284</v>
      </c>
    </row>
    <row r="18" customFormat="false" ht="12.75" hidden="false" customHeight="false" outlineLevel="0" collapsed="false">
      <c r="C18" s="0" t="s">
        <v>27</v>
      </c>
      <c r="F18" s="11" t="n">
        <v>0.1073</v>
      </c>
      <c r="I18" s="3" t="n">
        <f aca="false">F18*I15</f>
        <v>0.00098716</v>
      </c>
    </row>
    <row r="19" customFormat="false" ht="12.75" hidden="false" customHeight="false" outlineLevel="0" collapsed="false">
      <c r="G19" s="10"/>
    </row>
    <row r="20" customFormat="false" ht="12.75" hidden="false" customHeight="false" outlineLevel="0" collapsed="false">
      <c r="C20" s="0" t="s">
        <v>28</v>
      </c>
      <c r="G20" s="10"/>
      <c r="I20" s="3" t="n">
        <v>27</v>
      </c>
      <c r="M20" s="9"/>
    </row>
    <row r="21" customFormat="false" ht="12.75" hidden="false" customHeight="false" outlineLevel="0" collapsed="false">
      <c r="G21" s="10"/>
      <c r="Q21" s="3"/>
    </row>
    <row r="22" customFormat="false" ht="12.75" hidden="false" customHeight="false" outlineLevel="0" collapsed="false">
      <c r="C22" s="0" t="s">
        <v>29</v>
      </c>
      <c r="F22" s="11" t="n">
        <v>0.8927</v>
      </c>
      <c r="G22" s="10"/>
      <c r="I22" s="3" t="n">
        <f aca="false">F22*I20</f>
        <v>24.1029</v>
      </c>
      <c r="Q22" s="8"/>
    </row>
    <row r="23" customFormat="false" ht="12.75" hidden="false" customHeight="false" outlineLevel="0" collapsed="false">
      <c r="C23" s="0" t="s">
        <v>30</v>
      </c>
      <c r="F23" s="11" t="n">
        <v>0.1073</v>
      </c>
      <c r="I23" s="3" t="n">
        <f aca="false">F23*I20</f>
        <v>2.8971</v>
      </c>
    </row>
    <row r="25" customFormat="false" ht="12.75" hidden="false" customHeight="false" outlineLevel="0" collapsed="false">
      <c r="C25" s="0" t="s">
        <v>31</v>
      </c>
      <c r="F25" s="4" t="n">
        <v>0.0131</v>
      </c>
    </row>
    <row r="27" customFormat="false" ht="12.75" hidden="false" customHeight="false" outlineLevel="0" collapsed="false">
      <c r="C27" s="0" t="s">
        <v>32</v>
      </c>
      <c r="F27" s="0" t="n">
        <v>35000</v>
      </c>
    </row>
    <row r="28" customFormat="false" ht="12.75" hidden="false" customHeight="false" outlineLevel="0" collapsed="false">
      <c r="C28" s="0" t="s">
        <v>33</v>
      </c>
      <c r="F28" s="12" t="n">
        <f aca="false">F27/(1-F25)</f>
        <v>35464.5860776168</v>
      </c>
    </row>
    <row r="30" customFormat="false" ht="12.75" hidden="false" customHeight="false" outlineLevel="0" collapsed="false">
      <c r="B30" s="9" t="s">
        <v>34</v>
      </c>
    </row>
    <row r="31" customFormat="false" ht="12.75" hidden="false" customHeight="false" outlineLevel="0" collapsed="false">
      <c r="C31" s="0" t="s">
        <v>23</v>
      </c>
      <c r="G31" s="3" t="n">
        <v>0.003</v>
      </c>
    </row>
    <row r="32" customFormat="false" ht="12.75" hidden="false" customHeight="false" outlineLevel="0" collapsed="false">
      <c r="C32" s="0" t="s">
        <v>24</v>
      </c>
      <c r="G32" s="10" t="n">
        <v>0.0027</v>
      </c>
    </row>
    <row r="33" customFormat="false" ht="12.75" hidden="false" customHeight="false" outlineLevel="0" collapsed="false">
      <c r="G33" s="10"/>
    </row>
    <row r="34" customFormat="false" ht="12.75" hidden="false" customHeight="false" outlineLevel="0" collapsed="false">
      <c r="C34" s="0" t="s">
        <v>25</v>
      </c>
      <c r="I34" s="3" t="n">
        <f aca="false">G31+G32</f>
        <v>0.0057</v>
      </c>
    </row>
    <row r="35" customFormat="false" ht="12.75" hidden="false" customHeight="false" outlineLevel="0" collapsed="false">
      <c r="I35" s="10"/>
    </row>
    <row r="36" customFormat="false" ht="12.75" hidden="false" customHeight="false" outlineLevel="0" collapsed="false">
      <c r="C36" s="0" t="s">
        <v>26</v>
      </c>
      <c r="F36" s="11" t="n">
        <v>0.8927</v>
      </c>
      <c r="I36" s="3" t="n">
        <f aca="false">F36*I34</f>
        <v>0.00508839</v>
      </c>
    </row>
    <row r="37" customFormat="false" ht="12.75" hidden="false" customHeight="false" outlineLevel="0" collapsed="false">
      <c r="C37" s="0" t="s">
        <v>27</v>
      </c>
      <c r="F37" s="11" t="n">
        <v>0.1073</v>
      </c>
      <c r="I37" s="3" t="n">
        <f aca="false">F37*I34</f>
        <v>0.00061161</v>
      </c>
    </row>
    <row r="38" customFormat="false" ht="12.75" hidden="false" customHeight="false" outlineLevel="0" collapsed="false">
      <c r="G38" s="10"/>
    </row>
    <row r="39" customFormat="false" ht="12.75" hidden="false" customHeight="false" outlineLevel="0" collapsed="false">
      <c r="C39" s="0" t="s">
        <v>28</v>
      </c>
      <c r="G39" s="10"/>
      <c r="I39" s="3" t="n">
        <v>15</v>
      </c>
    </row>
    <row r="40" customFormat="false" ht="12.75" hidden="false" customHeight="false" outlineLevel="0" collapsed="false">
      <c r="G40" s="10"/>
    </row>
    <row r="41" customFormat="false" ht="12.75" hidden="false" customHeight="false" outlineLevel="0" collapsed="false">
      <c r="C41" s="0" t="s">
        <v>29</v>
      </c>
      <c r="F41" s="11" t="n">
        <v>0.8927</v>
      </c>
      <c r="G41" s="10"/>
      <c r="I41" s="3" t="n">
        <f aca="false">F41*I39</f>
        <v>13.3905</v>
      </c>
    </row>
    <row r="42" customFormat="false" ht="12.75" hidden="false" customHeight="false" outlineLevel="0" collapsed="false">
      <c r="C42" s="0" t="s">
        <v>30</v>
      </c>
      <c r="F42" s="11" t="n">
        <v>0.1073</v>
      </c>
      <c r="I42" s="3" t="n">
        <f aca="false">F42*I39</f>
        <v>1.6095</v>
      </c>
    </row>
    <row r="44" customFormat="false" ht="12.75" hidden="false" customHeight="false" outlineLevel="0" collapsed="false">
      <c r="C44" s="0" t="s">
        <v>31</v>
      </c>
      <c r="F44" s="4" t="n">
        <v>0.005</v>
      </c>
    </row>
    <row r="46" customFormat="false" ht="12.75" hidden="false" customHeight="false" outlineLevel="0" collapsed="false">
      <c r="C46" s="0" t="s">
        <v>33</v>
      </c>
      <c r="F46" s="12" t="n">
        <f aca="false">F28</f>
        <v>35464.5860776168</v>
      </c>
    </row>
    <row r="47" customFormat="false" ht="12.75" hidden="false" customHeight="false" outlineLevel="0" collapsed="false">
      <c r="C47" s="0" t="s">
        <v>35</v>
      </c>
      <c r="F47" s="12" t="n">
        <f aca="false">F46/(1-F44)</f>
        <v>35642.8000780068</v>
      </c>
    </row>
    <row r="51" customFormat="false" ht="13.5" hidden="false" customHeight="false" outlineLevel="0" collapsed="false"/>
    <row r="52" customFormat="false" ht="25.5" hidden="false" customHeight="true" outlineLevel="0" collapsed="false">
      <c r="A52" s="13" t="s">
        <v>36</v>
      </c>
      <c r="C52" s="9"/>
      <c r="D52" s="9"/>
      <c r="E52" s="9"/>
      <c r="G52" s="14" t="n">
        <f aca="false">(((G9-I17)*(1-F25))-I36)*(1-F44)</f>
        <v>12.161673381613</v>
      </c>
      <c r="H52" s="15" t="s">
        <v>37</v>
      </c>
      <c r="I52" s="14" t="n">
        <f aca="false">G9-I17-I36</f>
        <v>12.38509877</v>
      </c>
    </row>
    <row r="53" customFormat="false" ht="13.5" hidden="false" customHeight="false" outlineLevel="0" collapsed="false">
      <c r="A53" s="0" t="s">
        <v>38</v>
      </c>
      <c r="G53" s="12" t="n">
        <f aca="false">F47</f>
        <v>35642.8000780068</v>
      </c>
      <c r="K53" s="8"/>
    </row>
    <row r="54" customFormat="false" ht="12.75" hidden="false" customHeight="false" outlineLevel="0" collapsed="false">
      <c r="A54" s="0" t="s">
        <v>39</v>
      </c>
      <c r="D54" s="0" t="s">
        <v>40</v>
      </c>
      <c r="I54" s="0" t="n">
        <v>35000</v>
      </c>
    </row>
    <row r="56" customFormat="false" ht="12.75" hidden="false" customHeight="false" outlineLevel="0" collapsed="false">
      <c r="G56" s="16" t="n">
        <f aca="false">G53*G52</f>
        <v>433476.092954849</v>
      </c>
      <c r="H56" s="16"/>
      <c r="I56" s="16" t="n">
        <f aca="false">I54*I52</f>
        <v>433478.45695</v>
      </c>
    </row>
    <row r="63" customFormat="false" ht="12.75" hidden="false" customHeight="false" outlineLevel="0" collapsed="false">
      <c r="G63" s="0" t="s">
        <v>41</v>
      </c>
      <c r="I63" s="0" t="s">
        <v>42</v>
      </c>
      <c r="J63" s="0" t="s">
        <v>43</v>
      </c>
    </row>
    <row r="64" customFormat="false" ht="12.75" hidden="false" customHeight="false" outlineLevel="0" collapsed="false">
      <c r="A64" s="0" t="s">
        <v>44</v>
      </c>
      <c r="B64" s="0" t="s">
        <v>45</v>
      </c>
      <c r="C64" s="0" t="s">
        <v>5</v>
      </c>
      <c r="D64" s="20" t="n">
        <v>2001</v>
      </c>
      <c r="E64" s="0" t="s">
        <v>7</v>
      </c>
      <c r="F64" s="20" t="n">
        <v>2007</v>
      </c>
      <c r="G64" s="0" t="s">
        <v>46</v>
      </c>
      <c r="H64" s="21" t="n">
        <v>0.25</v>
      </c>
      <c r="I64" s="22" t="n">
        <v>1200</v>
      </c>
      <c r="J64" s="23" t="n">
        <f aca="false">$G$5+H64</f>
        <v>14.13</v>
      </c>
      <c r="K64" s="24" t="n">
        <f aca="false">J64*I64</f>
        <v>16956</v>
      </c>
    </row>
    <row r="65" customFormat="false" ht="12.75" hidden="false" customHeight="false" outlineLevel="0" collapsed="false">
      <c r="A65" s="0" t="s">
        <v>47</v>
      </c>
      <c r="B65" s="0" t="s">
        <v>45</v>
      </c>
      <c r="C65" s="0" t="s">
        <v>5</v>
      </c>
      <c r="D65" s="20" t="n">
        <v>2001</v>
      </c>
      <c r="E65" s="0" t="s">
        <v>7</v>
      </c>
      <c r="F65" s="20" t="n">
        <v>2001</v>
      </c>
      <c r="G65" s="0" t="s">
        <v>46</v>
      </c>
      <c r="H65" s="21" t="n">
        <v>0.1</v>
      </c>
      <c r="I65" s="22" t="n">
        <v>10000</v>
      </c>
      <c r="J65" s="23" t="n">
        <f aca="false">$G$5+H65</f>
        <v>13.98</v>
      </c>
      <c r="K65" s="24" t="n">
        <f aca="false">J65*I65</f>
        <v>139800</v>
      </c>
    </row>
    <row r="66" customFormat="false" ht="12.75" hidden="false" customHeight="false" outlineLevel="0" collapsed="false">
      <c r="A66" s="0" t="s">
        <v>48</v>
      </c>
      <c r="B66" s="0" t="s">
        <v>45</v>
      </c>
      <c r="C66" s="0" t="s">
        <v>5</v>
      </c>
      <c r="D66" s="20" t="n">
        <v>2001</v>
      </c>
      <c r="E66" s="0" t="s">
        <v>7</v>
      </c>
      <c r="F66" s="20" t="n">
        <v>2001</v>
      </c>
      <c r="G66" s="0" t="s">
        <v>46</v>
      </c>
      <c r="H66" s="21" t="n">
        <v>0.1</v>
      </c>
      <c r="I66" s="22" t="n">
        <v>5000</v>
      </c>
      <c r="J66" s="23" t="n">
        <f aca="false">$G$5+H66</f>
        <v>13.98</v>
      </c>
      <c r="K66" s="24" t="n">
        <f aca="false">J66*I66</f>
        <v>69900</v>
      </c>
    </row>
    <row r="67" customFormat="false" ht="12.75" hidden="false" customHeight="false" outlineLevel="0" collapsed="false">
      <c r="A67" s="0" t="s">
        <v>49</v>
      </c>
      <c r="B67" s="0" t="s">
        <v>50</v>
      </c>
      <c r="C67" s="0" t="s">
        <v>5</v>
      </c>
      <c r="D67" s="20" t="n">
        <v>2001</v>
      </c>
      <c r="G67" s="0" t="s">
        <v>51</v>
      </c>
      <c r="H67" s="21" t="n">
        <v>12</v>
      </c>
      <c r="I67" s="22" t="n">
        <v>2000</v>
      </c>
      <c r="J67" s="23" t="n">
        <f aca="false">H67</f>
        <v>12</v>
      </c>
      <c r="K67" s="24" t="n">
        <f aca="false">J67*I67</f>
        <v>24000</v>
      </c>
    </row>
    <row r="68" customFormat="false" ht="12.75" hidden="false" customHeight="false" outlineLevel="0" collapsed="false">
      <c r="A68" s="0" t="s">
        <v>52</v>
      </c>
      <c r="B68" s="0" t="s">
        <v>50</v>
      </c>
      <c r="C68" s="0" t="s">
        <v>5</v>
      </c>
      <c r="D68" s="20" t="n">
        <v>2001</v>
      </c>
      <c r="G68" s="0" t="s">
        <v>51</v>
      </c>
      <c r="H68" s="21"/>
      <c r="I68" s="22" t="n">
        <v>16800</v>
      </c>
      <c r="J68" s="23" t="n">
        <v>10.91</v>
      </c>
      <c r="K68" s="24" t="n">
        <f aca="false">J68*I68</f>
        <v>183288</v>
      </c>
    </row>
    <row r="69" customFormat="false" ht="12.75" hidden="false" customHeight="false" outlineLevel="0" collapsed="false">
      <c r="D69" s="20"/>
      <c r="H69" s="21"/>
      <c r="J69" s="23"/>
      <c r="K69" s="24"/>
    </row>
    <row r="70" customFormat="false" ht="12.75" hidden="false" customHeight="false" outlineLevel="0" collapsed="false">
      <c r="D70" s="20"/>
      <c r="H70" s="21"/>
      <c r="I70" s="22" t="n">
        <f aca="false">SUM(I64:I69)</f>
        <v>35000</v>
      </c>
      <c r="J70" s="25" t="n">
        <f aca="false">K70/I70</f>
        <v>12.3984</v>
      </c>
      <c r="K70" s="26" t="n">
        <f aca="false">SUM(K64:K69)</f>
        <v>433944</v>
      </c>
    </row>
    <row r="71" customFormat="false" ht="12.75" hidden="false" customHeight="false" outlineLevel="0" collapsed="false">
      <c r="D71" s="20"/>
      <c r="H71" s="21"/>
      <c r="J71" s="23"/>
      <c r="K71" s="24"/>
    </row>
    <row r="72" customFormat="false" ht="12.75" hidden="false" customHeight="false" outlineLevel="0" collapsed="false">
      <c r="D72" s="20"/>
      <c r="H72" s="21"/>
      <c r="J72" s="23"/>
      <c r="K72" s="24"/>
    </row>
    <row r="73" customFormat="false" ht="12.75" hidden="false" customHeight="false" outlineLevel="0" collapsed="false">
      <c r="D73" s="20"/>
      <c r="H73" s="21"/>
      <c r="J73" s="23"/>
    </row>
    <row r="74" customFormat="false" ht="12.75" hidden="false" customHeight="false" outlineLevel="0" collapsed="false">
      <c r="D74" s="2"/>
      <c r="H74" s="21"/>
      <c r="J74" s="23"/>
    </row>
    <row r="75" customFormat="false" ht="12.75" hidden="false" customHeight="false" outlineLevel="0" collapsed="false">
      <c r="H75" s="21"/>
      <c r="J75" s="23"/>
    </row>
    <row r="76" customFormat="false" ht="12.75" hidden="false" customHeight="false" outlineLevel="0" collapsed="false">
      <c r="H76" s="21"/>
      <c r="J76" s="23"/>
    </row>
    <row r="77" customFormat="false" ht="12.75" hidden="false" customHeight="false" outlineLevel="0" collapsed="false">
      <c r="H77" s="21"/>
      <c r="J77" s="23"/>
    </row>
    <row r="78" customFormat="false" ht="12.75" hidden="false" customHeight="false" outlineLevel="0" collapsed="false">
      <c r="H78" s="21"/>
      <c r="J78" s="23"/>
    </row>
    <row r="79" customFormat="false" ht="12.75" hidden="false" customHeight="false" outlineLevel="0" collapsed="false">
      <c r="H79" s="21"/>
      <c r="J79" s="23"/>
    </row>
    <row r="80" customFormat="false" ht="12.75" hidden="false" customHeight="false" outlineLevel="0" collapsed="false">
      <c r="H80" s="21"/>
      <c r="J80" s="23"/>
    </row>
    <row r="81" customFormat="false" ht="12.75" hidden="false" customHeight="false" outlineLevel="0" collapsed="false">
      <c r="H81" s="21"/>
      <c r="J81" s="23"/>
    </row>
    <row r="82" customFormat="false" ht="12.75" hidden="false" customHeight="false" outlineLevel="0" collapsed="false">
      <c r="H82" s="21"/>
      <c r="J82" s="23"/>
    </row>
    <row r="83" customFormat="false" ht="12.75" hidden="false" customHeight="false" outlineLevel="0" collapsed="false">
      <c r="J83" s="23"/>
    </row>
    <row r="84" customFormat="false" ht="12.75" hidden="false" customHeight="false" outlineLevel="0" collapsed="false">
      <c r="J84" s="23"/>
    </row>
    <row r="85" customFormat="false" ht="12.75" hidden="false" customHeight="false" outlineLevel="0" collapsed="false">
      <c r="J85" s="23"/>
    </row>
    <row r="86" customFormat="false" ht="12.75" hidden="false" customHeight="false" outlineLevel="0" collapsed="false">
      <c r="J86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99"/>
    <col collapsed="false" customWidth="true" hidden="false" outlineLevel="0" max="3" min="3" style="0" width="14.99"/>
    <col collapsed="false" customWidth="true" hidden="false" outlineLevel="0" max="4" min="4" style="0" width="9.41"/>
    <col collapsed="false" customWidth="true" hidden="false" outlineLevel="0" max="5" min="5" style="0" width="15.7"/>
    <col collapsed="false" customWidth="true" hidden="false" outlineLevel="0" max="6" min="6" style="0" width="9.41"/>
    <col collapsed="false" customWidth="true" hidden="false" outlineLevel="0" max="7" min="7" style="0" width="11.42"/>
    <col collapsed="false" customWidth="true" hidden="false" outlineLevel="0" max="9" min="9" style="0" width="11.42"/>
    <col collapsed="false" customWidth="true" hidden="false" outlineLevel="0" max="10" min="10" style="0" width="12.7"/>
    <col collapsed="false" customWidth="true" hidden="false" outlineLevel="0" max="11" min="11" style="0" width="11.7"/>
  </cols>
  <sheetData>
    <row r="1" customFormat="false" ht="20.25" hidden="false" customHeight="false" outlineLevel="0" collapsed="false">
      <c r="A1" s="1" t="s">
        <v>17</v>
      </c>
    </row>
    <row r="2" customFormat="false" ht="20.25" hidden="false" customHeight="false" outlineLevel="0" collapsed="false">
      <c r="A2" s="1"/>
    </row>
    <row r="3" customFormat="false" ht="18" hidden="false" customHeight="true" outlineLevel="0" collapsed="false">
      <c r="A3" s="1" t="s">
        <v>5</v>
      </c>
    </row>
    <row r="5" customFormat="false" ht="15.75" hidden="false" customHeight="false" outlineLevel="0" collapsed="false">
      <c r="A5" s="9" t="s">
        <v>18</v>
      </c>
      <c r="G5" s="17" t="n">
        <v>13.88</v>
      </c>
    </row>
    <row r="6" customFormat="false" ht="15.75" hidden="false" customHeight="false" outlineLevel="0" collapsed="false">
      <c r="A6" s="9" t="s">
        <v>19</v>
      </c>
      <c r="G6" s="18" t="n">
        <f aca="false">J70-G5</f>
        <v>-1.4816</v>
      </c>
    </row>
    <row r="7" customFormat="false" ht="15.75" hidden="false" customHeight="false" outlineLevel="0" collapsed="false">
      <c r="A7" s="9" t="s">
        <v>20</v>
      </c>
      <c r="G7" s="19" t="n">
        <v>0.0136</v>
      </c>
    </row>
    <row r="9" customFormat="false" ht="18" hidden="false" customHeight="false" outlineLevel="0" collapsed="false">
      <c r="A9" s="13" t="s">
        <v>21</v>
      </c>
      <c r="B9" s="6"/>
      <c r="C9" s="6"/>
      <c r="D9" s="6"/>
      <c r="E9" s="6"/>
      <c r="G9" s="7" t="n">
        <f aca="false">G5+G6</f>
        <v>12.3984</v>
      </c>
    </row>
    <row r="10" customFormat="false" ht="12.75" hidden="false" customHeight="false" outlineLevel="0" collapsed="false">
      <c r="K10" s="8"/>
    </row>
    <row r="11" customFormat="false" ht="12.75" hidden="false" customHeight="false" outlineLevel="0" collapsed="false">
      <c r="B11" s="9" t="s">
        <v>22</v>
      </c>
    </row>
    <row r="12" customFormat="false" ht="12.75" hidden="false" customHeight="false" outlineLevel="0" collapsed="false">
      <c r="C12" s="0" t="s">
        <v>23</v>
      </c>
      <c r="G12" s="3" t="n">
        <v>0</v>
      </c>
    </row>
    <row r="13" customFormat="false" ht="12.75" hidden="false" customHeight="false" outlineLevel="0" collapsed="false">
      <c r="C13" s="0" t="s">
        <v>24</v>
      </c>
      <c r="G13" s="10" t="n">
        <v>0.0092</v>
      </c>
    </row>
    <row r="14" customFormat="false" ht="12.75" hidden="false" customHeight="false" outlineLevel="0" collapsed="false">
      <c r="G14" s="10"/>
    </row>
    <row r="15" customFormat="false" ht="12.75" hidden="false" customHeight="false" outlineLevel="0" collapsed="false">
      <c r="C15" s="0" t="s">
        <v>25</v>
      </c>
      <c r="I15" s="10" t="n">
        <f aca="false">G12+G13</f>
        <v>0.0092</v>
      </c>
    </row>
    <row r="16" customFormat="false" ht="12.75" hidden="false" customHeight="false" outlineLevel="0" collapsed="false">
      <c r="I16" s="10"/>
    </row>
    <row r="17" customFormat="false" ht="12.75" hidden="false" customHeight="false" outlineLevel="0" collapsed="false">
      <c r="C17" s="0" t="s">
        <v>26</v>
      </c>
      <c r="F17" s="11" t="n">
        <v>0.8927</v>
      </c>
      <c r="I17" s="3" t="n">
        <f aca="false">F17*I15</f>
        <v>0.00821284</v>
      </c>
    </row>
    <row r="18" customFormat="false" ht="12.75" hidden="false" customHeight="false" outlineLevel="0" collapsed="false">
      <c r="C18" s="0" t="s">
        <v>27</v>
      </c>
      <c r="F18" s="11" t="n">
        <v>0.1073</v>
      </c>
      <c r="I18" s="3" t="n">
        <f aca="false">F18*I15</f>
        <v>0.00098716</v>
      </c>
    </row>
    <row r="19" customFormat="false" ht="12.75" hidden="false" customHeight="false" outlineLevel="0" collapsed="false">
      <c r="G19" s="10"/>
    </row>
    <row r="20" customFormat="false" ht="12.75" hidden="false" customHeight="false" outlineLevel="0" collapsed="false">
      <c r="C20" s="0" t="s">
        <v>28</v>
      </c>
      <c r="G20" s="10"/>
      <c r="I20" s="3" t="n">
        <v>27</v>
      </c>
      <c r="M20" s="9"/>
    </row>
    <row r="21" customFormat="false" ht="12.75" hidden="false" customHeight="false" outlineLevel="0" collapsed="false">
      <c r="G21" s="10"/>
      <c r="Q21" s="3"/>
    </row>
    <row r="22" customFormat="false" ht="12.75" hidden="false" customHeight="false" outlineLevel="0" collapsed="false">
      <c r="C22" s="0" t="s">
        <v>29</v>
      </c>
      <c r="F22" s="11" t="n">
        <v>0.8927</v>
      </c>
      <c r="G22" s="10"/>
      <c r="I22" s="3" t="n">
        <f aca="false">F22*I20</f>
        <v>24.1029</v>
      </c>
      <c r="Q22" s="8"/>
    </row>
    <row r="23" customFormat="false" ht="12.75" hidden="false" customHeight="false" outlineLevel="0" collapsed="false">
      <c r="C23" s="0" t="s">
        <v>30</v>
      </c>
      <c r="F23" s="11" t="n">
        <v>0.1073</v>
      </c>
      <c r="I23" s="3" t="n">
        <f aca="false">F23*I20</f>
        <v>2.8971</v>
      </c>
    </row>
    <row r="25" customFormat="false" ht="12.75" hidden="false" customHeight="false" outlineLevel="0" collapsed="false">
      <c r="C25" s="0" t="s">
        <v>31</v>
      </c>
      <c r="F25" s="4" t="n">
        <v>0.0131</v>
      </c>
    </row>
    <row r="27" customFormat="false" ht="12.75" hidden="false" customHeight="false" outlineLevel="0" collapsed="false">
      <c r="C27" s="0" t="s">
        <v>32</v>
      </c>
      <c r="F27" s="0" t="n">
        <v>35000</v>
      </c>
    </row>
    <row r="28" customFormat="false" ht="12.75" hidden="false" customHeight="false" outlineLevel="0" collapsed="false">
      <c r="C28" s="0" t="s">
        <v>33</v>
      </c>
      <c r="F28" s="12" t="n">
        <f aca="false">F27/(1-F25)</f>
        <v>35464.5860776168</v>
      </c>
    </row>
    <row r="30" customFormat="false" ht="12.75" hidden="false" customHeight="false" outlineLevel="0" collapsed="false">
      <c r="B30" s="9" t="s">
        <v>34</v>
      </c>
    </row>
    <row r="31" customFormat="false" ht="12.75" hidden="false" customHeight="false" outlineLevel="0" collapsed="false">
      <c r="C31" s="0" t="s">
        <v>23</v>
      </c>
      <c r="G31" s="3" t="n">
        <v>0.003</v>
      </c>
    </row>
    <row r="32" customFormat="false" ht="12.75" hidden="false" customHeight="false" outlineLevel="0" collapsed="false">
      <c r="C32" s="0" t="s">
        <v>24</v>
      </c>
      <c r="G32" s="10" t="n">
        <v>0.0027</v>
      </c>
    </row>
    <row r="33" customFormat="false" ht="12.75" hidden="false" customHeight="false" outlineLevel="0" collapsed="false">
      <c r="G33" s="10"/>
    </row>
    <row r="34" customFormat="false" ht="12.75" hidden="false" customHeight="false" outlineLevel="0" collapsed="false">
      <c r="C34" s="0" t="s">
        <v>25</v>
      </c>
      <c r="I34" s="3" t="n">
        <f aca="false">G31+G32</f>
        <v>0.0057</v>
      </c>
    </row>
    <row r="35" customFormat="false" ht="12.75" hidden="false" customHeight="false" outlineLevel="0" collapsed="false">
      <c r="I35" s="10"/>
    </row>
    <row r="36" customFormat="false" ht="12.75" hidden="false" customHeight="false" outlineLevel="0" collapsed="false">
      <c r="C36" s="0" t="s">
        <v>26</v>
      </c>
      <c r="F36" s="11" t="n">
        <v>0.8927</v>
      </c>
      <c r="I36" s="3" t="n">
        <f aca="false">F36*I34</f>
        <v>0.00508839</v>
      </c>
    </row>
    <row r="37" customFormat="false" ht="12.75" hidden="false" customHeight="false" outlineLevel="0" collapsed="false">
      <c r="C37" s="0" t="s">
        <v>27</v>
      </c>
      <c r="F37" s="11" t="n">
        <v>0.1073</v>
      </c>
      <c r="I37" s="3" t="n">
        <f aca="false">F37*I34</f>
        <v>0.00061161</v>
      </c>
    </row>
    <row r="38" customFormat="false" ht="12.75" hidden="false" customHeight="false" outlineLevel="0" collapsed="false">
      <c r="G38" s="10"/>
    </row>
    <row r="39" customFormat="false" ht="12.75" hidden="false" customHeight="false" outlineLevel="0" collapsed="false">
      <c r="C39" s="0" t="s">
        <v>28</v>
      </c>
      <c r="G39" s="10"/>
      <c r="I39" s="3" t="n">
        <v>15</v>
      </c>
    </row>
    <row r="40" customFormat="false" ht="12.75" hidden="false" customHeight="false" outlineLevel="0" collapsed="false">
      <c r="G40" s="10"/>
    </row>
    <row r="41" customFormat="false" ht="12.75" hidden="false" customHeight="false" outlineLevel="0" collapsed="false">
      <c r="C41" s="0" t="s">
        <v>29</v>
      </c>
      <c r="F41" s="11" t="n">
        <v>0.8927</v>
      </c>
      <c r="G41" s="10"/>
      <c r="I41" s="3" t="n">
        <f aca="false">F41*I39</f>
        <v>13.3905</v>
      </c>
    </row>
    <row r="42" customFormat="false" ht="12.75" hidden="false" customHeight="false" outlineLevel="0" collapsed="false">
      <c r="C42" s="0" t="s">
        <v>30</v>
      </c>
      <c r="F42" s="11" t="n">
        <v>0.1073</v>
      </c>
      <c r="I42" s="3" t="n">
        <f aca="false">F42*I39</f>
        <v>1.6095</v>
      </c>
    </row>
    <row r="44" customFormat="false" ht="12.75" hidden="false" customHeight="false" outlineLevel="0" collapsed="false">
      <c r="C44" s="0" t="s">
        <v>31</v>
      </c>
      <c r="F44" s="4" t="n">
        <v>0.005</v>
      </c>
    </row>
    <row r="46" customFormat="false" ht="12.75" hidden="false" customHeight="false" outlineLevel="0" collapsed="false">
      <c r="C46" s="0" t="s">
        <v>33</v>
      </c>
      <c r="F46" s="12" t="n">
        <f aca="false">F28</f>
        <v>35464.5860776168</v>
      </c>
    </row>
    <row r="47" customFormat="false" ht="12.75" hidden="false" customHeight="false" outlineLevel="0" collapsed="false">
      <c r="C47" s="0" t="s">
        <v>35</v>
      </c>
      <c r="F47" s="12" t="n">
        <f aca="false">F46/(1-F44)</f>
        <v>35642.8000780068</v>
      </c>
    </row>
    <row r="51" customFormat="false" ht="13.5" hidden="false" customHeight="false" outlineLevel="0" collapsed="false"/>
    <row r="52" customFormat="false" ht="25.5" hidden="false" customHeight="true" outlineLevel="0" collapsed="false">
      <c r="A52" s="13" t="s">
        <v>36</v>
      </c>
      <c r="C52" s="9"/>
      <c r="D52" s="9"/>
      <c r="E52" s="9"/>
      <c r="G52" s="14" t="n">
        <f aca="false">(((G9-I17)*(1-F25))-I36)*(1-F44)</f>
        <v>12.161673381613</v>
      </c>
      <c r="H52" s="15" t="s">
        <v>37</v>
      </c>
      <c r="I52" s="14" t="n">
        <f aca="false">G9-I17-I36</f>
        <v>12.38509877</v>
      </c>
    </row>
    <row r="53" customFormat="false" ht="13.5" hidden="false" customHeight="false" outlineLevel="0" collapsed="false">
      <c r="A53" s="0" t="s">
        <v>38</v>
      </c>
      <c r="G53" s="12" t="n">
        <f aca="false">F47</f>
        <v>35642.8000780068</v>
      </c>
      <c r="K53" s="8"/>
    </row>
    <row r="54" customFormat="false" ht="12.75" hidden="false" customHeight="false" outlineLevel="0" collapsed="false">
      <c r="A54" s="0" t="s">
        <v>39</v>
      </c>
      <c r="D54" s="0" t="s">
        <v>40</v>
      </c>
      <c r="I54" s="0" t="n">
        <v>35000</v>
      </c>
    </row>
    <row r="56" customFormat="false" ht="12.75" hidden="false" customHeight="false" outlineLevel="0" collapsed="false">
      <c r="G56" s="16" t="n">
        <f aca="false">G53*G52</f>
        <v>433476.092954849</v>
      </c>
      <c r="H56" s="16"/>
      <c r="I56" s="16" t="n">
        <f aca="false">I54*I52</f>
        <v>433478.45695</v>
      </c>
    </row>
    <row r="63" customFormat="false" ht="12.75" hidden="false" customHeight="false" outlineLevel="0" collapsed="false">
      <c r="G63" s="0" t="s">
        <v>41</v>
      </c>
      <c r="I63" s="0" t="s">
        <v>42</v>
      </c>
      <c r="J63" s="0" t="s">
        <v>43</v>
      </c>
    </row>
    <row r="64" customFormat="false" ht="12.75" hidden="false" customHeight="false" outlineLevel="0" collapsed="false">
      <c r="A64" s="0" t="s">
        <v>44</v>
      </c>
      <c r="B64" s="0" t="s">
        <v>45</v>
      </c>
      <c r="C64" s="0" t="s">
        <v>5</v>
      </c>
      <c r="D64" s="20" t="n">
        <v>2001</v>
      </c>
      <c r="E64" s="0" t="s">
        <v>7</v>
      </c>
      <c r="F64" s="20" t="n">
        <v>2007</v>
      </c>
      <c r="G64" s="0" t="s">
        <v>46</v>
      </c>
      <c r="H64" s="21" t="n">
        <v>0.25</v>
      </c>
      <c r="I64" s="22" t="n">
        <v>1200</v>
      </c>
      <c r="J64" s="23" t="n">
        <f aca="false">$G$5+H64</f>
        <v>14.13</v>
      </c>
      <c r="K64" s="24" t="n">
        <f aca="false">J64*I64</f>
        <v>16956</v>
      </c>
    </row>
    <row r="65" customFormat="false" ht="12.75" hidden="false" customHeight="false" outlineLevel="0" collapsed="false">
      <c r="A65" s="0" t="s">
        <v>47</v>
      </c>
      <c r="B65" s="0" t="s">
        <v>45</v>
      </c>
      <c r="C65" s="0" t="s">
        <v>5</v>
      </c>
      <c r="D65" s="20" t="n">
        <v>2001</v>
      </c>
      <c r="E65" s="0" t="s">
        <v>7</v>
      </c>
      <c r="F65" s="20" t="n">
        <v>2001</v>
      </c>
      <c r="G65" s="0" t="s">
        <v>46</v>
      </c>
      <c r="H65" s="21" t="n">
        <v>0.1</v>
      </c>
      <c r="I65" s="22" t="n">
        <v>10000</v>
      </c>
      <c r="J65" s="23" t="n">
        <f aca="false">$G$5+H65</f>
        <v>13.98</v>
      </c>
      <c r="K65" s="24" t="n">
        <f aca="false">J65*I65</f>
        <v>139800</v>
      </c>
    </row>
    <row r="66" customFormat="false" ht="12.75" hidden="false" customHeight="false" outlineLevel="0" collapsed="false">
      <c r="A66" s="0" t="s">
        <v>48</v>
      </c>
      <c r="B66" s="0" t="s">
        <v>45</v>
      </c>
      <c r="C66" s="0" t="s">
        <v>5</v>
      </c>
      <c r="D66" s="20" t="n">
        <v>2001</v>
      </c>
      <c r="E66" s="0" t="s">
        <v>7</v>
      </c>
      <c r="F66" s="20" t="n">
        <v>2001</v>
      </c>
      <c r="G66" s="0" t="s">
        <v>46</v>
      </c>
      <c r="H66" s="21" t="n">
        <v>0.1</v>
      </c>
      <c r="I66" s="22" t="n">
        <v>5000</v>
      </c>
      <c r="J66" s="23" t="n">
        <f aca="false">$G$5+H66</f>
        <v>13.98</v>
      </c>
      <c r="K66" s="24" t="n">
        <f aca="false">J66*I66</f>
        <v>69900</v>
      </c>
    </row>
    <row r="67" customFormat="false" ht="12.75" hidden="false" customHeight="false" outlineLevel="0" collapsed="false">
      <c r="A67" s="0" t="s">
        <v>49</v>
      </c>
      <c r="B67" s="0" t="s">
        <v>50</v>
      </c>
      <c r="C67" s="0" t="s">
        <v>5</v>
      </c>
      <c r="D67" s="20" t="n">
        <v>2001</v>
      </c>
      <c r="G67" s="0" t="s">
        <v>51</v>
      </c>
      <c r="H67" s="21" t="n">
        <v>12</v>
      </c>
      <c r="I67" s="22" t="n">
        <v>2000</v>
      </c>
      <c r="J67" s="23" t="n">
        <f aca="false">H67</f>
        <v>12</v>
      </c>
      <c r="K67" s="24" t="n">
        <f aca="false">J67*I67</f>
        <v>24000</v>
      </c>
    </row>
    <row r="68" customFormat="false" ht="12.75" hidden="false" customHeight="false" outlineLevel="0" collapsed="false">
      <c r="A68" s="0" t="s">
        <v>52</v>
      </c>
      <c r="B68" s="0" t="s">
        <v>50</v>
      </c>
      <c r="C68" s="0" t="s">
        <v>5</v>
      </c>
      <c r="D68" s="20" t="n">
        <v>2001</v>
      </c>
      <c r="G68" s="0" t="s">
        <v>51</v>
      </c>
      <c r="H68" s="21"/>
      <c r="I68" s="22" t="n">
        <v>16800</v>
      </c>
      <c r="J68" s="23" t="n">
        <v>10.91</v>
      </c>
      <c r="K68" s="24" t="n">
        <f aca="false">J68*I68</f>
        <v>183288</v>
      </c>
    </row>
    <row r="69" customFormat="false" ht="12.75" hidden="false" customHeight="false" outlineLevel="0" collapsed="false">
      <c r="D69" s="20"/>
      <c r="H69" s="21"/>
      <c r="J69" s="23"/>
      <c r="K69" s="24"/>
    </row>
    <row r="70" customFormat="false" ht="12.75" hidden="false" customHeight="false" outlineLevel="0" collapsed="false">
      <c r="D70" s="20"/>
      <c r="H70" s="21"/>
      <c r="I70" s="22" t="n">
        <f aca="false">SUM(I64:I69)</f>
        <v>35000</v>
      </c>
      <c r="J70" s="25" t="n">
        <f aca="false">K70/I70</f>
        <v>12.3984</v>
      </c>
      <c r="K70" s="26" t="n">
        <f aca="false">SUM(K64:K69)</f>
        <v>433944</v>
      </c>
    </row>
    <row r="71" customFormat="false" ht="12.75" hidden="false" customHeight="false" outlineLevel="0" collapsed="false">
      <c r="D71" s="20"/>
      <c r="H71" s="21"/>
      <c r="J71" s="23"/>
      <c r="K71" s="24"/>
    </row>
    <row r="72" customFormat="false" ht="12.75" hidden="false" customHeight="false" outlineLevel="0" collapsed="false">
      <c r="D72" s="20"/>
      <c r="H72" s="21"/>
      <c r="J72" s="23"/>
      <c r="K72" s="24"/>
    </row>
    <row r="73" customFormat="false" ht="12.75" hidden="false" customHeight="false" outlineLevel="0" collapsed="false">
      <c r="D73" s="20"/>
      <c r="H73" s="21"/>
      <c r="J73" s="23"/>
    </row>
    <row r="74" customFormat="false" ht="12.75" hidden="false" customHeight="false" outlineLevel="0" collapsed="false">
      <c r="D74" s="2"/>
      <c r="H74" s="21"/>
      <c r="J74" s="23"/>
    </row>
    <row r="75" customFormat="false" ht="12.75" hidden="false" customHeight="false" outlineLevel="0" collapsed="false">
      <c r="H75" s="21"/>
      <c r="J75" s="23"/>
    </row>
    <row r="76" customFormat="false" ht="12.75" hidden="false" customHeight="false" outlineLevel="0" collapsed="false">
      <c r="H76" s="21"/>
      <c r="J76" s="23"/>
    </row>
    <row r="77" customFormat="false" ht="12.75" hidden="false" customHeight="false" outlineLevel="0" collapsed="false">
      <c r="H77" s="21"/>
      <c r="J77" s="23"/>
    </row>
    <row r="78" customFormat="false" ht="12.75" hidden="false" customHeight="false" outlineLevel="0" collapsed="false">
      <c r="H78" s="21"/>
      <c r="J78" s="23"/>
    </row>
    <row r="79" customFormat="false" ht="12.75" hidden="false" customHeight="false" outlineLevel="0" collapsed="false">
      <c r="H79" s="21"/>
      <c r="J79" s="23"/>
    </row>
    <row r="80" customFormat="false" ht="12.75" hidden="false" customHeight="false" outlineLevel="0" collapsed="false">
      <c r="H80" s="21"/>
      <c r="J80" s="23"/>
    </row>
    <row r="81" customFormat="false" ht="12.75" hidden="false" customHeight="false" outlineLevel="0" collapsed="false">
      <c r="H81" s="21"/>
      <c r="J81" s="23"/>
    </row>
    <row r="82" customFormat="false" ht="12.75" hidden="false" customHeight="false" outlineLevel="0" collapsed="false">
      <c r="H82" s="21"/>
      <c r="J82" s="23"/>
    </row>
    <row r="83" customFormat="false" ht="12.75" hidden="false" customHeight="false" outlineLevel="0" collapsed="false">
      <c r="J83" s="23"/>
    </row>
    <row r="84" customFormat="false" ht="12.75" hidden="false" customHeight="false" outlineLevel="0" collapsed="false">
      <c r="J84" s="23"/>
    </row>
    <row r="85" customFormat="false" ht="12.75" hidden="false" customHeight="false" outlineLevel="0" collapsed="false">
      <c r="J85" s="23"/>
    </row>
    <row r="86" customFormat="false" ht="12.75" hidden="false" customHeight="false" outlineLevel="0" collapsed="false">
      <c r="J86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Q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6" activeCellId="0" sqref="H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99"/>
    <col collapsed="false" customWidth="true" hidden="false" outlineLevel="0" max="3" min="3" style="0" width="14.99"/>
    <col collapsed="false" customWidth="true" hidden="false" outlineLevel="0" max="4" min="4" style="0" width="9.41"/>
    <col collapsed="false" customWidth="true" hidden="false" outlineLevel="0" max="5" min="5" style="0" width="0.56"/>
    <col collapsed="false" customWidth="true" hidden="false" outlineLevel="0" max="6" min="6" style="0" width="10.28"/>
    <col collapsed="false" customWidth="true" hidden="false" outlineLevel="0" max="7" min="7" style="0" width="11.42"/>
    <col collapsed="false" customWidth="true" hidden="false" outlineLevel="0" max="9" min="9" style="0" width="11.42"/>
    <col collapsed="false" customWidth="true" hidden="false" outlineLevel="0" max="10" min="10" style="0" width="12.7"/>
    <col collapsed="false" customWidth="true" hidden="false" outlineLevel="0" max="11" min="11" style="0" width="11.7"/>
  </cols>
  <sheetData>
    <row r="3" customFormat="false" ht="18" hidden="false" customHeight="true" outlineLevel="0" collapsed="false"/>
    <row r="19" customFormat="false" ht="14.25" hidden="false" customHeight="false" outlineLevel="0" collapsed="false">
      <c r="A19" s="27"/>
      <c r="B19" s="27"/>
      <c r="C19" s="27"/>
      <c r="D19" s="27"/>
      <c r="E19" s="27"/>
      <c r="F19" s="27"/>
      <c r="G19" s="28"/>
      <c r="H19" s="27"/>
      <c r="I19" s="27"/>
      <c r="J19" s="27"/>
      <c r="K19" s="27"/>
    </row>
    <row r="20" customFormat="false" ht="14.25" hidden="false" customHeight="false" outlineLevel="0" collapsed="false">
      <c r="A20" s="27"/>
      <c r="B20" s="27"/>
      <c r="C20" s="27"/>
      <c r="D20" s="27"/>
      <c r="E20" s="27"/>
      <c r="F20" s="27"/>
      <c r="G20" s="28"/>
      <c r="H20" s="27"/>
      <c r="I20" s="29"/>
      <c r="J20" s="27"/>
      <c r="K20" s="27"/>
      <c r="M20" s="9"/>
    </row>
    <row r="21" customFormat="false" ht="14.25" hidden="false" customHeight="false" outlineLevel="0" collapsed="false">
      <c r="A21" s="27"/>
      <c r="B21" s="27"/>
      <c r="C21" s="27"/>
      <c r="D21" s="27"/>
      <c r="E21" s="27"/>
      <c r="F21" s="27"/>
      <c r="G21" s="28"/>
      <c r="H21" s="27"/>
      <c r="I21" s="27"/>
      <c r="J21" s="27"/>
      <c r="K21" s="27"/>
      <c r="Q21" s="3"/>
    </row>
    <row r="22" customFormat="false" ht="14.25" hidden="false" customHeight="false" outlineLevel="0" collapsed="false">
      <c r="A22" s="27"/>
      <c r="B22" s="27"/>
      <c r="C22" s="27"/>
      <c r="D22" s="27"/>
      <c r="E22" s="27"/>
      <c r="F22" s="30"/>
      <c r="G22" s="28"/>
      <c r="H22" s="27"/>
      <c r="I22" s="29"/>
      <c r="J22" s="27"/>
      <c r="K22" s="27"/>
      <c r="Q22" s="8"/>
    </row>
    <row r="23" customFormat="false" ht="14.25" hidden="false" customHeight="false" outlineLevel="0" collapsed="false">
      <c r="A23" s="27"/>
      <c r="B23" s="27"/>
      <c r="C23" s="27"/>
      <c r="D23" s="27"/>
      <c r="E23" s="27"/>
      <c r="F23" s="30"/>
      <c r="G23" s="27"/>
      <c r="H23" s="27"/>
      <c r="I23" s="29"/>
      <c r="J23" s="27"/>
      <c r="K23" s="27"/>
    </row>
    <row r="24" customFormat="false" ht="14.25" hidden="false" customHeight="false" outlineLevel="0" collapsed="false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customFormat="false" ht="14.25" hidden="false" customHeight="false" outlineLevel="0" collapsed="false">
      <c r="A25" s="27"/>
      <c r="B25" s="27"/>
      <c r="C25" s="27"/>
      <c r="D25" s="27"/>
      <c r="E25" s="27"/>
      <c r="F25" s="31"/>
      <c r="G25" s="27"/>
      <c r="H25" s="27"/>
      <c r="I25" s="27"/>
      <c r="J25" s="27"/>
      <c r="K25" s="27"/>
    </row>
    <row r="26" customFormat="false" ht="14.25" hidden="false" customHeight="false" outlineLevel="0" collapsed="false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customFormat="false" ht="14.25" hidden="false" customHeight="false" outlineLevel="0" collapsed="false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customFormat="false" ht="14.25" hidden="false" customHeight="false" outlineLevel="0" collapsed="false">
      <c r="A28" s="27"/>
      <c r="B28" s="27"/>
      <c r="C28" s="27"/>
      <c r="D28" s="27"/>
      <c r="E28" s="27"/>
      <c r="F28" s="32"/>
      <c r="G28" s="27"/>
      <c r="H28" s="27"/>
      <c r="I28" s="27"/>
      <c r="J28" s="27"/>
      <c r="K28" s="27"/>
    </row>
    <row r="29" customFormat="false" ht="14.25" hidden="false" customHeight="false" outlineLevel="0" collapsed="false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0" customFormat="false" ht="14.25" hidden="false" customHeight="false" outlineLevel="0" collapsed="false">
      <c r="A30" s="27"/>
      <c r="B30" s="33"/>
      <c r="C30" s="27"/>
      <c r="D30" s="27"/>
      <c r="E30" s="27"/>
      <c r="F30" s="27"/>
      <c r="G30" s="27"/>
      <c r="H30" s="27"/>
      <c r="I30" s="27"/>
      <c r="J30" s="27"/>
      <c r="K30" s="27"/>
    </row>
    <row r="31" customFormat="false" ht="14.25" hidden="false" customHeight="false" outlineLevel="0" collapsed="false">
      <c r="A31" s="27"/>
      <c r="B31" s="27"/>
      <c r="C31" s="27"/>
      <c r="D31" s="27"/>
      <c r="E31" s="27"/>
      <c r="F31" s="27"/>
      <c r="G31" s="29"/>
      <c r="H31" s="27"/>
      <c r="I31" s="27"/>
      <c r="J31" s="27"/>
      <c r="K31" s="27"/>
    </row>
    <row r="32" customFormat="false" ht="14.25" hidden="false" customHeight="false" outlineLevel="0" collapsed="false">
      <c r="A32" s="27"/>
      <c r="B32" s="27"/>
      <c r="C32" s="27"/>
      <c r="D32" s="27"/>
      <c r="E32" s="27"/>
      <c r="F32" s="27"/>
      <c r="G32" s="28"/>
      <c r="H32" s="27"/>
      <c r="I32" s="27"/>
      <c r="J32" s="27"/>
      <c r="K32" s="27"/>
    </row>
    <row r="33" customFormat="false" ht="14.25" hidden="false" customHeight="false" outlineLevel="0" collapsed="false">
      <c r="A33" s="27"/>
      <c r="B33" s="27"/>
      <c r="C33" s="27"/>
      <c r="D33" s="27"/>
      <c r="E33" s="27"/>
      <c r="F33" s="27"/>
      <c r="G33" s="28"/>
      <c r="H33" s="27"/>
      <c r="I33" s="27"/>
      <c r="J33" s="27"/>
      <c r="K33" s="27"/>
    </row>
    <row r="34" customFormat="false" ht="14.25" hidden="false" customHeight="false" outlineLevel="0" collapsed="false">
      <c r="A34" s="27"/>
      <c r="B34" s="27"/>
      <c r="C34" s="27"/>
      <c r="D34" s="27"/>
      <c r="E34" s="27"/>
      <c r="F34" s="27"/>
      <c r="G34" s="27"/>
      <c r="H34" s="27"/>
      <c r="I34" s="29"/>
      <c r="J34" s="27"/>
      <c r="K34" s="27"/>
    </row>
    <row r="35" customFormat="false" ht="14.25" hidden="false" customHeight="false" outlineLevel="0" collapsed="false">
      <c r="A35" s="27"/>
      <c r="B35" s="27"/>
      <c r="C35" s="27"/>
      <c r="D35" s="27"/>
      <c r="E35" s="27"/>
      <c r="F35" s="27"/>
      <c r="G35" s="27"/>
      <c r="H35" s="27"/>
      <c r="I35" s="28"/>
      <c r="J35" s="27"/>
      <c r="K35" s="27"/>
    </row>
    <row r="36" customFormat="false" ht="14.25" hidden="false" customHeight="false" outlineLevel="0" collapsed="false">
      <c r="A36" s="27"/>
      <c r="B36" s="27"/>
      <c r="C36" s="27"/>
      <c r="D36" s="27"/>
      <c r="E36" s="27"/>
      <c r="F36" s="30"/>
      <c r="G36" s="27"/>
      <c r="H36" s="27"/>
      <c r="I36" s="29"/>
      <c r="J36" s="27"/>
      <c r="K36" s="27"/>
    </row>
    <row r="37" customFormat="false" ht="14.25" hidden="false" customHeight="false" outlineLevel="0" collapsed="false">
      <c r="A37" s="27"/>
      <c r="B37" s="27"/>
      <c r="C37" s="27"/>
      <c r="D37" s="27"/>
      <c r="E37" s="27"/>
      <c r="F37" s="30"/>
      <c r="G37" s="27"/>
      <c r="H37" s="27"/>
      <c r="I37" s="29"/>
      <c r="J37" s="27"/>
      <c r="K37" s="27"/>
    </row>
    <row r="38" customFormat="false" ht="14.25" hidden="false" customHeight="false" outlineLevel="0" collapsed="false">
      <c r="A38" s="27"/>
      <c r="B38" s="27"/>
      <c r="C38" s="27"/>
      <c r="D38" s="27"/>
      <c r="E38" s="27"/>
      <c r="F38" s="27"/>
      <c r="G38" s="28"/>
      <c r="H38" s="27"/>
      <c r="I38" s="27"/>
      <c r="J38" s="27"/>
      <c r="K38" s="27"/>
    </row>
    <row r="39" customFormat="false" ht="14.25" hidden="false" customHeight="false" outlineLevel="0" collapsed="false">
      <c r="A39" s="27"/>
      <c r="B39" s="27"/>
      <c r="C39" s="27"/>
      <c r="D39" s="27"/>
      <c r="E39" s="27"/>
      <c r="F39" s="27"/>
      <c r="G39" s="28"/>
      <c r="H39" s="27"/>
      <c r="I39" s="29"/>
      <c r="J39" s="27"/>
      <c r="K39" s="27"/>
    </row>
    <row r="40" customFormat="false" ht="14.25" hidden="false" customHeight="false" outlineLevel="0" collapsed="false">
      <c r="A40" s="27"/>
      <c r="B40" s="27"/>
      <c r="C40" s="27"/>
      <c r="D40" s="27"/>
      <c r="E40" s="27"/>
      <c r="F40" s="27"/>
      <c r="G40" s="28"/>
      <c r="H40" s="27"/>
      <c r="I40" s="27"/>
      <c r="J40" s="27"/>
      <c r="K40" s="27"/>
    </row>
    <row r="41" customFormat="false" ht="14.25" hidden="false" customHeight="false" outlineLevel="0" collapsed="false">
      <c r="A41" s="27"/>
      <c r="B41" s="27"/>
      <c r="C41" s="27"/>
      <c r="D41" s="27"/>
      <c r="E41" s="27"/>
      <c r="F41" s="30"/>
      <c r="G41" s="28"/>
      <c r="H41" s="27"/>
      <c r="I41" s="29"/>
      <c r="J41" s="27"/>
      <c r="K41" s="27"/>
    </row>
    <row r="42" customFormat="false" ht="14.25" hidden="false" customHeight="false" outlineLevel="0" collapsed="false">
      <c r="A42" s="27"/>
      <c r="B42" s="27"/>
      <c r="C42" s="27"/>
      <c r="D42" s="27"/>
      <c r="E42" s="27"/>
      <c r="F42" s="30"/>
      <c r="G42" s="27"/>
      <c r="H42" s="27"/>
      <c r="I42" s="29"/>
      <c r="J42" s="27"/>
      <c r="K42" s="27"/>
    </row>
    <row r="43" customFormat="false" ht="14.25" hidden="false" customHeight="false" outlineLevel="0" collapsed="false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customFormat="false" ht="14.25" hidden="false" customHeight="false" outlineLevel="0" collapsed="false">
      <c r="A44" s="27"/>
      <c r="B44" s="27"/>
      <c r="C44" s="27"/>
      <c r="D44" s="27"/>
      <c r="E44" s="27"/>
      <c r="F44" s="31"/>
      <c r="G44" s="27"/>
      <c r="H44" s="27"/>
      <c r="I44" s="27"/>
      <c r="J44" s="27"/>
      <c r="K44" s="27"/>
    </row>
    <row r="46" customFormat="false" ht="12.75" hidden="false" customHeight="false" outlineLevel="0" collapsed="false">
      <c r="F46" s="12"/>
    </row>
    <row r="47" customFormat="false" ht="12.75" hidden="false" customHeight="false" outlineLevel="0" collapsed="false">
      <c r="F47" s="12"/>
    </row>
    <row r="51" customFormat="false" ht="13.5" hidden="false" customHeight="false" outlineLevel="0" collapsed="false"/>
    <row r="52" customFormat="false" ht="25.5" hidden="false" customHeight="true" outlineLevel="0" collapsed="false">
      <c r="A52" s="13"/>
      <c r="C52" s="9"/>
      <c r="D52" s="9"/>
      <c r="E52" s="9"/>
      <c r="G52" s="14"/>
      <c r="H52" s="15"/>
      <c r="I52" s="14"/>
    </row>
    <row r="53" customFormat="false" ht="13.5" hidden="false" customHeight="false" outlineLevel="0" collapsed="false">
      <c r="G53" s="12"/>
      <c r="K53" s="8"/>
    </row>
    <row r="56" customFormat="false" ht="12.75" hidden="false" customHeight="false" outlineLevel="0" collapsed="false">
      <c r="G56" s="16"/>
      <c r="H56" s="16"/>
      <c r="I56" s="16"/>
    </row>
    <row r="63" customFormat="false" ht="12.75" hidden="false" customHeight="false" outlineLevel="0" collapsed="false">
      <c r="G63" s="0" t="s">
        <v>41</v>
      </c>
      <c r="I63" s="0" t="s">
        <v>42</v>
      </c>
      <c r="J63" s="0" t="s">
        <v>43</v>
      </c>
    </row>
    <row r="64" customFormat="false" ht="12.75" hidden="false" customHeight="false" outlineLevel="0" collapsed="false">
      <c r="A64" s="0" t="s">
        <v>44</v>
      </c>
      <c r="B64" s="0" t="s">
        <v>45</v>
      </c>
      <c r="C64" s="0" t="s">
        <v>5</v>
      </c>
      <c r="D64" s="20" t="n">
        <v>2001</v>
      </c>
      <c r="E64" s="0" t="s">
        <v>7</v>
      </c>
      <c r="F64" s="20" t="n">
        <v>2007</v>
      </c>
      <c r="G64" s="0" t="s">
        <v>46</v>
      </c>
      <c r="H64" s="21" t="n">
        <v>0.25</v>
      </c>
      <c r="I64" s="22" t="n">
        <v>1200</v>
      </c>
      <c r="J64" s="23" t="n">
        <f aca="false">[1]Analysis!$G$5+H64</f>
        <v>3.2</v>
      </c>
      <c r="K64" s="24" t="n">
        <f aca="false">J64*I64</f>
        <v>3840</v>
      </c>
    </row>
    <row r="65" customFormat="false" ht="12.75" hidden="false" customHeight="false" outlineLevel="0" collapsed="false">
      <c r="A65" s="0" t="s">
        <v>47</v>
      </c>
      <c r="B65" s="0" t="s">
        <v>45</v>
      </c>
      <c r="C65" s="0" t="s">
        <v>5</v>
      </c>
      <c r="D65" s="20" t="n">
        <v>2001</v>
      </c>
      <c r="E65" s="0" t="s">
        <v>7</v>
      </c>
      <c r="F65" s="20" t="n">
        <v>2001</v>
      </c>
      <c r="G65" s="0" t="s">
        <v>46</v>
      </c>
      <c r="H65" s="21" t="n">
        <v>0.1</v>
      </c>
      <c r="I65" s="22" t="n">
        <v>10000</v>
      </c>
      <c r="J65" s="23" t="n">
        <f aca="false">[1]Analysis!$G$5+H65</f>
        <v>3.05</v>
      </c>
      <c r="K65" s="24" t="n">
        <f aca="false">J65*I65</f>
        <v>30500</v>
      </c>
    </row>
    <row r="66" customFormat="false" ht="12.75" hidden="false" customHeight="false" outlineLevel="0" collapsed="false">
      <c r="A66" s="0" t="s">
        <v>48</v>
      </c>
      <c r="B66" s="0" t="s">
        <v>45</v>
      </c>
      <c r="C66" s="0" t="s">
        <v>5</v>
      </c>
      <c r="D66" s="20" t="n">
        <v>2001</v>
      </c>
      <c r="E66" s="0" t="s">
        <v>7</v>
      </c>
      <c r="F66" s="20" t="n">
        <v>2001</v>
      </c>
      <c r="G66" s="0" t="s">
        <v>46</v>
      </c>
      <c r="H66" s="21" t="n">
        <v>0.1</v>
      </c>
      <c r="I66" s="22" t="n">
        <v>5000</v>
      </c>
      <c r="J66" s="23" t="n">
        <f aca="false">[1]Analysis!$G$5+H66</f>
        <v>3.05</v>
      </c>
      <c r="K66" s="24" t="n">
        <f aca="false">J66*I66</f>
        <v>15250</v>
      </c>
    </row>
    <row r="67" customFormat="false" ht="12.75" hidden="false" customHeight="false" outlineLevel="0" collapsed="false">
      <c r="A67" s="0" t="s">
        <v>47</v>
      </c>
      <c r="B67" s="0" t="s">
        <v>50</v>
      </c>
      <c r="C67" s="0" t="s">
        <v>6</v>
      </c>
      <c r="D67" s="20" t="n">
        <v>2001</v>
      </c>
      <c r="G67" s="0" t="s">
        <v>53</v>
      </c>
      <c r="H67" s="21" t="n">
        <v>6.293</v>
      </c>
      <c r="I67" s="22" t="n">
        <v>10000</v>
      </c>
      <c r="J67" s="23" t="n">
        <f aca="false">H67+0.8</f>
        <v>7.093</v>
      </c>
      <c r="K67" s="24" t="n">
        <f aca="false">J67*I67</f>
        <v>70930</v>
      </c>
    </row>
    <row r="68" customFormat="false" ht="12.75" hidden="false" customHeight="false" outlineLevel="0" collapsed="false">
      <c r="A68" s="0" t="s">
        <v>52</v>
      </c>
      <c r="B68" s="0" t="s">
        <v>50</v>
      </c>
      <c r="C68" s="0" t="s">
        <v>5</v>
      </c>
      <c r="D68" s="20" t="n">
        <v>2001</v>
      </c>
      <c r="G68" s="0" t="s">
        <v>51</v>
      </c>
      <c r="H68" s="21" t="n">
        <v>6.68</v>
      </c>
      <c r="I68" s="22" t="n">
        <v>8800</v>
      </c>
      <c r="J68" s="23" t="n">
        <f aca="false">H68</f>
        <v>6.68</v>
      </c>
      <c r="K68" s="24" t="n">
        <f aca="false">J68*I68</f>
        <v>58784</v>
      </c>
    </row>
    <row r="69" customFormat="false" ht="12.75" hidden="false" customHeight="false" outlineLevel="0" collapsed="false">
      <c r="D69" s="20"/>
      <c r="H69" s="21"/>
      <c r="J69" s="23"/>
      <c r="K69" s="24"/>
    </row>
    <row r="70" customFormat="false" ht="12.75" hidden="false" customHeight="false" outlineLevel="0" collapsed="false">
      <c r="D70" s="20"/>
      <c r="H70" s="21"/>
      <c r="I70" s="22" t="n">
        <f aca="false">SUM(I64:I69)</f>
        <v>35000</v>
      </c>
      <c r="J70" s="25" t="n">
        <f aca="false">K70/I70</f>
        <v>5.12297142857143</v>
      </c>
      <c r="K70" s="26" t="n">
        <f aca="false">SUM(K64:K69)</f>
        <v>179304</v>
      </c>
    </row>
    <row r="71" customFormat="false" ht="12.75" hidden="false" customHeight="false" outlineLevel="0" collapsed="false">
      <c r="D71" s="20"/>
      <c r="H71" s="21"/>
      <c r="J71" s="23"/>
      <c r="K71" s="24"/>
    </row>
    <row r="72" customFormat="false" ht="12.75" hidden="false" customHeight="false" outlineLevel="0" collapsed="false">
      <c r="D72" s="20"/>
      <c r="H72" s="21"/>
      <c r="J72" s="23"/>
      <c r="K72" s="24"/>
    </row>
    <row r="73" customFormat="false" ht="12.75" hidden="false" customHeight="false" outlineLevel="0" collapsed="false">
      <c r="D73" s="20"/>
      <c r="H73" s="21"/>
      <c r="J73" s="23"/>
    </row>
    <row r="74" customFormat="false" ht="12.75" hidden="false" customHeight="false" outlineLevel="0" collapsed="false">
      <c r="D74" s="2"/>
      <c r="H74" s="21"/>
      <c r="J74" s="23"/>
    </row>
    <row r="75" customFormat="false" ht="12.75" hidden="false" customHeight="false" outlineLevel="0" collapsed="false">
      <c r="H75" s="21"/>
      <c r="J75" s="23"/>
    </row>
    <row r="76" customFormat="false" ht="12.75" hidden="false" customHeight="false" outlineLevel="0" collapsed="false">
      <c r="H76" s="21"/>
      <c r="J76" s="23"/>
    </row>
    <row r="77" customFormat="false" ht="12.75" hidden="false" customHeight="false" outlineLevel="0" collapsed="false">
      <c r="H77" s="21"/>
      <c r="J77" s="23"/>
    </row>
    <row r="78" customFormat="false" ht="12.75" hidden="false" customHeight="false" outlineLevel="0" collapsed="false">
      <c r="H78" s="21"/>
      <c r="J78" s="23"/>
    </row>
    <row r="79" customFormat="false" ht="12.75" hidden="false" customHeight="false" outlineLevel="0" collapsed="false">
      <c r="H79" s="21"/>
      <c r="J79" s="23"/>
    </row>
    <row r="80" customFormat="false" ht="12.75" hidden="false" customHeight="false" outlineLevel="0" collapsed="false">
      <c r="H80" s="21"/>
      <c r="J80" s="23"/>
    </row>
    <row r="81" customFormat="false" ht="12.75" hidden="false" customHeight="false" outlineLevel="0" collapsed="false">
      <c r="H81" s="21"/>
      <c r="J81" s="23"/>
    </row>
    <row r="82" customFormat="false" ht="12.75" hidden="false" customHeight="false" outlineLevel="0" collapsed="false">
      <c r="H82" s="21"/>
      <c r="J82" s="23"/>
    </row>
    <row r="83" customFormat="false" ht="12.75" hidden="false" customHeight="false" outlineLevel="0" collapsed="false">
      <c r="J83" s="23"/>
    </row>
    <row r="84" customFormat="false" ht="12.75" hidden="false" customHeight="false" outlineLevel="0" collapsed="false">
      <c r="J84" s="23"/>
    </row>
    <row r="85" customFormat="false" ht="12.75" hidden="false" customHeight="false" outlineLevel="0" collapsed="false">
      <c r="J85" s="23"/>
    </row>
    <row r="86" customFormat="false" ht="12.75" hidden="false" customHeight="false" outlineLevel="0" collapsed="false">
      <c r="J86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99"/>
    <col collapsed="false" customWidth="true" hidden="false" outlineLevel="0" max="3" min="3" style="0" width="14.99"/>
    <col collapsed="false" customWidth="true" hidden="false" outlineLevel="0" max="4" min="4" style="0" width="16.56"/>
    <col collapsed="false" customWidth="true" hidden="false" outlineLevel="0" max="5" min="5" style="0" width="12.42"/>
    <col collapsed="false" customWidth="true" hidden="false" outlineLevel="0" max="6" min="6" style="0" width="10.28"/>
    <col collapsed="false" customWidth="true" hidden="false" outlineLevel="0" max="7" min="7" style="0" width="11.42"/>
    <col collapsed="false" customWidth="true" hidden="false" outlineLevel="0" max="9" min="9" style="0" width="11.42"/>
    <col collapsed="false" customWidth="true" hidden="false" outlineLevel="0" max="10" min="10" style="0" width="12.7"/>
    <col collapsed="false" customWidth="true" hidden="false" outlineLevel="0" max="11" min="11" style="0" width="11.7"/>
  </cols>
  <sheetData>
    <row r="1" customFormat="false" ht="12.75" hidden="false" customHeight="false" outlineLevel="0" collapsed="false">
      <c r="A1" s="0" t="n">
        <v>2000</v>
      </c>
      <c r="B1" s="0" t="s">
        <v>65</v>
      </c>
      <c r="D1" s="0" t="s">
        <v>66</v>
      </c>
      <c r="E1" s="0" t="n">
        <v>9189</v>
      </c>
      <c r="F1" s="0" t="s">
        <v>67</v>
      </c>
    </row>
    <row r="3" customFormat="false" ht="12.75" hidden="false" customHeight="false" outlineLevel="0" collapsed="false">
      <c r="B3" s="0" t="s">
        <v>28</v>
      </c>
      <c r="D3" s="0" t="s">
        <v>68</v>
      </c>
      <c r="E3" s="0" t="s">
        <v>69</v>
      </c>
    </row>
    <row r="4" customFormat="false" ht="12.75" hidden="false" customHeight="false" outlineLevel="0" collapsed="false">
      <c r="B4" s="0" t="s">
        <v>70</v>
      </c>
      <c r="D4" s="0" t="s">
        <v>71</v>
      </c>
    </row>
    <row r="6" customFormat="false" ht="18" hidden="false" customHeight="true" outlineLevel="0" collapsed="false">
      <c r="A6" s="0" t="s">
        <v>5</v>
      </c>
      <c r="C6" s="2" t="n">
        <v>55679</v>
      </c>
      <c r="D6" s="2" t="n">
        <v>0</v>
      </c>
      <c r="E6" s="2" t="n">
        <f aca="false">0.005*9189*30.4167</f>
        <v>1397.4952815</v>
      </c>
    </row>
    <row r="7" customFormat="false" ht="12.75" hidden="false" customHeight="false" outlineLevel="0" collapsed="false">
      <c r="A7" s="0" t="s">
        <v>6</v>
      </c>
      <c r="C7" s="2" t="n">
        <v>55679</v>
      </c>
      <c r="D7" s="2" t="n">
        <v>0</v>
      </c>
      <c r="E7" s="2" t="n">
        <f aca="false">0.005*9189*30.4167</f>
        <v>1397.4952815</v>
      </c>
    </row>
    <row r="8" customFormat="false" ht="12.75" hidden="false" customHeight="false" outlineLevel="0" collapsed="false">
      <c r="A8" s="0" t="s">
        <v>7</v>
      </c>
      <c r="C8" s="2" t="n">
        <v>56802</v>
      </c>
      <c r="D8" s="2" t="n">
        <v>0</v>
      </c>
      <c r="E8" s="2" t="n">
        <f aca="false">0.005*9189*30.4167</f>
        <v>1397.4952815</v>
      </c>
    </row>
    <row r="9" customFormat="false" ht="12.75" hidden="false" customHeight="false" outlineLevel="0" collapsed="false">
      <c r="A9" s="0" t="s">
        <v>8</v>
      </c>
      <c r="C9" s="2" t="n">
        <v>0</v>
      </c>
      <c r="D9" s="2" t="n">
        <v>0</v>
      </c>
      <c r="E9" s="2" t="n">
        <f aca="false">0.005*9189*30.4167</f>
        <v>1397.4952815</v>
      </c>
    </row>
    <row r="10" customFormat="false" ht="12.75" hidden="false" customHeight="false" outlineLevel="0" collapsed="false">
      <c r="A10" s="0" t="s">
        <v>9</v>
      </c>
      <c r="C10" s="2" t="n">
        <v>0</v>
      </c>
      <c r="D10" s="2" t="n">
        <v>0</v>
      </c>
      <c r="E10" s="2" t="n">
        <f aca="false">0.005*9189*30.4167</f>
        <v>1397.4952815</v>
      </c>
    </row>
    <row r="11" customFormat="false" ht="12.75" hidden="false" customHeight="false" outlineLevel="0" collapsed="false">
      <c r="A11" s="0" t="s">
        <v>10</v>
      </c>
      <c r="C11" s="2" t="n">
        <v>98469</v>
      </c>
      <c r="D11" s="2" t="n">
        <v>56088</v>
      </c>
      <c r="E11" s="2" t="n">
        <f aca="false">0.005*9189*30.4167</f>
        <v>1397.4952815</v>
      </c>
    </row>
    <row r="12" customFormat="false" ht="12.75" hidden="false" customHeight="false" outlineLevel="0" collapsed="false">
      <c r="A12" s="0" t="s">
        <v>11</v>
      </c>
      <c r="C12" s="2" t="n">
        <v>84869</v>
      </c>
      <c r="D12" s="2" t="n">
        <v>0</v>
      </c>
      <c r="E12" s="2" t="n">
        <f aca="false">0.005*9189*30.4167</f>
        <v>1397.4952815</v>
      </c>
    </row>
    <row r="13" customFormat="false" ht="12.75" hidden="false" customHeight="false" outlineLevel="0" collapsed="false">
      <c r="A13" s="0" t="s">
        <v>12</v>
      </c>
      <c r="C13" s="2" t="n">
        <v>84869</v>
      </c>
      <c r="D13" s="2" t="n">
        <v>0</v>
      </c>
      <c r="E13" s="2" t="n">
        <f aca="false">0.005*9189*30.4167</f>
        <v>1397.4952815</v>
      </c>
    </row>
    <row r="14" customFormat="false" ht="12.75" hidden="false" customHeight="false" outlineLevel="0" collapsed="false">
      <c r="A14" s="0" t="s">
        <v>13</v>
      </c>
      <c r="C14" s="2" t="n">
        <v>56802</v>
      </c>
      <c r="D14" s="2" t="n">
        <v>0</v>
      </c>
      <c r="E14" s="2" t="n">
        <f aca="false">0.005*9189*30.4167</f>
        <v>1397.4952815</v>
      </c>
    </row>
    <row r="15" customFormat="false" ht="12.75" hidden="false" customHeight="false" outlineLevel="0" collapsed="false">
      <c r="A15" s="0" t="s">
        <v>14</v>
      </c>
      <c r="C15" s="2" t="n">
        <v>56802</v>
      </c>
      <c r="D15" s="2" t="n">
        <v>0</v>
      </c>
      <c r="E15" s="2" t="n">
        <f aca="false">0.005*9189*30.4167</f>
        <v>1397.4952815</v>
      </c>
    </row>
    <row r="16" customFormat="false" ht="12.75" hidden="false" customHeight="false" outlineLevel="0" collapsed="false">
      <c r="A16" s="0" t="s">
        <v>15</v>
      </c>
      <c r="C16" s="2" t="n">
        <v>55679</v>
      </c>
      <c r="D16" s="2" t="n">
        <v>0</v>
      </c>
      <c r="E16" s="2" t="n">
        <f aca="false">0.005*9189*30.4167</f>
        <v>1397.4952815</v>
      </c>
    </row>
    <row r="17" customFormat="false" ht="12.75" hidden="false" customHeight="false" outlineLevel="0" collapsed="false">
      <c r="A17" s="0" t="s">
        <v>16</v>
      </c>
      <c r="C17" s="2" t="n">
        <v>55679</v>
      </c>
      <c r="D17" s="2" t="n">
        <v>0</v>
      </c>
      <c r="E17" s="2" t="n">
        <f aca="false">0.005*9189*30.4167</f>
        <v>1397.4952815</v>
      </c>
    </row>
    <row r="18" customFormat="false" ht="12.75" hidden="false" customHeight="false" outlineLevel="0" collapsed="false">
      <c r="C18" s="2"/>
      <c r="D18" s="2"/>
    </row>
    <row r="19" customFormat="false" ht="12.75" hidden="false" customHeight="false" outlineLevel="0" collapsed="false">
      <c r="A19" s="0" t="s">
        <v>72</v>
      </c>
      <c r="C19" s="2" t="n">
        <f aca="false">SUM(C6:C18)</f>
        <v>661329</v>
      </c>
      <c r="D19" s="2" t="n">
        <f aca="false">SUM(D6:D18)</f>
        <v>56088</v>
      </c>
      <c r="E19" s="2" t="n">
        <f aca="false">SUM(E6:E18)</f>
        <v>16769.943378</v>
      </c>
    </row>
    <row r="21" customFormat="false" ht="12.75" hidden="false" customHeight="false" outlineLevel="0" collapsed="false">
      <c r="A21" s="0" t="s">
        <v>73</v>
      </c>
      <c r="E21" s="2" t="n">
        <f aca="false">C19-D19-E19</f>
        <v>588471.056622</v>
      </c>
    </row>
    <row r="22" customFormat="false" ht="14.25" hidden="false" customHeight="false" outlineLevel="0" collapsed="false">
      <c r="B22" s="27"/>
      <c r="C22" s="27"/>
      <c r="D22" s="27"/>
      <c r="E22" s="27"/>
      <c r="F22" s="27"/>
      <c r="G22" s="28"/>
      <c r="H22" s="27"/>
      <c r="I22" s="27"/>
      <c r="J22" s="27"/>
      <c r="K22" s="27"/>
    </row>
    <row r="23" customFormat="false" ht="14.25" hidden="false" customHeight="false" outlineLevel="0" collapsed="false">
      <c r="A23" s="34" t="s">
        <v>74</v>
      </c>
      <c r="B23" s="34"/>
      <c r="C23" s="34"/>
      <c r="D23" s="34"/>
      <c r="E23" s="34"/>
      <c r="F23" s="34"/>
      <c r="G23" s="35"/>
      <c r="H23" s="34"/>
      <c r="I23" s="36"/>
      <c r="J23" s="27"/>
      <c r="K23" s="27"/>
      <c r="M23" s="9"/>
    </row>
    <row r="24" customFormat="false" ht="14.25" hidden="false" customHeight="false" outlineLevel="0" collapsed="false">
      <c r="A24" s="34" t="s">
        <v>75</v>
      </c>
      <c r="B24" s="34"/>
      <c r="C24" s="34"/>
      <c r="D24" s="34"/>
      <c r="E24" s="34"/>
      <c r="F24" s="34"/>
      <c r="G24" s="35"/>
      <c r="H24" s="34"/>
      <c r="I24" s="34"/>
      <c r="J24" s="27"/>
      <c r="K24" s="27"/>
      <c r="Q24" s="3"/>
    </row>
    <row r="25" customFormat="false" ht="14.25" hidden="false" customHeight="false" outlineLevel="0" collapsed="false">
      <c r="A25" s="27"/>
      <c r="B25" s="27"/>
      <c r="C25" s="27"/>
      <c r="D25" s="27"/>
      <c r="E25" s="27"/>
      <c r="F25" s="30"/>
      <c r="G25" s="28"/>
      <c r="H25" s="27"/>
      <c r="I25" s="29"/>
      <c r="J25" s="27"/>
      <c r="K25" s="27"/>
      <c r="Q25" s="8"/>
    </row>
    <row r="26" customFormat="false" ht="14.25" hidden="false" customHeight="false" outlineLevel="0" collapsed="false">
      <c r="A26" s="27"/>
      <c r="B26" s="27"/>
      <c r="C26" s="27"/>
      <c r="D26" s="27"/>
      <c r="E26" s="27"/>
      <c r="F26" s="30"/>
      <c r="G26" s="27"/>
      <c r="H26" s="27"/>
      <c r="I26" s="29"/>
      <c r="J26" s="27"/>
      <c r="K26" s="27"/>
    </row>
    <row r="27" customFormat="false" ht="14.25" hidden="false" customHeight="false" outlineLevel="0" collapsed="false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customFormat="false" ht="14.25" hidden="false" customHeight="false" outlineLevel="0" collapsed="false">
      <c r="A28" s="27"/>
      <c r="B28" s="27"/>
      <c r="C28" s="27"/>
      <c r="D28" s="27"/>
      <c r="E28" s="27"/>
      <c r="F28" s="31"/>
      <c r="G28" s="27"/>
      <c r="H28" s="27"/>
      <c r="I28" s="27"/>
      <c r="J28" s="27"/>
      <c r="K28" s="27"/>
    </row>
    <row r="29" customFormat="false" ht="14.25" hidden="false" customHeight="false" outlineLevel="0" collapsed="false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0" customFormat="false" ht="14.25" hidden="false" customHeight="false" outlineLevel="0" collapsed="false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customFormat="false" ht="14.25" hidden="false" customHeight="false" outlineLevel="0" collapsed="false">
      <c r="A31" s="27"/>
      <c r="B31" s="27"/>
      <c r="C31" s="27"/>
      <c r="D31" s="27"/>
      <c r="E31" s="27"/>
      <c r="F31" s="32"/>
      <c r="G31" s="27"/>
      <c r="H31" s="27"/>
      <c r="I31" s="27"/>
      <c r="J31" s="27"/>
      <c r="K31" s="27"/>
    </row>
    <row r="32" customFormat="false" ht="14.25" hidden="false" customHeight="false" outlineLevel="0" collapsed="false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customFormat="false" ht="14.25" hidden="false" customHeight="false" outlineLevel="0" collapsed="false">
      <c r="A33" s="27"/>
      <c r="B33" s="33"/>
      <c r="C33" s="27"/>
      <c r="D33" s="27"/>
      <c r="E33" s="27"/>
      <c r="F33" s="27"/>
      <c r="G33" s="27"/>
      <c r="H33" s="27"/>
      <c r="I33" s="27"/>
      <c r="J33" s="27"/>
      <c r="K33" s="27"/>
    </row>
    <row r="34" customFormat="false" ht="14.25" hidden="false" customHeight="false" outlineLevel="0" collapsed="false">
      <c r="A34" s="27"/>
      <c r="B34" s="27"/>
      <c r="C34" s="27"/>
      <c r="D34" s="27"/>
      <c r="E34" s="27"/>
      <c r="F34" s="27"/>
      <c r="G34" s="29"/>
      <c r="H34" s="27"/>
      <c r="I34" s="27"/>
      <c r="J34" s="27"/>
      <c r="K34" s="27"/>
    </row>
    <row r="35" customFormat="false" ht="14.25" hidden="false" customHeight="false" outlineLevel="0" collapsed="false">
      <c r="A35" s="27"/>
      <c r="B35" s="27"/>
      <c r="C35" s="27"/>
      <c r="D35" s="27"/>
      <c r="E35" s="27"/>
      <c r="F35" s="27"/>
      <c r="G35" s="28"/>
      <c r="H35" s="27"/>
      <c r="I35" s="27"/>
      <c r="J35" s="27"/>
      <c r="K35" s="27"/>
    </row>
    <row r="36" customFormat="false" ht="14.25" hidden="false" customHeight="false" outlineLevel="0" collapsed="false">
      <c r="A36" s="27"/>
      <c r="B36" s="27"/>
      <c r="C36" s="27"/>
      <c r="D36" s="27"/>
      <c r="E36" s="27"/>
      <c r="F36" s="27"/>
      <c r="G36" s="28"/>
      <c r="H36" s="27"/>
      <c r="I36" s="27"/>
      <c r="J36" s="27"/>
      <c r="K36" s="27"/>
    </row>
    <row r="37" customFormat="false" ht="14.25" hidden="false" customHeight="false" outlineLevel="0" collapsed="false">
      <c r="A37" s="27"/>
      <c r="B37" s="27"/>
      <c r="C37" s="27"/>
      <c r="D37" s="27"/>
      <c r="E37" s="27"/>
      <c r="F37" s="27"/>
      <c r="G37" s="27"/>
      <c r="H37" s="27"/>
      <c r="I37" s="29"/>
      <c r="J37" s="27"/>
      <c r="K37" s="27"/>
    </row>
    <row r="38" customFormat="false" ht="14.25" hidden="false" customHeight="false" outlineLevel="0" collapsed="false">
      <c r="A38" s="27"/>
      <c r="B38" s="27"/>
      <c r="C38" s="27"/>
      <c r="D38" s="27"/>
      <c r="E38" s="27"/>
      <c r="F38" s="27"/>
      <c r="G38" s="27"/>
      <c r="H38" s="27"/>
      <c r="I38" s="28"/>
      <c r="J38" s="27"/>
      <c r="K38" s="27"/>
    </row>
    <row r="39" customFormat="false" ht="14.25" hidden="false" customHeight="false" outlineLevel="0" collapsed="false">
      <c r="A39" s="27"/>
      <c r="B39" s="27"/>
      <c r="C39" s="27"/>
      <c r="D39" s="27"/>
      <c r="E39" s="27"/>
      <c r="F39" s="30"/>
      <c r="G39" s="27"/>
      <c r="H39" s="27"/>
      <c r="I39" s="29"/>
      <c r="J39" s="27"/>
      <c r="K39" s="27"/>
    </row>
    <row r="40" customFormat="false" ht="14.25" hidden="false" customHeight="false" outlineLevel="0" collapsed="false">
      <c r="A40" s="27"/>
      <c r="B40" s="27"/>
      <c r="C40" s="27"/>
      <c r="D40" s="27"/>
      <c r="E40" s="27"/>
      <c r="F40" s="30"/>
      <c r="G40" s="27"/>
      <c r="H40" s="27"/>
      <c r="I40" s="29"/>
      <c r="J40" s="27"/>
      <c r="K40" s="27"/>
    </row>
    <row r="41" customFormat="false" ht="14.25" hidden="false" customHeight="false" outlineLevel="0" collapsed="false">
      <c r="A41" s="27"/>
      <c r="B41" s="27"/>
      <c r="C41" s="27"/>
      <c r="D41" s="27"/>
      <c r="E41" s="27"/>
      <c r="F41" s="27"/>
      <c r="G41" s="28"/>
      <c r="H41" s="27"/>
      <c r="I41" s="27"/>
      <c r="J41" s="27"/>
      <c r="K41" s="27"/>
    </row>
    <row r="42" customFormat="false" ht="14.25" hidden="false" customHeight="false" outlineLevel="0" collapsed="false">
      <c r="A42" s="27"/>
      <c r="B42" s="27"/>
      <c r="C42" s="27"/>
      <c r="D42" s="27"/>
      <c r="E42" s="27"/>
      <c r="F42" s="27"/>
      <c r="G42" s="28"/>
      <c r="H42" s="27"/>
      <c r="I42" s="29"/>
      <c r="J42" s="27"/>
      <c r="K42" s="27"/>
    </row>
    <row r="43" customFormat="false" ht="14.25" hidden="false" customHeight="false" outlineLevel="0" collapsed="false">
      <c r="A43" s="27"/>
      <c r="B43" s="27"/>
      <c r="C43" s="27"/>
      <c r="D43" s="27"/>
      <c r="E43" s="27"/>
      <c r="F43" s="27"/>
      <c r="G43" s="28"/>
      <c r="H43" s="27"/>
      <c r="I43" s="27"/>
      <c r="J43" s="27"/>
      <c r="K43" s="27"/>
    </row>
    <row r="44" customFormat="false" ht="14.25" hidden="false" customHeight="false" outlineLevel="0" collapsed="false">
      <c r="A44" s="27"/>
      <c r="B44" s="27"/>
      <c r="C44" s="27"/>
      <c r="D44" s="27"/>
      <c r="E44" s="27"/>
      <c r="F44" s="30"/>
      <c r="G44" s="28"/>
      <c r="H44" s="27"/>
      <c r="I44" s="29"/>
      <c r="J44" s="27"/>
      <c r="K44" s="27"/>
    </row>
    <row r="45" customFormat="false" ht="14.25" hidden="false" customHeight="false" outlineLevel="0" collapsed="false">
      <c r="A45" s="27"/>
      <c r="B45" s="27"/>
      <c r="C45" s="27"/>
      <c r="D45" s="27"/>
      <c r="E45" s="27"/>
      <c r="F45" s="30"/>
      <c r="G45" s="27"/>
      <c r="H45" s="27"/>
      <c r="I45" s="29"/>
      <c r="J45" s="27"/>
      <c r="K45" s="27"/>
    </row>
    <row r="46" customFormat="false" ht="14.2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</row>
    <row r="47" customFormat="false" ht="14.25" hidden="false" customHeight="false" outlineLevel="0" collapsed="false">
      <c r="A47" s="27"/>
      <c r="B47" s="27"/>
      <c r="C47" s="27"/>
      <c r="D47" s="27"/>
      <c r="E47" s="27"/>
      <c r="F47" s="31"/>
      <c r="G47" s="27"/>
      <c r="H47" s="27"/>
      <c r="I47" s="27"/>
      <c r="J47" s="27"/>
      <c r="K47" s="27"/>
    </row>
    <row r="49" customFormat="false" ht="12.75" hidden="false" customHeight="false" outlineLevel="0" collapsed="false">
      <c r="F49" s="12"/>
    </row>
    <row r="50" customFormat="false" ht="12.75" hidden="false" customHeight="false" outlineLevel="0" collapsed="false">
      <c r="F50" s="12"/>
    </row>
    <row r="54" customFormat="false" ht="13.5" hidden="false" customHeight="false" outlineLevel="0" collapsed="false"/>
    <row r="55" customFormat="false" ht="25.5" hidden="false" customHeight="true" outlineLevel="0" collapsed="false">
      <c r="A55" s="13"/>
      <c r="C55" s="9"/>
      <c r="D55" s="9"/>
      <c r="E55" s="9"/>
      <c r="G55" s="14"/>
      <c r="H55" s="15"/>
      <c r="I55" s="14"/>
    </row>
    <row r="56" customFormat="false" ht="13.5" hidden="false" customHeight="false" outlineLevel="0" collapsed="false">
      <c r="G56" s="12"/>
      <c r="K56" s="8"/>
    </row>
    <row r="59" customFormat="false" ht="12.75" hidden="false" customHeight="false" outlineLevel="0" collapsed="false">
      <c r="G59" s="16"/>
      <c r="H59" s="16"/>
      <c r="I59" s="16"/>
    </row>
    <row r="66" customFormat="false" ht="12.75" hidden="false" customHeight="false" outlineLevel="0" collapsed="false">
      <c r="G66" s="0" t="s">
        <v>41</v>
      </c>
      <c r="I66" s="0" t="s">
        <v>42</v>
      </c>
      <c r="J66" s="0" t="s">
        <v>43</v>
      </c>
    </row>
    <row r="67" customFormat="false" ht="12.75" hidden="false" customHeight="false" outlineLevel="0" collapsed="false">
      <c r="A67" s="0" t="s">
        <v>44</v>
      </c>
      <c r="B67" s="0" t="s">
        <v>45</v>
      </c>
      <c r="C67" s="0" t="s">
        <v>5</v>
      </c>
      <c r="D67" s="20" t="n">
        <v>2001</v>
      </c>
      <c r="E67" s="0" t="s">
        <v>7</v>
      </c>
      <c r="F67" s="20" t="n">
        <v>2007</v>
      </c>
      <c r="G67" s="0" t="s">
        <v>46</v>
      </c>
      <c r="H67" s="21" t="n">
        <v>0.25</v>
      </c>
      <c r="I67" s="22" t="n">
        <v>1200</v>
      </c>
      <c r="J67" s="23" t="n">
        <f aca="false">[1]Analysis!$G$5+H67</f>
        <v>3.2</v>
      </c>
      <c r="K67" s="24" t="n">
        <f aca="false">J67*I67</f>
        <v>3840</v>
      </c>
    </row>
    <row r="68" customFormat="false" ht="12.75" hidden="false" customHeight="false" outlineLevel="0" collapsed="false">
      <c r="A68" s="0" t="s">
        <v>47</v>
      </c>
      <c r="B68" s="0" t="s">
        <v>45</v>
      </c>
      <c r="C68" s="0" t="s">
        <v>5</v>
      </c>
      <c r="D68" s="20" t="n">
        <v>2001</v>
      </c>
      <c r="E68" s="0" t="s">
        <v>7</v>
      </c>
      <c r="F68" s="20" t="n">
        <v>2001</v>
      </c>
      <c r="G68" s="0" t="s">
        <v>46</v>
      </c>
      <c r="H68" s="21" t="n">
        <v>0.1</v>
      </c>
      <c r="I68" s="22" t="n">
        <v>10000</v>
      </c>
      <c r="J68" s="23" t="n">
        <f aca="false">[1]Analysis!$G$5+H68</f>
        <v>3.05</v>
      </c>
      <c r="K68" s="24" t="n">
        <f aca="false">J68*I68</f>
        <v>30500</v>
      </c>
    </row>
    <row r="69" customFormat="false" ht="12.75" hidden="false" customHeight="false" outlineLevel="0" collapsed="false">
      <c r="A69" s="0" t="s">
        <v>48</v>
      </c>
      <c r="B69" s="0" t="s">
        <v>45</v>
      </c>
      <c r="C69" s="0" t="s">
        <v>5</v>
      </c>
      <c r="D69" s="20" t="n">
        <v>2001</v>
      </c>
      <c r="E69" s="0" t="s">
        <v>7</v>
      </c>
      <c r="F69" s="20" t="n">
        <v>2001</v>
      </c>
      <c r="G69" s="0" t="s">
        <v>46</v>
      </c>
      <c r="H69" s="21" t="n">
        <v>0.1</v>
      </c>
      <c r="I69" s="22" t="n">
        <v>5000</v>
      </c>
      <c r="J69" s="23" t="n">
        <f aca="false">[1]Analysis!$G$5+H69</f>
        <v>3.05</v>
      </c>
      <c r="K69" s="24" t="n">
        <f aca="false">J69*I69</f>
        <v>15250</v>
      </c>
    </row>
    <row r="70" customFormat="false" ht="12.75" hidden="false" customHeight="false" outlineLevel="0" collapsed="false">
      <c r="A70" s="0" t="s">
        <v>47</v>
      </c>
      <c r="B70" s="0" t="s">
        <v>50</v>
      </c>
      <c r="C70" s="0" t="s">
        <v>6</v>
      </c>
      <c r="D70" s="20" t="n">
        <v>2001</v>
      </c>
      <c r="G70" s="0" t="s">
        <v>53</v>
      </c>
      <c r="H70" s="21" t="n">
        <v>6.293</v>
      </c>
      <c r="I70" s="22" t="n">
        <v>10000</v>
      </c>
      <c r="J70" s="23" t="n">
        <f aca="false">H70+0.8</f>
        <v>7.093</v>
      </c>
      <c r="K70" s="24" t="n">
        <f aca="false">J70*I70</f>
        <v>70930</v>
      </c>
    </row>
    <row r="71" customFormat="false" ht="12.75" hidden="false" customHeight="false" outlineLevel="0" collapsed="false">
      <c r="A71" s="0" t="s">
        <v>52</v>
      </c>
      <c r="B71" s="0" t="s">
        <v>50</v>
      </c>
      <c r="C71" s="0" t="s">
        <v>5</v>
      </c>
      <c r="D71" s="20" t="n">
        <v>2001</v>
      </c>
      <c r="G71" s="0" t="s">
        <v>51</v>
      </c>
      <c r="H71" s="21" t="n">
        <v>6.68</v>
      </c>
      <c r="I71" s="22" t="n">
        <v>8800</v>
      </c>
      <c r="J71" s="23" t="n">
        <f aca="false">H71</f>
        <v>6.68</v>
      </c>
      <c r="K71" s="24" t="n">
        <f aca="false">J71*I71</f>
        <v>58784</v>
      </c>
    </row>
    <row r="72" customFormat="false" ht="12.75" hidden="false" customHeight="false" outlineLevel="0" collapsed="false">
      <c r="D72" s="20"/>
      <c r="H72" s="21"/>
      <c r="J72" s="23"/>
      <c r="K72" s="24"/>
    </row>
    <row r="73" customFormat="false" ht="12.75" hidden="false" customHeight="false" outlineLevel="0" collapsed="false">
      <c r="D73" s="20"/>
      <c r="H73" s="21"/>
      <c r="I73" s="22" t="n">
        <f aca="false">SUM(I67:I72)</f>
        <v>35000</v>
      </c>
      <c r="J73" s="25" t="n">
        <f aca="false">K73/I73</f>
        <v>5.12297142857143</v>
      </c>
      <c r="K73" s="26" t="n">
        <f aca="false">SUM(K67:K72)</f>
        <v>179304</v>
      </c>
    </row>
    <row r="74" customFormat="false" ht="12.75" hidden="false" customHeight="false" outlineLevel="0" collapsed="false">
      <c r="D74" s="20"/>
      <c r="H74" s="21"/>
      <c r="J74" s="23"/>
      <c r="K74" s="24"/>
    </row>
    <row r="75" customFormat="false" ht="12.75" hidden="false" customHeight="false" outlineLevel="0" collapsed="false">
      <c r="D75" s="20"/>
      <c r="H75" s="21"/>
      <c r="J75" s="23"/>
      <c r="K75" s="24"/>
    </row>
    <row r="76" customFormat="false" ht="12.75" hidden="false" customHeight="false" outlineLevel="0" collapsed="false">
      <c r="D76" s="20"/>
      <c r="H76" s="21"/>
      <c r="J76" s="23"/>
    </row>
    <row r="77" customFormat="false" ht="12.75" hidden="false" customHeight="false" outlineLevel="0" collapsed="false">
      <c r="D77" s="2"/>
      <c r="H77" s="21"/>
      <c r="J77" s="23"/>
    </row>
    <row r="78" customFormat="false" ht="12.75" hidden="false" customHeight="false" outlineLevel="0" collapsed="false">
      <c r="H78" s="21"/>
      <c r="J78" s="23"/>
    </row>
    <row r="79" customFormat="false" ht="12.75" hidden="false" customHeight="false" outlineLevel="0" collapsed="false">
      <c r="H79" s="21"/>
      <c r="J79" s="23"/>
    </row>
    <row r="80" customFormat="false" ht="12.75" hidden="false" customHeight="false" outlineLevel="0" collapsed="false">
      <c r="H80" s="21"/>
      <c r="J80" s="23"/>
    </row>
    <row r="81" customFormat="false" ht="12.75" hidden="false" customHeight="false" outlineLevel="0" collapsed="false">
      <c r="H81" s="21"/>
      <c r="J81" s="23"/>
    </row>
    <row r="82" customFormat="false" ht="12.75" hidden="false" customHeight="false" outlineLevel="0" collapsed="false">
      <c r="H82" s="21"/>
      <c r="J82" s="23"/>
    </row>
    <row r="83" customFormat="false" ht="12.75" hidden="false" customHeight="false" outlineLevel="0" collapsed="false">
      <c r="H83" s="21"/>
      <c r="J83" s="23"/>
    </row>
    <row r="84" customFormat="false" ht="12.75" hidden="false" customHeight="false" outlineLevel="0" collapsed="false">
      <c r="H84" s="21"/>
      <c r="J84" s="23"/>
    </row>
    <row r="85" customFormat="false" ht="12.75" hidden="false" customHeight="false" outlineLevel="0" collapsed="false">
      <c r="H85" s="21"/>
      <c r="J85" s="23"/>
    </row>
    <row r="86" customFormat="false" ht="12.75" hidden="false" customHeight="false" outlineLevel="0" collapsed="false">
      <c r="J86" s="23"/>
    </row>
    <row r="87" customFormat="false" ht="12.75" hidden="false" customHeight="false" outlineLevel="0" collapsed="false">
      <c r="J87" s="23"/>
    </row>
    <row r="88" customFormat="false" ht="12.75" hidden="false" customHeight="false" outlineLevel="0" collapsed="false">
      <c r="J88" s="23"/>
    </row>
    <row r="89" customFormat="false" ht="12.75" hidden="false" customHeight="false" outlineLevel="0" collapsed="false">
      <c r="J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J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99"/>
    <col collapsed="false" customWidth="true" hidden="false" outlineLevel="0" max="3" min="3" style="0" width="14.99"/>
    <col collapsed="false" customWidth="true" hidden="false" outlineLevel="0" max="4" min="4" style="0" width="16.56"/>
    <col collapsed="false" customWidth="true" hidden="false" outlineLevel="0" max="5" min="5" style="0" width="12.42"/>
    <col collapsed="false" customWidth="true" hidden="false" outlineLevel="0" max="6" min="6" style="0" width="10.28"/>
    <col collapsed="false" customWidth="true" hidden="false" outlineLevel="0" max="7" min="7" style="0" width="11.42"/>
    <col collapsed="false" customWidth="true" hidden="false" outlineLevel="0" max="9" min="9" style="0" width="11.42"/>
    <col collapsed="false" customWidth="true" hidden="false" outlineLevel="0" max="10" min="10" style="0" width="12.7"/>
    <col collapsed="false" customWidth="true" hidden="false" outlineLevel="0" max="11" min="11" style="0" width="11.7"/>
  </cols>
  <sheetData>
    <row r="1" customFormat="false" ht="12.75" hidden="false" customHeight="false" outlineLevel="0" collapsed="false">
      <c r="A1" s="0" t="n">
        <v>2000</v>
      </c>
      <c r="B1" s="0" t="s">
        <v>34</v>
      </c>
      <c r="D1" s="0" t="s">
        <v>66</v>
      </c>
      <c r="E1" s="0" t="n">
        <v>2017</v>
      </c>
      <c r="G1" s="0" t="s">
        <v>76</v>
      </c>
      <c r="I1" s="2" t="n">
        <v>14.31</v>
      </c>
    </row>
    <row r="3" customFormat="false" ht="12.75" hidden="false" customHeight="false" outlineLevel="0" collapsed="false">
      <c r="B3" s="0" t="s">
        <v>28</v>
      </c>
      <c r="D3" s="0" t="s">
        <v>68</v>
      </c>
    </row>
    <row r="4" customFormat="false" ht="12.75" hidden="false" customHeight="false" outlineLevel="0" collapsed="false">
      <c r="B4" s="0" t="s">
        <v>70</v>
      </c>
      <c r="D4" s="0" t="s">
        <v>71</v>
      </c>
    </row>
    <row r="6" customFormat="false" ht="18" hidden="false" customHeight="true" outlineLevel="0" collapsed="false">
      <c r="A6" s="0" t="s">
        <v>5</v>
      </c>
      <c r="C6" s="2" t="n">
        <f aca="false">$E$1*$I$1</f>
        <v>28863.27</v>
      </c>
      <c r="D6" s="2" t="n">
        <v>0</v>
      </c>
      <c r="E6" s="2"/>
    </row>
    <row r="7" customFormat="false" ht="12.75" hidden="false" customHeight="false" outlineLevel="0" collapsed="false">
      <c r="A7" s="0" t="s">
        <v>6</v>
      </c>
      <c r="C7" s="2" t="n">
        <f aca="false">$E$1*$I$1</f>
        <v>28863.27</v>
      </c>
      <c r="D7" s="2" t="n">
        <v>0</v>
      </c>
      <c r="E7" s="2"/>
    </row>
    <row r="8" customFormat="false" ht="12.75" hidden="false" customHeight="false" outlineLevel="0" collapsed="false">
      <c r="A8" s="0" t="s">
        <v>7</v>
      </c>
      <c r="C8" s="2" t="n">
        <f aca="false">$E$1*$I$1</f>
        <v>28863.27</v>
      </c>
      <c r="D8" s="2" t="n">
        <v>0</v>
      </c>
      <c r="E8" s="2"/>
    </row>
    <row r="9" customFormat="false" ht="12.75" hidden="false" customHeight="false" outlineLevel="0" collapsed="false">
      <c r="A9" s="0" t="s">
        <v>8</v>
      </c>
      <c r="C9" s="2" t="n">
        <f aca="false">$E$1*$I$1</f>
        <v>28863.27</v>
      </c>
      <c r="D9" s="2" t="n">
        <v>0</v>
      </c>
      <c r="E9" s="2"/>
    </row>
    <row r="10" customFormat="false" ht="12.75" hidden="false" customHeight="false" outlineLevel="0" collapsed="false">
      <c r="A10" s="0" t="s">
        <v>9</v>
      </c>
      <c r="C10" s="2" t="n">
        <f aca="false">$E$1*$I$1</f>
        <v>28863.27</v>
      </c>
      <c r="D10" s="2" t="n">
        <v>0</v>
      </c>
      <c r="E10" s="2"/>
    </row>
    <row r="11" customFormat="false" ht="12.75" hidden="false" customHeight="false" outlineLevel="0" collapsed="false">
      <c r="A11" s="0" t="s">
        <v>10</v>
      </c>
      <c r="C11" s="2" t="n">
        <f aca="false">$E$1*$I$1</f>
        <v>28863.27</v>
      </c>
      <c r="D11" s="2" t="n">
        <v>0</v>
      </c>
      <c r="E11" s="2"/>
    </row>
    <row r="12" customFormat="false" ht="12.75" hidden="false" customHeight="false" outlineLevel="0" collapsed="false">
      <c r="A12" s="0" t="s">
        <v>11</v>
      </c>
      <c r="C12" s="2" t="n">
        <f aca="false">$E$1*$I$1</f>
        <v>28863.27</v>
      </c>
      <c r="D12" s="2" t="n">
        <v>0</v>
      </c>
      <c r="E12" s="2"/>
    </row>
    <row r="13" customFormat="false" ht="12.75" hidden="false" customHeight="false" outlineLevel="0" collapsed="false">
      <c r="A13" s="0" t="s">
        <v>12</v>
      </c>
      <c r="C13" s="2" t="n">
        <f aca="false">$E$1*$I$1</f>
        <v>28863.27</v>
      </c>
      <c r="D13" s="2" t="n">
        <v>0</v>
      </c>
      <c r="E13" s="2"/>
    </row>
    <row r="14" customFormat="false" ht="12.75" hidden="false" customHeight="false" outlineLevel="0" collapsed="false">
      <c r="A14" s="0" t="s">
        <v>13</v>
      </c>
      <c r="C14" s="2" t="n">
        <f aca="false">$E$1*$I$1</f>
        <v>28863.27</v>
      </c>
      <c r="D14" s="2" t="n">
        <v>0</v>
      </c>
      <c r="E14" s="2"/>
    </row>
    <row r="15" customFormat="false" ht="12.75" hidden="false" customHeight="false" outlineLevel="0" collapsed="false">
      <c r="A15" s="0" t="s">
        <v>14</v>
      </c>
      <c r="C15" s="2" t="n">
        <f aca="false">$E$1*$I$1</f>
        <v>28863.27</v>
      </c>
      <c r="D15" s="2" t="n">
        <v>0</v>
      </c>
      <c r="E15" s="2"/>
    </row>
    <row r="16" customFormat="false" ht="12.75" hidden="false" customHeight="false" outlineLevel="0" collapsed="false">
      <c r="A16" s="0" t="s">
        <v>15</v>
      </c>
      <c r="C16" s="2" t="n">
        <f aca="false">$E$1*$I$1</f>
        <v>28863.27</v>
      </c>
      <c r="D16" s="2" t="n">
        <v>0</v>
      </c>
      <c r="E16" s="2"/>
    </row>
    <row r="17" customFormat="false" ht="12.75" hidden="false" customHeight="false" outlineLevel="0" collapsed="false">
      <c r="A17" s="0" t="s">
        <v>16</v>
      </c>
      <c r="C17" s="2" t="n">
        <f aca="false">$E$1*$I$1</f>
        <v>28863.27</v>
      </c>
      <c r="D17" s="2" t="n">
        <v>0</v>
      </c>
      <c r="E17" s="2"/>
    </row>
    <row r="18" customFormat="false" ht="12.75" hidden="false" customHeight="false" outlineLevel="0" collapsed="false">
      <c r="C18" s="2"/>
      <c r="D18" s="2"/>
    </row>
    <row r="19" customFormat="false" ht="12.75" hidden="false" customHeight="false" outlineLevel="0" collapsed="false">
      <c r="A19" s="0" t="s">
        <v>72</v>
      </c>
      <c r="C19" s="2" t="n">
        <f aca="false">SUM(C6:C18)</f>
        <v>346359.24</v>
      </c>
      <c r="D19" s="2" t="n">
        <f aca="false">SUM(D6:D18)</f>
        <v>0</v>
      </c>
      <c r="E19" s="2"/>
    </row>
    <row r="21" customFormat="false" ht="12.75" hidden="false" customHeight="false" outlineLevel="0" collapsed="false">
      <c r="A21" s="0" t="s">
        <v>73</v>
      </c>
      <c r="D21" s="2" t="n">
        <f aca="false">C19-D19</f>
        <v>346359.24</v>
      </c>
      <c r="E21" s="2"/>
    </row>
    <row r="22" customFormat="false" ht="14.25" hidden="false" customHeight="false" outlineLevel="0" collapsed="false">
      <c r="B22" s="27"/>
      <c r="C22" s="27"/>
      <c r="D22" s="27"/>
      <c r="E22" s="27"/>
      <c r="F22" s="27"/>
      <c r="G22" s="28"/>
      <c r="H22" s="27"/>
      <c r="I22" s="27"/>
      <c r="J22" s="27"/>
      <c r="K22" s="27"/>
    </row>
    <row r="23" customFormat="false" ht="14.25" hidden="false" customHeight="false" outlineLevel="0" collapsed="false">
      <c r="A23" s="34" t="s">
        <v>77</v>
      </c>
      <c r="B23" s="34"/>
      <c r="C23" s="34"/>
      <c r="D23" s="34"/>
      <c r="E23" s="34"/>
      <c r="F23" s="34"/>
      <c r="G23" s="35"/>
      <c r="H23" s="34"/>
      <c r="I23" s="36"/>
      <c r="J23" s="27"/>
      <c r="K23" s="27"/>
      <c r="M23" s="9"/>
    </row>
    <row r="24" customFormat="false" ht="14.25" hidden="false" customHeight="false" outlineLevel="0" collapsed="false">
      <c r="A24" s="34" t="s">
        <v>78</v>
      </c>
      <c r="B24" s="34"/>
      <c r="C24" s="34"/>
      <c r="D24" s="34"/>
      <c r="E24" s="34"/>
      <c r="F24" s="34"/>
      <c r="G24" s="35"/>
      <c r="H24" s="34"/>
      <c r="I24" s="34"/>
      <c r="J24" s="27"/>
      <c r="K24" s="27"/>
      <c r="Q24" s="3"/>
    </row>
    <row r="25" customFormat="false" ht="14.25" hidden="false" customHeight="false" outlineLevel="0" collapsed="false">
      <c r="A25" s="27"/>
      <c r="B25" s="27"/>
      <c r="C25" s="27"/>
      <c r="D25" s="27"/>
      <c r="E25" s="27"/>
      <c r="F25" s="30"/>
      <c r="G25" s="28"/>
      <c r="H25" s="27"/>
      <c r="I25" s="29"/>
      <c r="J25" s="27"/>
      <c r="K25" s="27"/>
      <c r="Q25" s="8"/>
    </row>
    <row r="26" customFormat="false" ht="14.25" hidden="false" customHeight="false" outlineLevel="0" collapsed="false">
      <c r="A26" s="27"/>
      <c r="B26" s="27"/>
      <c r="C26" s="27"/>
      <c r="D26" s="27"/>
      <c r="E26" s="27"/>
      <c r="F26" s="30"/>
      <c r="G26" s="27"/>
      <c r="H26" s="27"/>
      <c r="I26" s="29"/>
      <c r="J26" s="27"/>
      <c r="K26" s="27"/>
    </row>
    <row r="27" customFormat="false" ht="14.25" hidden="false" customHeight="false" outlineLevel="0" collapsed="false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customFormat="false" ht="14.25" hidden="false" customHeight="false" outlineLevel="0" collapsed="false">
      <c r="A28" s="27"/>
      <c r="B28" s="27"/>
      <c r="C28" s="27"/>
      <c r="D28" s="27"/>
      <c r="E28" s="27"/>
      <c r="F28" s="31"/>
      <c r="G28" s="27"/>
      <c r="H28" s="27"/>
      <c r="I28" s="27"/>
      <c r="J28" s="27"/>
      <c r="K28" s="27"/>
    </row>
    <row r="29" customFormat="false" ht="14.25" hidden="false" customHeight="false" outlineLevel="0" collapsed="false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0" customFormat="false" ht="14.25" hidden="false" customHeight="false" outlineLevel="0" collapsed="false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customFormat="false" ht="14.25" hidden="false" customHeight="false" outlineLevel="0" collapsed="false">
      <c r="A31" s="27"/>
      <c r="B31" s="27"/>
      <c r="C31" s="27"/>
      <c r="D31" s="27"/>
      <c r="E31" s="27"/>
      <c r="F31" s="32"/>
      <c r="G31" s="27"/>
      <c r="H31" s="27"/>
      <c r="I31" s="27"/>
      <c r="J31" s="27"/>
      <c r="K31" s="27"/>
    </row>
    <row r="32" customFormat="false" ht="14.25" hidden="false" customHeight="false" outlineLevel="0" collapsed="false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customFormat="false" ht="14.25" hidden="false" customHeight="false" outlineLevel="0" collapsed="false">
      <c r="A33" s="27"/>
      <c r="B33" s="33"/>
      <c r="C33" s="27"/>
      <c r="D33" s="27"/>
      <c r="E33" s="27"/>
      <c r="F33" s="27"/>
      <c r="G33" s="27"/>
      <c r="H33" s="27"/>
      <c r="I33" s="27"/>
      <c r="J33" s="27"/>
      <c r="K33" s="27"/>
    </row>
    <row r="34" customFormat="false" ht="14.25" hidden="false" customHeight="false" outlineLevel="0" collapsed="false">
      <c r="A34" s="27"/>
      <c r="B34" s="27"/>
      <c r="C34" s="27"/>
      <c r="D34" s="27"/>
      <c r="E34" s="27"/>
      <c r="F34" s="27"/>
      <c r="G34" s="29"/>
      <c r="H34" s="27"/>
      <c r="I34" s="27"/>
      <c r="J34" s="27"/>
      <c r="K34" s="27"/>
    </row>
    <row r="35" customFormat="false" ht="14.25" hidden="false" customHeight="false" outlineLevel="0" collapsed="false">
      <c r="A35" s="27"/>
      <c r="B35" s="27"/>
      <c r="C35" s="27"/>
      <c r="D35" s="27"/>
      <c r="E35" s="27"/>
      <c r="F35" s="27"/>
      <c r="G35" s="28"/>
      <c r="H35" s="27"/>
      <c r="I35" s="27"/>
      <c r="J35" s="27"/>
      <c r="K35" s="27"/>
    </row>
    <row r="36" customFormat="false" ht="14.25" hidden="false" customHeight="false" outlineLevel="0" collapsed="false">
      <c r="A36" s="27"/>
      <c r="B36" s="27"/>
      <c r="C36" s="27"/>
      <c r="D36" s="27"/>
      <c r="E36" s="27"/>
      <c r="F36" s="27"/>
      <c r="G36" s="28"/>
      <c r="H36" s="27"/>
      <c r="I36" s="27"/>
      <c r="J36" s="27"/>
      <c r="K36" s="27"/>
    </row>
    <row r="37" customFormat="false" ht="14.25" hidden="false" customHeight="false" outlineLevel="0" collapsed="false">
      <c r="A37" s="27"/>
      <c r="B37" s="27"/>
      <c r="C37" s="27"/>
      <c r="D37" s="27"/>
      <c r="E37" s="27"/>
      <c r="F37" s="27"/>
      <c r="G37" s="27"/>
      <c r="H37" s="27"/>
      <c r="I37" s="29"/>
      <c r="J37" s="27"/>
      <c r="K37" s="27"/>
    </row>
    <row r="38" customFormat="false" ht="14.25" hidden="false" customHeight="false" outlineLevel="0" collapsed="false">
      <c r="A38" s="27"/>
      <c r="B38" s="27"/>
      <c r="C38" s="27"/>
      <c r="D38" s="27"/>
      <c r="E38" s="27"/>
      <c r="F38" s="27"/>
      <c r="G38" s="27"/>
      <c r="H38" s="27"/>
      <c r="I38" s="28"/>
      <c r="J38" s="27"/>
      <c r="K38" s="27"/>
    </row>
    <row r="39" customFormat="false" ht="14.25" hidden="false" customHeight="false" outlineLevel="0" collapsed="false">
      <c r="A39" s="27"/>
      <c r="B39" s="27"/>
      <c r="C39" s="27"/>
      <c r="D39" s="27"/>
      <c r="E39" s="27"/>
      <c r="F39" s="30"/>
      <c r="G39" s="27"/>
      <c r="H39" s="27"/>
      <c r="I39" s="29"/>
      <c r="J39" s="27"/>
      <c r="K39" s="27"/>
    </row>
    <row r="40" customFormat="false" ht="14.25" hidden="false" customHeight="false" outlineLevel="0" collapsed="false">
      <c r="A40" s="27"/>
      <c r="B40" s="27"/>
      <c r="C40" s="27"/>
      <c r="D40" s="27"/>
      <c r="E40" s="27"/>
      <c r="F40" s="30"/>
      <c r="G40" s="27"/>
      <c r="H40" s="27"/>
      <c r="I40" s="29"/>
      <c r="J40" s="27"/>
      <c r="K40" s="27"/>
    </row>
    <row r="41" customFormat="false" ht="14.25" hidden="false" customHeight="false" outlineLevel="0" collapsed="false">
      <c r="A41" s="27"/>
      <c r="B41" s="27"/>
      <c r="C41" s="27"/>
      <c r="D41" s="27"/>
      <c r="E41" s="27"/>
      <c r="F41" s="27"/>
      <c r="G41" s="28"/>
      <c r="H41" s="27"/>
      <c r="I41" s="27"/>
      <c r="J41" s="27"/>
      <c r="K41" s="27"/>
    </row>
    <row r="42" customFormat="false" ht="14.25" hidden="false" customHeight="false" outlineLevel="0" collapsed="false">
      <c r="A42" s="27"/>
      <c r="B42" s="27"/>
      <c r="C42" s="27"/>
      <c r="D42" s="27"/>
      <c r="E42" s="27"/>
      <c r="F42" s="27"/>
      <c r="G42" s="28"/>
      <c r="H42" s="27"/>
      <c r="I42" s="29"/>
      <c r="J42" s="27"/>
      <c r="K42" s="27"/>
    </row>
    <row r="43" customFormat="false" ht="14.25" hidden="false" customHeight="false" outlineLevel="0" collapsed="false">
      <c r="A43" s="27"/>
      <c r="B43" s="27"/>
      <c r="C43" s="27"/>
      <c r="D43" s="27"/>
      <c r="E43" s="27"/>
      <c r="F43" s="27"/>
      <c r="G43" s="28"/>
      <c r="H43" s="27"/>
      <c r="I43" s="27"/>
      <c r="J43" s="27"/>
      <c r="K43" s="27"/>
    </row>
    <row r="44" customFormat="false" ht="14.25" hidden="false" customHeight="false" outlineLevel="0" collapsed="false">
      <c r="A44" s="27"/>
      <c r="B44" s="27"/>
      <c r="C44" s="27"/>
      <c r="D44" s="27"/>
      <c r="E44" s="27"/>
      <c r="F44" s="30"/>
      <c r="G44" s="28"/>
      <c r="H44" s="27"/>
      <c r="I44" s="29"/>
      <c r="J44" s="27"/>
      <c r="K44" s="27"/>
    </row>
    <row r="45" customFormat="false" ht="14.25" hidden="false" customHeight="false" outlineLevel="0" collapsed="false">
      <c r="A45" s="27"/>
      <c r="B45" s="27"/>
      <c r="C45" s="27"/>
      <c r="D45" s="27"/>
      <c r="E45" s="27"/>
      <c r="F45" s="30"/>
      <c r="G45" s="27"/>
      <c r="H45" s="27"/>
      <c r="I45" s="29"/>
      <c r="J45" s="27"/>
      <c r="K45" s="27"/>
    </row>
    <row r="46" customFormat="false" ht="14.2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</row>
    <row r="47" customFormat="false" ht="14.25" hidden="false" customHeight="false" outlineLevel="0" collapsed="false">
      <c r="A47" s="27"/>
      <c r="B47" s="27"/>
      <c r="C47" s="27"/>
      <c r="D47" s="27"/>
      <c r="E47" s="27"/>
      <c r="F47" s="31"/>
      <c r="G47" s="27"/>
      <c r="H47" s="27"/>
      <c r="I47" s="27"/>
      <c r="J47" s="27"/>
      <c r="K47" s="27"/>
    </row>
    <row r="49" customFormat="false" ht="12.75" hidden="false" customHeight="false" outlineLevel="0" collapsed="false">
      <c r="F49" s="12"/>
    </row>
    <row r="50" customFormat="false" ht="12.75" hidden="false" customHeight="false" outlineLevel="0" collapsed="false">
      <c r="F50" s="12"/>
    </row>
    <row r="54" customFormat="false" ht="13.5" hidden="false" customHeight="false" outlineLevel="0" collapsed="false"/>
    <row r="55" customFormat="false" ht="25.5" hidden="false" customHeight="true" outlineLevel="0" collapsed="false">
      <c r="A55" s="13"/>
      <c r="C55" s="9"/>
      <c r="D55" s="9"/>
      <c r="E55" s="9"/>
      <c r="G55" s="14"/>
      <c r="H55" s="15"/>
      <c r="I55" s="14"/>
    </row>
    <row r="56" customFormat="false" ht="13.5" hidden="false" customHeight="false" outlineLevel="0" collapsed="false">
      <c r="G56" s="12"/>
      <c r="K56" s="8"/>
    </row>
    <row r="59" customFormat="false" ht="12.75" hidden="false" customHeight="false" outlineLevel="0" collapsed="false">
      <c r="G59" s="16"/>
      <c r="H59" s="16"/>
      <c r="I59" s="16"/>
    </row>
    <row r="66" customFormat="false" ht="12.75" hidden="false" customHeight="false" outlineLevel="0" collapsed="false">
      <c r="G66" s="0" t="s">
        <v>41</v>
      </c>
      <c r="I66" s="0" t="s">
        <v>42</v>
      </c>
      <c r="J66" s="0" t="s">
        <v>43</v>
      </c>
    </row>
    <row r="67" customFormat="false" ht="12.75" hidden="false" customHeight="false" outlineLevel="0" collapsed="false">
      <c r="A67" s="0" t="s">
        <v>44</v>
      </c>
      <c r="B67" s="0" t="s">
        <v>45</v>
      </c>
      <c r="C67" s="0" t="s">
        <v>5</v>
      </c>
      <c r="D67" s="20" t="n">
        <v>2001</v>
      </c>
      <c r="E67" s="0" t="s">
        <v>7</v>
      </c>
      <c r="F67" s="20" t="n">
        <v>2007</v>
      </c>
      <c r="G67" s="0" t="s">
        <v>46</v>
      </c>
      <c r="H67" s="21" t="n">
        <v>0.25</v>
      </c>
      <c r="I67" s="22" t="n">
        <v>1200</v>
      </c>
      <c r="J67" s="23" t="n">
        <f aca="false">[1]Analysis!$G$5+H67</f>
        <v>3.2</v>
      </c>
      <c r="K67" s="24" t="n">
        <f aca="false">J67*I67</f>
        <v>3840</v>
      </c>
    </row>
    <row r="68" customFormat="false" ht="12.75" hidden="false" customHeight="false" outlineLevel="0" collapsed="false">
      <c r="A68" s="0" t="s">
        <v>47</v>
      </c>
      <c r="B68" s="0" t="s">
        <v>45</v>
      </c>
      <c r="C68" s="0" t="s">
        <v>5</v>
      </c>
      <c r="D68" s="20" t="n">
        <v>2001</v>
      </c>
      <c r="E68" s="0" t="s">
        <v>7</v>
      </c>
      <c r="F68" s="20" t="n">
        <v>2001</v>
      </c>
      <c r="G68" s="0" t="s">
        <v>46</v>
      </c>
      <c r="H68" s="21" t="n">
        <v>0.1</v>
      </c>
      <c r="I68" s="22" t="n">
        <v>10000</v>
      </c>
      <c r="J68" s="23" t="n">
        <f aca="false">[1]Analysis!$G$5+H68</f>
        <v>3.05</v>
      </c>
      <c r="K68" s="24" t="n">
        <f aca="false">J68*I68</f>
        <v>30500</v>
      </c>
    </row>
    <row r="69" customFormat="false" ht="12.75" hidden="false" customHeight="false" outlineLevel="0" collapsed="false">
      <c r="A69" s="0" t="s">
        <v>48</v>
      </c>
      <c r="B69" s="0" t="s">
        <v>45</v>
      </c>
      <c r="C69" s="0" t="s">
        <v>5</v>
      </c>
      <c r="D69" s="20" t="n">
        <v>2001</v>
      </c>
      <c r="E69" s="0" t="s">
        <v>7</v>
      </c>
      <c r="F69" s="20" t="n">
        <v>2001</v>
      </c>
      <c r="G69" s="0" t="s">
        <v>46</v>
      </c>
      <c r="H69" s="21" t="n">
        <v>0.1</v>
      </c>
      <c r="I69" s="22" t="n">
        <v>5000</v>
      </c>
      <c r="J69" s="23" t="n">
        <f aca="false">[1]Analysis!$G$5+H69</f>
        <v>3.05</v>
      </c>
      <c r="K69" s="24" t="n">
        <f aca="false">J69*I69</f>
        <v>15250</v>
      </c>
    </row>
    <row r="70" customFormat="false" ht="12.75" hidden="false" customHeight="false" outlineLevel="0" collapsed="false">
      <c r="A70" s="0" t="s">
        <v>47</v>
      </c>
      <c r="B70" s="0" t="s">
        <v>50</v>
      </c>
      <c r="C70" s="0" t="s">
        <v>6</v>
      </c>
      <c r="D70" s="20" t="n">
        <v>2001</v>
      </c>
      <c r="G70" s="0" t="s">
        <v>53</v>
      </c>
      <c r="H70" s="21" t="n">
        <v>6.293</v>
      </c>
      <c r="I70" s="22" t="n">
        <v>10000</v>
      </c>
      <c r="J70" s="23" t="n">
        <f aca="false">H70+0.8</f>
        <v>7.093</v>
      </c>
      <c r="K70" s="24" t="n">
        <f aca="false">J70*I70</f>
        <v>70930</v>
      </c>
    </row>
    <row r="71" customFormat="false" ht="12.75" hidden="false" customHeight="false" outlineLevel="0" collapsed="false">
      <c r="A71" s="0" t="s">
        <v>52</v>
      </c>
      <c r="B71" s="0" t="s">
        <v>50</v>
      </c>
      <c r="C71" s="0" t="s">
        <v>5</v>
      </c>
      <c r="D71" s="20" t="n">
        <v>2001</v>
      </c>
      <c r="G71" s="0" t="s">
        <v>51</v>
      </c>
      <c r="H71" s="21" t="n">
        <v>6.68</v>
      </c>
      <c r="I71" s="22" t="n">
        <v>8800</v>
      </c>
      <c r="J71" s="23" t="n">
        <f aca="false">H71</f>
        <v>6.68</v>
      </c>
      <c r="K71" s="24" t="n">
        <f aca="false">J71*I71</f>
        <v>58784</v>
      </c>
    </row>
    <row r="72" customFormat="false" ht="12.75" hidden="false" customHeight="false" outlineLevel="0" collapsed="false">
      <c r="D72" s="20"/>
      <c r="H72" s="21"/>
      <c r="J72" s="23"/>
      <c r="K72" s="24"/>
    </row>
    <row r="73" customFormat="false" ht="12.75" hidden="false" customHeight="false" outlineLevel="0" collapsed="false">
      <c r="D73" s="20"/>
      <c r="H73" s="21"/>
      <c r="I73" s="22" t="n">
        <f aca="false">SUM(I67:I72)</f>
        <v>35000</v>
      </c>
      <c r="J73" s="25" t="n">
        <f aca="false">K73/I73</f>
        <v>5.12297142857143</v>
      </c>
      <c r="K73" s="26" t="n">
        <f aca="false">SUM(K67:K72)</f>
        <v>179304</v>
      </c>
    </row>
    <row r="74" customFormat="false" ht="12.75" hidden="false" customHeight="false" outlineLevel="0" collapsed="false">
      <c r="D74" s="20"/>
      <c r="H74" s="21"/>
      <c r="J74" s="23"/>
      <c r="K74" s="24"/>
    </row>
    <row r="75" customFormat="false" ht="12.75" hidden="false" customHeight="false" outlineLevel="0" collapsed="false">
      <c r="D75" s="20"/>
      <c r="H75" s="21"/>
      <c r="J75" s="23"/>
      <c r="K75" s="24"/>
    </row>
    <row r="76" customFormat="false" ht="12.75" hidden="false" customHeight="false" outlineLevel="0" collapsed="false">
      <c r="D76" s="20"/>
      <c r="H76" s="21"/>
      <c r="J76" s="23"/>
    </row>
    <row r="77" customFormat="false" ht="12.75" hidden="false" customHeight="false" outlineLevel="0" collapsed="false">
      <c r="D77" s="2"/>
      <c r="H77" s="21"/>
      <c r="J77" s="23"/>
    </row>
    <row r="78" customFormat="false" ht="12.75" hidden="false" customHeight="false" outlineLevel="0" collapsed="false">
      <c r="H78" s="21"/>
      <c r="J78" s="23"/>
    </row>
    <row r="79" customFormat="false" ht="12.75" hidden="false" customHeight="false" outlineLevel="0" collapsed="false">
      <c r="H79" s="21"/>
      <c r="J79" s="23"/>
    </row>
    <row r="80" customFormat="false" ht="12.75" hidden="false" customHeight="false" outlineLevel="0" collapsed="false">
      <c r="H80" s="21"/>
      <c r="J80" s="23"/>
    </row>
    <row r="81" customFormat="false" ht="12.75" hidden="false" customHeight="false" outlineLevel="0" collapsed="false">
      <c r="H81" s="21"/>
      <c r="J81" s="23"/>
    </row>
    <row r="82" customFormat="false" ht="12.75" hidden="false" customHeight="false" outlineLevel="0" collapsed="false">
      <c r="H82" s="21"/>
      <c r="J82" s="23"/>
    </row>
    <row r="83" customFormat="false" ht="12.75" hidden="false" customHeight="false" outlineLevel="0" collapsed="false">
      <c r="H83" s="21"/>
      <c r="J83" s="23"/>
    </row>
    <row r="84" customFormat="false" ht="12.75" hidden="false" customHeight="false" outlineLevel="0" collapsed="false">
      <c r="H84" s="21"/>
      <c r="J84" s="23"/>
    </row>
    <row r="85" customFormat="false" ht="12.75" hidden="false" customHeight="false" outlineLevel="0" collapsed="false">
      <c r="H85" s="21"/>
      <c r="J85" s="23"/>
    </row>
    <row r="86" customFormat="false" ht="12.75" hidden="false" customHeight="false" outlineLevel="0" collapsed="false">
      <c r="J86" s="23"/>
    </row>
    <row r="87" customFormat="false" ht="12.75" hidden="false" customHeight="false" outlineLevel="0" collapsed="false">
      <c r="J87" s="23"/>
    </row>
    <row r="88" customFormat="false" ht="12.75" hidden="false" customHeight="false" outlineLevel="0" collapsed="false">
      <c r="J88" s="23"/>
    </row>
    <row r="89" customFormat="false" ht="12.75" hidden="false" customHeight="false" outlineLevel="0" collapsed="false">
      <c r="J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9" activeCellId="0" sqref="G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99"/>
    <col collapsed="false" customWidth="true" hidden="false" outlineLevel="0" max="3" min="3" style="0" width="14.99"/>
    <col collapsed="false" customWidth="true" hidden="false" outlineLevel="0" max="4" min="4" style="0" width="9.41"/>
    <col collapsed="false" customWidth="true" hidden="false" outlineLevel="0" max="5" min="5" style="0" width="15.7"/>
    <col collapsed="false" customWidth="true" hidden="false" outlineLevel="0" max="6" min="6" style="0" width="9.41"/>
    <col collapsed="false" customWidth="true" hidden="false" outlineLevel="0" max="7" min="7" style="0" width="11.42"/>
    <col collapsed="false" customWidth="true" hidden="false" outlineLevel="0" max="9" min="9" style="0" width="11.42"/>
    <col collapsed="false" customWidth="true" hidden="false" outlineLevel="0" max="10" min="10" style="0" width="12.7"/>
    <col collapsed="false" customWidth="true" hidden="false" outlineLevel="0" max="11" min="11" style="0" width="11.7"/>
  </cols>
  <sheetData>
    <row r="1" customFormat="false" ht="20.25" hidden="false" customHeight="false" outlineLevel="0" collapsed="false">
      <c r="A1" s="1" t="s">
        <v>17</v>
      </c>
    </row>
    <row r="2" customFormat="false" ht="20.25" hidden="false" customHeight="false" outlineLevel="0" collapsed="false">
      <c r="A2" s="1"/>
    </row>
    <row r="3" customFormat="false" ht="18" hidden="false" customHeight="true" outlineLevel="0" collapsed="false">
      <c r="A3" s="1" t="s">
        <v>5</v>
      </c>
    </row>
    <row r="5" customFormat="false" ht="15.75" hidden="false" customHeight="false" outlineLevel="0" collapsed="false">
      <c r="A5" s="9" t="s">
        <v>18</v>
      </c>
      <c r="G5" s="17" t="n">
        <v>13.88</v>
      </c>
    </row>
    <row r="6" customFormat="false" ht="15.75" hidden="false" customHeight="false" outlineLevel="0" collapsed="false">
      <c r="A6" s="9" t="s">
        <v>19</v>
      </c>
      <c r="G6" s="18" t="n">
        <f aca="false">J70-G5</f>
        <v>-1.4816</v>
      </c>
    </row>
    <row r="7" customFormat="false" ht="15.75" hidden="false" customHeight="false" outlineLevel="0" collapsed="false">
      <c r="A7" s="9" t="s">
        <v>20</v>
      </c>
      <c r="G7" s="19" t="n">
        <v>0.0136</v>
      </c>
    </row>
    <row r="9" customFormat="false" ht="18" hidden="false" customHeight="false" outlineLevel="0" collapsed="false">
      <c r="A9" s="13" t="s">
        <v>21</v>
      </c>
      <c r="B9" s="6"/>
      <c r="C9" s="6"/>
      <c r="D9" s="6"/>
      <c r="E9" s="6"/>
      <c r="G9" s="7" t="n">
        <f aca="false">G5+G6</f>
        <v>12.3984</v>
      </c>
    </row>
    <row r="10" customFormat="false" ht="12.75" hidden="false" customHeight="false" outlineLevel="0" collapsed="false">
      <c r="K10" s="8"/>
    </row>
    <row r="11" customFormat="false" ht="12.75" hidden="false" customHeight="false" outlineLevel="0" collapsed="false">
      <c r="B11" s="9" t="s">
        <v>22</v>
      </c>
    </row>
    <row r="12" customFormat="false" ht="12.75" hidden="false" customHeight="false" outlineLevel="0" collapsed="false">
      <c r="C12" s="0" t="s">
        <v>23</v>
      </c>
      <c r="G12" s="3" t="n">
        <v>0</v>
      </c>
    </row>
    <row r="13" customFormat="false" ht="12.75" hidden="false" customHeight="false" outlineLevel="0" collapsed="false">
      <c r="C13" s="0" t="s">
        <v>24</v>
      </c>
      <c r="G13" s="10" t="n">
        <v>0.0092</v>
      </c>
    </row>
    <row r="14" customFormat="false" ht="12.75" hidden="false" customHeight="false" outlineLevel="0" collapsed="false">
      <c r="G14" s="10"/>
    </row>
    <row r="15" customFormat="false" ht="12.75" hidden="false" customHeight="false" outlineLevel="0" collapsed="false">
      <c r="C15" s="0" t="s">
        <v>25</v>
      </c>
      <c r="I15" s="10" t="n">
        <f aca="false">G12+G13</f>
        <v>0.0092</v>
      </c>
    </row>
    <row r="16" customFormat="false" ht="12.75" hidden="false" customHeight="false" outlineLevel="0" collapsed="false">
      <c r="I16" s="10"/>
    </row>
    <row r="17" customFormat="false" ht="12.75" hidden="false" customHeight="false" outlineLevel="0" collapsed="false">
      <c r="C17" s="0" t="s">
        <v>26</v>
      </c>
      <c r="F17" s="11" t="n">
        <v>0.8927</v>
      </c>
      <c r="I17" s="3" t="n">
        <f aca="false">F17*I15</f>
        <v>0.00821284</v>
      </c>
    </row>
    <row r="18" customFormat="false" ht="12.75" hidden="false" customHeight="false" outlineLevel="0" collapsed="false">
      <c r="C18" s="0" t="s">
        <v>27</v>
      </c>
      <c r="F18" s="11" t="n">
        <v>0.1073</v>
      </c>
      <c r="I18" s="3" t="n">
        <f aca="false">F18*I15</f>
        <v>0.00098716</v>
      </c>
    </row>
    <row r="19" customFormat="false" ht="12.75" hidden="false" customHeight="false" outlineLevel="0" collapsed="false">
      <c r="G19" s="10"/>
    </row>
    <row r="20" customFormat="false" ht="12.75" hidden="false" customHeight="false" outlineLevel="0" collapsed="false">
      <c r="C20" s="0" t="s">
        <v>28</v>
      </c>
      <c r="G20" s="10"/>
      <c r="I20" s="3" t="n">
        <v>27</v>
      </c>
      <c r="M20" s="9"/>
    </row>
    <row r="21" customFormat="false" ht="12.75" hidden="false" customHeight="false" outlineLevel="0" collapsed="false">
      <c r="G21" s="10"/>
      <c r="Q21" s="3"/>
    </row>
    <row r="22" customFormat="false" ht="12.75" hidden="false" customHeight="false" outlineLevel="0" collapsed="false">
      <c r="C22" s="0" t="s">
        <v>29</v>
      </c>
      <c r="F22" s="11" t="n">
        <v>0.8927</v>
      </c>
      <c r="G22" s="10"/>
      <c r="I22" s="3" t="n">
        <f aca="false">F22*I20</f>
        <v>24.1029</v>
      </c>
      <c r="Q22" s="8"/>
    </row>
    <row r="23" customFormat="false" ht="12.75" hidden="false" customHeight="false" outlineLevel="0" collapsed="false">
      <c r="C23" s="0" t="s">
        <v>30</v>
      </c>
      <c r="F23" s="11" t="n">
        <v>0.1073</v>
      </c>
      <c r="I23" s="3" t="n">
        <f aca="false">F23*I20</f>
        <v>2.8971</v>
      </c>
    </row>
    <row r="25" customFormat="false" ht="12.75" hidden="false" customHeight="false" outlineLevel="0" collapsed="false">
      <c r="C25" s="0" t="s">
        <v>31</v>
      </c>
      <c r="F25" s="4" t="n">
        <v>0.0131</v>
      </c>
    </row>
    <row r="27" customFormat="false" ht="12.75" hidden="false" customHeight="false" outlineLevel="0" collapsed="false">
      <c r="C27" s="0" t="s">
        <v>32</v>
      </c>
      <c r="F27" s="0" t="n">
        <v>35000</v>
      </c>
    </row>
    <row r="28" customFormat="false" ht="12.75" hidden="false" customHeight="false" outlineLevel="0" collapsed="false">
      <c r="C28" s="0" t="s">
        <v>33</v>
      </c>
      <c r="F28" s="12" t="n">
        <f aca="false">F27/(1-F25)</f>
        <v>35464.5860776168</v>
      </c>
    </row>
    <row r="30" customFormat="false" ht="12.75" hidden="false" customHeight="false" outlineLevel="0" collapsed="false">
      <c r="B30" s="9" t="s">
        <v>34</v>
      </c>
    </row>
    <row r="31" customFormat="false" ht="12.75" hidden="false" customHeight="false" outlineLevel="0" collapsed="false">
      <c r="C31" s="0" t="s">
        <v>23</v>
      </c>
      <c r="G31" s="3" t="n">
        <v>0.003</v>
      </c>
    </row>
    <row r="32" customFormat="false" ht="12.75" hidden="false" customHeight="false" outlineLevel="0" collapsed="false">
      <c r="C32" s="0" t="s">
        <v>24</v>
      </c>
      <c r="G32" s="10" t="n">
        <v>0.0027</v>
      </c>
    </row>
    <row r="33" customFormat="false" ht="12.75" hidden="false" customHeight="false" outlineLevel="0" collapsed="false">
      <c r="G33" s="10"/>
    </row>
    <row r="34" customFormat="false" ht="12.75" hidden="false" customHeight="false" outlineLevel="0" collapsed="false">
      <c r="C34" s="0" t="s">
        <v>25</v>
      </c>
      <c r="I34" s="3" t="n">
        <f aca="false">G31+G32</f>
        <v>0.0057</v>
      </c>
    </row>
    <row r="35" customFormat="false" ht="12.75" hidden="false" customHeight="false" outlineLevel="0" collapsed="false">
      <c r="I35" s="10"/>
    </row>
    <row r="36" customFormat="false" ht="12.75" hidden="false" customHeight="false" outlineLevel="0" collapsed="false">
      <c r="C36" s="0" t="s">
        <v>26</v>
      </c>
      <c r="F36" s="11" t="n">
        <v>0.8927</v>
      </c>
      <c r="I36" s="3" t="n">
        <f aca="false">F36*I34</f>
        <v>0.00508839</v>
      </c>
    </row>
    <row r="37" customFormat="false" ht="12.75" hidden="false" customHeight="false" outlineLevel="0" collapsed="false">
      <c r="C37" s="0" t="s">
        <v>27</v>
      </c>
      <c r="F37" s="11" t="n">
        <v>0.1073</v>
      </c>
      <c r="I37" s="3" t="n">
        <f aca="false">F37*I34</f>
        <v>0.00061161</v>
      </c>
    </row>
    <row r="38" customFormat="false" ht="12.75" hidden="false" customHeight="false" outlineLevel="0" collapsed="false">
      <c r="G38" s="10"/>
    </row>
    <row r="39" customFormat="false" ht="12.75" hidden="false" customHeight="false" outlineLevel="0" collapsed="false">
      <c r="C39" s="0" t="s">
        <v>28</v>
      </c>
      <c r="G39" s="10"/>
      <c r="I39" s="3" t="n">
        <v>15</v>
      </c>
    </row>
    <row r="40" customFormat="false" ht="12.75" hidden="false" customHeight="false" outlineLevel="0" collapsed="false">
      <c r="G40" s="10"/>
    </row>
    <row r="41" customFormat="false" ht="12.75" hidden="false" customHeight="false" outlineLevel="0" collapsed="false">
      <c r="C41" s="0" t="s">
        <v>29</v>
      </c>
      <c r="F41" s="11" t="n">
        <v>0.8927</v>
      </c>
      <c r="G41" s="10"/>
      <c r="I41" s="3" t="n">
        <f aca="false">F41*I39</f>
        <v>13.3905</v>
      </c>
    </row>
    <row r="42" customFormat="false" ht="12.75" hidden="false" customHeight="false" outlineLevel="0" collapsed="false">
      <c r="C42" s="0" t="s">
        <v>30</v>
      </c>
      <c r="F42" s="11" t="n">
        <v>0.1073</v>
      </c>
      <c r="I42" s="3" t="n">
        <f aca="false">F42*I39</f>
        <v>1.6095</v>
      </c>
    </row>
    <row r="44" customFormat="false" ht="12.75" hidden="false" customHeight="false" outlineLevel="0" collapsed="false">
      <c r="C44" s="0" t="s">
        <v>31</v>
      </c>
      <c r="F44" s="4" t="n">
        <v>0.005</v>
      </c>
    </row>
    <row r="46" customFormat="false" ht="12.75" hidden="false" customHeight="false" outlineLevel="0" collapsed="false">
      <c r="C46" s="0" t="s">
        <v>33</v>
      </c>
      <c r="F46" s="12" t="n">
        <f aca="false">F28</f>
        <v>35464.5860776168</v>
      </c>
    </row>
    <row r="47" customFormat="false" ht="12.75" hidden="false" customHeight="false" outlineLevel="0" collapsed="false">
      <c r="C47" s="0" t="s">
        <v>35</v>
      </c>
      <c r="F47" s="12" t="n">
        <f aca="false">F46/(1-F44)</f>
        <v>35642.8000780068</v>
      </c>
    </row>
    <row r="51" customFormat="false" ht="13.5" hidden="false" customHeight="false" outlineLevel="0" collapsed="false"/>
    <row r="52" customFormat="false" ht="25.5" hidden="false" customHeight="true" outlineLevel="0" collapsed="false">
      <c r="A52" s="13" t="s">
        <v>36</v>
      </c>
      <c r="C52" s="9"/>
      <c r="D52" s="9"/>
      <c r="E52" s="9"/>
      <c r="G52" s="14" t="n">
        <f aca="false">(((G9-I17)*(1-F25))-I36)*(1-F44)</f>
        <v>12.161673381613</v>
      </c>
      <c r="H52" s="15" t="s">
        <v>37</v>
      </c>
      <c r="I52" s="14" t="n">
        <f aca="false">G9-I17-I36</f>
        <v>12.38509877</v>
      </c>
    </row>
    <row r="53" customFormat="false" ht="13.5" hidden="false" customHeight="false" outlineLevel="0" collapsed="false">
      <c r="A53" s="0" t="s">
        <v>38</v>
      </c>
      <c r="G53" s="12" t="n">
        <f aca="false">F47</f>
        <v>35642.8000780068</v>
      </c>
      <c r="K53" s="8"/>
    </row>
    <row r="54" customFormat="false" ht="12.75" hidden="false" customHeight="false" outlineLevel="0" collapsed="false">
      <c r="A54" s="0" t="s">
        <v>39</v>
      </c>
      <c r="D54" s="0" t="s">
        <v>40</v>
      </c>
      <c r="I54" s="0" t="n">
        <v>35000</v>
      </c>
    </row>
    <row r="56" customFormat="false" ht="12.75" hidden="false" customHeight="false" outlineLevel="0" collapsed="false">
      <c r="G56" s="16" t="n">
        <f aca="false">G53*G52</f>
        <v>433476.092954849</v>
      </c>
      <c r="H56" s="16"/>
      <c r="I56" s="16" t="n">
        <f aca="false">I54*I52</f>
        <v>433478.45695</v>
      </c>
    </row>
    <row r="63" customFormat="false" ht="12.75" hidden="false" customHeight="false" outlineLevel="0" collapsed="false">
      <c r="G63" s="0" t="s">
        <v>41</v>
      </c>
      <c r="I63" s="0" t="s">
        <v>42</v>
      </c>
      <c r="J63" s="0" t="s">
        <v>43</v>
      </c>
    </row>
    <row r="64" customFormat="false" ht="12.75" hidden="false" customHeight="false" outlineLevel="0" collapsed="false">
      <c r="A64" s="0" t="s">
        <v>44</v>
      </c>
      <c r="B64" s="0" t="s">
        <v>45</v>
      </c>
      <c r="C64" s="0" t="s">
        <v>5</v>
      </c>
      <c r="D64" s="20" t="n">
        <v>2001</v>
      </c>
      <c r="E64" s="0" t="s">
        <v>7</v>
      </c>
      <c r="F64" s="20" t="n">
        <v>2007</v>
      </c>
      <c r="G64" s="0" t="s">
        <v>46</v>
      </c>
      <c r="H64" s="21" t="n">
        <v>0.25</v>
      </c>
      <c r="I64" s="22" t="n">
        <v>1200</v>
      </c>
      <c r="J64" s="23" t="n">
        <f aca="false">$G$5+H64</f>
        <v>14.13</v>
      </c>
      <c r="K64" s="24" t="n">
        <f aca="false">J64*I64</f>
        <v>16956</v>
      </c>
    </row>
    <row r="65" customFormat="false" ht="12.75" hidden="false" customHeight="false" outlineLevel="0" collapsed="false">
      <c r="A65" s="0" t="s">
        <v>47</v>
      </c>
      <c r="B65" s="0" t="s">
        <v>45</v>
      </c>
      <c r="C65" s="0" t="s">
        <v>5</v>
      </c>
      <c r="D65" s="20" t="n">
        <v>2001</v>
      </c>
      <c r="E65" s="0" t="s">
        <v>7</v>
      </c>
      <c r="F65" s="20" t="n">
        <v>2001</v>
      </c>
      <c r="G65" s="0" t="s">
        <v>46</v>
      </c>
      <c r="H65" s="21" t="n">
        <v>0.1</v>
      </c>
      <c r="I65" s="22" t="n">
        <v>10000</v>
      </c>
      <c r="J65" s="23" t="n">
        <f aca="false">$G$5+H65</f>
        <v>13.98</v>
      </c>
      <c r="K65" s="24" t="n">
        <f aca="false">J65*I65</f>
        <v>139800</v>
      </c>
    </row>
    <row r="66" customFormat="false" ht="12.75" hidden="false" customHeight="false" outlineLevel="0" collapsed="false">
      <c r="A66" s="0" t="s">
        <v>48</v>
      </c>
      <c r="B66" s="0" t="s">
        <v>45</v>
      </c>
      <c r="C66" s="0" t="s">
        <v>5</v>
      </c>
      <c r="D66" s="20" t="n">
        <v>2001</v>
      </c>
      <c r="E66" s="0" t="s">
        <v>7</v>
      </c>
      <c r="F66" s="20" t="n">
        <v>2001</v>
      </c>
      <c r="G66" s="0" t="s">
        <v>46</v>
      </c>
      <c r="H66" s="21" t="n">
        <v>0.1</v>
      </c>
      <c r="I66" s="22" t="n">
        <v>5000</v>
      </c>
      <c r="J66" s="23" t="n">
        <f aca="false">$G$5+H66</f>
        <v>13.98</v>
      </c>
      <c r="K66" s="24" t="n">
        <f aca="false">J66*I66</f>
        <v>69900</v>
      </c>
    </row>
    <row r="67" customFormat="false" ht="12.75" hidden="false" customHeight="false" outlineLevel="0" collapsed="false">
      <c r="A67" s="0" t="s">
        <v>49</v>
      </c>
      <c r="B67" s="0" t="s">
        <v>50</v>
      </c>
      <c r="C67" s="0" t="s">
        <v>5</v>
      </c>
      <c r="D67" s="20" t="n">
        <v>2001</v>
      </c>
      <c r="G67" s="0" t="s">
        <v>51</v>
      </c>
      <c r="H67" s="21" t="n">
        <v>12</v>
      </c>
      <c r="I67" s="22" t="n">
        <v>2000</v>
      </c>
      <c r="J67" s="23" t="n">
        <f aca="false">H67</f>
        <v>12</v>
      </c>
      <c r="K67" s="24" t="n">
        <f aca="false">J67*I67</f>
        <v>24000</v>
      </c>
    </row>
    <row r="68" customFormat="false" ht="12.75" hidden="false" customHeight="false" outlineLevel="0" collapsed="false">
      <c r="A68" s="0" t="s">
        <v>52</v>
      </c>
      <c r="B68" s="0" t="s">
        <v>50</v>
      </c>
      <c r="C68" s="0" t="s">
        <v>5</v>
      </c>
      <c r="D68" s="20" t="n">
        <v>2001</v>
      </c>
      <c r="G68" s="0" t="s">
        <v>51</v>
      </c>
      <c r="H68" s="21"/>
      <c r="I68" s="22" t="n">
        <v>16800</v>
      </c>
      <c r="J68" s="23" t="n">
        <v>10.91</v>
      </c>
      <c r="K68" s="24" t="n">
        <f aca="false">J68*I68</f>
        <v>183288</v>
      </c>
    </row>
    <row r="69" customFormat="false" ht="12.75" hidden="false" customHeight="false" outlineLevel="0" collapsed="false">
      <c r="D69" s="20"/>
      <c r="H69" s="21"/>
      <c r="J69" s="23"/>
      <c r="K69" s="24"/>
    </row>
    <row r="70" customFormat="false" ht="12.75" hidden="false" customHeight="false" outlineLevel="0" collapsed="false">
      <c r="D70" s="20"/>
      <c r="H70" s="21"/>
      <c r="I70" s="22" t="n">
        <f aca="false">SUM(I64:I69)</f>
        <v>35000</v>
      </c>
      <c r="J70" s="25" t="n">
        <f aca="false">K70/I70</f>
        <v>12.3984</v>
      </c>
      <c r="K70" s="26" t="n">
        <f aca="false">SUM(K64:K69)</f>
        <v>433944</v>
      </c>
    </row>
    <row r="71" customFormat="false" ht="12.75" hidden="false" customHeight="false" outlineLevel="0" collapsed="false">
      <c r="D71" s="20"/>
      <c r="H71" s="21"/>
      <c r="J71" s="23"/>
      <c r="K71" s="24"/>
    </row>
    <row r="72" customFormat="false" ht="12.75" hidden="false" customHeight="false" outlineLevel="0" collapsed="false">
      <c r="D72" s="20"/>
      <c r="H72" s="21"/>
      <c r="J72" s="23"/>
      <c r="K72" s="24"/>
    </row>
    <row r="73" customFormat="false" ht="12.75" hidden="false" customHeight="false" outlineLevel="0" collapsed="false">
      <c r="D73" s="20"/>
      <c r="H73" s="21"/>
      <c r="J73" s="23"/>
    </row>
    <row r="74" customFormat="false" ht="12.75" hidden="false" customHeight="false" outlineLevel="0" collapsed="false">
      <c r="D74" s="2"/>
      <c r="H74" s="21"/>
      <c r="J74" s="23"/>
    </row>
    <row r="75" customFormat="false" ht="12.75" hidden="false" customHeight="false" outlineLevel="0" collapsed="false">
      <c r="H75" s="21"/>
      <c r="J75" s="23"/>
    </row>
    <row r="76" customFormat="false" ht="12.75" hidden="false" customHeight="false" outlineLevel="0" collapsed="false">
      <c r="H76" s="21"/>
      <c r="J76" s="23"/>
    </row>
    <row r="77" customFormat="false" ht="12.75" hidden="false" customHeight="false" outlineLevel="0" collapsed="false">
      <c r="H77" s="21"/>
      <c r="J77" s="23"/>
    </row>
    <row r="78" customFormat="false" ht="12.75" hidden="false" customHeight="false" outlineLevel="0" collapsed="false">
      <c r="H78" s="21"/>
      <c r="J78" s="23"/>
    </row>
    <row r="79" customFormat="false" ht="12.75" hidden="false" customHeight="false" outlineLevel="0" collapsed="false">
      <c r="H79" s="21"/>
      <c r="J79" s="23"/>
    </row>
    <row r="80" customFormat="false" ht="12.75" hidden="false" customHeight="false" outlineLevel="0" collapsed="false">
      <c r="H80" s="21"/>
      <c r="J80" s="23"/>
    </row>
    <row r="81" customFormat="false" ht="12.75" hidden="false" customHeight="false" outlineLevel="0" collapsed="false">
      <c r="H81" s="21"/>
      <c r="J81" s="23"/>
    </row>
    <row r="82" customFormat="false" ht="12.75" hidden="false" customHeight="false" outlineLevel="0" collapsed="false">
      <c r="H82" s="21"/>
      <c r="J82" s="23"/>
    </row>
    <row r="83" customFormat="false" ht="12.75" hidden="false" customHeight="false" outlineLevel="0" collapsed="false">
      <c r="J83" s="23"/>
    </row>
    <row r="84" customFormat="false" ht="12.75" hidden="false" customHeight="false" outlineLevel="0" collapsed="false">
      <c r="J84" s="23"/>
    </row>
    <row r="85" customFormat="false" ht="12.75" hidden="false" customHeight="false" outlineLevel="0" collapsed="false">
      <c r="J85" s="23"/>
    </row>
    <row r="86" customFormat="false" ht="12.75" hidden="false" customHeight="false" outlineLevel="0" collapsed="false">
      <c r="J86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9" activeCellId="0" sqref="G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99"/>
    <col collapsed="false" customWidth="true" hidden="false" outlineLevel="0" max="3" min="3" style="0" width="14.99"/>
    <col collapsed="false" customWidth="true" hidden="false" outlineLevel="0" max="4" min="4" style="0" width="9.41"/>
    <col collapsed="false" customWidth="true" hidden="false" outlineLevel="0" max="5" min="5" style="0" width="15.7"/>
    <col collapsed="false" customWidth="true" hidden="false" outlineLevel="0" max="6" min="6" style="0" width="9.41"/>
    <col collapsed="false" customWidth="true" hidden="false" outlineLevel="0" max="7" min="7" style="0" width="11.42"/>
    <col collapsed="false" customWidth="true" hidden="false" outlineLevel="0" max="9" min="9" style="0" width="11.42"/>
    <col collapsed="false" customWidth="true" hidden="false" outlineLevel="0" max="10" min="10" style="0" width="12.7"/>
    <col collapsed="false" customWidth="true" hidden="false" outlineLevel="0" max="11" min="11" style="0" width="11.7"/>
  </cols>
  <sheetData>
    <row r="1" customFormat="false" ht="20.25" hidden="false" customHeight="false" outlineLevel="0" collapsed="false">
      <c r="A1" s="1" t="s">
        <v>17</v>
      </c>
    </row>
    <row r="2" customFormat="false" ht="20.25" hidden="false" customHeight="false" outlineLevel="0" collapsed="false">
      <c r="A2" s="1"/>
    </row>
    <row r="3" customFormat="false" ht="18" hidden="false" customHeight="true" outlineLevel="0" collapsed="false">
      <c r="A3" s="1" t="s">
        <v>6</v>
      </c>
    </row>
    <row r="5" customFormat="false" ht="15.75" hidden="false" customHeight="false" outlineLevel="0" collapsed="false">
      <c r="A5" s="9" t="s">
        <v>18</v>
      </c>
      <c r="G5" s="17" t="n">
        <v>7.08</v>
      </c>
    </row>
    <row r="6" customFormat="false" ht="15.75" hidden="false" customHeight="false" outlineLevel="0" collapsed="false">
      <c r="A6" s="9" t="s">
        <v>19</v>
      </c>
      <c r="G6" s="18" t="n">
        <f aca="false">J71-G5</f>
        <v>-0.148357142857143</v>
      </c>
    </row>
    <row r="7" customFormat="false" ht="15.75" hidden="false" customHeight="false" outlineLevel="0" collapsed="false">
      <c r="A7" s="9" t="s">
        <v>20</v>
      </c>
      <c r="G7" s="19" t="n">
        <v>0.0136</v>
      </c>
    </row>
    <row r="9" customFormat="false" ht="18" hidden="false" customHeight="false" outlineLevel="0" collapsed="false">
      <c r="A9" s="13" t="s">
        <v>21</v>
      </c>
      <c r="B9" s="6"/>
      <c r="C9" s="6"/>
      <c r="D9" s="6"/>
      <c r="E9" s="6"/>
      <c r="G9" s="7" t="n">
        <f aca="false">G5+G6</f>
        <v>6.93164285714286</v>
      </c>
    </row>
    <row r="10" customFormat="false" ht="12.75" hidden="false" customHeight="false" outlineLevel="0" collapsed="false">
      <c r="K10" s="8"/>
    </row>
    <row r="11" customFormat="false" ht="12.75" hidden="false" customHeight="false" outlineLevel="0" collapsed="false">
      <c r="B11" s="9" t="s">
        <v>22</v>
      </c>
    </row>
    <row r="12" customFormat="false" ht="12.75" hidden="false" customHeight="false" outlineLevel="0" collapsed="false">
      <c r="C12" s="0" t="s">
        <v>23</v>
      </c>
      <c r="G12" s="3" t="n">
        <v>0</v>
      </c>
    </row>
    <row r="13" customFormat="false" ht="12.75" hidden="false" customHeight="false" outlineLevel="0" collapsed="false">
      <c r="C13" s="0" t="s">
        <v>24</v>
      </c>
      <c r="G13" s="10" t="n">
        <v>0.0092</v>
      </c>
    </row>
    <row r="14" customFormat="false" ht="12.75" hidden="false" customHeight="false" outlineLevel="0" collapsed="false">
      <c r="G14" s="10"/>
    </row>
    <row r="15" customFormat="false" ht="12.75" hidden="false" customHeight="false" outlineLevel="0" collapsed="false">
      <c r="C15" s="0" t="s">
        <v>25</v>
      </c>
      <c r="I15" s="10" t="n">
        <f aca="false">G12+G13</f>
        <v>0.0092</v>
      </c>
    </row>
    <row r="16" customFormat="false" ht="12.75" hidden="false" customHeight="false" outlineLevel="0" collapsed="false">
      <c r="I16" s="10"/>
    </row>
    <row r="17" customFormat="false" ht="12.75" hidden="false" customHeight="false" outlineLevel="0" collapsed="false">
      <c r="C17" s="0" t="s">
        <v>26</v>
      </c>
      <c r="F17" s="11" t="n">
        <v>0.8927</v>
      </c>
      <c r="I17" s="3" t="n">
        <f aca="false">F17*I15</f>
        <v>0.00821284</v>
      </c>
    </row>
    <row r="18" customFormat="false" ht="12.75" hidden="false" customHeight="false" outlineLevel="0" collapsed="false">
      <c r="C18" s="0" t="s">
        <v>27</v>
      </c>
      <c r="F18" s="11" t="n">
        <v>0.1073</v>
      </c>
      <c r="I18" s="3" t="n">
        <f aca="false">F18*I15</f>
        <v>0.00098716</v>
      </c>
    </row>
    <row r="19" customFormat="false" ht="12.75" hidden="false" customHeight="false" outlineLevel="0" collapsed="false">
      <c r="G19" s="10"/>
    </row>
    <row r="20" customFormat="false" ht="12.75" hidden="false" customHeight="false" outlineLevel="0" collapsed="false">
      <c r="C20" s="0" t="s">
        <v>28</v>
      </c>
      <c r="G20" s="10"/>
      <c r="I20" s="3" t="n">
        <v>27</v>
      </c>
      <c r="M20" s="9"/>
    </row>
    <row r="21" customFormat="false" ht="12.75" hidden="false" customHeight="false" outlineLevel="0" collapsed="false">
      <c r="G21" s="10"/>
      <c r="Q21" s="3"/>
    </row>
    <row r="22" customFormat="false" ht="12.75" hidden="false" customHeight="false" outlineLevel="0" collapsed="false">
      <c r="C22" s="0" t="s">
        <v>29</v>
      </c>
      <c r="F22" s="11" t="n">
        <v>0.8927</v>
      </c>
      <c r="G22" s="10"/>
      <c r="I22" s="3" t="n">
        <f aca="false">F22*I20</f>
        <v>24.1029</v>
      </c>
      <c r="Q22" s="8"/>
    </row>
    <row r="23" customFormat="false" ht="12.75" hidden="false" customHeight="false" outlineLevel="0" collapsed="false">
      <c r="C23" s="0" t="s">
        <v>30</v>
      </c>
      <c r="F23" s="11" t="n">
        <v>0.1073</v>
      </c>
      <c r="I23" s="3" t="n">
        <f aca="false">F23*I20</f>
        <v>2.8971</v>
      </c>
    </row>
    <row r="25" customFormat="false" ht="12.75" hidden="false" customHeight="false" outlineLevel="0" collapsed="false">
      <c r="C25" s="0" t="s">
        <v>31</v>
      </c>
      <c r="F25" s="4" t="n">
        <v>0.0131</v>
      </c>
    </row>
    <row r="27" customFormat="false" ht="12.75" hidden="false" customHeight="false" outlineLevel="0" collapsed="false">
      <c r="C27" s="0" t="s">
        <v>32</v>
      </c>
      <c r="F27" s="0" t="n">
        <v>35000</v>
      </c>
    </row>
    <row r="28" customFormat="false" ht="12.75" hidden="false" customHeight="false" outlineLevel="0" collapsed="false">
      <c r="C28" s="0" t="s">
        <v>33</v>
      </c>
      <c r="F28" s="12" t="n">
        <f aca="false">F27/(1-F25)</f>
        <v>35464.5860776168</v>
      </c>
    </row>
    <row r="30" customFormat="false" ht="12.75" hidden="false" customHeight="false" outlineLevel="0" collapsed="false">
      <c r="B30" s="9" t="s">
        <v>34</v>
      </c>
    </row>
    <row r="31" customFormat="false" ht="12.75" hidden="false" customHeight="false" outlineLevel="0" collapsed="false">
      <c r="C31" s="0" t="s">
        <v>23</v>
      </c>
      <c r="G31" s="3" t="n">
        <v>0.003</v>
      </c>
    </row>
    <row r="32" customFormat="false" ht="12.75" hidden="false" customHeight="false" outlineLevel="0" collapsed="false">
      <c r="C32" s="0" t="s">
        <v>24</v>
      </c>
      <c r="G32" s="10" t="n">
        <v>0.0027</v>
      </c>
    </row>
    <row r="33" customFormat="false" ht="12.75" hidden="false" customHeight="false" outlineLevel="0" collapsed="false">
      <c r="G33" s="10"/>
    </row>
    <row r="34" customFormat="false" ht="12.75" hidden="false" customHeight="false" outlineLevel="0" collapsed="false">
      <c r="C34" s="0" t="s">
        <v>25</v>
      </c>
      <c r="I34" s="3" t="n">
        <f aca="false">G31+G32</f>
        <v>0.0057</v>
      </c>
    </row>
    <row r="35" customFormat="false" ht="12.75" hidden="false" customHeight="false" outlineLevel="0" collapsed="false">
      <c r="I35" s="10"/>
    </row>
    <row r="36" customFormat="false" ht="12.75" hidden="false" customHeight="false" outlineLevel="0" collapsed="false">
      <c r="C36" s="0" t="s">
        <v>26</v>
      </c>
      <c r="F36" s="11" t="n">
        <v>0.8927</v>
      </c>
      <c r="I36" s="3" t="n">
        <f aca="false">F36*I34</f>
        <v>0.00508839</v>
      </c>
    </row>
    <row r="37" customFormat="false" ht="12.75" hidden="false" customHeight="false" outlineLevel="0" collapsed="false">
      <c r="C37" s="0" t="s">
        <v>27</v>
      </c>
      <c r="F37" s="11" t="n">
        <v>0.1073</v>
      </c>
      <c r="I37" s="3" t="n">
        <f aca="false">F37*I34</f>
        <v>0.00061161</v>
      </c>
    </row>
    <row r="38" customFormat="false" ht="12.75" hidden="false" customHeight="false" outlineLevel="0" collapsed="false">
      <c r="G38" s="10"/>
    </row>
    <row r="39" customFormat="false" ht="12.75" hidden="false" customHeight="false" outlineLevel="0" collapsed="false">
      <c r="C39" s="0" t="s">
        <v>28</v>
      </c>
      <c r="G39" s="10"/>
      <c r="I39" s="3" t="n">
        <v>15</v>
      </c>
    </row>
    <row r="40" customFormat="false" ht="12.75" hidden="false" customHeight="false" outlineLevel="0" collapsed="false">
      <c r="G40" s="10"/>
    </row>
    <row r="41" customFormat="false" ht="12.75" hidden="false" customHeight="false" outlineLevel="0" collapsed="false">
      <c r="C41" s="0" t="s">
        <v>29</v>
      </c>
      <c r="F41" s="11" t="n">
        <v>0.8927</v>
      </c>
      <c r="G41" s="10"/>
      <c r="I41" s="3" t="n">
        <f aca="false">F41*I39</f>
        <v>13.3905</v>
      </c>
    </row>
    <row r="42" customFormat="false" ht="12.75" hidden="false" customHeight="false" outlineLevel="0" collapsed="false">
      <c r="C42" s="0" t="s">
        <v>30</v>
      </c>
      <c r="F42" s="11" t="n">
        <v>0.1073</v>
      </c>
      <c r="I42" s="3" t="n">
        <f aca="false">F42*I39</f>
        <v>1.6095</v>
      </c>
    </row>
    <row r="44" customFormat="false" ht="12.75" hidden="false" customHeight="false" outlineLevel="0" collapsed="false">
      <c r="C44" s="0" t="s">
        <v>31</v>
      </c>
      <c r="F44" s="4" t="n">
        <v>0.005</v>
      </c>
    </row>
    <row r="46" customFormat="false" ht="12.75" hidden="false" customHeight="false" outlineLevel="0" collapsed="false">
      <c r="C46" s="0" t="s">
        <v>33</v>
      </c>
      <c r="F46" s="12" t="n">
        <f aca="false">F28</f>
        <v>35464.5860776168</v>
      </c>
    </row>
    <row r="47" customFormat="false" ht="12.75" hidden="false" customHeight="false" outlineLevel="0" collapsed="false">
      <c r="C47" s="0" t="s">
        <v>35</v>
      </c>
      <c r="F47" s="12" t="n">
        <f aca="false">F46/(1-F44)</f>
        <v>35642.8000780068</v>
      </c>
    </row>
    <row r="51" customFormat="false" ht="13.5" hidden="false" customHeight="false" outlineLevel="0" collapsed="false"/>
    <row r="52" customFormat="false" ht="25.5" hidden="false" customHeight="true" outlineLevel="0" collapsed="false">
      <c r="A52" s="13" t="s">
        <v>36</v>
      </c>
      <c r="C52" s="9"/>
      <c r="D52" s="9"/>
      <c r="E52" s="9"/>
      <c r="G52" s="14" t="n">
        <f aca="false">(((G9-I17)*(1-F25))-I36)*(1-F44)</f>
        <v>6.79350647044869</v>
      </c>
      <c r="H52" s="15" t="s">
        <v>37</v>
      </c>
      <c r="I52" s="14" t="n">
        <f aca="false">G9-I17-I36</f>
        <v>6.91834162714286</v>
      </c>
    </row>
    <row r="53" customFormat="false" ht="13.5" hidden="false" customHeight="false" outlineLevel="0" collapsed="false">
      <c r="A53" s="0" t="s">
        <v>38</v>
      </c>
      <c r="G53" s="12" t="n">
        <f aca="false">F47</f>
        <v>35642.8000780068</v>
      </c>
      <c r="K53" s="8"/>
    </row>
    <row r="54" customFormat="false" ht="12.75" hidden="false" customHeight="false" outlineLevel="0" collapsed="false">
      <c r="A54" s="0" t="s">
        <v>39</v>
      </c>
      <c r="D54" s="0" t="s">
        <v>40</v>
      </c>
      <c r="I54" s="0" t="n">
        <v>35000</v>
      </c>
    </row>
    <row r="56" customFormat="false" ht="12.75" hidden="false" customHeight="false" outlineLevel="0" collapsed="false">
      <c r="G56" s="16" t="n">
        <f aca="false">G53*G52</f>
        <v>242139.592954849</v>
      </c>
      <c r="H56" s="16"/>
      <c r="I56" s="16" t="n">
        <f aca="false">I54*I52</f>
        <v>242141.95695</v>
      </c>
    </row>
    <row r="63" customFormat="false" ht="12.75" hidden="false" customHeight="false" outlineLevel="0" collapsed="false">
      <c r="G63" s="0" t="s">
        <v>41</v>
      </c>
      <c r="I63" s="0" t="s">
        <v>42</v>
      </c>
      <c r="J63" s="0" t="s">
        <v>43</v>
      </c>
    </row>
    <row r="64" customFormat="false" ht="12.75" hidden="false" customHeight="false" outlineLevel="0" collapsed="false">
      <c r="A64" s="0" t="s">
        <v>44</v>
      </c>
      <c r="B64" s="0" t="s">
        <v>45</v>
      </c>
      <c r="C64" s="0" t="s">
        <v>5</v>
      </c>
      <c r="D64" s="20" t="n">
        <v>2001</v>
      </c>
      <c r="E64" s="0" t="s">
        <v>7</v>
      </c>
      <c r="F64" s="20" t="n">
        <v>2007</v>
      </c>
      <c r="G64" s="0" t="s">
        <v>46</v>
      </c>
      <c r="H64" s="21" t="n">
        <v>0.25</v>
      </c>
      <c r="I64" s="22" t="n">
        <v>1200</v>
      </c>
      <c r="J64" s="23" t="n">
        <f aca="false">$G$5+H64</f>
        <v>7.33</v>
      </c>
      <c r="K64" s="24" t="n">
        <f aca="false">J64*I64</f>
        <v>8796</v>
      </c>
    </row>
    <row r="65" customFormat="false" ht="12.75" hidden="false" customHeight="false" outlineLevel="0" collapsed="false">
      <c r="A65" s="0" t="s">
        <v>47</v>
      </c>
      <c r="B65" s="0" t="s">
        <v>45</v>
      </c>
      <c r="C65" s="0" t="s">
        <v>5</v>
      </c>
      <c r="D65" s="20" t="n">
        <v>2001</v>
      </c>
      <c r="E65" s="0" t="s">
        <v>7</v>
      </c>
      <c r="F65" s="20" t="n">
        <v>2001</v>
      </c>
      <c r="G65" s="0" t="s">
        <v>46</v>
      </c>
      <c r="H65" s="21" t="n">
        <v>0.1</v>
      </c>
      <c r="I65" s="22" t="n">
        <v>10000</v>
      </c>
      <c r="J65" s="23" t="n">
        <f aca="false">$G$5+H65</f>
        <v>7.18</v>
      </c>
      <c r="K65" s="24" t="n">
        <f aca="false">J65*I65</f>
        <v>71800</v>
      </c>
    </row>
    <row r="66" customFormat="false" ht="12.75" hidden="false" customHeight="false" outlineLevel="0" collapsed="false">
      <c r="A66" s="0" t="s">
        <v>48</v>
      </c>
      <c r="B66" s="0" t="s">
        <v>45</v>
      </c>
      <c r="C66" s="0" t="s">
        <v>5</v>
      </c>
      <c r="D66" s="20" t="n">
        <v>2001</v>
      </c>
      <c r="E66" s="0" t="s">
        <v>7</v>
      </c>
      <c r="F66" s="20" t="n">
        <v>2001</v>
      </c>
      <c r="G66" s="0" t="s">
        <v>46</v>
      </c>
      <c r="H66" s="21" t="n">
        <v>0.1</v>
      </c>
      <c r="I66" s="22" t="n">
        <v>5000</v>
      </c>
      <c r="J66" s="23" t="n">
        <f aca="false">$G$5+H66</f>
        <v>7.18</v>
      </c>
      <c r="K66" s="24" t="n">
        <f aca="false">J66*I66</f>
        <v>35900</v>
      </c>
    </row>
    <row r="67" customFormat="false" ht="12.75" hidden="false" customHeight="false" outlineLevel="0" collapsed="false">
      <c r="A67" s="0" t="s">
        <v>47</v>
      </c>
      <c r="B67" s="0" t="s">
        <v>50</v>
      </c>
      <c r="C67" s="0" t="s">
        <v>6</v>
      </c>
      <c r="D67" s="20" t="n">
        <v>2001</v>
      </c>
      <c r="G67" s="0" t="s">
        <v>53</v>
      </c>
      <c r="H67" s="21" t="n">
        <v>6.293</v>
      </c>
      <c r="I67" s="22" t="n">
        <v>10000</v>
      </c>
      <c r="J67" s="23" t="n">
        <f aca="false">H67+0.8</f>
        <v>7.093</v>
      </c>
      <c r="K67" s="24" t="n">
        <f aca="false">J67*I67</f>
        <v>70930</v>
      </c>
    </row>
    <row r="68" customFormat="false" ht="12.75" hidden="false" customHeight="false" outlineLevel="0" collapsed="false">
      <c r="A68" s="0" t="s">
        <v>52</v>
      </c>
      <c r="B68" s="0" t="s">
        <v>50</v>
      </c>
      <c r="C68" s="0" t="s">
        <v>5</v>
      </c>
      <c r="D68" s="20" t="n">
        <v>2001</v>
      </c>
      <c r="G68" s="0" t="s">
        <v>51</v>
      </c>
      <c r="H68" s="21" t="n">
        <v>6.52</v>
      </c>
      <c r="I68" s="22" t="n">
        <v>8800</v>
      </c>
      <c r="J68" s="23" t="n">
        <f aca="false">H68</f>
        <v>6.52</v>
      </c>
      <c r="K68" s="24" t="n">
        <f aca="false">J68*I68+L68</f>
        <v>57376</v>
      </c>
    </row>
    <row r="69" customFormat="false" ht="12.75" hidden="false" customHeight="false" outlineLevel="0" collapsed="false">
      <c r="A69" s="0" t="s">
        <v>54</v>
      </c>
      <c r="B69" s="0" t="s">
        <v>50</v>
      </c>
      <c r="C69" s="0" t="s">
        <v>5</v>
      </c>
      <c r="D69" s="20" t="n">
        <v>2001</v>
      </c>
      <c r="G69" s="0" t="s">
        <v>51</v>
      </c>
      <c r="H69" s="21" t="n">
        <v>-0.0627</v>
      </c>
      <c r="I69" s="22" t="n">
        <v>35000</v>
      </c>
      <c r="J69" s="23" t="n">
        <f aca="false">H69</f>
        <v>-0.0627</v>
      </c>
      <c r="K69" s="24" t="n">
        <f aca="false">J69*I69+L69</f>
        <v>-2194.5</v>
      </c>
    </row>
    <row r="70" customFormat="false" ht="12.75" hidden="false" customHeight="false" outlineLevel="0" collapsed="false">
      <c r="D70" s="20"/>
      <c r="H70" s="21"/>
      <c r="J70" s="23"/>
      <c r="K70" s="24"/>
    </row>
    <row r="71" customFormat="false" ht="12.75" hidden="false" customHeight="false" outlineLevel="0" collapsed="false">
      <c r="D71" s="20"/>
      <c r="H71" s="21"/>
      <c r="I71" s="22" t="n">
        <f aca="false">SUM(I64:I70)-I69</f>
        <v>35000</v>
      </c>
      <c r="J71" s="25" t="n">
        <f aca="false">K71/I71</f>
        <v>6.93164285714286</v>
      </c>
      <c r="K71" s="26" t="n">
        <f aca="false">SUM(K64:K70)</f>
        <v>242607.5</v>
      </c>
    </row>
    <row r="72" customFormat="false" ht="12.75" hidden="false" customHeight="false" outlineLevel="0" collapsed="false">
      <c r="D72" s="20"/>
      <c r="H72" s="21"/>
      <c r="J72" s="23"/>
      <c r="K72" s="24"/>
    </row>
    <row r="73" customFormat="false" ht="12.75" hidden="false" customHeight="false" outlineLevel="0" collapsed="false">
      <c r="D73" s="20"/>
      <c r="H73" s="21"/>
      <c r="J73" s="23"/>
      <c r="K73" s="24"/>
    </row>
    <row r="74" customFormat="false" ht="12.75" hidden="false" customHeight="false" outlineLevel="0" collapsed="false">
      <c r="D74" s="20"/>
      <c r="H74" s="21"/>
      <c r="J74" s="23"/>
    </row>
    <row r="75" customFormat="false" ht="12.75" hidden="false" customHeight="false" outlineLevel="0" collapsed="false">
      <c r="A75" s="0" t="s">
        <v>55</v>
      </c>
      <c r="D75" s="2"/>
      <c r="H75" s="21"/>
      <c r="J75" s="23"/>
    </row>
    <row r="76" customFormat="false" ht="12.75" hidden="false" customHeight="false" outlineLevel="0" collapsed="false">
      <c r="A76" s="0" t="s">
        <v>56</v>
      </c>
      <c r="H76" s="21"/>
      <c r="J76" s="23"/>
    </row>
    <row r="77" customFormat="false" ht="12.75" hidden="false" customHeight="false" outlineLevel="0" collapsed="false">
      <c r="H77" s="21"/>
      <c r="J77" s="23"/>
    </row>
    <row r="78" customFormat="false" ht="12.75" hidden="false" customHeight="false" outlineLevel="0" collapsed="false">
      <c r="H78" s="21"/>
      <c r="J78" s="23"/>
    </row>
    <row r="79" customFormat="false" ht="12.75" hidden="false" customHeight="false" outlineLevel="0" collapsed="false">
      <c r="H79" s="21"/>
      <c r="J79" s="23"/>
    </row>
    <row r="80" customFormat="false" ht="12.75" hidden="false" customHeight="false" outlineLevel="0" collapsed="false">
      <c r="H80" s="21"/>
      <c r="J80" s="23"/>
    </row>
    <row r="81" customFormat="false" ht="12.75" hidden="false" customHeight="false" outlineLevel="0" collapsed="false">
      <c r="H81" s="21"/>
      <c r="J81" s="23"/>
    </row>
    <row r="82" customFormat="false" ht="12.75" hidden="false" customHeight="false" outlineLevel="0" collapsed="false">
      <c r="H82" s="21"/>
      <c r="J82" s="23"/>
    </row>
    <row r="83" customFormat="false" ht="12.75" hidden="false" customHeight="false" outlineLevel="0" collapsed="false">
      <c r="H83" s="21"/>
      <c r="J83" s="23"/>
    </row>
    <row r="84" customFormat="false" ht="12.75" hidden="false" customHeight="false" outlineLevel="0" collapsed="false">
      <c r="J84" s="23"/>
    </row>
    <row r="85" customFormat="false" ht="12.75" hidden="false" customHeight="false" outlineLevel="0" collapsed="false">
      <c r="J85" s="23"/>
    </row>
    <row r="86" customFormat="false" ht="12.75" hidden="false" customHeight="false" outlineLevel="0" collapsed="false">
      <c r="J86" s="23"/>
    </row>
    <row r="87" customFormat="false" ht="12.75" hidden="false" customHeight="false" outlineLevel="0" collapsed="false">
      <c r="J87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9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9" activeCellId="0" sqref="G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99"/>
    <col collapsed="false" customWidth="true" hidden="false" outlineLevel="0" max="3" min="3" style="0" width="14.99"/>
    <col collapsed="false" customWidth="true" hidden="false" outlineLevel="0" max="4" min="4" style="0" width="9.41"/>
    <col collapsed="false" customWidth="true" hidden="false" outlineLevel="0" max="5" min="5" style="0" width="15.7"/>
    <col collapsed="false" customWidth="true" hidden="false" outlineLevel="0" max="6" min="6" style="0" width="9.41"/>
    <col collapsed="false" customWidth="true" hidden="false" outlineLevel="0" max="7" min="7" style="0" width="11.42"/>
    <col collapsed="false" customWidth="true" hidden="false" outlineLevel="0" max="9" min="9" style="0" width="11.42"/>
    <col collapsed="false" customWidth="true" hidden="false" outlineLevel="0" max="10" min="10" style="0" width="12.7"/>
    <col collapsed="false" customWidth="true" hidden="false" outlineLevel="0" max="11" min="11" style="0" width="11.7"/>
  </cols>
  <sheetData>
    <row r="1" customFormat="false" ht="20.25" hidden="false" customHeight="false" outlineLevel="0" collapsed="false">
      <c r="A1" s="1" t="s">
        <v>17</v>
      </c>
    </row>
    <row r="2" customFormat="false" ht="20.25" hidden="false" customHeight="false" outlineLevel="0" collapsed="false">
      <c r="A2" s="1"/>
    </row>
    <row r="3" customFormat="false" ht="18" hidden="false" customHeight="true" outlineLevel="0" collapsed="false">
      <c r="A3" s="1" t="s">
        <v>7</v>
      </c>
    </row>
    <row r="5" customFormat="false" ht="15.75" hidden="false" customHeight="false" outlineLevel="0" collapsed="false">
      <c r="A5" s="9" t="s">
        <v>18</v>
      </c>
      <c r="G5" s="17" t="n">
        <v>5.5</v>
      </c>
    </row>
    <row r="6" customFormat="false" ht="15.75" hidden="false" customHeight="false" outlineLevel="0" collapsed="false">
      <c r="A6" s="9" t="s">
        <v>19</v>
      </c>
      <c r="G6" s="18" t="n">
        <f aca="false">J74-G5</f>
        <v>0.044314285714286</v>
      </c>
    </row>
    <row r="7" customFormat="false" ht="15.75" hidden="false" customHeight="false" outlineLevel="0" collapsed="false">
      <c r="A7" s="9" t="s">
        <v>20</v>
      </c>
      <c r="G7" s="19" t="n">
        <v>0.0136</v>
      </c>
    </row>
    <row r="9" customFormat="false" ht="18" hidden="false" customHeight="false" outlineLevel="0" collapsed="false">
      <c r="A9" s="13" t="s">
        <v>21</v>
      </c>
      <c r="B9" s="6"/>
      <c r="C9" s="6"/>
      <c r="D9" s="6"/>
      <c r="E9" s="6"/>
      <c r="G9" s="7" t="n">
        <f aca="false">G5+G6</f>
        <v>5.54431428571429</v>
      </c>
    </row>
    <row r="10" customFormat="false" ht="12.75" hidden="false" customHeight="false" outlineLevel="0" collapsed="false">
      <c r="K10" s="8"/>
    </row>
    <row r="11" customFormat="false" ht="12.75" hidden="false" customHeight="false" outlineLevel="0" collapsed="false">
      <c r="B11" s="9" t="s">
        <v>22</v>
      </c>
    </row>
    <row r="12" customFormat="false" ht="12.75" hidden="false" customHeight="false" outlineLevel="0" collapsed="false">
      <c r="C12" s="0" t="s">
        <v>23</v>
      </c>
      <c r="G12" s="3" t="n">
        <v>0</v>
      </c>
    </row>
    <row r="13" customFormat="false" ht="12.75" hidden="false" customHeight="false" outlineLevel="0" collapsed="false">
      <c r="C13" s="0" t="s">
        <v>24</v>
      </c>
      <c r="G13" s="10" t="n">
        <v>0.0092</v>
      </c>
    </row>
    <row r="14" customFormat="false" ht="12.75" hidden="false" customHeight="false" outlineLevel="0" collapsed="false">
      <c r="G14" s="10"/>
    </row>
    <row r="15" customFormat="false" ht="12.75" hidden="false" customHeight="false" outlineLevel="0" collapsed="false">
      <c r="C15" s="0" t="s">
        <v>25</v>
      </c>
      <c r="I15" s="10" t="n">
        <f aca="false">G12+G13</f>
        <v>0.0092</v>
      </c>
    </row>
    <row r="16" customFormat="false" ht="12.75" hidden="false" customHeight="false" outlineLevel="0" collapsed="false">
      <c r="I16" s="10"/>
    </row>
    <row r="17" customFormat="false" ht="12.75" hidden="false" customHeight="false" outlineLevel="0" collapsed="false">
      <c r="C17" s="0" t="s">
        <v>26</v>
      </c>
      <c r="F17" s="11" t="n">
        <v>0.8927</v>
      </c>
      <c r="I17" s="3" t="n">
        <f aca="false">F17*I15</f>
        <v>0.00821284</v>
      </c>
    </row>
    <row r="18" customFormat="false" ht="12.75" hidden="false" customHeight="false" outlineLevel="0" collapsed="false">
      <c r="C18" s="0" t="s">
        <v>27</v>
      </c>
      <c r="F18" s="11" t="n">
        <v>0.1073</v>
      </c>
      <c r="I18" s="3" t="n">
        <f aca="false">F18*I15</f>
        <v>0.00098716</v>
      </c>
    </row>
    <row r="19" customFormat="false" ht="12.75" hidden="false" customHeight="false" outlineLevel="0" collapsed="false">
      <c r="G19" s="10"/>
    </row>
    <row r="20" customFormat="false" ht="12.75" hidden="false" customHeight="false" outlineLevel="0" collapsed="false">
      <c r="C20" s="0" t="s">
        <v>28</v>
      </c>
      <c r="G20" s="10"/>
      <c r="I20" s="3" t="n">
        <v>27</v>
      </c>
      <c r="M20" s="9"/>
    </row>
    <row r="21" customFormat="false" ht="12.75" hidden="false" customHeight="false" outlineLevel="0" collapsed="false">
      <c r="G21" s="10"/>
      <c r="Q21" s="3"/>
    </row>
    <row r="22" customFormat="false" ht="12.75" hidden="false" customHeight="false" outlineLevel="0" collapsed="false">
      <c r="C22" s="0" t="s">
        <v>29</v>
      </c>
      <c r="F22" s="11" t="n">
        <v>0.8927</v>
      </c>
      <c r="G22" s="10"/>
      <c r="I22" s="3" t="n">
        <f aca="false">F22*I20</f>
        <v>24.1029</v>
      </c>
      <c r="Q22" s="8"/>
    </row>
    <row r="23" customFormat="false" ht="12.75" hidden="false" customHeight="false" outlineLevel="0" collapsed="false">
      <c r="C23" s="0" t="s">
        <v>30</v>
      </c>
      <c r="F23" s="11" t="n">
        <v>0.1073</v>
      </c>
      <c r="I23" s="3" t="n">
        <f aca="false">F23*I20</f>
        <v>2.8971</v>
      </c>
    </row>
    <row r="25" customFormat="false" ht="12.75" hidden="false" customHeight="false" outlineLevel="0" collapsed="false">
      <c r="C25" s="0" t="s">
        <v>31</v>
      </c>
      <c r="F25" s="4" t="n">
        <v>0.0131</v>
      </c>
    </row>
    <row r="27" customFormat="false" ht="12.75" hidden="false" customHeight="false" outlineLevel="0" collapsed="false">
      <c r="C27" s="0" t="s">
        <v>32</v>
      </c>
      <c r="F27" s="0" t="n">
        <v>35000</v>
      </c>
    </row>
    <row r="28" customFormat="false" ht="12.75" hidden="false" customHeight="false" outlineLevel="0" collapsed="false">
      <c r="C28" s="0" t="s">
        <v>33</v>
      </c>
      <c r="F28" s="12" t="n">
        <f aca="false">F27/(1-F25)</f>
        <v>35464.5860776168</v>
      </c>
    </row>
    <row r="30" customFormat="false" ht="12.75" hidden="false" customHeight="false" outlineLevel="0" collapsed="false">
      <c r="B30" s="9" t="s">
        <v>34</v>
      </c>
    </row>
    <row r="31" customFormat="false" ht="12.75" hidden="false" customHeight="false" outlineLevel="0" collapsed="false">
      <c r="C31" s="0" t="s">
        <v>23</v>
      </c>
      <c r="G31" s="3" t="n">
        <v>0.003</v>
      </c>
    </row>
    <row r="32" customFormat="false" ht="12.75" hidden="false" customHeight="false" outlineLevel="0" collapsed="false">
      <c r="C32" s="0" t="s">
        <v>24</v>
      </c>
      <c r="G32" s="10" t="n">
        <v>0.0027</v>
      </c>
    </row>
    <row r="33" customFormat="false" ht="12.75" hidden="false" customHeight="false" outlineLevel="0" collapsed="false">
      <c r="G33" s="10"/>
    </row>
    <row r="34" customFormat="false" ht="12.75" hidden="false" customHeight="false" outlineLevel="0" collapsed="false">
      <c r="C34" s="0" t="s">
        <v>25</v>
      </c>
      <c r="I34" s="3" t="n">
        <f aca="false">G31+G32</f>
        <v>0.0057</v>
      </c>
    </row>
    <row r="35" customFormat="false" ht="12.75" hidden="false" customHeight="false" outlineLevel="0" collapsed="false">
      <c r="I35" s="10"/>
    </row>
    <row r="36" customFormat="false" ht="12.75" hidden="false" customHeight="false" outlineLevel="0" collapsed="false">
      <c r="C36" s="0" t="s">
        <v>26</v>
      </c>
      <c r="F36" s="11" t="n">
        <v>0.8927</v>
      </c>
      <c r="I36" s="3" t="n">
        <f aca="false">F36*I34</f>
        <v>0.00508839</v>
      </c>
    </row>
    <row r="37" customFormat="false" ht="12.75" hidden="false" customHeight="false" outlineLevel="0" collapsed="false">
      <c r="C37" s="0" t="s">
        <v>27</v>
      </c>
      <c r="F37" s="11" t="n">
        <v>0.1073</v>
      </c>
      <c r="I37" s="3" t="n">
        <f aca="false">F37*I34</f>
        <v>0.00061161</v>
      </c>
    </row>
    <row r="38" customFormat="false" ht="12.75" hidden="false" customHeight="false" outlineLevel="0" collapsed="false">
      <c r="G38" s="10"/>
    </row>
    <row r="39" customFormat="false" ht="12.75" hidden="false" customHeight="false" outlineLevel="0" collapsed="false">
      <c r="C39" s="0" t="s">
        <v>28</v>
      </c>
      <c r="G39" s="10"/>
      <c r="I39" s="3" t="n">
        <v>15</v>
      </c>
    </row>
    <row r="40" customFormat="false" ht="12.75" hidden="false" customHeight="false" outlineLevel="0" collapsed="false">
      <c r="G40" s="10"/>
    </row>
    <row r="41" customFormat="false" ht="12.75" hidden="false" customHeight="false" outlineLevel="0" collapsed="false">
      <c r="C41" s="0" t="s">
        <v>29</v>
      </c>
      <c r="F41" s="11" t="n">
        <v>0.8927</v>
      </c>
      <c r="G41" s="10"/>
      <c r="I41" s="3" t="n">
        <f aca="false">F41*I39</f>
        <v>13.3905</v>
      </c>
    </row>
    <row r="42" customFormat="false" ht="12.75" hidden="false" customHeight="false" outlineLevel="0" collapsed="false">
      <c r="C42" s="0" t="s">
        <v>30</v>
      </c>
      <c r="F42" s="11" t="n">
        <v>0.1073</v>
      </c>
      <c r="I42" s="3" t="n">
        <f aca="false">F42*I39</f>
        <v>1.6095</v>
      </c>
    </row>
    <row r="44" customFormat="false" ht="12.75" hidden="false" customHeight="false" outlineLevel="0" collapsed="false">
      <c r="C44" s="0" t="s">
        <v>31</v>
      </c>
      <c r="F44" s="4" t="n">
        <v>0.005</v>
      </c>
    </row>
    <row r="46" customFormat="false" ht="12.75" hidden="false" customHeight="false" outlineLevel="0" collapsed="false">
      <c r="C46" s="0" t="s">
        <v>33</v>
      </c>
      <c r="F46" s="12" t="n">
        <f aca="false">F28</f>
        <v>35464.5860776168</v>
      </c>
    </row>
    <row r="47" customFormat="false" ht="12.75" hidden="false" customHeight="false" outlineLevel="0" collapsed="false">
      <c r="C47" s="0" t="s">
        <v>35</v>
      </c>
      <c r="F47" s="12" t="n">
        <f aca="false">F46/(1-F44)</f>
        <v>35642.8000780068</v>
      </c>
    </row>
    <row r="51" customFormat="false" ht="13.5" hidden="false" customHeight="false" outlineLevel="0" collapsed="false"/>
    <row r="52" customFormat="false" ht="25.5" hidden="false" customHeight="true" outlineLevel="0" collapsed="false">
      <c r="A52" s="13" t="s">
        <v>36</v>
      </c>
      <c r="C52" s="9"/>
      <c r="D52" s="9"/>
      <c r="E52" s="9"/>
      <c r="G52" s="14" t="n">
        <f aca="false">(((G9-I17)*(1-F25))-I36)*(1-F44)</f>
        <v>5.43119767614155</v>
      </c>
      <c r="H52" s="15" t="s">
        <v>37</v>
      </c>
      <c r="I52" s="14" t="n">
        <f aca="false">G9-I17-I36</f>
        <v>5.53101305571429</v>
      </c>
    </row>
    <row r="53" customFormat="false" ht="13.5" hidden="false" customHeight="false" outlineLevel="0" collapsed="false">
      <c r="A53" s="0" t="s">
        <v>38</v>
      </c>
      <c r="G53" s="12" t="n">
        <f aca="false">F47</f>
        <v>35642.8000780068</v>
      </c>
      <c r="K53" s="8"/>
    </row>
    <row r="54" customFormat="false" ht="12.75" hidden="false" customHeight="false" outlineLevel="0" collapsed="false">
      <c r="A54" s="0" t="s">
        <v>39</v>
      </c>
      <c r="D54" s="0" t="s">
        <v>40</v>
      </c>
      <c r="I54" s="0" t="n">
        <v>35000</v>
      </c>
    </row>
    <row r="56" customFormat="false" ht="12.75" hidden="false" customHeight="false" outlineLevel="0" collapsed="false">
      <c r="G56" s="16" t="n">
        <f aca="false">G53*G52</f>
        <v>193583.092954849</v>
      </c>
      <c r="H56" s="16"/>
      <c r="I56" s="16" t="n">
        <f aca="false">I54*I52</f>
        <v>193585.45695</v>
      </c>
    </row>
    <row r="63" customFormat="false" ht="12.75" hidden="false" customHeight="false" outlineLevel="0" collapsed="false">
      <c r="G63" s="0" t="s">
        <v>41</v>
      </c>
      <c r="I63" s="0" t="s">
        <v>42</v>
      </c>
      <c r="J63" s="0" t="s">
        <v>43</v>
      </c>
    </row>
    <row r="64" customFormat="false" ht="12.75" hidden="false" customHeight="false" outlineLevel="0" collapsed="false">
      <c r="A64" s="0" t="s">
        <v>44</v>
      </c>
      <c r="B64" s="0" t="s">
        <v>45</v>
      </c>
      <c r="C64" s="0" t="s">
        <v>5</v>
      </c>
      <c r="D64" s="20" t="n">
        <v>2001</v>
      </c>
      <c r="E64" s="0" t="s">
        <v>7</v>
      </c>
      <c r="F64" s="20" t="n">
        <v>2007</v>
      </c>
      <c r="G64" s="0" t="s">
        <v>46</v>
      </c>
      <c r="H64" s="21" t="n">
        <v>0.25</v>
      </c>
      <c r="I64" s="22" t="n">
        <v>1200</v>
      </c>
      <c r="J64" s="23" t="n">
        <f aca="false">$G$5+H64</f>
        <v>5.75</v>
      </c>
      <c r="K64" s="24" t="n">
        <f aca="false">J64*I64</f>
        <v>6900</v>
      </c>
    </row>
    <row r="65" customFormat="false" ht="12.75" hidden="false" customHeight="false" outlineLevel="0" collapsed="false">
      <c r="A65" s="0" t="s">
        <v>47</v>
      </c>
      <c r="B65" s="0" t="s">
        <v>45</v>
      </c>
      <c r="C65" s="0" t="s">
        <v>5</v>
      </c>
      <c r="D65" s="20" t="n">
        <v>2001</v>
      </c>
      <c r="E65" s="0" t="s">
        <v>7</v>
      </c>
      <c r="F65" s="20" t="n">
        <v>2001</v>
      </c>
      <c r="G65" s="0" t="s">
        <v>46</v>
      </c>
      <c r="H65" s="21" t="n">
        <v>0.1</v>
      </c>
      <c r="I65" s="22" t="n">
        <v>10000</v>
      </c>
      <c r="J65" s="23" t="n">
        <f aca="false">$G$5+H65</f>
        <v>5.6</v>
      </c>
      <c r="K65" s="24" t="n">
        <f aca="false">J65*I65</f>
        <v>56000</v>
      </c>
    </row>
    <row r="66" customFormat="false" ht="12.75" hidden="false" customHeight="false" outlineLevel="0" collapsed="false">
      <c r="A66" s="0" t="s">
        <v>48</v>
      </c>
      <c r="B66" s="0" t="s">
        <v>45</v>
      </c>
      <c r="C66" s="0" t="s">
        <v>5</v>
      </c>
      <c r="D66" s="20" t="n">
        <v>2001</v>
      </c>
      <c r="E66" s="0" t="s">
        <v>7</v>
      </c>
      <c r="F66" s="20" t="n">
        <v>2001</v>
      </c>
      <c r="G66" s="0" t="s">
        <v>46</v>
      </c>
      <c r="H66" s="21" t="n">
        <v>0.1</v>
      </c>
      <c r="I66" s="22" t="n">
        <v>5000</v>
      </c>
      <c r="J66" s="23" t="n">
        <f aca="false">$G$5+H66</f>
        <v>5.6</v>
      </c>
      <c r="K66" s="24" t="n">
        <f aca="false">J66*I66</f>
        <v>28000</v>
      </c>
    </row>
    <row r="67" customFormat="false" ht="12.75" hidden="false" customHeight="false" outlineLevel="0" collapsed="false">
      <c r="A67" s="0" t="s">
        <v>57</v>
      </c>
      <c r="B67" s="0" t="s">
        <v>50</v>
      </c>
      <c r="C67" s="0" t="s">
        <v>7</v>
      </c>
      <c r="D67" s="20" t="n">
        <v>2001</v>
      </c>
      <c r="E67" s="0" t="s">
        <v>58</v>
      </c>
      <c r="G67" s="0" t="s">
        <v>51</v>
      </c>
      <c r="H67" s="21" t="n">
        <v>5.9</v>
      </c>
      <c r="I67" s="22" t="n">
        <v>500</v>
      </c>
      <c r="J67" s="23" t="n">
        <f aca="false">H67</f>
        <v>5.9</v>
      </c>
      <c r="K67" s="24" t="n">
        <f aca="false">J67*I67</f>
        <v>2950</v>
      </c>
    </row>
    <row r="68" customFormat="false" ht="12.75" hidden="false" customHeight="false" outlineLevel="0" collapsed="false">
      <c r="A68" s="0" t="s">
        <v>59</v>
      </c>
      <c r="B68" s="0" t="s">
        <v>50</v>
      </c>
      <c r="C68" s="0" t="s">
        <v>7</v>
      </c>
      <c r="D68" s="20" t="n">
        <v>2001</v>
      </c>
      <c r="G68" s="0" t="s">
        <v>51</v>
      </c>
      <c r="H68" s="21" t="n">
        <v>5.478</v>
      </c>
      <c r="I68" s="22" t="n">
        <v>3000</v>
      </c>
      <c r="J68" s="23" t="n">
        <f aca="false">H68</f>
        <v>5.478</v>
      </c>
      <c r="K68" s="24" t="n">
        <f aca="false">J68*I68</f>
        <v>16434</v>
      </c>
    </row>
    <row r="69" customFormat="false" ht="12.75" hidden="false" customHeight="false" outlineLevel="0" collapsed="false">
      <c r="A69" s="0" t="s">
        <v>60</v>
      </c>
      <c r="B69" s="0" t="s">
        <v>50</v>
      </c>
      <c r="C69" s="0" t="s">
        <v>7</v>
      </c>
      <c r="D69" s="20" t="n">
        <v>2001</v>
      </c>
      <c r="G69" s="0" t="s">
        <v>51</v>
      </c>
      <c r="H69" s="21" t="n">
        <v>5.42</v>
      </c>
      <c r="I69" s="22" t="n">
        <v>10000</v>
      </c>
      <c r="J69" s="23" t="n">
        <f aca="false">H69</f>
        <v>5.42</v>
      </c>
      <c r="K69" s="24" t="n">
        <f aca="false">J69*I69</f>
        <v>54200</v>
      </c>
    </row>
    <row r="70" customFormat="false" ht="12.75" hidden="false" customHeight="false" outlineLevel="0" collapsed="false">
      <c r="A70" s="0" t="s">
        <v>61</v>
      </c>
      <c r="B70" s="0" t="s">
        <v>50</v>
      </c>
      <c r="C70" s="0" t="s">
        <v>7</v>
      </c>
      <c r="D70" s="20" t="n">
        <v>2001</v>
      </c>
      <c r="G70" s="0" t="s">
        <v>51</v>
      </c>
      <c r="H70" s="21" t="n">
        <v>5.59</v>
      </c>
      <c r="I70" s="22" t="n">
        <v>5000</v>
      </c>
      <c r="J70" s="23" t="n">
        <f aca="false">H70</f>
        <v>5.59</v>
      </c>
      <c r="K70" s="24" t="n">
        <f aca="false">J70*I70</f>
        <v>27950</v>
      </c>
    </row>
    <row r="71" customFormat="false" ht="12.75" hidden="false" customHeight="false" outlineLevel="0" collapsed="false">
      <c r="A71" s="0" t="s">
        <v>62</v>
      </c>
      <c r="B71" s="0" t="s">
        <v>50</v>
      </c>
      <c r="C71" s="0" t="s">
        <v>7</v>
      </c>
      <c r="D71" s="20" t="n">
        <v>2001</v>
      </c>
      <c r="G71" s="0" t="s">
        <v>51</v>
      </c>
      <c r="H71" s="21" t="n">
        <v>5.39</v>
      </c>
      <c r="I71" s="22" t="n">
        <v>300</v>
      </c>
      <c r="J71" s="23" t="n">
        <f aca="false">H71</f>
        <v>5.39</v>
      </c>
      <c r="K71" s="24" t="n">
        <f aca="false">J71*I71</f>
        <v>1617</v>
      </c>
    </row>
    <row r="72" customFormat="false" ht="12.75" hidden="false" customHeight="false" outlineLevel="0" collapsed="false">
      <c r="D72" s="20"/>
      <c r="H72" s="21"/>
      <c r="J72" s="23"/>
      <c r="K72" s="24"/>
    </row>
    <row r="73" customFormat="false" ht="12.75" hidden="false" customHeight="false" outlineLevel="0" collapsed="false">
      <c r="D73" s="20"/>
      <c r="H73" s="21"/>
      <c r="J73" s="23"/>
      <c r="K73" s="24"/>
    </row>
    <row r="74" customFormat="false" ht="12.75" hidden="false" customHeight="false" outlineLevel="0" collapsed="false">
      <c r="D74" s="20"/>
      <c r="H74" s="21"/>
      <c r="I74" s="22" t="n">
        <f aca="false">SUM(I64:I73)</f>
        <v>35000</v>
      </c>
      <c r="J74" s="25" t="n">
        <f aca="false">K74/I74</f>
        <v>5.54431428571429</v>
      </c>
      <c r="K74" s="22" t="n">
        <f aca="false">SUM(K64:K73)</f>
        <v>194051</v>
      </c>
    </row>
    <row r="75" customFormat="false" ht="12.75" hidden="false" customHeight="false" outlineLevel="0" collapsed="false">
      <c r="D75" s="20"/>
      <c r="H75" s="21"/>
      <c r="J75" s="23"/>
      <c r="K75" s="24"/>
    </row>
    <row r="76" customFormat="false" ht="12.75" hidden="false" customHeight="false" outlineLevel="0" collapsed="false">
      <c r="D76" s="20"/>
      <c r="H76" s="21"/>
      <c r="J76" s="23"/>
      <c r="K76" s="24"/>
    </row>
    <row r="77" customFormat="false" ht="12.75" hidden="false" customHeight="false" outlineLevel="0" collapsed="false">
      <c r="D77" s="20"/>
      <c r="H77" s="21"/>
      <c r="J77" s="23"/>
    </row>
    <row r="78" customFormat="false" ht="12.75" hidden="false" customHeight="false" outlineLevel="0" collapsed="false">
      <c r="D78" s="2"/>
      <c r="H78" s="21"/>
      <c r="J78" s="23"/>
    </row>
    <row r="79" customFormat="false" ht="12.75" hidden="false" customHeight="false" outlineLevel="0" collapsed="false">
      <c r="H79" s="21"/>
      <c r="J79" s="23"/>
    </row>
    <row r="80" customFormat="false" ht="12.75" hidden="false" customHeight="false" outlineLevel="0" collapsed="false">
      <c r="H80" s="21"/>
      <c r="J80" s="23"/>
    </row>
    <row r="81" customFormat="false" ht="12.75" hidden="false" customHeight="false" outlineLevel="0" collapsed="false">
      <c r="H81" s="21"/>
      <c r="J81" s="23"/>
    </row>
    <row r="82" customFormat="false" ht="12.75" hidden="false" customHeight="false" outlineLevel="0" collapsed="false">
      <c r="H82" s="21"/>
      <c r="J82" s="23"/>
    </row>
    <row r="83" customFormat="false" ht="12.75" hidden="false" customHeight="false" outlineLevel="0" collapsed="false">
      <c r="H83" s="21"/>
      <c r="J83" s="23"/>
    </row>
    <row r="84" customFormat="false" ht="12.75" hidden="false" customHeight="false" outlineLevel="0" collapsed="false">
      <c r="H84" s="21"/>
      <c r="J84" s="23"/>
    </row>
    <row r="85" customFormat="false" ht="12.75" hidden="false" customHeight="false" outlineLevel="0" collapsed="false">
      <c r="H85" s="21"/>
      <c r="J85" s="23"/>
    </row>
    <row r="86" customFormat="false" ht="12.75" hidden="false" customHeight="false" outlineLevel="0" collapsed="false">
      <c r="H86" s="21"/>
      <c r="J86" s="23"/>
    </row>
    <row r="87" customFormat="false" ht="12.75" hidden="false" customHeight="false" outlineLevel="0" collapsed="false">
      <c r="J87" s="23"/>
    </row>
    <row r="88" customFormat="false" ht="12.75" hidden="false" customHeight="false" outlineLevel="0" collapsed="false">
      <c r="J88" s="23"/>
    </row>
    <row r="89" customFormat="false" ht="12.75" hidden="false" customHeight="false" outlineLevel="0" collapsed="false">
      <c r="J89" s="23"/>
    </row>
    <row r="90" customFormat="false" ht="12.75" hidden="false" customHeight="false" outlineLevel="0" collapsed="false">
      <c r="J90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69" activeCellId="0" sqref="H6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99"/>
    <col collapsed="false" customWidth="true" hidden="false" outlineLevel="0" max="3" min="3" style="0" width="14.99"/>
    <col collapsed="false" customWidth="true" hidden="false" outlineLevel="0" max="4" min="4" style="0" width="9.41"/>
    <col collapsed="false" customWidth="true" hidden="false" outlineLevel="0" max="5" min="5" style="0" width="15.7"/>
    <col collapsed="false" customWidth="true" hidden="false" outlineLevel="0" max="6" min="6" style="0" width="9.41"/>
    <col collapsed="false" customWidth="true" hidden="false" outlineLevel="0" max="7" min="7" style="0" width="11.42"/>
    <col collapsed="false" customWidth="true" hidden="false" outlineLevel="0" max="9" min="9" style="0" width="11.42"/>
    <col collapsed="false" customWidth="true" hidden="false" outlineLevel="0" max="10" min="10" style="0" width="12.7"/>
    <col collapsed="false" customWidth="true" hidden="false" outlineLevel="0" max="11" min="11" style="0" width="11.7"/>
  </cols>
  <sheetData>
    <row r="1" customFormat="false" ht="20.25" hidden="false" customHeight="false" outlineLevel="0" collapsed="false">
      <c r="A1" s="1" t="s">
        <v>17</v>
      </c>
    </row>
    <row r="2" customFormat="false" ht="20.25" hidden="false" customHeight="false" outlineLevel="0" collapsed="false">
      <c r="A2" s="1"/>
    </row>
    <row r="3" customFormat="false" ht="18" hidden="false" customHeight="true" outlineLevel="0" collapsed="false">
      <c r="A3" s="1" t="s">
        <v>8</v>
      </c>
    </row>
    <row r="5" customFormat="false" ht="15.75" hidden="false" customHeight="false" outlineLevel="0" collapsed="false">
      <c r="A5" s="9" t="s">
        <v>18</v>
      </c>
      <c r="G5" s="17" t="n">
        <v>5.82</v>
      </c>
    </row>
    <row r="6" customFormat="false" ht="15.75" hidden="false" customHeight="false" outlineLevel="0" collapsed="false">
      <c r="A6" s="9" t="s">
        <v>19</v>
      </c>
      <c r="G6" s="18" t="n">
        <f aca="false">J70-G5</f>
        <v>0.0317485714285715</v>
      </c>
    </row>
    <row r="7" customFormat="false" ht="15.75" hidden="false" customHeight="false" outlineLevel="0" collapsed="false">
      <c r="A7" s="9" t="s">
        <v>20</v>
      </c>
      <c r="G7" s="19" t="n">
        <v>0.0136</v>
      </c>
    </row>
    <row r="9" customFormat="false" ht="18" hidden="false" customHeight="false" outlineLevel="0" collapsed="false">
      <c r="A9" s="13" t="s">
        <v>21</v>
      </c>
      <c r="B9" s="6"/>
      <c r="C9" s="6"/>
      <c r="D9" s="6"/>
      <c r="E9" s="6"/>
      <c r="G9" s="7" t="n">
        <f aca="false">G5+G6</f>
        <v>5.85174857142857</v>
      </c>
    </row>
    <row r="10" customFormat="false" ht="12.75" hidden="false" customHeight="false" outlineLevel="0" collapsed="false">
      <c r="K10" s="8"/>
    </row>
    <row r="11" customFormat="false" ht="12.75" hidden="false" customHeight="false" outlineLevel="0" collapsed="false">
      <c r="B11" s="9" t="s">
        <v>22</v>
      </c>
    </row>
    <row r="12" customFormat="false" ht="12.75" hidden="false" customHeight="false" outlineLevel="0" collapsed="false">
      <c r="C12" s="0" t="s">
        <v>23</v>
      </c>
      <c r="G12" s="3" t="n">
        <v>0</v>
      </c>
    </row>
    <row r="13" customFormat="false" ht="12.75" hidden="false" customHeight="false" outlineLevel="0" collapsed="false">
      <c r="C13" s="0" t="s">
        <v>24</v>
      </c>
      <c r="G13" s="10" t="n">
        <v>0.0092</v>
      </c>
    </row>
    <row r="14" customFormat="false" ht="12.75" hidden="false" customHeight="false" outlineLevel="0" collapsed="false">
      <c r="G14" s="10"/>
    </row>
    <row r="15" customFormat="false" ht="12.75" hidden="false" customHeight="false" outlineLevel="0" collapsed="false">
      <c r="C15" s="0" t="s">
        <v>25</v>
      </c>
      <c r="I15" s="10" t="n">
        <f aca="false">G12+G13</f>
        <v>0.0092</v>
      </c>
    </row>
    <row r="16" customFormat="false" ht="12.75" hidden="false" customHeight="false" outlineLevel="0" collapsed="false">
      <c r="I16" s="10"/>
    </row>
    <row r="17" customFormat="false" ht="12.75" hidden="false" customHeight="false" outlineLevel="0" collapsed="false">
      <c r="C17" s="0" t="s">
        <v>26</v>
      </c>
      <c r="F17" s="11" t="n">
        <v>0.8927</v>
      </c>
      <c r="I17" s="3" t="n">
        <f aca="false">F17*I15</f>
        <v>0.00821284</v>
      </c>
    </row>
    <row r="18" customFormat="false" ht="12.75" hidden="false" customHeight="false" outlineLevel="0" collapsed="false">
      <c r="C18" s="0" t="s">
        <v>27</v>
      </c>
      <c r="F18" s="11" t="n">
        <v>0.1073</v>
      </c>
      <c r="I18" s="3" t="n">
        <f aca="false">F18*I15</f>
        <v>0.00098716</v>
      </c>
    </row>
    <row r="19" customFormat="false" ht="12.75" hidden="false" customHeight="false" outlineLevel="0" collapsed="false">
      <c r="G19" s="10"/>
    </row>
    <row r="20" customFormat="false" ht="12.75" hidden="false" customHeight="false" outlineLevel="0" collapsed="false">
      <c r="C20" s="0" t="s">
        <v>28</v>
      </c>
      <c r="G20" s="10"/>
      <c r="I20" s="3" t="n">
        <v>27</v>
      </c>
      <c r="M20" s="9"/>
    </row>
    <row r="21" customFormat="false" ht="12.75" hidden="false" customHeight="false" outlineLevel="0" collapsed="false">
      <c r="G21" s="10"/>
      <c r="Q21" s="3"/>
    </row>
    <row r="22" customFormat="false" ht="12.75" hidden="false" customHeight="false" outlineLevel="0" collapsed="false">
      <c r="C22" s="0" t="s">
        <v>29</v>
      </c>
      <c r="F22" s="11" t="n">
        <v>0.8927</v>
      </c>
      <c r="G22" s="10"/>
      <c r="I22" s="3" t="n">
        <f aca="false">F22*I20</f>
        <v>24.1029</v>
      </c>
      <c r="Q22" s="8"/>
    </row>
    <row r="23" customFormat="false" ht="12.75" hidden="false" customHeight="false" outlineLevel="0" collapsed="false">
      <c r="C23" s="0" t="s">
        <v>30</v>
      </c>
      <c r="F23" s="11" t="n">
        <v>0.1073</v>
      </c>
      <c r="I23" s="3" t="n">
        <f aca="false">F23*I20</f>
        <v>2.8971</v>
      </c>
    </row>
    <row r="25" customFormat="false" ht="12.75" hidden="false" customHeight="false" outlineLevel="0" collapsed="false">
      <c r="C25" s="0" t="s">
        <v>31</v>
      </c>
      <c r="F25" s="4" t="n">
        <v>0.0131</v>
      </c>
    </row>
    <row r="27" customFormat="false" ht="12.75" hidden="false" customHeight="false" outlineLevel="0" collapsed="false">
      <c r="C27" s="0" t="s">
        <v>32</v>
      </c>
      <c r="F27" s="0" t="n">
        <v>35000</v>
      </c>
    </row>
    <row r="28" customFormat="false" ht="12.75" hidden="false" customHeight="false" outlineLevel="0" collapsed="false">
      <c r="C28" s="0" t="s">
        <v>33</v>
      </c>
      <c r="F28" s="12" t="n">
        <f aca="false">F27/(1-F25)</f>
        <v>35464.5860776168</v>
      </c>
    </row>
    <row r="30" customFormat="false" ht="12.75" hidden="false" customHeight="false" outlineLevel="0" collapsed="false">
      <c r="B30" s="9" t="s">
        <v>34</v>
      </c>
    </row>
    <row r="31" customFormat="false" ht="12.75" hidden="false" customHeight="false" outlineLevel="0" collapsed="false">
      <c r="C31" s="0" t="s">
        <v>23</v>
      </c>
      <c r="G31" s="3" t="n">
        <v>0.003</v>
      </c>
    </row>
    <row r="32" customFormat="false" ht="12.75" hidden="false" customHeight="false" outlineLevel="0" collapsed="false">
      <c r="C32" s="0" t="s">
        <v>24</v>
      </c>
      <c r="G32" s="10" t="n">
        <v>0.0027</v>
      </c>
    </row>
    <row r="33" customFormat="false" ht="12.75" hidden="false" customHeight="false" outlineLevel="0" collapsed="false">
      <c r="G33" s="10"/>
    </row>
    <row r="34" customFormat="false" ht="12.75" hidden="false" customHeight="false" outlineLevel="0" collapsed="false">
      <c r="C34" s="0" t="s">
        <v>25</v>
      </c>
      <c r="I34" s="3" t="n">
        <f aca="false">G31+G32</f>
        <v>0.0057</v>
      </c>
    </row>
    <row r="35" customFormat="false" ht="12.75" hidden="false" customHeight="false" outlineLevel="0" collapsed="false">
      <c r="I35" s="10"/>
    </row>
    <row r="36" customFormat="false" ht="12.75" hidden="false" customHeight="false" outlineLevel="0" collapsed="false">
      <c r="C36" s="0" t="s">
        <v>26</v>
      </c>
      <c r="F36" s="11" t="n">
        <v>0.8927</v>
      </c>
      <c r="I36" s="3" t="n">
        <f aca="false">F36*I34</f>
        <v>0.00508839</v>
      </c>
    </row>
    <row r="37" customFormat="false" ht="12.75" hidden="false" customHeight="false" outlineLevel="0" collapsed="false">
      <c r="C37" s="0" t="s">
        <v>27</v>
      </c>
      <c r="F37" s="11" t="n">
        <v>0.1073</v>
      </c>
      <c r="I37" s="3" t="n">
        <f aca="false">F37*I34</f>
        <v>0.00061161</v>
      </c>
    </row>
    <row r="38" customFormat="false" ht="12.75" hidden="false" customHeight="false" outlineLevel="0" collapsed="false">
      <c r="G38" s="10"/>
    </row>
    <row r="39" customFormat="false" ht="12.75" hidden="false" customHeight="false" outlineLevel="0" collapsed="false">
      <c r="C39" s="0" t="s">
        <v>28</v>
      </c>
      <c r="G39" s="10"/>
      <c r="I39" s="3" t="n">
        <v>15</v>
      </c>
    </row>
    <row r="40" customFormat="false" ht="12.75" hidden="false" customHeight="false" outlineLevel="0" collapsed="false">
      <c r="G40" s="10"/>
    </row>
    <row r="41" customFormat="false" ht="12.75" hidden="false" customHeight="false" outlineLevel="0" collapsed="false">
      <c r="C41" s="0" t="s">
        <v>29</v>
      </c>
      <c r="F41" s="11" t="n">
        <v>0.8927</v>
      </c>
      <c r="G41" s="10"/>
      <c r="I41" s="3" t="n">
        <f aca="false">F41*I39</f>
        <v>13.3905</v>
      </c>
    </row>
    <row r="42" customFormat="false" ht="12.75" hidden="false" customHeight="false" outlineLevel="0" collapsed="false">
      <c r="C42" s="0" t="s">
        <v>30</v>
      </c>
      <c r="F42" s="11" t="n">
        <v>0.1073</v>
      </c>
      <c r="I42" s="3" t="n">
        <f aca="false">F42*I39</f>
        <v>1.6095</v>
      </c>
    </row>
    <row r="44" customFormat="false" ht="12.75" hidden="false" customHeight="false" outlineLevel="0" collapsed="false">
      <c r="C44" s="0" t="s">
        <v>31</v>
      </c>
      <c r="F44" s="4" t="n">
        <v>0.004</v>
      </c>
    </row>
    <row r="46" customFormat="false" ht="12.75" hidden="false" customHeight="false" outlineLevel="0" collapsed="false">
      <c r="C46" s="0" t="s">
        <v>33</v>
      </c>
      <c r="F46" s="12" t="n">
        <f aca="false">F28</f>
        <v>35464.5860776168</v>
      </c>
    </row>
    <row r="47" customFormat="false" ht="12.75" hidden="false" customHeight="false" outlineLevel="0" collapsed="false">
      <c r="C47" s="0" t="s">
        <v>35</v>
      </c>
      <c r="F47" s="12" t="n">
        <f aca="false">F46/(1-F44)</f>
        <v>35607.0141341534</v>
      </c>
    </row>
    <row r="51" customFormat="false" ht="13.5" hidden="false" customHeight="false" outlineLevel="0" collapsed="false"/>
    <row r="52" customFormat="false" ht="25.5" hidden="false" customHeight="true" outlineLevel="0" collapsed="false">
      <c r="A52" s="13" t="s">
        <v>36</v>
      </c>
      <c r="C52" s="9"/>
      <c r="D52" s="9"/>
      <c r="E52" s="9"/>
      <c r="G52" s="14" t="n">
        <f aca="false">(((G9-I17)*(1-F25))-I36)*(1-F44)</f>
        <v>5.73884943525347</v>
      </c>
      <c r="H52" s="15" t="s">
        <v>37</v>
      </c>
      <c r="I52" s="14" t="n">
        <f aca="false">G9-I17-I36</f>
        <v>5.83844734142857</v>
      </c>
    </row>
    <row r="53" customFormat="false" ht="13.5" hidden="false" customHeight="false" outlineLevel="0" collapsed="false">
      <c r="A53" s="0" t="s">
        <v>38</v>
      </c>
      <c r="G53" s="12" t="n">
        <f aca="false">F47</f>
        <v>35607.0141341534</v>
      </c>
      <c r="K53" s="8"/>
    </row>
    <row r="54" customFormat="false" ht="12.75" hidden="false" customHeight="false" outlineLevel="0" collapsed="false">
      <c r="A54" s="0" t="s">
        <v>39</v>
      </c>
      <c r="D54" s="0" t="s">
        <v>40</v>
      </c>
      <c r="I54" s="0" t="n">
        <v>35000</v>
      </c>
    </row>
    <row r="56" customFormat="false" ht="12.75" hidden="false" customHeight="false" outlineLevel="0" collapsed="false">
      <c r="G56" s="16" t="n">
        <f aca="false">G53*G52</f>
        <v>204343.292954849</v>
      </c>
      <c r="H56" s="16"/>
      <c r="I56" s="16" t="n">
        <f aca="false">I54*I52</f>
        <v>204345.65695</v>
      </c>
    </row>
    <row r="63" customFormat="false" ht="12.75" hidden="false" customHeight="false" outlineLevel="0" collapsed="false">
      <c r="G63" s="0" t="s">
        <v>41</v>
      </c>
      <c r="I63" s="0" t="s">
        <v>42</v>
      </c>
      <c r="J63" s="0" t="s">
        <v>43</v>
      </c>
    </row>
    <row r="64" customFormat="false" ht="12.75" hidden="false" customHeight="false" outlineLevel="0" collapsed="false">
      <c r="A64" s="0" t="s">
        <v>44</v>
      </c>
      <c r="B64" s="0" t="s">
        <v>45</v>
      </c>
      <c r="C64" s="0" t="s">
        <v>5</v>
      </c>
      <c r="D64" s="20" t="n">
        <v>2001</v>
      </c>
      <c r="E64" s="0" t="s">
        <v>7</v>
      </c>
      <c r="F64" s="20" t="n">
        <v>2007</v>
      </c>
      <c r="G64" s="0" t="s">
        <v>46</v>
      </c>
      <c r="H64" s="21" t="n">
        <v>0.25</v>
      </c>
      <c r="I64" s="22" t="n">
        <v>1200</v>
      </c>
      <c r="J64" s="23" t="n">
        <f aca="false">$G$5+H64</f>
        <v>6.07</v>
      </c>
      <c r="K64" s="24" t="n">
        <f aca="false">J64*I64</f>
        <v>7284</v>
      </c>
    </row>
    <row r="65" customFormat="false" ht="12.75" hidden="false" customHeight="false" outlineLevel="0" collapsed="false">
      <c r="D65" s="20"/>
      <c r="F65" s="20"/>
      <c r="G65" s="0" t="s">
        <v>46</v>
      </c>
      <c r="H65" s="21" t="n">
        <v>0.1</v>
      </c>
      <c r="I65" s="22" t="n">
        <v>0</v>
      </c>
      <c r="J65" s="23" t="n">
        <f aca="false">$G$5+H65</f>
        <v>5.92</v>
      </c>
      <c r="K65" s="24" t="n">
        <f aca="false">J65*I65</f>
        <v>0</v>
      </c>
    </row>
    <row r="66" customFormat="false" ht="12.75" hidden="false" customHeight="false" outlineLevel="0" collapsed="false">
      <c r="D66" s="20"/>
      <c r="F66" s="20"/>
      <c r="G66" s="0" t="s">
        <v>46</v>
      </c>
      <c r="H66" s="21" t="n">
        <v>0.1</v>
      </c>
      <c r="I66" s="22" t="n">
        <v>0</v>
      </c>
      <c r="J66" s="23" t="n">
        <f aca="false">$G$5+H66</f>
        <v>5.92</v>
      </c>
      <c r="K66" s="24" t="n">
        <f aca="false">J66*I66</f>
        <v>0</v>
      </c>
    </row>
    <row r="67" customFormat="false" ht="12.75" hidden="false" customHeight="false" outlineLevel="0" collapsed="false">
      <c r="D67" s="20"/>
      <c r="G67" s="0" t="s">
        <v>51</v>
      </c>
      <c r="H67" s="21" t="n">
        <v>6.03</v>
      </c>
      <c r="I67" s="22" t="n">
        <v>0</v>
      </c>
      <c r="J67" s="23" t="n">
        <f aca="false">H67</f>
        <v>6.03</v>
      </c>
      <c r="K67" s="24" t="n">
        <f aca="false">J67*I67</f>
        <v>0</v>
      </c>
    </row>
    <row r="68" customFormat="false" ht="12.75" hidden="false" customHeight="false" outlineLevel="0" collapsed="false">
      <c r="A68" s="0" t="s">
        <v>63</v>
      </c>
      <c r="D68" s="20"/>
      <c r="G68" s="0" t="s">
        <v>64</v>
      </c>
      <c r="H68" s="21" t="n">
        <f aca="false">5.384+0.46</f>
        <v>5.844</v>
      </c>
      <c r="I68" s="22" t="n">
        <v>33800</v>
      </c>
      <c r="J68" s="23" t="n">
        <f aca="false">H68</f>
        <v>5.844</v>
      </c>
      <c r="K68" s="24" t="n">
        <f aca="false">J68*I68</f>
        <v>197527.2</v>
      </c>
    </row>
    <row r="69" customFormat="false" ht="12.75" hidden="false" customHeight="false" outlineLevel="0" collapsed="false">
      <c r="D69" s="20"/>
      <c r="H69" s="21"/>
      <c r="J69" s="23"/>
      <c r="K69" s="24"/>
    </row>
    <row r="70" customFormat="false" ht="12.75" hidden="false" customHeight="false" outlineLevel="0" collapsed="false">
      <c r="D70" s="20"/>
      <c r="H70" s="21"/>
      <c r="I70" s="22" t="n">
        <f aca="false">SUM(I64:I69)</f>
        <v>35000</v>
      </c>
      <c r="J70" s="25" t="n">
        <f aca="false">K70/I70</f>
        <v>5.85174857142857</v>
      </c>
      <c r="K70" s="26" t="n">
        <f aca="false">SUM(K64:K69)</f>
        <v>204811.2</v>
      </c>
    </row>
    <row r="71" customFormat="false" ht="12.75" hidden="false" customHeight="false" outlineLevel="0" collapsed="false">
      <c r="D71" s="20"/>
      <c r="H71" s="21"/>
      <c r="J71" s="23"/>
      <c r="K71" s="24"/>
    </row>
    <row r="72" customFormat="false" ht="12.75" hidden="false" customHeight="false" outlineLevel="0" collapsed="false">
      <c r="D72" s="20"/>
      <c r="H72" s="21"/>
      <c r="J72" s="23"/>
      <c r="K72" s="24"/>
    </row>
    <row r="73" customFormat="false" ht="12.75" hidden="false" customHeight="false" outlineLevel="0" collapsed="false">
      <c r="D73" s="20"/>
      <c r="H73" s="21"/>
      <c r="J73" s="23"/>
    </row>
    <row r="74" customFormat="false" ht="12.75" hidden="false" customHeight="false" outlineLevel="0" collapsed="false">
      <c r="D74" s="2"/>
      <c r="H74" s="21"/>
      <c r="J74" s="23"/>
    </row>
    <row r="75" customFormat="false" ht="12.75" hidden="false" customHeight="false" outlineLevel="0" collapsed="false">
      <c r="H75" s="21"/>
      <c r="J75" s="23"/>
    </row>
    <row r="76" customFormat="false" ht="12.75" hidden="false" customHeight="false" outlineLevel="0" collapsed="false">
      <c r="H76" s="21"/>
      <c r="J76" s="23"/>
    </row>
    <row r="77" customFormat="false" ht="12.75" hidden="false" customHeight="false" outlineLevel="0" collapsed="false">
      <c r="H77" s="21"/>
      <c r="J77" s="23"/>
    </row>
    <row r="78" customFormat="false" ht="12.75" hidden="false" customHeight="false" outlineLevel="0" collapsed="false">
      <c r="H78" s="21"/>
      <c r="J78" s="23"/>
    </row>
    <row r="79" customFormat="false" ht="12.75" hidden="false" customHeight="false" outlineLevel="0" collapsed="false">
      <c r="H79" s="21"/>
      <c r="J79" s="23"/>
    </row>
    <row r="80" customFormat="false" ht="12.75" hidden="false" customHeight="false" outlineLevel="0" collapsed="false">
      <c r="H80" s="21"/>
      <c r="J80" s="23"/>
    </row>
    <row r="81" customFormat="false" ht="12.75" hidden="false" customHeight="false" outlineLevel="0" collapsed="false">
      <c r="H81" s="21"/>
      <c r="J81" s="23"/>
    </row>
    <row r="82" customFormat="false" ht="12.75" hidden="false" customHeight="false" outlineLevel="0" collapsed="false">
      <c r="H82" s="21"/>
      <c r="J82" s="23"/>
    </row>
    <row r="83" customFormat="false" ht="12.75" hidden="false" customHeight="false" outlineLevel="0" collapsed="false">
      <c r="J83" s="23"/>
    </row>
    <row r="84" customFormat="false" ht="12.75" hidden="false" customHeight="false" outlineLevel="0" collapsed="false">
      <c r="J84" s="23"/>
    </row>
    <row r="85" customFormat="false" ht="12.75" hidden="false" customHeight="false" outlineLevel="0" collapsed="false">
      <c r="J85" s="23"/>
    </row>
    <row r="86" customFormat="false" ht="12.75" hidden="false" customHeight="false" outlineLevel="0" collapsed="false">
      <c r="J86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99"/>
    <col collapsed="false" customWidth="true" hidden="false" outlineLevel="0" max="3" min="3" style="0" width="14.99"/>
    <col collapsed="false" customWidth="true" hidden="false" outlineLevel="0" max="4" min="4" style="0" width="9.41"/>
    <col collapsed="false" customWidth="true" hidden="false" outlineLevel="0" max="5" min="5" style="0" width="15.7"/>
    <col collapsed="false" customWidth="true" hidden="false" outlineLevel="0" max="6" min="6" style="0" width="9.41"/>
    <col collapsed="false" customWidth="true" hidden="false" outlineLevel="0" max="7" min="7" style="0" width="11.42"/>
    <col collapsed="false" customWidth="true" hidden="false" outlineLevel="0" max="9" min="9" style="0" width="11.42"/>
    <col collapsed="false" customWidth="true" hidden="false" outlineLevel="0" max="10" min="10" style="0" width="12.7"/>
    <col collapsed="false" customWidth="true" hidden="false" outlineLevel="0" max="11" min="11" style="0" width="11.7"/>
  </cols>
  <sheetData>
    <row r="1" customFormat="false" ht="20.25" hidden="false" customHeight="false" outlineLevel="0" collapsed="false">
      <c r="A1" s="1" t="s">
        <v>17</v>
      </c>
    </row>
    <row r="2" customFormat="false" ht="20.25" hidden="false" customHeight="false" outlineLevel="0" collapsed="false">
      <c r="A2" s="1"/>
    </row>
    <row r="3" customFormat="false" ht="18" hidden="false" customHeight="true" outlineLevel="0" collapsed="false">
      <c r="A3" s="1" t="s">
        <v>5</v>
      </c>
    </row>
    <row r="5" customFormat="false" ht="15.75" hidden="false" customHeight="false" outlineLevel="0" collapsed="false">
      <c r="A5" s="9" t="s">
        <v>18</v>
      </c>
      <c r="G5" s="17" t="n">
        <v>13.88</v>
      </c>
    </row>
    <row r="6" customFormat="false" ht="15.75" hidden="false" customHeight="false" outlineLevel="0" collapsed="false">
      <c r="A6" s="9" t="s">
        <v>19</v>
      </c>
      <c r="G6" s="18" t="n">
        <f aca="false">J70-G5</f>
        <v>-1.4816</v>
      </c>
    </row>
    <row r="7" customFormat="false" ht="15.75" hidden="false" customHeight="false" outlineLevel="0" collapsed="false">
      <c r="A7" s="9" t="s">
        <v>20</v>
      </c>
      <c r="G7" s="19" t="n">
        <v>0.0136</v>
      </c>
    </row>
    <row r="9" customFormat="false" ht="18" hidden="false" customHeight="false" outlineLevel="0" collapsed="false">
      <c r="A9" s="13" t="s">
        <v>21</v>
      </c>
      <c r="B9" s="6"/>
      <c r="C9" s="6"/>
      <c r="D9" s="6"/>
      <c r="E9" s="6"/>
      <c r="G9" s="7" t="n">
        <f aca="false">G5+G6</f>
        <v>12.3984</v>
      </c>
    </row>
    <row r="10" customFormat="false" ht="12.75" hidden="false" customHeight="false" outlineLevel="0" collapsed="false">
      <c r="K10" s="8"/>
    </row>
    <row r="11" customFormat="false" ht="12.75" hidden="false" customHeight="false" outlineLevel="0" collapsed="false">
      <c r="B11" s="9" t="s">
        <v>22</v>
      </c>
    </row>
    <row r="12" customFormat="false" ht="12.75" hidden="false" customHeight="false" outlineLevel="0" collapsed="false">
      <c r="C12" s="0" t="s">
        <v>23</v>
      </c>
      <c r="G12" s="3" t="n">
        <v>0</v>
      </c>
    </row>
    <row r="13" customFormat="false" ht="12.75" hidden="false" customHeight="false" outlineLevel="0" collapsed="false">
      <c r="C13" s="0" t="s">
        <v>24</v>
      </c>
      <c r="G13" s="10" t="n">
        <v>0.0092</v>
      </c>
    </row>
    <row r="14" customFormat="false" ht="12.75" hidden="false" customHeight="false" outlineLevel="0" collapsed="false">
      <c r="G14" s="10"/>
    </row>
    <row r="15" customFormat="false" ht="12.75" hidden="false" customHeight="false" outlineLevel="0" collapsed="false">
      <c r="C15" s="0" t="s">
        <v>25</v>
      </c>
      <c r="I15" s="10" t="n">
        <f aca="false">G12+G13</f>
        <v>0.0092</v>
      </c>
    </row>
    <row r="16" customFormat="false" ht="12.75" hidden="false" customHeight="false" outlineLevel="0" collapsed="false">
      <c r="I16" s="10"/>
    </row>
    <row r="17" customFormat="false" ht="12.75" hidden="false" customHeight="false" outlineLevel="0" collapsed="false">
      <c r="C17" s="0" t="s">
        <v>26</v>
      </c>
      <c r="F17" s="11" t="n">
        <v>0.8927</v>
      </c>
      <c r="I17" s="3" t="n">
        <f aca="false">F17*I15</f>
        <v>0.00821284</v>
      </c>
    </row>
    <row r="18" customFormat="false" ht="12.75" hidden="false" customHeight="false" outlineLevel="0" collapsed="false">
      <c r="C18" s="0" t="s">
        <v>27</v>
      </c>
      <c r="F18" s="11" t="n">
        <v>0.1073</v>
      </c>
      <c r="I18" s="3" t="n">
        <f aca="false">F18*I15</f>
        <v>0.00098716</v>
      </c>
    </row>
    <row r="19" customFormat="false" ht="12.75" hidden="false" customHeight="false" outlineLevel="0" collapsed="false">
      <c r="G19" s="10"/>
    </row>
    <row r="20" customFormat="false" ht="12.75" hidden="false" customHeight="false" outlineLevel="0" collapsed="false">
      <c r="C20" s="0" t="s">
        <v>28</v>
      </c>
      <c r="G20" s="10"/>
      <c r="I20" s="3" t="n">
        <v>27</v>
      </c>
      <c r="M20" s="9"/>
    </row>
    <row r="21" customFormat="false" ht="12.75" hidden="false" customHeight="false" outlineLevel="0" collapsed="false">
      <c r="G21" s="10"/>
      <c r="Q21" s="3"/>
    </row>
    <row r="22" customFormat="false" ht="12.75" hidden="false" customHeight="false" outlineLevel="0" collapsed="false">
      <c r="C22" s="0" t="s">
        <v>29</v>
      </c>
      <c r="F22" s="11" t="n">
        <v>0.8927</v>
      </c>
      <c r="G22" s="10"/>
      <c r="I22" s="3" t="n">
        <f aca="false">F22*I20</f>
        <v>24.1029</v>
      </c>
      <c r="Q22" s="8"/>
    </row>
    <row r="23" customFormat="false" ht="12.75" hidden="false" customHeight="false" outlineLevel="0" collapsed="false">
      <c r="C23" s="0" t="s">
        <v>30</v>
      </c>
      <c r="F23" s="11" t="n">
        <v>0.1073</v>
      </c>
      <c r="I23" s="3" t="n">
        <f aca="false">F23*I20</f>
        <v>2.8971</v>
      </c>
    </row>
    <row r="25" customFormat="false" ht="12.75" hidden="false" customHeight="false" outlineLevel="0" collapsed="false">
      <c r="C25" s="0" t="s">
        <v>31</v>
      </c>
      <c r="F25" s="4" t="n">
        <v>0.0131</v>
      </c>
    </row>
    <row r="27" customFormat="false" ht="12.75" hidden="false" customHeight="false" outlineLevel="0" collapsed="false">
      <c r="C27" s="0" t="s">
        <v>32</v>
      </c>
      <c r="F27" s="0" t="n">
        <v>35000</v>
      </c>
    </row>
    <row r="28" customFormat="false" ht="12.75" hidden="false" customHeight="false" outlineLevel="0" collapsed="false">
      <c r="C28" s="0" t="s">
        <v>33</v>
      </c>
      <c r="F28" s="12" t="n">
        <f aca="false">F27/(1-F25)</f>
        <v>35464.5860776168</v>
      </c>
    </row>
    <row r="30" customFormat="false" ht="12.75" hidden="false" customHeight="false" outlineLevel="0" collapsed="false">
      <c r="B30" s="9" t="s">
        <v>34</v>
      </c>
    </row>
    <row r="31" customFormat="false" ht="12.75" hidden="false" customHeight="false" outlineLevel="0" collapsed="false">
      <c r="C31" s="0" t="s">
        <v>23</v>
      </c>
      <c r="G31" s="3" t="n">
        <v>0.003</v>
      </c>
    </row>
    <row r="32" customFormat="false" ht="12.75" hidden="false" customHeight="false" outlineLevel="0" collapsed="false">
      <c r="C32" s="0" t="s">
        <v>24</v>
      </c>
      <c r="G32" s="10" t="n">
        <v>0.0027</v>
      </c>
    </row>
    <row r="33" customFormat="false" ht="12.75" hidden="false" customHeight="false" outlineLevel="0" collapsed="false">
      <c r="G33" s="10"/>
    </row>
    <row r="34" customFormat="false" ht="12.75" hidden="false" customHeight="false" outlineLevel="0" collapsed="false">
      <c r="C34" s="0" t="s">
        <v>25</v>
      </c>
      <c r="I34" s="3" t="n">
        <f aca="false">G31+G32</f>
        <v>0.0057</v>
      </c>
    </row>
    <row r="35" customFormat="false" ht="12.75" hidden="false" customHeight="false" outlineLevel="0" collapsed="false">
      <c r="I35" s="10"/>
    </row>
    <row r="36" customFormat="false" ht="12.75" hidden="false" customHeight="false" outlineLevel="0" collapsed="false">
      <c r="C36" s="0" t="s">
        <v>26</v>
      </c>
      <c r="F36" s="11" t="n">
        <v>0.8927</v>
      </c>
      <c r="I36" s="3" t="n">
        <f aca="false">F36*I34</f>
        <v>0.00508839</v>
      </c>
    </row>
    <row r="37" customFormat="false" ht="12.75" hidden="false" customHeight="false" outlineLevel="0" collapsed="false">
      <c r="C37" s="0" t="s">
        <v>27</v>
      </c>
      <c r="F37" s="11" t="n">
        <v>0.1073</v>
      </c>
      <c r="I37" s="3" t="n">
        <f aca="false">F37*I34</f>
        <v>0.00061161</v>
      </c>
    </row>
    <row r="38" customFormat="false" ht="12.75" hidden="false" customHeight="false" outlineLevel="0" collapsed="false">
      <c r="G38" s="10"/>
    </row>
    <row r="39" customFormat="false" ht="12.75" hidden="false" customHeight="false" outlineLevel="0" collapsed="false">
      <c r="C39" s="0" t="s">
        <v>28</v>
      </c>
      <c r="G39" s="10"/>
      <c r="I39" s="3" t="n">
        <v>15</v>
      </c>
    </row>
    <row r="40" customFormat="false" ht="12.75" hidden="false" customHeight="false" outlineLevel="0" collapsed="false">
      <c r="G40" s="10"/>
    </row>
    <row r="41" customFormat="false" ht="12.75" hidden="false" customHeight="false" outlineLevel="0" collapsed="false">
      <c r="C41" s="0" t="s">
        <v>29</v>
      </c>
      <c r="F41" s="11" t="n">
        <v>0.8927</v>
      </c>
      <c r="G41" s="10"/>
      <c r="I41" s="3" t="n">
        <f aca="false">F41*I39</f>
        <v>13.3905</v>
      </c>
    </row>
    <row r="42" customFormat="false" ht="12.75" hidden="false" customHeight="false" outlineLevel="0" collapsed="false">
      <c r="C42" s="0" t="s">
        <v>30</v>
      </c>
      <c r="F42" s="11" t="n">
        <v>0.1073</v>
      </c>
      <c r="I42" s="3" t="n">
        <f aca="false">F42*I39</f>
        <v>1.6095</v>
      </c>
    </row>
    <row r="44" customFormat="false" ht="12.75" hidden="false" customHeight="false" outlineLevel="0" collapsed="false">
      <c r="C44" s="0" t="s">
        <v>31</v>
      </c>
      <c r="F44" s="4" t="n">
        <v>0.005</v>
      </c>
    </row>
    <row r="46" customFormat="false" ht="12.75" hidden="false" customHeight="false" outlineLevel="0" collapsed="false">
      <c r="C46" s="0" t="s">
        <v>33</v>
      </c>
      <c r="F46" s="12" t="n">
        <f aca="false">F28</f>
        <v>35464.5860776168</v>
      </c>
    </row>
    <row r="47" customFormat="false" ht="12.75" hidden="false" customHeight="false" outlineLevel="0" collapsed="false">
      <c r="C47" s="0" t="s">
        <v>35</v>
      </c>
      <c r="F47" s="12" t="n">
        <f aca="false">F46/(1-F44)</f>
        <v>35642.8000780068</v>
      </c>
    </row>
    <row r="51" customFormat="false" ht="13.5" hidden="false" customHeight="false" outlineLevel="0" collapsed="false"/>
    <row r="52" customFormat="false" ht="25.5" hidden="false" customHeight="true" outlineLevel="0" collapsed="false">
      <c r="A52" s="13" t="s">
        <v>36</v>
      </c>
      <c r="C52" s="9"/>
      <c r="D52" s="9"/>
      <c r="E52" s="9"/>
      <c r="G52" s="14" t="n">
        <f aca="false">(((G9-I17)*(1-F25))-I36)*(1-F44)</f>
        <v>12.161673381613</v>
      </c>
      <c r="H52" s="15" t="s">
        <v>37</v>
      </c>
      <c r="I52" s="14" t="n">
        <f aca="false">G9-I17-I36</f>
        <v>12.38509877</v>
      </c>
    </row>
    <row r="53" customFormat="false" ht="13.5" hidden="false" customHeight="false" outlineLevel="0" collapsed="false">
      <c r="A53" s="0" t="s">
        <v>38</v>
      </c>
      <c r="G53" s="12" t="n">
        <f aca="false">F47</f>
        <v>35642.8000780068</v>
      </c>
      <c r="K53" s="8"/>
    </row>
    <row r="54" customFormat="false" ht="12.75" hidden="false" customHeight="false" outlineLevel="0" collapsed="false">
      <c r="A54" s="0" t="s">
        <v>39</v>
      </c>
      <c r="D54" s="0" t="s">
        <v>40</v>
      </c>
      <c r="I54" s="0" t="n">
        <v>35000</v>
      </c>
    </row>
    <row r="56" customFormat="false" ht="12.75" hidden="false" customHeight="false" outlineLevel="0" collapsed="false">
      <c r="G56" s="16" t="n">
        <f aca="false">G53*G52</f>
        <v>433476.092954849</v>
      </c>
      <c r="H56" s="16"/>
      <c r="I56" s="16" t="n">
        <f aca="false">I54*I52</f>
        <v>433478.45695</v>
      </c>
    </row>
    <row r="63" customFormat="false" ht="12.75" hidden="false" customHeight="false" outlineLevel="0" collapsed="false">
      <c r="G63" s="0" t="s">
        <v>41</v>
      </c>
      <c r="I63" s="0" t="s">
        <v>42</v>
      </c>
      <c r="J63" s="0" t="s">
        <v>43</v>
      </c>
    </row>
    <row r="64" customFormat="false" ht="12.75" hidden="false" customHeight="false" outlineLevel="0" collapsed="false">
      <c r="A64" s="0" t="s">
        <v>44</v>
      </c>
      <c r="B64" s="0" t="s">
        <v>45</v>
      </c>
      <c r="C64" s="0" t="s">
        <v>5</v>
      </c>
      <c r="D64" s="20" t="n">
        <v>2001</v>
      </c>
      <c r="E64" s="0" t="s">
        <v>7</v>
      </c>
      <c r="F64" s="20" t="n">
        <v>2007</v>
      </c>
      <c r="G64" s="0" t="s">
        <v>46</v>
      </c>
      <c r="H64" s="21" t="n">
        <v>0.25</v>
      </c>
      <c r="I64" s="22" t="n">
        <v>1200</v>
      </c>
      <c r="J64" s="23" t="n">
        <f aca="false">$G$5+H64</f>
        <v>14.13</v>
      </c>
      <c r="K64" s="24" t="n">
        <f aca="false">J64*I64</f>
        <v>16956</v>
      </c>
    </row>
    <row r="65" customFormat="false" ht="12.75" hidden="false" customHeight="false" outlineLevel="0" collapsed="false">
      <c r="A65" s="0" t="s">
        <v>47</v>
      </c>
      <c r="B65" s="0" t="s">
        <v>45</v>
      </c>
      <c r="C65" s="0" t="s">
        <v>5</v>
      </c>
      <c r="D65" s="20" t="n">
        <v>2001</v>
      </c>
      <c r="E65" s="0" t="s">
        <v>7</v>
      </c>
      <c r="F65" s="20" t="n">
        <v>2001</v>
      </c>
      <c r="G65" s="0" t="s">
        <v>46</v>
      </c>
      <c r="H65" s="21" t="n">
        <v>0.1</v>
      </c>
      <c r="I65" s="22" t="n">
        <v>10000</v>
      </c>
      <c r="J65" s="23" t="n">
        <f aca="false">$G$5+H65</f>
        <v>13.98</v>
      </c>
      <c r="K65" s="24" t="n">
        <f aca="false">J65*I65</f>
        <v>139800</v>
      </c>
    </row>
    <row r="66" customFormat="false" ht="12.75" hidden="false" customHeight="false" outlineLevel="0" collapsed="false">
      <c r="A66" s="0" t="s">
        <v>48</v>
      </c>
      <c r="B66" s="0" t="s">
        <v>45</v>
      </c>
      <c r="C66" s="0" t="s">
        <v>5</v>
      </c>
      <c r="D66" s="20" t="n">
        <v>2001</v>
      </c>
      <c r="E66" s="0" t="s">
        <v>7</v>
      </c>
      <c r="F66" s="20" t="n">
        <v>2001</v>
      </c>
      <c r="G66" s="0" t="s">
        <v>46</v>
      </c>
      <c r="H66" s="21" t="n">
        <v>0.1</v>
      </c>
      <c r="I66" s="22" t="n">
        <v>5000</v>
      </c>
      <c r="J66" s="23" t="n">
        <f aca="false">$G$5+H66</f>
        <v>13.98</v>
      </c>
      <c r="K66" s="24" t="n">
        <f aca="false">J66*I66</f>
        <v>69900</v>
      </c>
    </row>
    <row r="67" customFormat="false" ht="12.75" hidden="false" customHeight="false" outlineLevel="0" collapsed="false">
      <c r="A67" s="0" t="s">
        <v>49</v>
      </c>
      <c r="B67" s="0" t="s">
        <v>50</v>
      </c>
      <c r="C67" s="0" t="s">
        <v>5</v>
      </c>
      <c r="D67" s="20" t="n">
        <v>2001</v>
      </c>
      <c r="G67" s="0" t="s">
        <v>51</v>
      </c>
      <c r="H67" s="21" t="n">
        <v>12</v>
      </c>
      <c r="I67" s="22" t="n">
        <v>2000</v>
      </c>
      <c r="J67" s="23" t="n">
        <f aca="false">H67</f>
        <v>12</v>
      </c>
      <c r="K67" s="24" t="n">
        <f aca="false">J67*I67</f>
        <v>24000</v>
      </c>
    </row>
    <row r="68" customFormat="false" ht="12.75" hidden="false" customHeight="false" outlineLevel="0" collapsed="false">
      <c r="A68" s="0" t="s">
        <v>52</v>
      </c>
      <c r="B68" s="0" t="s">
        <v>50</v>
      </c>
      <c r="C68" s="0" t="s">
        <v>5</v>
      </c>
      <c r="D68" s="20" t="n">
        <v>2001</v>
      </c>
      <c r="G68" s="0" t="s">
        <v>51</v>
      </c>
      <c r="H68" s="21"/>
      <c r="I68" s="22" t="n">
        <v>16800</v>
      </c>
      <c r="J68" s="23" t="n">
        <v>10.91</v>
      </c>
      <c r="K68" s="24" t="n">
        <f aca="false">J68*I68</f>
        <v>183288</v>
      </c>
    </row>
    <row r="69" customFormat="false" ht="12.75" hidden="false" customHeight="false" outlineLevel="0" collapsed="false">
      <c r="D69" s="20"/>
      <c r="H69" s="21"/>
      <c r="J69" s="23"/>
      <c r="K69" s="24"/>
    </row>
    <row r="70" customFormat="false" ht="12.75" hidden="false" customHeight="false" outlineLevel="0" collapsed="false">
      <c r="D70" s="20"/>
      <c r="H70" s="21"/>
      <c r="I70" s="22" t="n">
        <f aca="false">SUM(I64:I69)</f>
        <v>35000</v>
      </c>
      <c r="J70" s="25" t="n">
        <f aca="false">K70/I70</f>
        <v>12.3984</v>
      </c>
      <c r="K70" s="26" t="n">
        <f aca="false">SUM(K64:K69)</f>
        <v>433944</v>
      </c>
    </row>
    <row r="71" customFormat="false" ht="12.75" hidden="false" customHeight="false" outlineLevel="0" collapsed="false">
      <c r="D71" s="20"/>
      <c r="H71" s="21"/>
      <c r="J71" s="23"/>
      <c r="K71" s="24"/>
    </row>
    <row r="72" customFormat="false" ht="12.75" hidden="false" customHeight="false" outlineLevel="0" collapsed="false">
      <c r="D72" s="20"/>
      <c r="H72" s="21"/>
      <c r="J72" s="23"/>
      <c r="K72" s="24"/>
    </row>
    <row r="73" customFormat="false" ht="12.75" hidden="false" customHeight="false" outlineLevel="0" collapsed="false">
      <c r="D73" s="20"/>
      <c r="H73" s="21"/>
      <c r="J73" s="23"/>
    </row>
    <row r="74" customFormat="false" ht="12.75" hidden="false" customHeight="false" outlineLevel="0" collapsed="false">
      <c r="D74" s="2"/>
      <c r="H74" s="21"/>
      <c r="J74" s="23"/>
    </row>
    <row r="75" customFormat="false" ht="12.75" hidden="false" customHeight="false" outlineLevel="0" collapsed="false">
      <c r="H75" s="21"/>
      <c r="J75" s="23"/>
    </row>
    <row r="76" customFormat="false" ht="12.75" hidden="false" customHeight="false" outlineLevel="0" collapsed="false">
      <c r="H76" s="21"/>
      <c r="J76" s="23"/>
    </row>
    <row r="77" customFormat="false" ht="12.75" hidden="false" customHeight="false" outlineLevel="0" collapsed="false">
      <c r="H77" s="21"/>
      <c r="J77" s="23"/>
    </row>
    <row r="78" customFormat="false" ht="12.75" hidden="false" customHeight="false" outlineLevel="0" collapsed="false">
      <c r="H78" s="21"/>
      <c r="J78" s="23"/>
    </row>
    <row r="79" customFormat="false" ht="12.75" hidden="false" customHeight="false" outlineLevel="0" collapsed="false">
      <c r="H79" s="21"/>
      <c r="J79" s="23"/>
    </row>
    <row r="80" customFormat="false" ht="12.75" hidden="false" customHeight="false" outlineLevel="0" collapsed="false">
      <c r="H80" s="21"/>
      <c r="J80" s="23"/>
    </row>
    <row r="81" customFormat="false" ht="12.75" hidden="false" customHeight="false" outlineLevel="0" collapsed="false">
      <c r="H81" s="21"/>
      <c r="J81" s="23"/>
    </row>
    <row r="82" customFormat="false" ht="12.75" hidden="false" customHeight="false" outlineLevel="0" collapsed="false">
      <c r="H82" s="21"/>
      <c r="J82" s="23"/>
    </row>
    <row r="83" customFormat="false" ht="12.75" hidden="false" customHeight="false" outlineLevel="0" collapsed="false">
      <c r="J83" s="23"/>
    </row>
    <row r="84" customFormat="false" ht="12.75" hidden="false" customHeight="false" outlineLevel="0" collapsed="false">
      <c r="J84" s="23"/>
    </row>
    <row r="85" customFormat="false" ht="12.75" hidden="false" customHeight="false" outlineLevel="0" collapsed="false">
      <c r="J85" s="23"/>
    </row>
    <row r="86" customFormat="false" ht="12.75" hidden="false" customHeight="false" outlineLevel="0" collapsed="false">
      <c r="J86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99"/>
    <col collapsed="false" customWidth="true" hidden="false" outlineLevel="0" max="3" min="3" style="0" width="14.99"/>
    <col collapsed="false" customWidth="true" hidden="false" outlineLevel="0" max="4" min="4" style="0" width="9.41"/>
    <col collapsed="false" customWidth="true" hidden="false" outlineLevel="0" max="5" min="5" style="0" width="15.7"/>
    <col collapsed="false" customWidth="true" hidden="false" outlineLevel="0" max="6" min="6" style="0" width="9.41"/>
    <col collapsed="false" customWidth="true" hidden="false" outlineLevel="0" max="7" min="7" style="0" width="11.42"/>
    <col collapsed="false" customWidth="true" hidden="false" outlineLevel="0" max="9" min="9" style="0" width="11.42"/>
    <col collapsed="false" customWidth="true" hidden="false" outlineLevel="0" max="10" min="10" style="0" width="12.7"/>
    <col collapsed="false" customWidth="true" hidden="false" outlineLevel="0" max="11" min="11" style="0" width="11.7"/>
  </cols>
  <sheetData>
    <row r="1" customFormat="false" ht="20.25" hidden="false" customHeight="false" outlineLevel="0" collapsed="false">
      <c r="A1" s="1" t="s">
        <v>17</v>
      </c>
    </row>
    <row r="2" customFormat="false" ht="20.25" hidden="false" customHeight="false" outlineLevel="0" collapsed="false">
      <c r="A2" s="1"/>
    </row>
    <row r="3" customFormat="false" ht="18" hidden="false" customHeight="true" outlineLevel="0" collapsed="false">
      <c r="A3" s="1" t="s">
        <v>5</v>
      </c>
    </row>
    <row r="5" customFormat="false" ht="15.75" hidden="false" customHeight="false" outlineLevel="0" collapsed="false">
      <c r="A5" s="9" t="s">
        <v>18</v>
      </c>
      <c r="G5" s="17" t="n">
        <v>13.88</v>
      </c>
    </row>
    <row r="6" customFormat="false" ht="15.75" hidden="false" customHeight="false" outlineLevel="0" collapsed="false">
      <c r="A6" s="9" t="s">
        <v>19</v>
      </c>
      <c r="G6" s="18" t="n">
        <f aca="false">J70-G5</f>
        <v>-1.4816</v>
      </c>
    </row>
    <row r="7" customFormat="false" ht="15.75" hidden="false" customHeight="false" outlineLevel="0" collapsed="false">
      <c r="A7" s="9" t="s">
        <v>20</v>
      </c>
      <c r="G7" s="19" t="n">
        <v>0.0136</v>
      </c>
    </row>
    <row r="9" customFormat="false" ht="18" hidden="false" customHeight="false" outlineLevel="0" collapsed="false">
      <c r="A9" s="13" t="s">
        <v>21</v>
      </c>
      <c r="B9" s="6"/>
      <c r="C9" s="6"/>
      <c r="D9" s="6"/>
      <c r="E9" s="6"/>
      <c r="G9" s="7" t="n">
        <f aca="false">G5+G6</f>
        <v>12.3984</v>
      </c>
    </row>
    <row r="10" customFormat="false" ht="12.75" hidden="false" customHeight="false" outlineLevel="0" collapsed="false">
      <c r="K10" s="8"/>
    </row>
    <row r="11" customFormat="false" ht="12.75" hidden="false" customHeight="false" outlineLevel="0" collapsed="false">
      <c r="B11" s="9" t="s">
        <v>22</v>
      </c>
    </row>
    <row r="12" customFormat="false" ht="12.75" hidden="false" customHeight="false" outlineLevel="0" collapsed="false">
      <c r="C12" s="0" t="s">
        <v>23</v>
      </c>
      <c r="G12" s="3" t="n">
        <v>0</v>
      </c>
    </row>
    <row r="13" customFormat="false" ht="12.75" hidden="false" customHeight="false" outlineLevel="0" collapsed="false">
      <c r="C13" s="0" t="s">
        <v>24</v>
      </c>
      <c r="G13" s="10" t="n">
        <v>0.0092</v>
      </c>
    </row>
    <row r="14" customFormat="false" ht="12.75" hidden="false" customHeight="false" outlineLevel="0" collapsed="false">
      <c r="G14" s="10"/>
    </row>
    <row r="15" customFormat="false" ht="12.75" hidden="false" customHeight="false" outlineLevel="0" collapsed="false">
      <c r="C15" s="0" t="s">
        <v>25</v>
      </c>
      <c r="I15" s="10" t="n">
        <f aca="false">G12+G13</f>
        <v>0.0092</v>
      </c>
    </row>
    <row r="16" customFormat="false" ht="12.75" hidden="false" customHeight="false" outlineLevel="0" collapsed="false">
      <c r="I16" s="10"/>
    </row>
    <row r="17" customFormat="false" ht="12.75" hidden="false" customHeight="false" outlineLevel="0" collapsed="false">
      <c r="C17" s="0" t="s">
        <v>26</v>
      </c>
      <c r="F17" s="11" t="n">
        <v>0.8927</v>
      </c>
      <c r="I17" s="3" t="n">
        <f aca="false">F17*I15</f>
        <v>0.00821284</v>
      </c>
    </row>
    <row r="18" customFormat="false" ht="12.75" hidden="false" customHeight="false" outlineLevel="0" collapsed="false">
      <c r="C18" s="0" t="s">
        <v>27</v>
      </c>
      <c r="F18" s="11" t="n">
        <v>0.1073</v>
      </c>
      <c r="I18" s="3" t="n">
        <f aca="false">F18*I15</f>
        <v>0.00098716</v>
      </c>
    </row>
    <row r="19" customFormat="false" ht="12.75" hidden="false" customHeight="false" outlineLevel="0" collapsed="false">
      <c r="G19" s="10"/>
    </row>
    <row r="20" customFormat="false" ht="12.75" hidden="false" customHeight="false" outlineLevel="0" collapsed="false">
      <c r="C20" s="0" t="s">
        <v>28</v>
      </c>
      <c r="G20" s="10"/>
      <c r="I20" s="3" t="n">
        <v>27</v>
      </c>
      <c r="M20" s="9"/>
    </row>
    <row r="21" customFormat="false" ht="12.75" hidden="false" customHeight="false" outlineLevel="0" collapsed="false">
      <c r="G21" s="10"/>
      <c r="Q21" s="3"/>
    </row>
    <row r="22" customFormat="false" ht="12.75" hidden="false" customHeight="false" outlineLevel="0" collapsed="false">
      <c r="C22" s="0" t="s">
        <v>29</v>
      </c>
      <c r="F22" s="11" t="n">
        <v>0.8927</v>
      </c>
      <c r="G22" s="10"/>
      <c r="I22" s="3" t="n">
        <f aca="false">F22*I20</f>
        <v>24.1029</v>
      </c>
      <c r="Q22" s="8"/>
    </row>
    <row r="23" customFormat="false" ht="12.75" hidden="false" customHeight="false" outlineLevel="0" collapsed="false">
      <c r="C23" s="0" t="s">
        <v>30</v>
      </c>
      <c r="F23" s="11" t="n">
        <v>0.1073</v>
      </c>
      <c r="I23" s="3" t="n">
        <f aca="false">F23*I20</f>
        <v>2.8971</v>
      </c>
    </row>
    <row r="25" customFormat="false" ht="12.75" hidden="false" customHeight="false" outlineLevel="0" collapsed="false">
      <c r="C25" s="0" t="s">
        <v>31</v>
      </c>
      <c r="F25" s="4" t="n">
        <v>0.0131</v>
      </c>
    </row>
    <row r="27" customFormat="false" ht="12.75" hidden="false" customHeight="false" outlineLevel="0" collapsed="false">
      <c r="C27" s="0" t="s">
        <v>32</v>
      </c>
      <c r="F27" s="0" t="n">
        <v>35000</v>
      </c>
    </row>
    <row r="28" customFormat="false" ht="12.75" hidden="false" customHeight="false" outlineLevel="0" collapsed="false">
      <c r="C28" s="0" t="s">
        <v>33</v>
      </c>
      <c r="F28" s="12" t="n">
        <f aca="false">F27/(1-F25)</f>
        <v>35464.5860776168</v>
      </c>
    </row>
    <row r="30" customFormat="false" ht="12.75" hidden="false" customHeight="false" outlineLevel="0" collapsed="false">
      <c r="B30" s="9" t="s">
        <v>34</v>
      </c>
    </row>
    <row r="31" customFormat="false" ht="12.75" hidden="false" customHeight="false" outlineLevel="0" collapsed="false">
      <c r="C31" s="0" t="s">
        <v>23</v>
      </c>
      <c r="G31" s="3" t="n">
        <v>0.003</v>
      </c>
    </row>
    <row r="32" customFormat="false" ht="12.75" hidden="false" customHeight="false" outlineLevel="0" collapsed="false">
      <c r="C32" s="0" t="s">
        <v>24</v>
      </c>
      <c r="G32" s="10" t="n">
        <v>0.0027</v>
      </c>
    </row>
    <row r="33" customFormat="false" ht="12.75" hidden="false" customHeight="false" outlineLevel="0" collapsed="false">
      <c r="G33" s="10"/>
    </row>
    <row r="34" customFormat="false" ht="12.75" hidden="false" customHeight="false" outlineLevel="0" collapsed="false">
      <c r="C34" s="0" t="s">
        <v>25</v>
      </c>
      <c r="I34" s="3" t="n">
        <f aca="false">G31+G32</f>
        <v>0.0057</v>
      </c>
    </row>
    <row r="35" customFormat="false" ht="12.75" hidden="false" customHeight="false" outlineLevel="0" collapsed="false">
      <c r="I35" s="10"/>
    </row>
    <row r="36" customFormat="false" ht="12.75" hidden="false" customHeight="false" outlineLevel="0" collapsed="false">
      <c r="C36" s="0" t="s">
        <v>26</v>
      </c>
      <c r="F36" s="11" t="n">
        <v>0.8927</v>
      </c>
      <c r="I36" s="3" t="n">
        <f aca="false">F36*I34</f>
        <v>0.00508839</v>
      </c>
    </row>
    <row r="37" customFormat="false" ht="12.75" hidden="false" customHeight="false" outlineLevel="0" collapsed="false">
      <c r="C37" s="0" t="s">
        <v>27</v>
      </c>
      <c r="F37" s="11" t="n">
        <v>0.1073</v>
      </c>
      <c r="I37" s="3" t="n">
        <f aca="false">F37*I34</f>
        <v>0.00061161</v>
      </c>
    </row>
    <row r="38" customFormat="false" ht="12.75" hidden="false" customHeight="false" outlineLevel="0" collapsed="false">
      <c r="G38" s="10"/>
    </row>
    <row r="39" customFormat="false" ht="12.75" hidden="false" customHeight="false" outlineLevel="0" collapsed="false">
      <c r="C39" s="0" t="s">
        <v>28</v>
      </c>
      <c r="G39" s="10"/>
      <c r="I39" s="3" t="n">
        <v>15</v>
      </c>
    </row>
    <row r="40" customFormat="false" ht="12.75" hidden="false" customHeight="false" outlineLevel="0" collapsed="false">
      <c r="G40" s="10"/>
    </row>
    <row r="41" customFormat="false" ht="12.75" hidden="false" customHeight="false" outlineLevel="0" collapsed="false">
      <c r="C41" s="0" t="s">
        <v>29</v>
      </c>
      <c r="F41" s="11" t="n">
        <v>0.8927</v>
      </c>
      <c r="G41" s="10"/>
      <c r="I41" s="3" t="n">
        <f aca="false">F41*I39</f>
        <v>13.3905</v>
      </c>
    </row>
    <row r="42" customFormat="false" ht="12.75" hidden="false" customHeight="false" outlineLevel="0" collapsed="false">
      <c r="C42" s="0" t="s">
        <v>30</v>
      </c>
      <c r="F42" s="11" t="n">
        <v>0.1073</v>
      </c>
      <c r="I42" s="3" t="n">
        <f aca="false">F42*I39</f>
        <v>1.6095</v>
      </c>
    </row>
    <row r="44" customFormat="false" ht="12.75" hidden="false" customHeight="false" outlineLevel="0" collapsed="false">
      <c r="C44" s="0" t="s">
        <v>31</v>
      </c>
      <c r="F44" s="4" t="n">
        <v>0.005</v>
      </c>
    </row>
    <row r="46" customFormat="false" ht="12.75" hidden="false" customHeight="false" outlineLevel="0" collapsed="false">
      <c r="C46" s="0" t="s">
        <v>33</v>
      </c>
      <c r="F46" s="12" t="n">
        <f aca="false">F28</f>
        <v>35464.5860776168</v>
      </c>
    </row>
    <row r="47" customFormat="false" ht="12.75" hidden="false" customHeight="false" outlineLevel="0" collapsed="false">
      <c r="C47" s="0" t="s">
        <v>35</v>
      </c>
      <c r="F47" s="12" t="n">
        <f aca="false">F46/(1-F44)</f>
        <v>35642.8000780068</v>
      </c>
    </row>
    <row r="51" customFormat="false" ht="13.5" hidden="false" customHeight="false" outlineLevel="0" collapsed="false"/>
    <row r="52" customFormat="false" ht="25.5" hidden="false" customHeight="true" outlineLevel="0" collapsed="false">
      <c r="A52" s="13" t="s">
        <v>36</v>
      </c>
      <c r="C52" s="9"/>
      <c r="D52" s="9"/>
      <c r="E52" s="9"/>
      <c r="G52" s="14" t="n">
        <f aca="false">(((G9-I17)*(1-F25))-I36)*(1-F44)</f>
        <v>12.161673381613</v>
      </c>
      <c r="H52" s="15" t="s">
        <v>37</v>
      </c>
      <c r="I52" s="14" t="n">
        <f aca="false">G9-I17-I36</f>
        <v>12.38509877</v>
      </c>
    </row>
    <row r="53" customFormat="false" ht="13.5" hidden="false" customHeight="false" outlineLevel="0" collapsed="false">
      <c r="A53" s="0" t="s">
        <v>38</v>
      </c>
      <c r="G53" s="12" t="n">
        <f aca="false">F47</f>
        <v>35642.8000780068</v>
      </c>
      <c r="K53" s="8"/>
    </row>
    <row r="54" customFormat="false" ht="12.75" hidden="false" customHeight="false" outlineLevel="0" collapsed="false">
      <c r="A54" s="0" t="s">
        <v>39</v>
      </c>
      <c r="D54" s="0" t="s">
        <v>40</v>
      </c>
      <c r="I54" s="0" t="n">
        <v>35000</v>
      </c>
    </row>
    <row r="56" customFormat="false" ht="12.75" hidden="false" customHeight="false" outlineLevel="0" collapsed="false">
      <c r="G56" s="16" t="n">
        <f aca="false">G53*G52</f>
        <v>433476.092954849</v>
      </c>
      <c r="H56" s="16"/>
      <c r="I56" s="16" t="n">
        <f aca="false">I54*I52</f>
        <v>433478.45695</v>
      </c>
    </row>
    <row r="63" customFormat="false" ht="12.75" hidden="false" customHeight="false" outlineLevel="0" collapsed="false">
      <c r="G63" s="0" t="s">
        <v>41</v>
      </c>
      <c r="I63" s="0" t="s">
        <v>42</v>
      </c>
      <c r="J63" s="0" t="s">
        <v>43</v>
      </c>
    </row>
    <row r="64" customFormat="false" ht="12.75" hidden="false" customHeight="false" outlineLevel="0" collapsed="false">
      <c r="A64" s="0" t="s">
        <v>44</v>
      </c>
      <c r="B64" s="0" t="s">
        <v>45</v>
      </c>
      <c r="C64" s="0" t="s">
        <v>5</v>
      </c>
      <c r="D64" s="20" t="n">
        <v>2001</v>
      </c>
      <c r="E64" s="0" t="s">
        <v>7</v>
      </c>
      <c r="F64" s="20" t="n">
        <v>2007</v>
      </c>
      <c r="G64" s="0" t="s">
        <v>46</v>
      </c>
      <c r="H64" s="21" t="n">
        <v>0.25</v>
      </c>
      <c r="I64" s="22" t="n">
        <v>1200</v>
      </c>
      <c r="J64" s="23" t="n">
        <f aca="false">$G$5+H64</f>
        <v>14.13</v>
      </c>
      <c r="K64" s="24" t="n">
        <f aca="false">J64*I64</f>
        <v>16956</v>
      </c>
    </row>
    <row r="65" customFormat="false" ht="12.75" hidden="false" customHeight="false" outlineLevel="0" collapsed="false">
      <c r="A65" s="0" t="s">
        <v>47</v>
      </c>
      <c r="B65" s="0" t="s">
        <v>45</v>
      </c>
      <c r="C65" s="0" t="s">
        <v>5</v>
      </c>
      <c r="D65" s="20" t="n">
        <v>2001</v>
      </c>
      <c r="E65" s="0" t="s">
        <v>7</v>
      </c>
      <c r="F65" s="20" t="n">
        <v>2001</v>
      </c>
      <c r="G65" s="0" t="s">
        <v>46</v>
      </c>
      <c r="H65" s="21" t="n">
        <v>0.1</v>
      </c>
      <c r="I65" s="22" t="n">
        <v>10000</v>
      </c>
      <c r="J65" s="23" t="n">
        <f aca="false">$G$5+H65</f>
        <v>13.98</v>
      </c>
      <c r="K65" s="24" t="n">
        <f aca="false">J65*I65</f>
        <v>139800</v>
      </c>
    </row>
    <row r="66" customFormat="false" ht="12.75" hidden="false" customHeight="false" outlineLevel="0" collapsed="false">
      <c r="A66" s="0" t="s">
        <v>48</v>
      </c>
      <c r="B66" s="0" t="s">
        <v>45</v>
      </c>
      <c r="C66" s="0" t="s">
        <v>5</v>
      </c>
      <c r="D66" s="20" t="n">
        <v>2001</v>
      </c>
      <c r="E66" s="0" t="s">
        <v>7</v>
      </c>
      <c r="F66" s="20" t="n">
        <v>2001</v>
      </c>
      <c r="G66" s="0" t="s">
        <v>46</v>
      </c>
      <c r="H66" s="21" t="n">
        <v>0.1</v>
      </c>
      <c r="I66" s="22" t="n">
        <v>5000</v>
      </c>
      <c r="J66" s="23" t="n">
        <f aca="false">$G$5+H66</f>
        <v>13.98</v>
      </c>
      <c r="K66" s="24" t="n">
        <f aca="false">J66*I66</f>
        <v>69900</v>
      </c>
    </row>
    <row r="67" customFormat="false" ht="12.75" hidden="false" customHeight="false" outlineLevel="0" collapsed="false">
      <c r="A67" s="0" t="s">
        <v>49</v>
      </c>
      <c r="B67" s="0" t="s">
        <v>50</v>
      </c>
      <c r="C67" s="0" t="s">
        <v>5</v>
      </c>
      <c r="D67" s="20" t="n">
        <v>2001</v>
      </c>
      <c r="G67" s="0" t="s">
        <v>51</v>
      </c>
      <c r="H67" s="21" t="n">
        <v>12</v>
      </c>
      <c r="I67" s="22" t="n">
        <v>2000</v>
      </c>
      <c r="J67" s="23" t="n">
        <f aca="false">H67</f>
        <v>12</v>
      </c>
      <c r="K67" s="24" t="n">
        <f aca="false">J67*I67</f>
        <v>24000</v>
      </c>
    </row>
    <row r="68" customFormat="false" ht="12.75" hidden="false" customHeight="false" outlineLevel="0" collapsed="false">
      <c r="A68" s="0" t="s">
        <v>52</v>
      </c>
      <c r="B68" s="0" t="s">
        <v>50</v>
      </c>
      <c r="C68" s="0" t="s">
        <v>5</v>
      </c>
      <c r="D68" s="20" t="n">
        <v>2001</v>
      </c>
      <c r="G68" s="0" t="s">
        <v>51</v>
      </c>
      <c r="H68" s="21"/>
      <c r="I68" s="22" t="n">
        <v>16800</v>
      </c>
      <c r="J68" s="23" t="n">
        <v>10.91</v>
      </c>
      <c r="K68" s="24" t="n">
        <f aca="false">J68*I68</f>
        <v>183288</v>
      </c>
    </row>
    <row r="69" customFormat="false" ht="12.75" hidden="false" customHeight="false" outlineLevel="0" collapsed="false">
      <c r="D69" s="20"/>
      <c r="H69" s="21"/>
      <c r="J69" s="23"/>
      <c r="K69" s="24"/>
    </row>
    <row r="70" customFormat="false" ht="12.75" hidden="false" customHeight="false" outlineLevel="0" collapsed="false">
      <c r="D70" s="20"/>
      <c r="H70" s="21"/>
      <c r="I70" s="22" t="n">
        <f aca="false">SUM(I64:I69)</f>
        <v>35000</v>
      </c>
      <c r="J70" s="25" t="n">
        <f aca="false">K70/I70</f>
        <v>12.3984</v>
      </c>
      <c r="K70" s="26" t="n">
        <f aca="false">SUM(K64:K69)</f>
        <v>433944</v>
      </c>
    </row>
    <row r="71" customFormat="false" ht="12.75" hidden="false" customHeight="false" outlineLevel="0" collapsed="false">
      <c r="D71" s="20"/>
      <c r="H71" s="21"/>
      <c r="J71" s="23"/>
      <c r="K71" s="24"/>
    </row>
    <row r="72" customFormat="false" ht="12.75" hidden="false" customHeight="false" outlineLevel="0" collapsed="false">
      <c r="D72" s="20"/>
      <c r="H72" s="21"/>
      <c r="J72" s="23"/>
      <c r="K72" s="24"/>
    </row>
    <row r="73" customFormat="false" ht="12.75" hidden="false" customHeight="false" outlineLevel="0" collapsed="false">
      <c r="D73" s="20"/>
      <c r="H73" s="21"/>
      <c r="J73" s="23"/>
    </row>
    <row r="74" customFormat="false" ht="12.75" hidden="false" customHeight="false" outlineLevel="0" collapsed="false">
      <c r="D74" s="2"/>
      <c r="H74" s="21"/>
      <c r="J74" s="23"/>
    </row>
    <row r="75" customFormat="false" ht="12.75" hidden="false" customHeight="false" outlineLevel="0" collapsed="false">
      <c r="H75" s="21"/>
      <c r="J75" s="23"/>
    </row>
    <row r="76" customFormat="false" ht="12.75" hidden="false" customHeight="false" outlineLevel="0" collapsed="false">
      <c r="H76" s="21"/>
      <c r="J76" s="23"/>
    </row>
    <row r="77" customFormat="false" ht="12.75" hidden="false" customHeight="false" outlineLevel="0" collapsed="false">
      <c r="H77" s="21"/>
      <c r="J77" s="23"/>
    </row>
    <row r="78" customFormat="false" ht="12.75" hidden="false" customHeight="false" outlineLevel="0" collapsed="false">
      <c r="H78" s="21"/>
      <c r="J78" s="23"/>
    </row>
    <row r="79" customFormat="false" ht="12.75" hidden="false" customHeight="false" outlineLevel="0" collapsed="false">
      <c r="H79" s="21"/>
      <c r="J79" s="23"/>
    </row>
    <row r="80" customFormat="false" ht="12.75" hidden="false" customHeight="false" outlineLevel="0" collapsed="false">
      <c r="H80" s="21"/>
      <c r="J80" s="23"/>
    </row>
    <row r="81" customFormat="false" ht="12.75" hidden="false" customHeight="false" outlineLevel="0" collapsed="false">
      <c r="H81" s="21"/>
      <c r="J81" s="23"/>
    </row>
    <row r="82" customFormat="false" ht="12.75" hidden="false" customHeight="false" outlineLevel="0" collapsed="false">
      <c r="H82" s="21"/>
      <c r="J82" s="23"/>
    </row>
    <row r="83" customFormat="false" ht="12.75" hidden="false" customHeight="false" outlineLevel="0" collapsed="false">
      <c r="J83" s="23"/>
    </row>
    <row r="84" customFormat="false" ht="12.75" hidden="false" customHeight="false" outlineLevel="0" collapsed="false">
      <c r="J84" s="23"/>
    </row>
    <row r="85" customFormat="false" ht="12.75" hidden="false" customHeight="false" outlineLevel="0" collapsed="false">
      <c r="J85" s="23"/>
    </row>
    <row r="86" customFormat="false" ht="12.75" hidden="false" customHeight="false" outlineLevel="0" collapsed="false">
      <c r="J86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99"/>
    <col collapsed="false" customWidth="true" hidden="false" outlineLevel="0" max="3" min="3" style="0" width="14.99"/>
    <col collapsed="false" customWidth="true" hidden="false" outlineLevel="0" max="4" min="4" style="0" width="9.41"/>
    <col collapsed="false" customWidth="true" hidden="false" outlineLevel="0" max="5" min="5" style="0" width="15.7"/>
    <col collapsed="false" customWidth="true" hidden="false" outlineLevel="0" max="6" min="6" style="0" width="9.41"/>
    <col collapsed="false" customWidth="true" hidden="false" outlineLevel="0" max="7" min="7" style="0" width="11.42"/>
    <col collapsed="false" customWidth="true" hidden="false" outlineLevel="0" max="9" min="9" style="0" width="11.42"/>
    <col collapsed="false" customWidth="true" hidden="false" outlineLevel="0" max="10" min="10" style="0" width="12.7"/>
    <col collapsed="false" customWidth="true" hidden="false" outlineLevel="0" max="11" min="11" style="0" width="11.7"/>
  </cols>
  <sheetData>
    <row r="1" customFormat="false" ht="20.25" hidden="false" customHeight="false" outlineLevel="0" collapsed="false">
      <c r="A1" s="1" t="s">
        <v>17</v>
      </c>
    </row>
    <row r="2" customFormat="false" ht="20.25" hidden="false" customHeight="false" outlineLevel="0" collapsed="false">
      <c r="A2" s="1"/>
    </row>
    <row r="3" customFormat="false" ht="18" hidden="false" customHeight="true" outlineLevel="0" collapsed="false">
      <c r="A3" s="1" t="s">
        <v>5</v>
      </c>
    </row>
    <row r="5" customFormat="false" ht="15.75" hidden="false" customHeight="false" outlineLevel="0" collapsed="false">
      <c r="A5" s="9" t="s">
        <v>18</v>
      </c>
      <c r="G5" s="17" t="n">
        <v>13.88</v>
      </c>
    </row>
    <row r="6" customFormat="false" ht="15.75" hidden="false" customHeight="false" outlineLevel="0" collapsed="false">
      <c r="A6" s="9" t="s">
        <v>19</v>
      </c>
      <c r="G6" s="18" t="n">
        <f aca="false">J70-G5</f>
        <v>-1.4816</v>
      </c>
    </row>
    <row r="7" customFormat="false" ht="15.75" hidden="false" customHeight="false" outlineLevel="0" collapsed="false">
      <c r="A7" s="9" t="s">
        <v>20</v>
      </c>
      <c r="G7" s="19" t="n">
        <v>0.0136</v>
      </c>
    </row>
    <row r="9" customFormat="false" ht="18" hidden="false" customHeight="false" outlineLevel="0" collapsed="false">
      <c r="A9" s="13" t="s">
        <v>21</v>
      </c>
      <c r="B9" s="6"/>
      <c r="C9" s="6"/>
      <c r="D9" s="6"/>
      <c r="E9" s="6"/>
      <c r="G9" s="7" t="n">
        <f aca="false">G5+G6</f>
        <v>12.3984</v>
      </c>
    </row>
    <row r="10" customFormat="false" ht="12.75" hidden="false" customHeight="false" outlineLevel="0" collapsed="false">
      <c r="K10" s="8"/>
    </row>
    <row r="11" customFormat="false" ht="12.75" hidden="false" customHeight="false" outlineLevel="0" collapsed="false">
      <c r="B11" s="9" t="s">
        <v>22</v>
      </c>
    </row>
    <row r="12" customFormat="false" ht="12.75" hidden="false" customHeight="false" outlineLevel="0" collapsed="false">
      <c r="C12" s="0" t="s">
        <v>23</v>
      </c>
      <c r="G12" s="3" t="n">
        <v>0</v>
      </c>
    </row>
    <row r="13" customFormat="false" ht="12.75" hidden="false" customHeight="false" outlineLevel="0" collapsed="false">
      <c r="C13" s="0" t="s">
        <v>24</v>
      </c>
      <c r="G13" s="10" t="n">
        <v>0.0092</v>
      </c>
    </row>
    <row r="14" customFormat="false" ht="12.75" hidden="false" customHeight="false" outlineLevel="0" collapsed="false">
      <c r="G14" s="10"/>
    </row>
    <row r="15" customFormat="false" ht="12.75" hidden="false" customHeight="false" outlineLevel="0" collapsed="false">
      <c r="C15" s="0" t="s">
        <v>25</v>
      </c>
      <c r="I15" s="10" t="n">
        <f aca="false">G12+G13</f>
        <v>0.0092</v>
      </c>
    </row>
    <row r="16" customFormat="false" ht="12.75" hidden="false" customHeight="false" outlineLevel="0" collapsed="false">
      <c r="I16" s="10"/>
    </row>
    <row r="17" customFormat="false" ht="12.75" hidden="false" customHeight="false" outlineLevel="0" collapsed="false">
      <c r="C17" s="0" t="s">
        <v>26</v>
      </c>
      <c r="F17" s="11" t="n">
        <v>0.8927</v>
      </c>
      <c r="I17" s="3" t="n">
        <f aca="false">F17*I15</f>
        <v>0.00821284</v>
      </c>
    </row>
    <row r="18" customFormat="false" ht="12.75" hidden="false" customHeight="false" outlineLevel="0" collapsed="false">
      <c r="C18" s="0" t="s">
        <v>27</v>
      </c>
      <c r="F18" s="11" t="n">
        <v>0.1073</v>
      </c>
      <c r="I18" s="3" t="n">
        <f aca="false">F18*I15</f>
        <v>0.00098716</v>
      </c>
    </row>
    <row r="19" customFormat="false" ht="12.75" hidden="false" customHeight="false" outlineLevel="0" collapsed="false">
      <c r="G19" s="10"/>
    </row>
    <row r="20" customFormat="false" ht="12.75" hidden="false" customHeight="false" outlineLevel="0" collapsed="false">
      <c r="C20" s="0" t="s">
        <v>28</v>
      </c>
      <c r="G20" s="10"/>
      <c r="I20" s="3" t="n">
        <v>27</v>
      </c>
      <c r="M20" s="9"/>
    </row>
    <row r="21" customFormat="false" ht="12.75" hidden="false" customHeight="false" outlineLevel="0" collapsed="false">
      <c r="G21" s="10"/>
      <c r="Q21" s="3"/>
    </row>
    <row r="22" customFormat="false" ht="12.75" hidden="false" customHeight="false" outlineLevel="0" collapsed="false">
      <c r="C22" s="0" t="s">
        <v>29</v>
      </c>
      <c r="F22" s="11" t="n">
        <v>0.8927</v>
      </c>
      <c r="G22" s="10"/>
      <c r="I22" s="3" t="n">
        <f aca="false">F22*I20</f>
        <v>24.1029</v>
      </c>
      <c r="Q22" s="8"/>
    </row>
    <row r="23" customFormat="false" ht="12.75" hidden="false" customHeight="false" outlineLevel="0" collapsed="false">
      <c r="C23" s="0" t="s">
        <v>30</v>
      </c>
      <c r="F23" s="11" t="n">
        <v>0.1073</v>
      </c>
      <c r="I23" s="3" t="n">
        <f aca="false">F23*I20</f>
        <v>2.8971</v>
      </c>
    </row>
    <row r="25" customFormat="false" ht="12.75" hidden="false" customHeight="false" outlineLevel="0" collapsed="false">
      <c r="C25" s="0" t="s">
        <v>31</v>
      </c>
      <c r="F25" s="4" t="n">
        <v>0.0131</v>
      </c>
    </row>
    <row r="27" customFormat="false" ht="12.75" hidden="false" customHeight="false" outlineLevel="0" collapsed="false">
      <c r="C27" s="0" t="s">
        <v>32</v>
      </c>
      <c r="F27" s="0" t="n">
        <v>35000</v>
      </c>
    </row>
    <row r="28" customFormat="false" ht="12.75" hidden="false" customHeight="false" outlineLevel="0" collapsed="false">
      <c r="C28" s="0" t="s">
        <v>33</v>
      </c>
      <c r="F28" s="12" t="n">
        <f aca="false">F27/(1-F25)</f>
        <v>35464.5860776168</v>
      </c>
    </row>
    <row r="30" customFormat="false" ht="12.75" hidden="false" customHeight="false" outlineLevel="0" collapsed="false">
      <c r="B30" s="9" t="s">
        <v>34</v>
      </c>
    </row>
    <row r="31" customFormat="false" ht="12.75" hidden="false" customHeight="false" outlineLevel="0" collapsed="false">
      <c r="C31" s="0" t="s">
        <v>23</v>
      </c>
      <c r="G31" s="3" t="n">
        <v>0.003</v>
      </c>
    </row>
    <row r="32" customFormat="false" ht="12.75" hidden="false" customHeight="false" outlineLevel="0" collapsed="false">
      <c r="C32" s="0" t="s">
        <v>24</v>
      </c>
      <c r="G32" s="10" t="n">
        <v>0.0027</v>
      </c>
    </row>
    <row r="33" customFormat="false" ht="12.75" hidden="false" customHeight="false" outlineLevel="0" collapsed="false">
      <c r="G33" s="10"/>
    </row>
    <row r="34" customFormat="false" ht="12.75" hidden="false" customHeight="false" outlineLevel="0" collapsed="false">
      <c r="C34" s="0" t="s">
        <v>25</v>
      </c>
      <c r="I34" s="3" t="n">
        <f aca="false">G31+G32</f>
        <v>0.0057</v>
      </c>
    </row>
    <row r="35" customFormat="false" ht="12.75" hidden="false" customHeight="false" outlineLevel="0" collapsed="false">
      <c r="I35" s="10"/>
    </row>
    <row r="36" customFormat="false" ht="12.75" hidden="false" customHeight="false" outlineLevel="0" collapsed="false">
      <c r="C36" s="0" t="s">
        <v>26</v>
      </c>
      <c r="F36" s="11" t="n">
        <v>0.8927</v>
      </c>
      <c r="I36" s="3" t="n">
        <f aca="false">F36*I34</f>
        <v>0.00508839</v>
      </c>
    </row>
    <row r="37" customFormat="false" ht="12.75" hidden="false" customHeight="false" outlineLevel="0" collapsed="false">
      <c r="C37" s="0" t="s">
        <v>27</v>
      </c>
      <c r="F37" s="11" t="n">
        <v>0.1073</v>
      </c>
      <c r="I37" s="3" t="n">
        <f aca="false">F37*I34</f>
        <v>0.00061161</v>
      </c>
    </row>
    <row r="38" customFormat="false" ht="12.75" hidden="false" customHeight="false" outlineLevel="0" collapsed="false">
      <c r="G38" s="10"/>
    </row>
    <row r="39" customFormat="false" ht="12.75" hidden="false" customHeight="false" outlineLevel="0" collapsed="false">
      <c r="C39" s="0" t="s">
        <v>28</v>
      </c>
      <c r="G39" s="10"/>
      <c r="I39" s="3" t="n">
        <v>15</v>
      </c>
    </row>
    <row r="40" customFormat="false" ht="12.75" hidden="false" customHeight="false" outlineLevel="0" collapsed="false">
      <c r="G40" s="10"/>
    </row>
    <row r="41" customFormat="false" ht="12.75" hidden="false" customHeight="false" outlineLevel="0" collapsed="false">
      <c r="C41" s="0" t="s">
        <v>29</v>
      </c>
      <c r="F41" s="11" t="n">
        <v>0.8927</v>
      </c>
      <c r="G41" s="10"/>
      <c r="I41" s="3" t="n">
        <f aca="false">F41*I39</f>
        <v>13.3905</v>
      </c>
    </row>
    <row r="42" customFormat="false" ht="12.75" hidden="false" customHeight="false" outlineLevel="0" collapsed="false">
      <c r="C42" s="0" t="s">
        <v>30</v>
      </c>
      <c r="F42" s="11" t="n">
        <v>0.1073</v>
      </c>
      <c r="I42" s="3" t="n">
        <f aca="false">F42*I39</f>
        <v>1.6095</v>
      </c>
    </row>
    <row r="44" customFormat="false" ht="12.75" hidden="false" customHeight="false" outlineLevel="0" collapsed="false">
      <c r="C44" s="0" t="s">
        <v>31</v>
      </c>
      <c r="F44" s="4" t="n">
        <v>0.005</v>
      </c>
    </row>
    <row r="46" customFormat="false" ht="12.75" hidden="false" customHeight="false" outlineLevel="0" collapsed="false">
      <c r="C46" s="0" t="s">
        <v>33</v>
      </c>
      <c r="F46" s="12" t="n">
        <f aca="false">F28</f>
        <v>35464.5860776168</v>
      </c>
    </row>
    <row r="47" customFormat="false" ht="12.75" hidden="false" customHeight="false" outlineLevel="0" collapsed="false">
      <c r="C47" s="0" t="s">
        <v>35</v>
      </c>
      <c r="F47" s="12" t="n">
        <f aca="false">F46/(1-F44)</f>
        <v>35642.8000780068</v>
      </c>
    </row>
    <row r="51" customFormat="false" ht="13.5" hidden="false" customHeight="false" outlineLevel="0" collapsed="false"/>
    <row r="52" customFormat="false" ht="25.5" hidden="false" customHeight="true" outlineLevel="0" collapsed="false">
      <c r="A52" s="13" t="s">
        <v>36</v>
      </c>
      <c r="C52" s="9"/>
      <c r="D52" s="9"/>
      <c r="E52" s="9"/>
      <c r="G52" s="14" t="n">
        <f aca="false">(((G9-I17)*(1-F25))-I36)*(1-F44)</f>
        <v>12.161673381613</v>
      </c>
      <c r="H52" s="15" t="s">
        <v>37</v>
      </c>
      <c r="I52" s="14" t="n">
        <f aca="false">G9-I17-I36</f>
        <v>12.38509877</v>
      </c>
    </row>
    <row r="53" customFormat="false" ht="13.5" hidden="false" customHeight="false" outlineLevel="0" collapsed="false">
      <c r="A53" s="0" t="s">
        <v>38</v>
      </c>
      <c r="G53" s="12" t="n">
        <f aca="false">F47</f>
        <v>35642.8000780068</v>
      </c>
      <c r="K53" s="8"/>
    </row>
    <row r="54" customFormat="false" ht="12.75" hidden="false" customHeight="false" outlineLevel="0" collapsed="false">
      <c r="A54" s="0" t="s">
        <v>39</v>
      </c>
      <c r="D54" s="0" t="s">
        <v>40</v>
      </c>
      <c r="I54" s="0" t="n">
        <v>35000</v>
      </c>
    </row>
    <row r="56" customFormat="false" ht="12.75" hidden="false" customHeight="false" outlineLevel="0" collapsed="false">
      <c r="G56" s="16" t="n">
        <f aca="false">G53*G52</f>
        <v>433476.092954849</v>
      </c>
      <c r="H56" s="16"/>
      <c r="I56" s="16" t="n">
        <f aca="false">I54*I52</f>
        <v>433478.45695</v>
      </c>
    </row>
    <row r="63" customFormat="false" ht="12.75" hidden="false" customHeight="false" outlineLevel="0" collapsed="false">
      <c r="G63" s="0" t="s">
        <v>41</v>
      </c>
      <c r="I63" s="0" t="s">
        <v>42</v>
      </c>
      <c r="J63" s="0" t="s">
        <v>43</v>
      </c>
    </row>
    <row r="64" customFormat="false" ht="12.75" hidden="false" customHeight="false" outlineLevel="0" collapsed="false">
      <c r="A64" s="0" t="s">
        <v>44</v>
      </c>
      <c r="B64" s="0" t="s">
        <v>45</v>
      </c>
      <c r="C64" s="0" t="s">
        <v>5</v>
      </c>
      <c r="D64" s="20" t="n">
        <v>2001</v>
      </c>
      <c r="E64" s="0" t="s">
        <v>7</v>
      </c>
      <c r="F64" s="20" t="n">
        <v>2007</v>
      </c>
      <c r="G64" s="0" t="s">
        <v>46</v>
      </c>
      <c r="H64" s="21" t="n">
        <v>0.25</v>
      </c>
      <c r="I64" s="22" t="n">
        <v>1200</v>
      </c>
      <c r="J64" s="23" t="n">
        <f aca="false">$G$5+H64</f>
        <v>14.13</v>
      </c>
      <c r="K64" s="24" t="n">
        <f aca="false">J64*I64</f>
        <v>16956</v>
      </c>
    </row>
    <row r="65" customFormat="false" ht="12.75" hidden="false" customHeight="false" outlineLevel="0" collapsed="false">
      <c r="A65" s="0" t="s">
        <v>47</v>
      </c>
      <c r="B65" s="0" t="s">
        <v>45</v>
      </c>
      <c r="C65" s="0" t="s">
        <v>5</v>
      </c>
      <c r="D65" s="20" t="n">
        <v>2001</v>
      </c>
      <c r="E65" s="0" t="s">
        <v>7</v>
      </c>
      <c r="F65" s="20" t="n">
        <v>2001</v>
      </c>
      <c r="G65" s="0" t="s">
        <v>46</v>
      </c>
      <c r="H65" s="21" t="n">
        <v>0.1</v>
      </c>
      <c r="I65" s="22" t="n">
        <v>10000</v>
      </c>
      <c r="J65" s="23" t="n">
        <f aca="false">$G$5+H65</f>
        <v>13.98</v>
      </c>
      <c r="K65" s="24" t="n">
        <f aca="false">J65*I65</f>
        <v>139800</v>
      </c>
    </row>
    <row r="66" customFormat="false" ht="12.75" hidden="false" customHeight="false" outlineLevel="0" collapsed="false">
      <c r="A66" s="0" t="s">
        <v>48</v>
      </c>
      <c r="B66" s="0" t="s">
        <v>45</v>
      </c>
      <c r="C66" s="0" t="s">
        <v>5</v>
      </c>
      <c r="D66" s="20" t="n">
        <v>2001</v>
      </c>
      <c r="E66" s="0" t="s">
        <v>7</v>
      </c>
      <c r="F66" s="20" t="n">
        <v>2001</v>
      </c>
      <c r="G66" s="0" t="s">
        <v>46</v>
      </c>
      <c r="H66" s="21" t="n">
        <v>0.1</v>
      </c>
      <c r="I66" s="22" t="n">
        <v>5000</v>
      </c>
      <c r="J66" s="23" t="n">
        <f aca="false">$G$5+H66</f>
        <v>13.98</v>
      </c>
      <c r="K66" s="24" t="n">
        <f aca="false">J66*I66</f>
        <v>69900</v>
      </c>
    </row>
    <row r="67" customFormat="false" ht="12.75" hidden="false" customHeight="false" outlineLevel="0" collapsed="false">
      <c r="A67" s="0" t="s">
        <v>49</v>
      </c>
      <c r="B67" s="0" t="s">
        <v>50</v>
      </c>
      <c r="C67" s="0" t="s">
        <v>5</v>
      </c>
      <c r="D67" s="20" t="n">
        <v>2001</v>
      </c>
      <c r="G67" s="0" t="s">
        <v>51</v>
      </c>
      <c r="H67" s="21" t="n">
        <v>12</v>
      </c>
      <c r="I67" s="22" t="n">
        <v>2000</v>
      </c>
      <c r="J67" s="23" t="n">
        <f aca="false">H67</f>
        <v>12</v>
      </c>
      <c r="K67" s="24" t="n">
        <f aca="false">J67*I67</f>
        <v>24000</v>
      </c>
    </row>
    <row r="68" customFormat="false" ht="12.75" hidden="false" customHeight="false" outlineLevel="0" collapsed="false">
      <c r="A68" s="0" t="s">
        <v>52</v>
      </c>
      <c r="B68" s="0" t="s">
        <v>50</v>
      </c>
      <c r="C68" s="0" t="s">
        <v>5</v>
      </c>
      <c r="D68" s="20" t="n">
        <v>2001</v>
      </c>
      <c r="G68" s="0" t="s">
        <v>51</v>
      </c>
      <c r="H68" s="21"/>
      <c r="I68" s="22" t="n">
        <v>16800</v>
      </c>
      <c r="J68" s="23" t="n">
        <v>10.91</v>
      </c>
      <c r="K68" s="24" t="n">
        <f aca="false">J68*I68</f>
        <v>183288</v>
      </c>
    </row>
    <row r="69" customFormat="false" ht="12.75" hidden="false" customHeight="false" outlineLevel="0" collapsed="false">
      <c r="D69" s="20"/>
      <c r="H69" s="21"/>
      <c r="J69" s="23"/>
      <c r="K69" s="24"/>
    </row>
    <row r="70" customFormat="false" ht="12.75" hidden="false" customHeight="false" outlineLevel="0" collapsed="false">
      <c r="D70" s="20"/>
      <c r="H70" s="21"/>
      <c r="I70" s="22" t="n">
        <f aca="false">SUM(I64:I69)</f>
        <v>35000</v>
      </c>
      <c r="J70" s="25" t="n">
        <f aca="false">K70/I70</f>
        <v>12.3984</v>
      </c>
      <c r="K70" s="26" t="n">
        <f aca="false">SUM(K64:K69)</f>
        <v>433944</v>
      </c>
    </row>
    <row r="71" customFormat="false" ht="12.75" hidden="false" customHeight="false" outlineLevel="0" collapsed="false">
      <c r="D71" s="20"/>
      <c r="H71" s="21"/>
      <c r="J71" s="23"/>
      <c r="K71" s="24"/>
    </row>
    <row r="72" customFormat="false" ht="12.75" hidden="false" customHeight="false" outlineLevel="0" collapsed="false">
      <c r="D72" s="20"/>
      <c r="H72" s="21"/>
      <c r="J72" s="23"/>
      <c r="K72" s="24"/>
    </row>
    <row r="73" customFormat="false" ht="12.75" hidden="false" customHeight="false" outlineLevel="0" collapsed="false">
      <c r="D73" s="20"/>
      <c r="H73" s="21"/>
      <c r="J73" s="23"/>
    </row>
    <row r="74" customFormat="false" ht="12.75" hidden="false" customHeight="false" outlineLevel="0" collapsed="false">
      <c r="D74" s="2"/>
      <c r="H74" s="21"/>
      <c r="J74" s="23"/>
    </row>
    <row r="75" customFormat="false" ht="12.75" hidden="false" customHeight="false" outlineLevel="0" collapsed="false">
      <c r="H75" s="21"/>
      <c r="J75" s="23"/>
    </row>
    <row r="76" customFormat="false" ht="12.75" hidden="false" customHeight="false" outlineLevel="0" collapsed="false">
      <c r="H76" s="21"/>
      <c r="J76" s="23"/>
    </row>
    <row r="77" customFormat="false" ht="12.75" hidden="false" customHeight="false" outlineLevel="0" collapsed="false">
      <c r="H77" s="21"/>
      <c r="J77" s="23"/>
    </row>
    <row r="78" customFormat="false" ht="12.75" hidden="false" customHeight="false" outlineLevel="0" collapsed="false">
      <c r="H78" s="21"/>
      <c r="J78" s="23"/>
    </row>
    <row r="79" customFormat="false" ht="12.75" hidden="false" customHeight="false" outlineLevel="0" collapsed="false">
      <c r="H79" s="21"/>
      <c r="J79" s="23"/>
    </row>
    <row r="80" customFormat="false" ht="12.75" hidden="false" customHeight="false" outlineLevel="0" collapsed="false">
      <c r="H80" s="21"/>
      <c r="J80" s="23"/>
    </row>
    <row r="81" customFormat="false" ht="12.75" hidden="false" customHeight="false" outlineLevel="0" collapsed="false">
      <c r="H81" s="21"/>
      <c r="J81" s="23"/>
    </row>
    <row r="82" customFormat="false" ht="12.75" hidden="false" customHeight="false" outlineLevel="0" collapsed="false">
      <c r="H82" s="21"/>
      <c r="J82" s="23"/>
    </row>
    <row r="83" customFormat="false" ht="12.75" hidden="false" customHeight="false" outlineLevel="0" collapsed="false">
      <c r="J83" s="23"/>
    </row>
    <row r="84" customFormat="false" ht="12.75" hidden="false" customHeight="false" outlineLevel="0" collapsed="false">
      <c r="J84" s="23"/>
    </row>
    <row r="85" customFormat="false" ht="12.75" hidden="false" customHeight="false" outlineLevel="0" collapsed="false">
      <c r="J85" s="23"/>
    </row>
    <row r="86" customFormat="false" ht="12.75" hidden="false" customHeight="false" outlineLevel="0" collapsed="false">
      <c r="J86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99"/>
    <col collapsed="false" customWidth="true" hidden="false" outlineLevel="0" max="3" min="3" style="0" width="14.99"/>
    <col collapsed="false" customWidth="true" hidden="false" outlineLevel="0" max="4" min="4" style="0" width="9.41"/>
    <col collapsed="false" customWidth="true" hidden="false" outlineLevel="0" max="5" min="5" style="0" width="15.7"/>
    <col collapsed="false" customWidth="true" hidden="false" outlineLevel="0" max="6" min="6" style="0" width="9.41"/>
    <col collapsed="false" customWidth="true" hidden="false" outlineLevel="0" max="7" min="7" style="0" width="11.42"/>
    <col collapsed="false" customWidth="true" hidden="false" outlineLevel="0" max="9" min="9" style="0" width="11.42"/>
    <col collapsed="false" customWidth="true" hidden="false" outlineLevel="0" max="10" min="10" style="0" width="12.7"/>
    <col collapsed="false" customWidth="true" hidden="false" outlineLevel="0" max="11" min="11" style="0" width="11.7"/>
  </cols>
  <sheetData>
    <row r="1" customFormat="false" ht="20.25" hidden="false" customHeight="false" outlineLevel="0" collapsed="false">
      <c r="A1" s="1" t="s">
        <v>17</v>
      </c>
    </row>
    <row r="2" customFormat="false" ht="20.25" hidden="false" customHeight="false" outlineLevel="0" collapsed="false">
      <c r="A2" s="1"/>
    </row>
    <row r="3" customFormat="false" ht="18" hidden="false" customHeight="true" outlineLevel="0" collapsed="false">
      <c r="A3" s="1" t="s">
        <v>5</v>
      </c>
    </row>
    <row r="5" customFormat="false" ht="15.75" hidden="false" customHeight="false" outlineLevel="0" collapsed="false">
      <c r="A5" s="9" t="s">
        <v>18</v>
      </c>
      <c r="G5" s="17" t="n">
        <v>13.88</v>
      </c>
    </row>
    <row r="6" customFormat="false" ht="15.75" hidden="false" customHeight="false" outlineLevel="0" collapsed="false">
      <c r="A6" s="9" t="s">
        <v>19</v>
      </c>
      <c r="G6" s="18" t="n">
        <f aca="false">J70-G5</f>
        <v>-1.4816</v>
      </c>
    </row>
    <row r="7" customFormat="false" ht="15.75" hidden="false" customHeight="false" outlineLevel="0" collapsed="false">
      <c r="A7" s="9" t="s">
        <v>20</v>
      </c>
      <c r="G7" s="19" t="n">
        <v>0.0136</v>
      </c>
    </row>
    <row r="9" customFormat="false" ht="18" hidden="false" customHeight="false" outlineLevel="0" collapsed="false">
      <c r="A9" s="13" t="s">
        <v>21</v>
      </c>
      <c r="B9" s="6"/>
      <c r="C9" s="6"/>
      <c r="D9" s="6"/>
      <c r="E9" s="6"/>
      <c r="G9" s="7" t="n">
        <f aca="false">G5+G6</f>
        <v>12.3984</v>
      </c>
    </row>
    <row r="10" customFormat="false" ht="12.75" hidden="false" customHeight="false" outlineLevel="0" collapsed="false">
      <c r="K10" s="8"/>
    </row>
    <row r="11" customFormat="false" ht="12.75" hidden="false" customHeight="false" outlineLevel="0" collapsed="false">
      <c r="B11" s="9" t="s">
        <v>22</v>
      </c>
    </row>
    <row r="12" customFormat="false" ht="12.75" hidden="false" customHeight="false" outlineLevel="0" collapsed="false">
      <c r="C12" s="0" t="s">
        <v>23</v>
      </c>
      <c r="G12" s="3" t="n">
        <v>0</v>
      </c>
    </row>
    <row r="13" customFormat="false" ht="12.75" hidden="false" customHeight="false" outlineLevel="0" collapsed="false">
      <c r="C13" s="0" t="s">
        <v>24</v>
      </c>
      <c r="G13" s="10" t="n">
        <v>0.0092</v>
      </c>
    </row>
    <row r="14" customFormat="false" ht="12.75" hidden="false" customHeight="false" outlineLevel="0" collapsed="false">
      <c r="G14" s="10"/>
    </row>
    <row r="15" customFormat="false" ht="12.75" hidden="false" customHeight="false" outlineLevel="0" collapsed="false">
      <c r="C15" s="0" t="s">
        <v>25</v>
      </c>
      <c r="I15" s="10" t="n">
        <f aca="false">G12+G13</f>
        <v>0.0092</v>
      </c>
    </row>
    <row r="16" customFormat="false" ht="12.75" hidden="false" customHeight="false" outlineLevel="0" collapsed="false">
      <c r="I16" s="10"/>
    </row>
    <row r="17" customFormat="false" ht="12.75" hidden="false" customHeight="false" outlineLevel="0" collapsed="false">
      <c r="C17" s="0" t="s">
        <v>26</v>
      </c>
      <c r="F17" s="11" t="n">
        <v>0.8927</v>
      </c>
      <c r="I17" s="3" t="n">
        <f aca="false">F17*I15</f>
        <v>0.00821284</v>
      </c>
    </row>
    <row r="18" customFormat="false" ht="12.75" hidden="false" customHeight="false" outlineLevel="0" collapsed="false">
      <c r="C18" s="0" t="s">
        <v>27</v>
      </c>
      <c r="F18" s="11" t="n">
        <v>0.1073</v>
      </c>
      <c r="I18" s="3" t="n">
        <f aca="false">F18*I15</f>
        <v>0.00098716</v>
      </c>
    </row>
    <row r="19" customFormat="false" ht="12.75" hidden="false" customHeight="false" outlineLevel="0" collapsed="false">
      <c r="G19" s="10"/>
    </row>
    <row r="20" customFormat="false" ht="12.75" hidden="false" customHeight="false" outlineLevel="0" collapsed="false">
      <c r="C20" s="0" t="s">
        <v>28</v>
      </c>
      <c r="G20" s="10"/>
      <c r="I20" s="3" t="n">
        <v>27</v>
      </c>
      <c r="M20" s="9"/>
    </row>
    <row r="21" customFormat="false" ht="12.75" hidden="false" customHeight="false" outlineLevel="0" collapsed="false">
      <c r="G21" s="10"/>
      <c r="Q21" s="3"/>
    </row>
    <row r="22" customFormat="false" ht="12.75" hidden="false" customHeight="false" outlineLevel="0" collapsed="false">
      <c r="C22" s="0" t="s">
        <v>29</v>
      </c>
      <c r="F22" s="11" t="n">
        <v>0.8927</v>
      </c>
      <c r="G22" s="10"/>
      <c r="I22" s="3" t="n">
        <f aca="false">F22*I20</f>
        <v>24.1029</v>
      </c>
      <c r="Q22" s="8"/>
    </row>
    <row r="23" customFormat="false" ht="12.75" hidden="false" customHeight="false" outlineLevel="0" collapsed="false">
      <c r="C23" s="0" t="s">
        <v>30</v>
      </c>
      <c r="F23" s="11" t="n">
        <v>0.1073</v>
      </c>
      <c r="I23" s="3" t="n">
        <f aca="false">F23*I20</f>
        <v>2.8971</v>
      </c>
    </row>
    <row r="25" customFormat="false" ht="12.75" hidden="false" customHeight="false" outlineLevel="0" collapsed="false">
      <c r="C25" s="0" t="s">
        <v>31</v>
      </c>
      <c r="F25" s="4" t="n">
        <v>0.0131</v>
      </c>
    </row>
    <row r="27" customFormat="false" ht="12.75" hidden="false" customHeight="false" outlineLevel="0" collapsed="false">
      <c r="C27" s="0" t="s">
        <v>32</v>
      </c>
      <c r="F27" s="0" t="n">
        <v>35000</v>
      </c>
    </row>
    <row r="28" customFormat="false" ht="12.75" hidden="false" customHeight="false" outlineLevel="0" collapsed="false">
      <c r="C28" s="0" t="s">
        <v>33</v>
      </c>
      <c r="F28" s="12" t="n">
        <f aca="false">F27/(1-F25)</f>
        <v>35464.5860776168</v>
      </c>
    </row>
    <row r="30" customFormat="false" ht="12.75" hidden="false" customHeight="false" outlineLevel="0" collapsed="false">
      <c r="B30" s="9" t="s">
        <v>34</v>
      </c>
    </row>
    <row r="31" customFormat="false" ht="12.75" hidden="false" customHeight="false" outlineLevel="0" collapsed="false">
      <c r="C31" s="0" t="s">
        <v>23</v>
      </c>
      <c r="G31" s="3" t="n">
        <v>0.003</v>
      </c>
    </row>
    <row r="32" customFormat="false" ht="12.75" hidden="false" customHeight="false" outlineLevel="0" collapsed="false">
      <c r="C32" s="0" t="s">
        <v>24</v>
      </c>
      <c r="G32" s="10" t="n">
        <v>0.0027</v>
      </c>
    </row>
    <row r="33" customFormat="false" ht="12.75" hidden="false" customHeight="false" outlineLevel="0" collapsed="false">
      <c r="G33" s="10"/>
    </row>
    <row r="34" customFormat="false" ht="12.75" hidden="false" customHeight="false" outlineLevel="0" collapsed="false">
      <c r="C34" s="0" t="s">
        <v>25</v>
      </c>
      <c r="I34" s="3" t="n">
        <f aca="false">G31+G32</f>
        <v>0.0057</v>
      </c>
    </row>
    <row r="35" customFormat="false" ht="12.75" hidden="false" customHeight="false" outlineLevel="0" collapsed="false">
      <c r="I35" s="10"/>
    </row>
    <row r="36" customFormat="false" ht="12.75" hidden="false" customHeight="false" outlineLevel="0" collapsed="false">
      <c r="C36" s="0" t="s">
        <v>26</v>
      </c>
      <c r="F36" s="11" t="n">
        <v>0.8927</v>
      </c>
      <c r="I36" s="3" t="n">
        <f aca="false">F36*I34</f>
        <v>0.00508839</v>
      </c>
    </row>
    <row r="37" customFormat="false" ht="12.75" hidden="false" customHeight="false" outlineLevel="0" collapsed="false">
      <c r="C37" s="0" t="s">
        <v>27</v>
      </c>
      <c r="F37" s="11" t="n">
        <v>0.1073</v>
      </c>
      <c r="I37" s="3" t="n">
        <f aca="false">F37*I34</f>
        <v>0.00061161</v>
      </c>
    </row>
    <row r="38" customFormat="false" ht="12.75" hidden="false" customHeight="false" outlineLevel="0" collapsed="false">
      <c r="G38" s="10"/>
    </row>
    <row r="39" customFormat="false" ht="12.75" hidden="false" customHeight="false" outlineLevel="0" collapsed="false">
      <c r="C39" s="0" t="s">
        <v>28</v>
      </c>
      <c r="G39" s="10"/>
      <c r="I39" s="3" t="n">
        <v>15</v>
      </c>
    </row>
    <row r="40" customFormat="false" ht="12.75" hidden="false" customHeight="false" outlineLevel="0" collapsed="false">
      <c r="G40" s="10"/>
    </row>
    <row r="41" customFormat="false" ht="12.75" hidden="false" customHeight="false" outlineLevel="0" collapsed="false">
      <c r="C41" s="0" t="s">
        <v>29</v>
      </c>
      <c r="F41" s="11" t="n">
        <v>0.8927</v>
      </c>
      <c r="G41" s="10"/>
      <c r="I41" s="3" t="n">
        <f aca="false">F41*I39</f>
        <v>13.3905</v>
      </c>
    </row>
    <row r="42" customFormat="false" ht="12.75" hidden="false" customHeight="false" outlineLevel="0" collapsed="false">
      <c r="C42" s="0" t="s">
        <v>30</v>
      </c>
      <c r="F42" s="11" t="n">
        <v>0.1073</v>
      </c>
      <c r="I42" s="3" t="n">
        <f aca="false">F42*I39</f>
        <v>1.6095</v>
      </c>
    </row>
    <row r="44" customFormat="false" ht="12.75" hidden="false" customHeight="false" outlineLevel="0" collapsed="false">
      <c r="C44" s="0" t="s">
        <v>31</v>
      </c>
      <c r="F44" s="4" t="n">
        <v>0.005</v>
      </c>
    </row>
    <row r="46" customFormat="false" ht="12.75" hidden="false" customHeight="false" outlineLevel="0" collapsed="false">
      <c r="C46" s="0" t="s">
        <v>33</v>
      </c>
      <c r="F46" s="12" t="n">
        <f aca="false">F28</f>
        <v>35464.5860776168</v>
      </c>
    </row>
    <row r="47" customFormat="false" ht="12.75" hidden="false" customHeight="false" outlineLevel="0" collapsed="false">
      <c r="C47" s="0" t="s">
        <v>35</v>
      </c>
      <c r="F47" s="12" t="n">
        <f aca="false">F46/(1-F44)</f>
        <v>35642.8000780068</v>
      </c>
    </row>
    <row r="51" customFormat="false" ht="13.5" hidden="false" customHeight="false" outlineLevel="0" collapsed="false"/>
    <row r="52" customFormat="false" ht="25.5" hidden="false" customHeight="true" outlineLevel="0" collapsed="false">
      <c r="A52" s="13" t="s">
        <v>36</v>
      </c>
      <c r="C52" s="9"/>
      <c r="D52" s="9"/>
      <c r="E52" s="9"/>
      <c r="G52" s="14" t="n">
        <f aca="false">(((G9-I17)*(1-F25))-I36)*(1-F44)</f>
        <v>12.161673381613</v>
      </c>
      <c r="H52" s="15" t="s">
        <v>37</v>
      </c>
      <c r="I52" s="14" t="n">
        <f aca="false">G9-I17-I36</f>
        <v>12.38509877</v>
      </c>
    </row>
    <row r="53" customFormat="false" ht="13.5" hidden="false" customHeight="false" outlineLevel="0" collapsed="false">
      <c r="A53" s="0" t="s">
        <v>38</v>
      </c>
      <c r="G53" s="12" t="n">
        <f aca="false">F47</f>
        <v>35642.8000780068</v>
      </c>
      <c r="K53" s="8"/>
    </row>
    <row r="54" customFormat="false" ht="12.75" hidden="false" customHeight="false" outlineLevel="0" collapsed="false">
      <c r="A54" s="0" t="s">
        <v>39</v>
      </c>
      <c r="D54" s="0" t="s">
        <v>40</v>
      </c>
      <c r="I54" s="0" t="n">
        <v>35000</v>
      </c>
    </row>
    <row r="56" customFormat="false" ht="12.75" hidden="false" customHeight="false" outlineLevel="0" collapsed="false">
      <c r="G56" s="16" t="n">
        <f aca="false">G53*G52</f>
        <v>433476.092954849</v>
      </c>
      <c r="H56" s="16"/>
      <c r="I56" s="16" t="n">
        <f aca="false">I54*I52</f>
        <v>433478.45695</v>
      </c>
    </row>
    <row r="63" customFormat="false" ht="12.75" hidden="false" customHeight="false" outlineLevel="0" collapsed="false">
      <c r="G63" s="0" t="s">
        <v>41</v>
      </c>
      <c r="I63" s="0" t="s">
        <v>42</v>
      </c>
      <c r="J63" s="0" t="s">
        <v>43</v>
      </c>
    </row>
    <row r="64" customFormat="false" ht="12.75" hidden="false" customHeight="false" outlineLevel="0" collapsed="false">
      <c r="A64" s="0" t="s">
        <v>44</v>
      </c>
      <c r="B64" s="0" t="s">
        <v>45</v>
      </c>
      <c r="C64" s="0" t="s">
        <v>5</v>
      </c>
      <c r="D64" s="20" t="n">
        <v>2001</v>
      </c>
      <c r="E64" s="0" t="s">
        <v>7</v>
      </c>
      <c r="F64" s="20" t="n">
        <v>2007</v>
      </c>
      <c r="G64" s="0" t="s">
        <v>46</v>
      </c>
      <c r="H64" s="21" t="n">
        <v>0.25</v>
      </c>
      <c r="I64" s="22" t="n">
        <v>1200</v>
      </c>
      <c r="J64" s="23" t="n">
        <f aca="false">$G$5+H64</f>
        <v>14.13</v>
      </c>
      <c r="K64" s="24" t="n">
        <f aca="false">J64*I64</f>
        <v>16956</v>
      </c>
    </row>
    <row r="65" customFormat="false" ht="12.75" hidden="false" customHeight="false" outlineLevel="0" collapsed="false">
      <c r="A65" s="0" t="s">
        <v>47</v>
      </c>
      <c r="B65" s="0" t="s">
        <v>45</v>
      </c>
      <c r="C65" s="0" t="s">
        <v>5</v>
      </c>
      <c r="D65" s="20" t="n">
        <v>2001</v>
      </c>
      <c r="E65" s="0" t="s">
        <v>7</v>
      </c>
      <c r="F65" s="20" t="n">
        <v>2001</v>
      </c>
      <c r="G65" s="0" t="s">
        <v>46</v>
      </c>
      <c r="H65" s="21" t="n">
        <v>0.1</v>
      </c>
      <c r="I65" s="22" t="n">
        <v>10000</v>
      </c>
      <c r="J65" s="23" t="n">
        <f aca="false">$G$5+H65</f>
        <v>13.98</v>
      </c>
      <c r="K65" s="24" t="n">
        <f aca="false">J65*I65</f>
        <v>139800</v>
      </c>
    </row>
    <row r="66" customFormat="false" ht="12.75" hidden="false" customHeight="false" outlineLevel="0" collapsed="false">
      <c r="A66" s="0" t="s">
        <v>48</v>
      </c>
      <c r="B66" s="0" t="s">
        <v>45</v>
      </c>
      <c r="C66" s="0" t="s">
        <v>5</v>
      </c>
      <c r="D66" s="20" t="n">
        <v>2001</v>
      </c>
      <c r="E66" s="0" t="s">
        <v>7</v>
      </c>
      <c r="F66" s="20" t="n">
        <v>2001</v>
      </c>
      <c r="G66" s="0" t="s">
        <v>46</v>
      </c>
      <c r="H66" s="21" t="n">
        <v>0.1</v>
      </c>
      <c r="I66" s="22" t="n">
        <v>5000</v>
      </c>
      <c r="J66" s="23" t="n">
        <f aca="false">$G$5+H66</f>
        <v>13.98</v>
      </c>
      <c r="K66" s="24" t="n">
        <f aca="false">J66*I66</f>
        <v>69900</v>
      </c>
    </row>
    <row r="67" customFormat="false" ht="12.75" hidden="false" customHeight="false" outlineLevel="0" collapsed="false">
      <c r="A67" s="0" t="s">
        <v>49</v>
      </c>
      <c r="B67" s="0" t="s">
        <v>50</v>
      </c>
      <c r="C67" s="0" t="s">
        <v>5</v>
      </c>
      <c r="D67" s="20" t="n">
        <v>2001</v>
      </c>
      <c r="G67" s="0" t="s">
        <v>51</v>
      </c>
      <c r="H67" s="21" t="n">
        <v>12</v>
      </c>
      <c r="I67" s="22" t="n">
        <v>2000</v>
      </c>
      <c r="J67" s="23" t="n">
        <f aca="false">H67</f>
        <v>12</v>
      </c>
      <c r="K67" s="24" t="n">
        <f aca="false">J67*I67</f>
        <v>24000</v>
      </c>
    </row>
    <row r="68" customFormat="false" ht="12.75" hidden="false" customHeight="false" outlineLevel="0" collapsed="false">
      <c r="A68" s="0" t="s">
        <v>52</v>
      </c>
      <c r="B68" s="0" t="s">
        <v>50</v>
      </c>
      <c r="C68" s="0" t="s">
        <v>5</v>
      </c>
      <c r="D68" s="20" t="n">
        <v>2001</v>
      </c>
      <c r="G68" s="0" t="s">
        <v>51</v>
      </c>
      <c r="H68" s="21"/>
      <c r="I68" s="22" t="n">
        <v>16800</v>
      </c>
      <c r="J68" s="23" t="n">
        <v>10.91</v>
      </c>
      <c r="K68" s="24" t="n">
        <f aca="false">J68*I68</f>
        <v>183288</v>
      </c>
    </row>
    <row r="69" customFormat="false" ht="12.75" hidden="false" customHeight="false" outlineLevel="0" collapsed="false">
      <c r="D69" s="20"/>
      <c r="H69" s="21"/>
      <c r="J69" s="23"/>
      <c r="K69" s="24"/>
    </row>
    <row r="70" customFormat="false" ht="12.75" hidden="false" customHeight="false" outlineLevel="0" collapsed="false">
      <c r="D70" s="20"/>
      <c r="H70" s="21"/>
      <c r="I70" s="22" t="n">
        <f aca="false">SUM(I64:I69)</f>
        <v>35000</v>
      </c>
      <c r="J70" s="25" t="n">
        <f aca="false">K70/I70</f>
        <v>12.3984</v>
      </c>
      <c r="K70" s="26" t="n">
        <f aca="false">SUM(K64:K69)</f>
        <v>433944</v>
      </c>
    </row>
    <row r="71" customFormat="false" ht="12.75" hidden="false" customHeight="false" outlineLevel="0" collapsed="false">
      <c r="D71" s="20"/>
      <c r="H71" s="21"/>
      <c r="J71" s="23"/>
      <c r="K71" s="24"/>
    </row>
    <row r="72" customFormat="false" ht="12.75" hidden="false" customHeight="false" outlineLevel="0" collapsed="false">
      <c r="D72" s="20"/>
      <c r="H72" s="21"/>
      <c r="J72" s="23"/>
      <c r="K72" s="24"/>
    </row>
    <row r="73" customFormat="false" ht="12.75" hidden="false" customHeight="false" outlineLevel="0" collapsed="false">
      <c r="D73" s="20"/>
      <c r="H73" s="21"/>
      <c r="J73" s="23"/>
    </row>
    <row r="74" customFormat="false" ht="12.75" hidden="false" customHeight="false" outlineLevel="0" collapsed="false">
      <c r="D74" s="2"/>
      <c r="H74" s="21"/>
      <c r="J74" s="23"/>
    </row>
    <row r="75" customFormat="false" ht="12.75" hidden="false" customHeight="false" outlineLevel="0" collapsed="false">
      <c r="H75" s="21"/>
      <c r="J75" s="23"/>
    </row>
    <row r="76" customFormat="false" ht="12.75" hidden="false" customHeight="false" outlineLevel="0" collapsed="false">
      <c r="H76" s="21"/>
      <c r="J76" s="23"/>
    </row>
    <row r="77" customFormat="false" ht="12.75" hidden="false" customHeight="false" outlineLevel="0" collapsed="false">
      <c r="H77" s="21"/>
      <c r="J77" s="23"/>
    </row>
    <row r="78" customFormat="false" ht="12.75" hidden="false" customHeight="false" outlineLevel="0" collapsed="false">
      <c r="H78" s="21"/>
      <c r="J78" s="23"/>
    </row>
    <row r="79" customFormat="false" ht="12.75" hidden="false" customHeight="false" outlineLevel="0" collapsed="false">
      <c r="H79" s="21"/>
      <c r="J79" s="23"/>
    </row>
    <row r="80" customFormat="false" ht="12.75" hidden="false" customHeight="false" outlineLevel="0" collapsed="false">
      <c r="H80" s="21"/>
      <c r="J80" s="23"/>
    </row>
    <row r="81" customFormat="false" ht="12.75" hidden="false" customHeight="false" outlineLevel="0" collapsed="false">
      <c r="H81" s="21"/>
      <c r="J81" s="23"/>
    </row>
    <row r="82" customFormat="false" ht="12.75" hidden="false" customHeight="false" outlineLevel="0" collapsed="false">
      <c r="H82" s="21"/>
      <c r="J82" s="23"/>
    </row>
    <row r="83" customFormat="false" ht="12.75" hidden="false" customHeight="false" outlineLevel="0" collapsed="false">
      <c r="J83" s="23"/>
    </row>
    <row r="84" customFormat="false" ht="12.75" hidden="false" customHeight="false" outlineLevel="0" collapsed="false">
      <c r="J84" s="23"/>
    </row>
    <row r="85" customFormat="false" ht="12.75" hidden="false" customHeight="false" outlineLevel="0" collapsed="false">
      <c r="J85" s="23"/>
    </row>
    <row r="86" customFormat="false" ht="12.75" hidden="false" customHeight="false" outlineLevel="0" collapsed="false">
      <c r="J86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2000-08-09T15:42:01Z</dcterms:created>
  <dc:creator>djunek</dc:creator>
  <dc:description/>
  <dc:language>en-US</dc:language>
  <cp:lastModifiedBy>djenkin</cp:lastModifiedBy>
  <cp:lastPrinted>2001-04-03T18:00:45Z</cp:lastPrinted>
  <cp:revision>0</cp:revision>
  <dc:subject/>
  <dc:title/>
</cp:coreProperties>
</file>