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aumont Worksheet" sheetId="1" state="visible" r:id="rId3"/>
    <sheet name="Mtr 98-1428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<sst xmlns="http://schemas.openxmlformats.org/spreadsheetml/2006/main" count="81" uniqueCount="56">
  <si>
    <t xml:space="preserve">B</t>
  </si>
  <si>
    <t xml:space="preserve">BEAUMONT METHANOL LIMITED PARNERSHIP</t>
  </si>
  <si>
    <t xml:space="preserve">Production 2000:</t>
  </si>
  <si>
    <t xml:space="preserve">OCTOBER</t>
  </si>
  <si>
    <t xml:space="preserve">Houston Pipe Line Company</t>
  </si>
  <si>
    <t xml:space="preserve">IFHSC</t>
  </si>
  <si>
    <t xml:space="preserve">Joanie Ngo    713-853-6574</t>
  </si>
  <si>
    <t xml:space="preserve">Contract Price </t>
  </si>
  <si>
    <t xml:space="preserve">METER</t>
  </si>
  <si>
    <t xml:space="preserve">Other Sales &amp;</t>
  </si>
  <si>
    <t xml:space="preserve">To</t>
  </si>
  <si>
    <t xml:space="preserve">Base</t>
  </si>
  <si>
    <t xml:space="preserve">Brokered</t>
  </si>
  <si>
    <t xml:space="preserve">&gt;20,000</t>
  </si>
  <si>
    <t xml:space="preserve">HSC GDP</t>
  </si>
  <si>
    <t xml:space="preserve">Excess</t>
  </si>
  <si>
    <t xml:space="preserve">Deficit</t>
  </si>
  <si>
    <t xml:space="preserve">less</t>
  </si>
  <si>
    <t xml:space="preserve">Katy Hub</t>
  </si>
  <si>
    <t xml:space="preserve">DAY</t>
  </si>
  <si>
    <t xml:space="preserve">Transport</t>
  </si>
  <si>
    <t xml:space="preserve">Beaumont</t>
  </si>
  <si>
    <t xml:space="preserve">Volume</t>
  </si>
  <si>
    <t xml:space="preserve">Amount</t>
  </si>
  <si>
    <t xml:space="preserve">Buyback</t>
  </si>
  <si>
    <t xml:space="preserve">Price</t>
  </si>
  <si>
    <t xml:space="preserve">Total</t>
  </si>
  <si>
    <t xml:space="preserve">D.A.</t>
  </si>
  <si>
    <t xml:space="preserve">0 - 1000</t>
  </si>
  <si>
    <t xml:space="preserve">&gt; 1000</t>
  </si>
  <si>
    <t xml:space="preserve">GDP D.A.</t>
  </si>
  <si>
    <t xml:space="preserve">TOTAL</t>
  </si>
  <si>
    <t xml:space="preserve">Invoice Volume</t>
  </si>
  <si>
    <t xml:space="preserve">#417714</t>
  </si>
  <si>
    <t xml:space="preserve">#418196</t>
  </si>
  <si>
    <t xml:space="preserve">#344830</t>
  </si>
  <si>
    <t xml:space="preserve">Total Baseload</t>
  </si>
  <si>
    <t xml:space="preserve">Swing</t>
  </si>
  <si>
    <t xml:space="preserve">Invoice Total</t>
  </si>
  <si>
    <t xml:space="preserve">Meter #</t>
  </si>
  <si>
    <t xml:space="preserve">October 2000 - Meter 1428  </t>
  </si>
  <si>
    <t xml:space="preserve">Amoco</t>
  </si>
  <si>
    <t xml:space="preserve">Tejas</t>
  </si>
  <si>
    <t xml:space="preserve">Conoco</t>
  </si>
  <si>
    <t xml:space="preserve">Brandywine</t>
  </si>
  <si>
    <t xml:space="preserve">012-03149-02-012</t>
  </si>
  <si>
    <t xml:space="preserve">012-27106-02-001</t>
  </si>
  <si>
    <t xml:space="preserve">012-19785-02-006</t>
  </si>
  <si>
    <t xml:space="preserve">012-41500-02-015</t>
  </si>
  <si>
    <t xml:space="preserve">Track ID</t>
  </si>
  <si>
    <t xml:space="preserve">Deal #</t>
  </si>
  <si>
    <t xml:space="preserve">Flow</t>
  </si>
  <si>
    <t xml:space="preserve">Noms</t>
  </si>
  <si>
    <t xml:space="preserve">Alloc</t>
  </si>
  <si>
    <t xml:space="preserve">Total Noms</t>
  </si>
  <si>
    <t xml:space="preserve">Total Alloc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</si>
</sst>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\$* #,##0.000_);_(\$* \(#,##0.00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[$-409]#,##0_);\(#,##0\)"/>
    <numFmt numFmtId="172" formatCode="\$#,##0.00_);[RED]&quot;($&quot;#,##0.00\)"/>
    <numFmt numFmtId="173" formatCode="[$-409]#,##0_);[RED]\(#,##0\)"/>
    <numFmt numFmtId="174" formatCode="mmmm\-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entury Schoolbook"/>
      <family val="0"/>
    </font>
    <font>
      <b val="true"/>
      <sz val="10"/>
      <name val="Century Schoolbook"/>
      <family val="0"/>
    </font>
    <font>
      <b val="true"/>
      <sz val="8"/>
      <name val="Century Schoolbook"/>
      <family val="0"/>
    </font>
    <font>
      <sz val="10"/>
      <name val="Arial"/>
      <family val="2"/>
    </font>
    <font>
      <sz val="10"/>
      <name val="Century Schoolbook"/>
      <family val="0"/>
    </font>
    <font>
      <sz val="10"/>
      <color rgb="FFFF0000"/>
      <name val="Century Schoolbook"/>
      <family val="0"/>
    </font>
    <font>
      <b val="true"/>
      <sz val="9"/>
      <name val="Century Schoolbook"/>
      <family val="0"/>
    </font>
    <font>
      <b val="true"/>
      <sz val="9"/>
      <color rgb="FFFF0000"/>
      <name val="Century Schoolbook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color rgb="FF000080"/>
      <name val="Arial"/>
      <family val="2"/>
    </font>
    <font>
      <b val="true"/>
      <sz val="12"/>
      <name val="Arial"/>
      <family val="2"/>
    </font>
    <font>
      <sz val="8"/>
      <color rgb="FF000080"/>
      <name val="Arial"/>
      <family val="2"/>
    </font>
    <font>
      <b val="true"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41"/>
    <col collapsed="false" customWidth="true" hidden="false" outlineLevel="0" max="3" min="3" style="0" width="13.41"/>
    <col collapsed="false" customWidth="true" hidden="false" outlineLevel="0" max="4" min="4" style="0" width="10.13"/>
    <col collapsed="false" customWidth="true" hidden="false" outlineLevel="0" max="5" min="5" style="0" width="13.85"/>
    <col collapsed="false" customWidth="true" hidden="false" outlineLevel="0" max="6" min="6" style="0" width="14.56"/>
    <col collapsed="false" customWidth="true" hidden="true" outlineLevel="0" max="8" min="7" style="0" width="9.41"/>
    <col collapsed="false" customWidth="true" hidden="true" outlineLevel="0" max="9" min="9" style="0" width="12.42"/>
    <col collapsed="false" customWidth="true" hidden="false" outlineLevel="0" max="11" min="11" style="0" width="13.85"/>
    <col collapsed="false" customWidth="true" hidden="false" outlineLevel="0" max="12" min="12" style="0" width="13.28"/>
    <col collapsed="false" customWidth="true" hidden="false" outlineLevel="0" max="15" min="15" style="0" width="11.28"/>
    <col collapsed="false" customWidth="true" hidden="false" outlineLevel="0" max="16" min="16" style="0" width="11.85"/>
    <col collapsed="false" customWidth="true" hidden="false" outlineLevel="0" max="18" min="18" style="0" width="12.56"/>
    <col collapsed="false" customWidth="true" hidden="false" outlineLevel="0" max="20" min="20" style="0" width="10.85"/>
  </cols>
  <sheetData>
    <row r="1" customFormat="false" ht="12.75" hidden="false" customHeight="false" outlineLevel="0" collapsed="false">
      <c r="A1" s="0" t="s">
        <v>0</v>
      </c>
    </row>
    <row r="2" customFormat="false" ht="18" hidden="false" customHeight="false" outlineLevel="0" collapsed="false">
      <c r="G2" s="1" t="s">
        <v>1</v>
      </c>
    </row>
    <row r="6" customFormat="false" ht="12.75" hidden="false" customHeight="false" outlineLevel="0" collapsed="false">
      <c r="A6" s="2" t="s">
        <v>2</v>
      </c>
      <c r="C6" s="3" t="s">
        <v>3</v>
      </c>
      <c r="K6" s="2" t="s">
        <v>4</v>
      </c>
    </row>
    <row r="7" customFormat="false" ht="12.75" hidden="false" customHeight="false" outlineLevel="0" collapsed="false">
      <c r="A7" s="2" t="s">
        <v>5</v>
      </c>
      <c r="C7" s="4" t="n">
        <v>5.3</v>
      </c>
      <c r="K7" s="5" t="s">
        <v>6</v>
      </c>
    </row>
    <row r="8" customFormat="false" ht="12.75" hidden="false" customHeight="false" outlineLevel="0" collapsed="false">
      <c r="A8" s="2" t="s">
        <v>7</v>
      </c>
      <c r="C8" s="6" t="n">
        <f aca="false">C7-0.01</f>
        <v>5.29</v>
      </c>
    </row>
    <row r="9" customFormat="false" ht="12.75" hidden="false" customHeight="false" outlineLevel="0" collapsed="false">
      <c r="A9" s="2"/>
      <c r="C9" s="7"/>
      <c r="J9" s="8"/>
      <c r="K9" s="8"/>
      <c r="L9" s="8"/>
      <c r="M9" s="8"/>
      <c r="N9" s="8"/>
      <c r="O9" s="8"/>
      <c r="P9" s="8"/>
      <c r="Q9" s="8"/>
      <c r="R9" s="8"/>
    </row>
    <row r="10" customFormat="false" ht="12.75" hidden="false" customHeight="false" outlineLevel="0" collapsed="false">
      <c r="A10" s="9"/>
      <c r="B10" s="10" t="s">
        <v>8</v>
      </c>
      <c r="C10" s="10" t="s">
        <v>9</v>
      </c>
      <c r="D10" s="10" t="s">
        <v>10</v>
      </c>
      <c r="E10" s="10" t="s">
        <v>11</v>
      </c>
      <c r="F10" s="10" t="s">
        <v>11</v>
      </c>
      <c r="G10" s="10" t="s">
        <v>12</v>
      </c>
      <c r="H10" s="10"/>
      <c r="I10" s="10"/>
      <c r="J10" s="11" t="s">
        <v>13</v>
      </c>
      <c r="K10" s="10" t="s">
        <v>14</v>
      </c>
      <c r="L10" s="12" t="s">
        <v>15</v>
      </c>
      <c r="M10" s="11" t="s">
        <v>16</v>
      </c>
      <c r="N10" s="10" t="s">
        <v>14</v>
      </c>
      <c r="O10" s="10" t="s">
        <v>17</v>
      </c>
      <c r="P10" s="10" t="s">
        <v>16</v>
      </c>
      <c r="Q10" s="10" t="s">
        <v>18</v>
      </c>
      <c r="R10" s="12" t="s">
        <v>16</v>
      </c>
      <c r="S10" s="13"/>
      <c r="T10" s="13"/>
    </row>
    <row r="11" customFormat="false" ht="12.75" hidden="false" customHeight="false" outlineLevel="0" collapsed="false">
      <c r="A11" s="14" t="s">
        <v>19</v>
      </c>
      <c r="B11" s="15" t="n">
        <v>1428</v>
      </c>
      <c r="C11" s="15" t="s">
        <v>20</v>
      </c>
      <c r="D11" s="15" t="s">
        <v>21</v>
      </c>
      <c r="E11" s="15" t="s">
        <v>22</v>
      </c>
      <c r="F11" s="15" t="s">
        <v>23</v>
      </c>
      <c r="G11" s="15" t="s">
        <v>24</v>
      </c>
      <c r="H11" s="15" t="s">
        <v>25</v>
      </c>
      <c r="I11" s="15" t="s">
        <v>26</v>
      </c>
      <c r="J11" s="16" t="s">
        <v>15</v>
      </c>
      <c r="K11" s="15" t="s">
        <v>27</v>
      </c>
      <c r="L11" s="17" t="s">
        <v>23</v>
      </c>
      <c r="M11" s="16" t="s">
        <v>28</v>
      </c>
      <c r="N11" s="15" t="s">
        <v>27</v>
      </c>
      <c r="O11" s="18" t="n">
        <v>0.02</v>
      </c>
      <c r="P11" s="18" t="s">
        <v>29</v>
      </c>
      <c r="Q11" s="18" t="s">
        <v>30</v>
      </c>
      <c r="R11" s="17" t="s">
        <v>23</v>
      </c>
      <c r="S11" s="13"/>
      <c r="T11" s="13"/>
    </row>
    <row r="12" customFormat="false" ht="12.75" hidden="false" customHeight="false" outlineLevel="0" collapsed="false">
      <c r="A12" s="19" t="n">
        <v>36770</v>
      </c>
      <c r="B12" s="20" t="n">
        <v>18028</v>
      </c>
      <c r="C12" s="21" t="n">
        <v>0</v>
      </c>
      <c r="D12" s="21" t="n">
        <f aca="false">+B12-C12</f>
        <v>18028</v>
      </c>
      <c r="E12" s="21" t="n">
        <v>18000</v>
      </c>
      <c r="F12" s="22" t="n">
        <f aca="false">E12*C$8</f>
        <v>95220</v>
      </c>
      <c r="G12" s="8"/>
      <c r="H12" s="8"/>
      <c r="I12" s="23"/>
      <c r="J12" s="24" t="n">
        <f aca="false">IF(D12&gt;18000,D12-18000,0)</f>
        <v>28</v>
      </c>
      <c r="K12" s="25" t="n">
        <v>5.105</v>
      </c>
      <c r="L12" s="26" t="n">
        <f aca="false">J12*K12</f>
        <v>142.94</v>
      </c>
      <c r="M12" s="27" t="n">
        <f aca="false">IF(D12&lt;E12,D12-E12,0)</f>
        <v>0</v>
      </c>
      <c r="N12" s="28" t="n">
        <v>5.105</v>
      </c>
      <c r="O12" s="29" t="n">
        <f aca="false">N12-O$11</f>
        <v>5.085</v>
      </c>
      <c r="P12" s="27" t="n">
        <v>0</v>
      </c>
      <c r="Q12" s="29" t="n">
        <v>5.08</v>
      </c>
      <c r="R12" s="30" t="n">
        <f aca="false">(M12*O12)+(P12*Q12)</f>
        <v>0</v>
      </c>
    </row>
    <row r="13" customFormat="false" ht="12.75" hidden="false" customHeight="false" outlineLevel="0" collapsed="false">
      <c r="A13" s="19" t="n">
        <f aca="false">+A12+1</f>
        <v>36771</v>
      </c>
      <c r="B13" s="20" t="n">
        <v>18037</v>
      </c>
      <c r="C13" s="21" t="n">
        <v>0</v>
      </c>
      <c r="D13" s="21" t="n">
        <f aca="false">+B13-C13</f>
        <v>18037</v>
      </c>
      <c r="E13" s="21" t="n">
        <v>18000</v>
      </c>
      <c r="F13" s="22" t="n">
        <f aca="false">E13*C$8</f>
        <v>95220</v>
      </c>
      <c r="G13" s="8"/>
      <c r="H13" s="8"/>
      <c r="I13" s="23"/>
      <c r="J13" s="24" t="n">
        <f aca="false">IF(D13&gt;18000,D13-18000,0)</f>
        <v>37</v>
      </c>
      <c r="K13" s="25" t="n">
        <v>5.105</v>
      </c>
      <c r="L13" s="26" t="n">
        <f aca="false">J13*K13</f>
        <v>188.885</v>
      </c>
      <c r="M13" s="27" t="n">
        <f aca="false">IF(D13&lt;E13,D13-E13,0)</f>
        <v>0</v>
      </c>
      <c r="N13" s="28" t="n">
        <v>5.105</v>
      </c>
      <c r="O13" s="29" t="n">
        <f aca="false">N13-O$11</f>
        <v>5.085</v>
      </c>
      <c r="P13" s="27" t="n">
        <v>0</v>
      </c>
      <c r="Q13" s="29" t="n">
        <v>5.08</v>
      </c>
      <c r="R13" s="30" t="n">
        <f aca="false">(M13*O13)+(P13*Q13)</f>
        <v>0</v>
      </c>
    </row>
    <row r="14" customFormat="false" ht="12.75" hidden="false" customHeight="false" outlineLevel="0" collapsed="false">
      <c r="A14" s="19" t="n">
        <f aca="false">+A13+1</f>
        <v>36772</v>
      </c>
      <c r="B14" s="20" t="n">
        <v>18030</v>
      </c>
      <c r="C14" s="21" t="n">
        <v>0</v>
      </c>
      <c r="D14" s="21" t="n">
        <f aca="false">+B14-C14</f>
        <v>18030</v>
      </c>
      <c r="E14" s="21" t="n">
        <v>18000</v>
      </c>
      <c r="F14" s="22" t="n">
        <f aca="false">E14*C$8</f>
        <v>95220</v>
      </c>
      <c r="G14" s="8"/>
      <c r="H14" s="8"/>
      <c r="I14" s="23"/>
      <c r="J14" s="24" t="n">
        <f aca="false">IF(D14&gt;18000,D14-18000,0)</f>
        <v>30</v>
      </c>
      <c r="K14" s="25" t="n">
        <v>5.255</v>
      </c>
      <c r="L14" s="26" t="n">
        <f aca="false">J14*K14</f>
        <v>157.65</v>
      </c>
      <c r="M14" s="27" t="n">
        <f aca="false">IF(D14&lt;E14,D14-E14,0)</f>
        <v>0</v>
      </c>
      <c r="N14" s="28" t="n">
        <v>5.255</v>
      </c>
      <c r="O14" s="29" t="n">
        <f aca="false">N14-O$11</f>
        <v>5.235</v>
      </c>
      <c r="P14" s="27" t="n">
        <v>0</v>
      </c>
      <c r="Q14" s="29" t="n">
        <v>5.23</v>
      </c>
      <c r="R14" s="30" t="n">
        <f aca="false">(M14*O14)+(P14*Q14)</f>
        <v>0</v>
      </c>
    </row>
    <row r="15" customFormat="false" ht="12.75" hidden="false" customHeight="false" outlineLevel="0" collapsed="false">
      <c r="A15" s="19" t="n">
        <f aca="false">+A14+1</f>
        <v>36773</v>
      </c>
      <c r="B15" s="20" t="n">
        <v>18027</v>
      </c>
      <c r="C15" s="21" t="n">
        <v>0</v>
      </c>
      <c r="D15" s="21" t="n">
        <f aca="false">+B15-C15</f>
        <v>18027</v>
      </c>
      <c r="E15" s="21" t="n">
        <v>18000</v>
      </c>
      <c r="F15" s="22" t="n">
        <f aca="false">E15*C$8</f>
        <v>95220</v>
      </c>
      <c r="G15" s="8"/>
      <c r="H15" s="8"/>
      <c r="I15" s="23"/>
      <c r="J15" s="24" t="n">
        <f aca="false">IF(D15&gt;18000,D15-18000,0)</f>
        <v>27</v>
      </c>
      <c r="K15" s="25" t="n">
        <v>5.26</v>
      </c>
      <c r="L15" s="26" t="n">
        <f aca="false">J15*K15</f>
        <v>142.02</v>
      </c>
      <c r="M15" s="27" t="n">
        <f aca="false">IF(D15&lt;E15,D15-E15,0)</f>
        <v>0</v>
      </c>
      <c r="N15" s="28" t="n">
        <v>5.26</v>
      </c>
      <c r="O15" s="29" t="n">
        <f aca="false">N15-O$11</f>
        <v>5.24</v>
      </c>
      <c r="P15" s="27" t="n">
        <v>0</v>
      </c>
      <c r="Q15" s="29" t="n">
        <v>5.235</v>
      </c>
      <c r="R15" s="30" t="n">
        <f aca="false">(M15*O15)+(P15*Q15)</f>
        <v>0</v>
      </c>
    </row>
    <row r="16" customFormat="false" ht="12.75" hidden="false" customHeight="false" outlineLevel="0" collapsed="false">
      <c r="A16" s="19" t="n">
        <f aca="false">+A15+1</f>
        <v>36774</v>
      </c>
      <c r="B16" s="20" t="n">
        <v>18031</v>
      </c>
      <c r="C16" s="21" t="n">
        <v>0</v>
      </c>
      <c r="D16" s="21" t="n">
        <f aca="false">+B16-C16</f>
        <v>18031</v>
      </c>
      <c r="E16" s="21" t="n">
        <v>18000</v>
      </c>
      <c r="F16" s="22" t="n">
        <f aca="false">E16*C$8</f>
        <v>95220</v>
      </c>
      <c r="G16" s="8"/>
      <c r="H16" s="8"/>
      <c r="I16" s="23"/>
      <c r="J16" s="24" t="n">
        <f aca="false">IF(D16&gt;18000,D16-18000,0)</f>
        <v>31</v>
      </c>
      <c r="K16" s="25" t="n">
        <v>5.24</v>
      </c>
      <c r="L16" s="26" t="n">
        <f aca="false">J16*K16</f>
        <v>162.44</v>
      </c>
      <c r="M16" s="27" t="n">
        <f aca="false">IF(D16&lt;E16,D16-E16,0)</f>
        <v>0</v>
      </c>
      <c r="N16" s="28" t="n">
        <v>5.24</v>
      </c>
      <c r="O16" s="29" t="n">
        <f aca="false">N16-O$11</f>
        <v>5.22</v>
      </c>
      <c r="P16" s="27" t="n">
        <v>0</v>
      </c>
      <c r="Q16" s="29" t="n">
        <v>5.205</v>
      </c>
      <c r="R16" s="30" t="n">
        <f aca="false">(M16*O16)+(P16*Q16)</f>
        <v>0</v>
      </c>
    </row>
    <row r="17" customFormat="false" ht="12.75" hidden="false" customHeight="false" outlineLevel="0" collapsed="false">
      <c r="A17" s="19" t="n">
        <f aca="false">+A16+1</f>
        <v>36775</v>
      </c>
      <c r="B17" s="20" t="n">
        <v>18029</v>
      </c>
      <c r="C17" s="21" t="n">
        <v>0</v>
      </c>
      <c r="D17" s="21" t="n">
        <f aca="false">+B17-C17</f>
        <v>18029</v>
      </c>
      <c r="E17" s="21" t="n">
        <v>18000</v>
      </c>
      <c r="F17" s="22" t="n">
        <f aca="false">E17*C$8</f>
        <v>95220</v>
      </c>
      <c r="G17" s="8"/>
      <c r="H17" s="8"/>
      <c r="I17" s="23"/>
      <c r="J17" s="24" t="n">
        <f aca="false">IF(D17&gt;18000,D17-18000,0)</f>
        <v>29</v>
      </c>
      <c r="K17" s="25" t="n">
        <v>5.22</v>
      </c>
      <c r="L17" s="26" t="n">
        <f aca="false">J17*K17</f>
        <v>151.38</v>
      </c>
      <c r="M17" s="27" t="n">
        <f aca="false">IF(D17&lt;E17,D17-E17,0)</f>
        <v>0</v>
      </c>
      <c r="N17" s="28" t="n">
        <v>5.22</v>
      </c>
      <c r="O17" s="29" t="n">
        <f aca="false">N17-O$11</f>
        <v>5.2</v>
      </c>
      <c r="P17" s="27" t="n">
        <v>0</v>
      </c>
      <c r="Q17" s="29" t="n">
        <v>5.19</v>
      </c>
      <c r="R17" s="30" t="n">
        <f aca="false">(M17*O17)+(P17*Q17)</f>
        <v>0</v>
      </c>
    </row>
    <row r="18" customFormat="false" ht="12.75" hidden="false" customHeight="false" outlineLevel="0" collapsed="false">
      <c r="A18" s="19" t="n">
        <f aca="false">+A17+1</f>
        <v>36776</v>
      </c>
      <c r="B18" s="20" t="n">
        <v>18029</v>
      </c>
      <c r="C18" s="21" t="n">
        <v>0</v>
      </c>
      <c r="D18" s="21" t="n">
        <f aca="false">+B18-C18</f>
        <v>18029</v>
      </c>
      <c r="E18" s="21" t="n">
        <v>18000</v>
      </c>
      <c r="F18" s="22" t="n">
        <f aca="false">E18*C$8</f>
        <v>95220</v>
      </c>
      <c r="G18" s="8"/>
      <c r="H18" s="8"/>
      <c r="I18" s="23"/>
      <c r="J18" s="24" t="n">
        <f aca="false">IF(D18&gt;18000,D18-18000,0)</f>
        <v>29</v>
      </c>
      <c r="K18" s="25" t="n">
        <v>5.025</v>
      </c>
      <c r="L18" s="26" t="n">
        <f aca="false">J18*K18</f>
        <v>145.725</v>
      </c>
      <c r="M18" s="27" t="n">
        <f aca="false">IF(D18&lt;E18,D18-E18,0)</f>
        <v>0</v>
      </c>
      <c r="N18" s="28" t="n">
        <v>5.025</v>
      </c>
      <c r="O18" s="29" t="n">
        <f aca="false">N18-O$11</f>
        <v>5.005</v>
      </c>
      <c r="P18" s="27" t="n">
        <v>0</v>
      </c>
      <c r="Q18" s="29" t="n">
        <v>5</v>
      </c>
      <c r="R18" s="30" t="n">
        <f aca="false">(M18*O18)+(P18*Q18)</f>
        <v>0</v>
      </c>
    </row>
    <row r="19" customFormat="false" ht="12.75" hidden="false" customHeight="false" outlineLevel="0" collapsed="false">
      <c r="A19" s="19" t="n">
        <f aca="false">+A18+1</f>
        <v>36777</v>
      </c>
      <c r="B19" s="20" t="n">
        <v>18053</v>
      </c>
      <c r="C19" s="21" t="n">
        <v>0</v>
      </c>
      <c r="D19" s="21" t="n">
        <f aca="false">+B19-C19</f>
        <v>18053</v>
      </c>
      <c r="E19" s="21" t="n">
        <v>18000</v>
      </c>
      <c r="F19" s="22" t="n">
        <f aca="false">E19*C$8</f>
        <v>95220</v>
      </c>
      <c r="G19" s="8"/>
      <c r="H19" s="8"/>
      <c r="I19" s="23"/>
      <c r="J19" s="24" t="n">
        <f aca="false">IF(D19&gt;18000,D19-18000,0)</f>
        <v>53</v>
      </c>
      <c r="K19" s="25" t="n">
        <v>5.025</v>
      </c>
      <c r="L19" s="26" t="n">
        <f aca="false">J19*K19</f>
        <v>266.325</v>
      </c>
      <c r="M19" s="27" t="n">
        <f aca="false">IF(D19&lt;E19,D19-E19,0)</f>
        <v>0</v>
      </c>
      <c r="N19" s="28" t="n">
        <v>5.025</v>
      </c>
      <c r="O19" s="29" t="n">
        <f aca="false">N19-O$11</f>
        <v>5.005</v>
      </c>
      <c r="P19" s="27" t="n">
        <v>0</v>
      </c>
      <c r="Q19" s="29" t="n">
        <v>5</v>
      </c>
      <c r="R19" s="30" t="n">
        <f aca="false">(M19*O19)+(P19*Q19)</f>
        <v>0</v>
      </c>
    </row>
    <row r="20" customFormat="false" ht="12.75" hidden="false" customHeight="false" outlineLevel="0" collapsed="false">
      <c r="A20" s="19" t="n">
        <f aca="false">+A19+1</f>
        <v>36778</v>
      </c>
      <c r="B20" s="20" t="n">
        <v>18053</v>
      </c>
      <c r="C20" s="21" t="n">
        <v>0</v>
      </c>
      <c r="D20" s="21" t="n">
        <f aca="false">+B20-C20</f>
        <v>18053</v>
      </c>
      <c r="E20" s="21" t="n">
        <v>18000</v>
      </c>
      <c r="F20" s="22" t="n">
        <f aca="false">E20*C$8</f>
        <v>95220</v>
      </c>
      <c r="G20" s="8"/>
      <c r="H20" s="8"/>
      <c r="I20" s="23"/>
      <c r="J20" s="24" t="n">
        <f aca="false">IF(D20&gt;18000,D20-18000,0)</f>
        <v>53</v>
      </c>
      <c r="K20" s="25" t="n">
        <v>5.025</v>
      </c>
      <c r="L20" s="26" t="n">
        <f aca="false">J20*K20</f>
        <v>266.325</v>
      </c>
      <c r="M20" s="27" t="n">
        <f aca="false">IF(D20&lt;E20,D20-E20,0)</f>
        <v>0</v>
      </c>
      <c r="N20" s="28" t="n">
        <v>5.025</v>
      </c>
      <c r="O20" s="29" t="n">
        <f aca="false">N20-O$11</f>
        <v>5.005</v>
      </c>
      <c r="P20" s="27" t="n">
        <v>0</v>
      </c>
      <c r="Q20" s="29" t="n">
        <v>5</v>
      </c>
      <c r="R20" s="30" t="n">
        <f aca="false">(M20*O20)+(P20*Q20)</f>
        <v>0</v>
      </c>
      <c r="T20" s="31"/>
    </row>
    <row r="21" customFormat="false" ht="12.75" hidden="false" customHeight="false" outlineLevel="0" collapsed="false">
      <c r="A21" s="19" t="n">
        <f aca="false">+A20+1</f>
        <v>36779</v>
      </c>
      <c r="B21" s="20" t="n">
        <v>18056</v>
      </c>
      <c r="C21" s="21" t="n">
        <v>0</v>
      </c>
      <c r="D21" s="21" t="n">
        <f aca="false">+B21-C21</f>
        <v>18056</v>
      </c>
      <c r="E21" s="21" t="n">
        <v>18000</v>
      </c>
      <c r="F21" s="22" t="n">
        <f aca="false">E21*C$8</f>
        <v>95220</v>
      </c>
      <c r="G21" s="32"/>
      <c r="H21" s="22"/>
      <c r="I21" s="33"/>
      <c r="J21" s="24" t="n">
        <f aca="false">IF(D21&gt;18000,D21-18000,0)</f>
        <v>56</v>
      </c>
      <c r="K21" s="25" t="n">
        <v>5.055</v>
      </c>
      <c r="L21" s="26" t="n">
        <f aca="false">J21*K21</f>
        <v>283.08</v>
      </c>
      <c r="M21" s="27" t="n">
        <f aca="false">IF(D21&lt;E21,D21-E21,0)</f>
        <v>0</v>
      </c>
      <c r="N21" s="28" t="n">
        <v>5.055</v>
      </c>
      <c r="O21" s="29" t="n">
        <f aca="false">N21-O$11</f>
        <v>5.035</v>
      </c>
      <c r="P21" s="27" t="n">
        <v>0</v>
      </c>
      <c r="Q21" s="29" t="n">
        <v>5.015</v>
      </c>
      <c r="R21" s="30" t="n">
        <f aca="false">(M21*O21)+(P21*Q21)</f>
        <v>0</v>
      </c>
    </row>
    <row r="22" customFormat="false" ht="12.75" hidden="false" customHeight="false" outlineLevel="0" collapsed="false">
      <c r="A22" s="19" t="n">
        <f aca="false">+A21+1</f>
        <v>36780</v>
      </c>
      <c r="B22" s="20" t="n">
        <v>18054</v>
      </c>
      <c r="C22" s="21" t="n">
        <v>0</v>
      </c>
      <c r="D22" s="21" t="n">
        <f aca="false">+B22-C22</f>
        <v>18054</v>
      </c>
      <c r="E22" s="21" t="n">
        <v>18000</v>
      </c>
      <c r="F22" s="22" t="n">
        <f aca="false">E22*C$8</f>
        <v>95220</v>
      </c>
      <c r="G22" s="32"/>
      <c r="H22" s="8"/>
      <c r="I22" s="23"/>
      <c r="J22" s="24" t="n">
        <f aca="false">IF(D22&gt;18000,D22-18000,0)</f>
        <v>54</v>
      </c>
      <c r="K22" s="25" t="n">
        <v>5.08</v>
      </c>
      <c r="L22" s="26" t="n">
        <f aca="false">J22*K22</f>
        <v>274.32</v>
      </c>
      <c r="M22" s="27" t="n">
        <f aca="false">IF(D22&lt;E22,D22-E22,0)</f>
        <v>0</v>
      </c>
      <c r="N22" s="28" t="n">
        <v>5.08</v>
      </c>
      <c r="O22" s="29" t="n">
        <f aca="false">N22-O$11</f>
        <v>5.06</v>
      </c>
      <c r="P22" s="27" t="n">
        <v>0</v>
      </c>
      <c r="Q22" s="29" t="n">
        <v>5.075</v>
      </c>
      <c r="R22" s="30" t="n">
        <f aca="false">(M22*O22)+(P22*Q22)</f>
        <v>0</v>
      </c>
    </row>
    <row r="23" customFormat="false" ht="12.75" hidden="false" customHeight="false" outlineLevel="0" collapsed="false">
      <c r="A23" s="19" t="n">
        <f aca="false">+A22+1</f>
        <v>36781</v>
      </c>
      <c r="B23" s="20" t="n">
        <v>18055</v>
      </c>
      <c r="C23" s="21" t="n">
        <v>0</v>
      </c>
      <c r="D23" s="21" t="n">
        <f aca="false">+B23-C23</f>
        <v>18055</v>
      </c>
      <c r="E23" s="21" t="n">
        <v>18000</v>
      </c>
      <c r="F23" s="22" t="n">
        <f aca="false">E23*C$8</f>
        <v>95220</v>
      </c>
      <c r="G23" s="32"/>
      <c r="H23" s="8"/>
      <c r="I23" s="23"/>
      <c r="J23" s="24" t="n">
        <f aca="false">IF(D23&gt;18000,D23-18000,0)</f>
        <v>55</v>
      </c>
      <c r="K23" s="25" t="n">
        <v>5.155</v>
      </c>
      <c r="L23" s="26" t="n">
        <f aca="false">J23*K23</f>
        <v>283.525</v>
      </c>
      <c r="M23" s="27" t="n">
        <f aca="false">IF(D23&lt;E23,D23-E23,0)</f>
        <v>0</v>
      </c>
      <c r="N23" s="28" t="n">
        <v>5.155</v>
      </c>
      <c r="O23" s="29" t="n">
        <f aca="false">N23-O$11</f>
        <v>5.135</v>
      </c>
      <c r="P23" s="27" t="n">
        <v>0</v>
      </c>
      <c r="Q23" s="29" t="n">
        <v>5.13</v>
      </c>
      <c r="R23" s="30" t="n">
        <f aca="false">(M23*O23)+(P23*Q23)</f>
        <v>0</v>
      </c>
    </row>
    <row r="24" customFormat="false" ht="12.75" hidden="false" customHeight="false" outlineLevel="0" collapsed="false">
      <c r="A24" s="19" t="n">
        <f aca="false">+A23+1</f>
        <v>36782</v>
      </c>
      <c r="B24" s="20" t="n">
        <v>18056</v>
      </c>
      <c r="C24" s="21" t="n">
        <v>0</v>
      </c>
      <c r="D24" s="21" t="n">
        <f aca="false">+B24-C24</f>
        <v>18056</v>
      </c>
      <c r="E24" s="21" t="n">
        <v>18000</v>
      </c>
      <c r="F24" s="22" t="n">
        <f aca="false">E24*C$8</f>
        <v>95220</v>
      </c>
      <c r="G24" s="32"/>
      <c r="H24" s="8"/>
      <c r="I24" s="23"/>
      <c r="J24" s="24" t="n">
        <f aca="false">IF(D24&gt;18000,D24-18000,0)</f>
        <v>56</v>
      </c>
      <c r="K24" s="25" t="n">
        <v>5.54</v>
      </c>
      <c r="L24" s="26" t="n">
        <f aca="false">J24*K24</f>
        <v>310.24</v>
      </c>
      <c r="M24" s="27" t="n">
        <f aca="false">IF(D24&lt;E24,D24-E24,0)</f>
        <v>0</v>
      </c>
      <c r="N24" s="28" t="n">
        <v>5.54</v>
      </c>
      <c r="O24" s="29" t="n">
        <f aca="false">N24-O$11</f>
        <v>5.52</v>
      </c>
      <c r="P24" s="27" t="n">
        <v>0</v>
      </c>
      <c r="Q24" s="29" t="n">
        <v>5.51</v>
      </c>
      <c r="R24" s="30" t="n">
        <f aca="false">(M24*O24)+(P24*Q24)</f>
        <v>0</v>
      </c>
    </row>
    <row r="25" customFormat="false" ht="12.75" hidden="false" customHeight="false" outlineLevel="0" collapsed="false">
      <c r="A25" s="19" t="n">
        <f aca="false">+A24+1</f>
        <v>36783</v>
      </c>
      <c r="B25" s="20" t="n">
        <v>18056</v>
      </c>
      <c r="C25" s="21" t="n">
        <v>0</v>
      </c>
      <c r="D25" s="21" t="n">
        <f aca="false">+B25-C25</f>
        <v>18056</v>
      </c>
      <c r="E25" s="21" t="n">
        <v>18000</v>
      </c>
      <c r="F25" s="22" t="n">
        <f aca="false">E25*C$8</f>
        <v>95220</v>
      </c>
      <c r="G25" s="32"/>
      <c r="H25" s="8"/>
      <c r="I25" s="23"/>
      <c r="J25" s="24" t="n">
        <f aca="false">IF(D25&gt;18000,D25-18000,0)</f>
        <v>56</v>
      </c>
      <c r="K25" s="25" t="n">
        <v>5.39</v>
      </c>
      <c r="L25" s="26" t="n">
        <f aca="false">J25*K25</f>
        <v>301.84</v>
      </c>
      <c r="M25" s="27" t="n">
        <f aca="false">IF(D25&lt;E25,D25-E25,0)</f>
        <v>0</v>
      </c>
      <c r="N25" s="28" t="n">
        <v>5.39</v>
      </c>
      <c r="O25" s="29" t="n">
        <f aca="false">N25-O$11</f>
        <v>5.37</v>
      </c>
      <c r="P25" s="27" t="n">
        <v>0</v>
      </c>
      <c r="Q25" s="29" t="n">
        <v>5.355</v>
      </c>
      <c r="R25" s="30" t="n">
        <f aca="false">(M25*O25)+(P25*Q25)</f>
        <v>0</v>
      </c>
    </row>
    <row r="26" customFormat="false" ht="12.75" hidden="false" customHeight="false" outlineLevel="0" collapsed="false">
      <c r="A26" s="19" t="n">
        <f aca="false">+A25+1</f>
        <v>36784</v>
      </c>
      <c r="B26" s="20" t="n">
        <v>18051</v>
      </c>
      <c r="C26" s="21" t="n">
        <v>0</v>
      </c>
      <c r="D26" s="21" t="n">
        <f aca="false">+B26-C26</f>
        <v>18051</v>
      </c>
      <c r="E26" s="21" t="n">
        <v>18000</v>
      </c>
      <c r="F26" s="22" t="n">
        <f aca="false">E26*C$8</f>
        <v>95220</v>
      </c>
      <c r="G26" s="32"/>
      <c r="H26" s="8"/>
      <c r="I26" s="23"/>
      <c r="J26" s="24" t="n">
        <f aca="false">IF(D26&gt;18000,D26-18000,0)</f>
        <v>51</v>
      </c>
      <c r="K26" s="25" t="n">
        <v>5.39</v>
      </c>
      <c r="L26" s="26" t="n">
        <f aca="false">J26*K26</f>
        <v>274.89</v>
      </c>
      <c r="M26" s="27" t="n">
        <f aca="false">IF(D26&lt;E26,D26-E26,0)</f>
        <v>0</v>
      </c>
      <c r="N26" s="28" t="n">
        <v>5.39</v>
      </c>
      <c r="O26" s="29" t="n">
        <f aca="false">N26-O$11</f>
        <v>5.37</v>
      </c>
      <c r="P26" s="27" t="n">
        <v>0</v>
      </c>
      <c r="Q26" s="29" t="n">
        <v>5.355</v>
      </c>
      <c r="R26" s="30" t="n">
        <f aca="false">(M26*O26)+(P26*Q26)</f>
        <v>0</v>
      </c>
    </row>
    <row r="27" customFormat="false" ht="12.75" hidden="false" customHeight="false" outlineLevel="0" collapsed="false">
      <c r="A27" s="19" t="n">
        <f aca="false">+A26+1</f>
        <v>36785</v>
      </c>
      <c r="B27" s="20" t="n">
        <v>18055</v>
      </c>
      <c r="C27" s="21" t="n">
        <v>0</v>
      </c>
      <c r="D27" s="21" t="n">
        <f aca="false">+B27-C27</f>
        <v>18055</v>
      </c>
      <c r="E27" s="21" t="n">
        <v>18000</v>
      </c>
      <c r="F27" s="22" t="n">
        <f aca="false">E27*C$8</f>
        <v>95220</v>
      </c>
      <c r="G27" s="32"/>
      <c r="H27" s="8"/>
      <c r="I27" s="23"/>
      <c r="J27" s="24" t="n">
        <f aca="false">IF(D27&gt;18000,D27-18000,0)</f>
        <v>55</v>
      </c>
      <c r="K27" s="25" t="n">
        <v>5.39</v>
      </c>
      <c r="L27" s="26" t="n">
        <f aca="false">J27*K27</f>
        <v>296.45</v>
      </c>
      <c r="M27" s="27" t="n">
        <f aca="false">IF(D27&lt;E27,D27-E27,0)</f>
        <v>0</v>
      </c>
      <c r="N27" s="28" t="n">
        <v>5.39</v>
      </c>
      <c r="O27" s="29" t="n">
        <f aca="false">N27-O$11</f>
        <v>5.37</v>
      </c>
      <c r="P27" s="27" t="n">
        <v>0</v>
      </c>
      <c r="Q27" s="29" t="n">
        <v>5.355</v>
      </c>
      <c r="R27" s="30" t="n">
        <f aca="false">(M27*O27)+(P27*Q27)</f>
        <v>0</v>
      </c>
    </row>
    <row r="28" customFormat="false" ht="12.75" hidden="false" customHeight="false" outlineLevel="0" collapsed="false">
      <c r="A28" s="19" t="n">
        <f aca="false">+A27+1</f>
        <v>36786</v>
      </c>
      <c r="B28" s="20" t="n">
        <v>18054</v>
      </c>
      <c r="C28" s="21" t="n">
        <v>0</v>
      </c>
      <c r="D28" s="21" t="n">
        <f aca="false">+B28-C28</f>
        <v>18054</v>
      </c>
      <c r="E28" s="21" t="n">
        <v>18000</v>
      </c>
      <c r="F28" s="22" t="n">
        <f aca="false">E28*C$8</f>
        <v>95220</v>
      </c>
      <c r="G28" s="32"/>
      <c r="H28" s="8"/>
      <c r="I28" s="23"/>
      <c r="J28" s="24" t="n">
        <f aca="false">IF(D28&gt;18000,D28-18000,0)</f>
        <v>54</v>
      </c>
      <c r="K28" s="25" t="n">
        <v>5.31</v>
      </c>
      <c r="L28" s="26" t="n">
        <f aca="false">J28*K28</f>
        <v>286.74</v>
      </c>
      <c r="M28" s="27" t="n">
        <f aca="false">IF(D28&lt;E28,D28-E28,0)</f>
        <v>0</v>
      </c>
      <c r="N28" s="28" t="n">
        <v>5.31</v>
      </c>
      <c r="O28" s="29" t="n">
        <f aca="false">N28-O$11</f>
        <v>5.29</v>
      </c>
      <c r="P28" s="27" t="n">
        <v>0</v>
      </c>
      <c r="Q28" s="29" t="n">
        <v>5.285</v>
      </c>
      <c r="R28" s="30" t="n">
        <f aca="false">(M28*O28)+(P28*Q28)</f>
        <v>0</v>
      </c>
    </row>
    <row r="29" customFormat="false" ht="12.75" hidden="false" customHeight="false" outlineLevel="0" collapsed="false">
      <c r="A29" s="19" t="n">
        <f aca="false">+A28+1</f>
        <v>36787</v>
      </c>
      <c r="B29" s="20" t="n">
        <v>18055</v>
      </c>
      <c r="C29" s="21" t="n">
        <v>0</v>
      </c>
      <c r="D29" s="21" t="n">
        <f aca="false">+B29-C29</f>
        <v>18055</v>
      </c>
      <c r="E29" s="21" t="n">
        <v>18000</v>
      </c>
      <c r="F29" s="22" t="n">
        <f aca="false">E29*C$8</f>
        <v>95220</v>
      </c>
      <c r="G29" s="32"/>
      <c r="H29" s="8"/>
      <c r="I29" s="23"/>
      <c r="J29" s="24" t="n">
        <f aca="false">IF(D29&gt;18000,D29-18000,0)</f>
        <v>55</v>
      </c>
      <c r="K29" s="25" t="n">
        <v>5.26</v>
      </c>
      <c r="L29" s="26" t="n">
        <f aca="false">J29*K29</f>
        <v>289.3</v>
      </c>
      <c r="M29" s="27" t="n">
        <f aca="false">IF(D29&lt;E29,D29-E29,0)</f>
        <v>0</v>
      </c>
      <c r="N29" s="28" t="n">
        <v>5.26</v>
      </c>
      <c r="O29" s="29" t="n">
        <f aca="false">N29-O$11</f>
        <v>5.24</v>
      </c>
      <c r="P29" s="27" t="n">
        <v>0</v>
      </c>
      <c r="Q29" s="29" t="n">
        <v>5.23</v>
      </c>
      <c r="R29" s="30" t="n">
        <f aca="false">(M29*O29)+(P29*Q29)</f>
        <v>0</v>
      </c>
    </row>
    <row r="30" customFormat="false" ht="12.75" hidden="false" customHeight="false" outlineLevel="0" collapsed="false">
      <c r="A30" s="19" t="n">
        <f aca="false">+A29+1</f>
        <v>36788</v>
      </c>
      <c r="B30" s="20" t="n">
        <v>18056</v>
      </c>
      <c r="C30" s="21" t="n">
        <v>0</v>
      </c>
      <c r="D30" s="21" t="n">
        <f aca="false">+B30-C30</f>
        <v>18056</v>
      </c>
      <c r="E30" s="21" t="n">
        <v>18000</v>
      </c>
      <c r="F30" s="22" t="n">
        <f aca="false">E30*C$8</f>
        <v>95220</v>
      </c>
      <c r="G30" s="32"/>
      <c r="H30" s="8"/>
      <c r="I30" s="23"/>
      <c r="J30" s="24" t="n">
        <f aca="false">IF(D30&gt;18000,D30-18000,0)</f>
        <v>56</v>
      </c>
      <c r="K30" s="25" t="n">
        <v>5.345</v>
      </c>
      <c r="L30" s="26" t="n">
        <f aca="false">J30*K30</f>
        <v>299.32</v>
      </c>
      <c r="M30" s="27" t="n">
        <f aca="false">IF(D30&lt;E30,D30-E30,0)</f>
        <v>0</v>
      </c>
      <c r="N30" s="28" t="n">
        <v>5.345</v>
      </c>
      <c r="O30" s="29" t="n">
        <f aca="false">N30-O$11</f>
        <v>5.325</v>
      </c>
      <c r="P30" s="27" t="n">
        <v>0</v>
      </c>
      <c r="Q30" s="29" t="n">
        <v>5.32</v>
      </c>
      <c r="R30" s="30" t="n">
        <f aca="false">(M30*O30)+(P30*Q30)</f>
        <v>0</v>
      </c>
    </row>
    <row r="31" customFormat="false" ht="12.75" hidden="false" customHeight="false" outlineLevel="0" collapsed="false">
      <c r="A31" s="19" t="n">
        <f aca="false">+A30+1</f>
        <v>36789</v>
      </c>
      <c r="B31" s="20" t="n">
        <v>18056</v>
      </c>
      <c r="C31" s="21" t="n">
        <v>0</v>
      </c>
      <c r="D31" s="21" t="n">
        <f aca="false">+B31-C31</f>
        <v>18056</v>
      </c>
      <c r="E31" s="21" t="n">
        <v>18000</v>
      </c>
      <c r="F31" s="22" t="n">
        <f aca="false">E31*C$8</f>
        <v>95220</v>
      </c>
      <c r="G31" s="32"/>
      <c r="H31" s="8"/>
      <c r="I31" s="23"/>
      <c r="J31" s="24" t="n">
        <f aca="false">IF(D31&gt;18000,D31-18000,0)</f>
        <v>56</v>
      </c>
      <c r="K31" s="25" t="n">
        <v>5.025</v>
      </c>
      <c r="L31" s="26" t="n">
        <f aca="false">J31*K31</f>
        <v>281.4</v>
      </c>
      <c r="M31" s="27" t="n">
        <f aca="false">IF(D31&lt;E31,D31-E31,0)</f>
        <v>0</v>
      </c>
      <c r="N31" s="28" t="n">
        <v>5.025</v>
      </c>
      <c r="O31" s="29" t="n">
        <f aca="false">N31-O$11</f>
        <v>5.005</v>
      </c>
      <c r="P31" s="27" t="n">
        <v>0</v>
      </c>
      <c r="Q31" s="29" t="n">
        <v>4.995</v>
      </c>
      <c r="R31" s="30" t="n">
        <f aca="false">(M31*O31)+(P31*Q31)</f>
        <v>0</v>
      </c>
    </row>
    <row r="32" customFormat="false" ht="12.75" hidden="false" customHeight="false" outlineLevel="0" collapsed="false">
      <c r="A32" s="19" t="n">
        <f aca="false">+A31+1</f>
        <v>36790</v>
      </c>
      <c r="B32" s="20" t="n">
        <v>29885</v>
      </c>
      <c r="C32" s="21" t="n">
        <v>0</v>
      </c>
      <c r="D32" s="21" t="n">
        <f aca="false">+B32-C32</f>
        <v>29885</v>
      </c>
      <c r="E32" s="21" t="n">
        <v>18000</v>
      </c>
      <c r="F32" s="22" t="n">
        <f aca="false">E32*C$8</f>
        <v>95220</v>
      </c>
      <c r="G32" s="32"/>
      <c r="H32" s="8"/>
      <c r="I32" s="23"/>
      <c r="J32" s="24" t="n">
        <f aca="false">IF(D32&gt;18000,D32-18000,0)</f>
        <v>11885</v>
      </c>
      <c r="K32" s="25" t="n">
        <v>4.815</v>
      </c>
      <c r="L32" s="26" t="n">
        <f aca="false">J32*K32</f>
        <v>57226.275</v>
      </c>
      <c r="M32" s="27" t="n">
        <f aca="false">IF(D32&lt;E32,D32-E32,0)</f>
        <v>0</v>
      </c>
      <c r="N32" s="28" t="n">
        <v>4.815</v>
      </c>
      <c r="O32" s="29" t="n">
        <f aca="false">N32-O$11</f>
        <v>4.795</v>
      </c>
      <c r="P32" s="27" t="n">
        <v>0</v>
      </c>
      <c r="Q32" s="29" t="n">
        <v>4.8</v>
      </c>
      <c r="R32" s="30" t="n">
        <f aca="false">(M32*O32)+(P32*Q32)</f>
        <v>0</v>
      </c>
    </row>
    <row r="33" customFormat="false" ht="12.75" hidden="false" customHeight="false" outlineLevel="0" collapsed="false">
      <c r="A33" s="19" t="n">
        <f aca="false">+A32+1</f>
        <v>36791</v>
      </c>
      <c r="B33" s="20" t="n">
        <v>12036</v>
      </c>
      <c r="C33" s="21" t="n">
        <v>0</v>
      </c>
      <c r="D33" s="21" t="n">
        <f aca="false">+B33-C33</f>
        <v>12036</v>
      </c>
      <c r="E33" s="21" t="n">
        <v>18000</v>
      </c>
      <c r="F33" s="22" t="n">
        <f aca="false">E33*C$8</f>
        <v>95220</v>
      </c>
      <c r="G33" s="32"/>
      <c r="H33" s="8"/>
      <c r="I33" s="23"/>
      <c r="J33" s="24" t="n">
        <f aca="false">IF(D33&gt;18000,D33-18000,0)</f>
        <v>0</v>
      </c>
      <c r="K33" s="25" t="n">
        <v>4.815</v>
      </c>
      <c r="L33" s="26" t="n">
        <f aca="false">J33*K33</f>
        <v>0</v>
      </c>
      <c r="M33" s="27" t="n">
        <v>-1000</v>
      </c>
      <c r="N33" s="28" t="n">
        <v>4.815</v>
      </c>
      <c r="O33" s="29" t="n">
        <f aca="false">N33-O$11</f>
        <v>4.795</v>
      </c>
      <c r="P33" s="27" t="n">
        <v>-4964</v>
      </c>
      <c r="Q33" s="29" t="n">
        <v>4.8</v>
      </c>
      <c r="R33" s="30" t="n">
        <f aca="false">(M33*O33)+(P33*Q33)</f>
        <v>-28622.2</v>
      </c>
    </row>
    <row r="34" customFormat="false" ht="12.75" hidden="false" customHeight="false" outlineLevel="0" collapsed="false">
      <c r="A34" s="19" t="n">
        <f aca="false">+A33+1</f>
        <v>36792</v>
      </c>
      <c r="B34" s="20" t="n">
        <v>17146</v>
      </c>
      <c r="C34" s="21" t="n">
        <v>0</v>
      </c>
      <c r="D34" s="21" t="n">
        <f aca="false">+B34-C34</f>
        <v>17146</v>
      </c>
      <c r="E34" s="21" t="n">
        <v>18000</v>
      </c>
      <c r="F34" s="22" t="n">
        <f aca="false">E34*C$8</f>
        <v>95220</v>
      </c>
      <c r="G34" s="32"/>
      <c r="H34" s="22"/>
      <c r="I34" s="33"/>
      <c r="J34" s="24" t="n">
        <f aca="false">IF(D34&gt;18000,D34-18000,0)</f>
        <v>0</v>
      </c>
      <c r="K34" s="25" t="n">
        <v>4.815</v>
      </c>
      <c r="L34" s="26" t="n">
        <f aca="false">J34*K34</f>
        <v>0</v>
      </c>
      <c r="M34" s="27" t="n">
        <f aca="false">IF(D34&lt;E34,D34-E34,0)</f>
        <v>-854</v>
      </c>
      <c r="N34" s="28" t="n">
        <v>4.815</v>
      </c>
      <c r="O34" s="29" t="n">
        <f aca="false">N34-O$11</f>
        <v>4.795</v>
      </c>
      <c r="P34" s="27" t="n">
        <v>0</v>
      </c>
      <c r="Q34" s="29" t="n">
        <v>4.8</v>
      </c>
      <c r="R34" s="30" t="n">
        <f aca="false">(M34*O34)+(P34*Q34)</f>
        <v>-4094.93</v>
      </c>
    </row>
    <row r="35" customFormat="false" ht="12.75" hidden="false" customHeight="false" outlineLevel="0" collapsed="false">
      <c r="A35" s="19" t="n">
        <f aca="false">+A34+1</f>
        <v>36793</v>
      </c>
      <c r="B35" s="20" t="n">
        <v>17050</v>
      </c>
      <c r="C35" s="21" t="n">
        <v>0</v>
      </c>
      <c r="D35" s="21" t="n">
        <f aca="false">+B35-C35</f>
        <v>17050</v>
      </c>
      <c r="E35" s="21" t="n">
        <v>18000</v>
      </c>
      <c r="F35" s="22" t="n">
        <f aca="false">E35*C$8</f>
        <v>95220</v>
      </c>
      <c r="G35" s="8"/>
      <c r="H35" s="8"/>
      <c r="I35" s="23"/>
      <c r="J35" s="24" t="n">
        <f aca="false">IF(D35&gt;18000,D35-18000,0)</f>
        <v>0</v>
      </c>
      <c r="K35" s="25" t="n">
        <v>4.79</v>
      </c>
      <c r="L35" s="26" t="n">
        <f aca="false">J35*K35</f>
        <v>0</v>
      </c>
      <c r="M35" s="27" t="n">
        <f aca="false">IF(D35&lt;E35,D35-E35,0)</f>
        <v>-950</v>
      </c>
      <c r="N35" s="28" t="n">
        <v>4.79</v>
      </c>
      <c r="O35" s="29" t="n">
        <f aca="false">N35-O$11</f>
        <v>4.77</v>
      </c>
      <c r="P35" s="27" t="n">
        <v>0</v>
      </c>
      <c r="Q35" s="29" t="n">
        <v>4.76</v>
      </c>
      <c r="R35" s="30" t="n">
        <f aca="false">(M35*O35)+(P35*Q35)</f>
        <v>-4531.5</v>
      </c>
    </row>
    <row r="36" customFormat="false" ht="12.75" hidden="false" customHeight="false" outlineLevel="0" collapsed="false">
      <c r="A36" s="19" t="n">
        <f aca="false">+A35+1</f>
        <v>36794</v>
      </c>
      <c r="B36" s="20" t="n">
        <v>17636</v>
      </c>
      <c r="C36" s="21" t="n">
        <v>0</v>
      </c>
      <c r="D36" s="21" t="n">
        <f aca="false">+B36-C36</f>
        <v>17636</v>
      </c>
      <c r="E36" s="21" t="n">
        <v>18000</v>
      </c>
      <c r="F36" s="22" t="n">
        <f aca="false">E36*C$8</f>
        <v>95220</v>
      </c>
      <c r="G36" s="8"/>
      <c r="H36" s="8"/>
      <c r="I36" s="23"/>
      <c r="J36" s="24" t="n">
        <f aca="false">IF(D36&gt;18000,D36-18000,0)</f>
        <v>0</v>
      </c>
      <c r="K36" s="25" t="n">
        <v>4.835</v>
      </c>
      <c r="L36" s="26" t="n">
        <f aca="false">J36*K36</f>
        <v>0</v>
      </c>
      <c r="M36" s="27" t="n">
        <f aca="false">IF(D36&lt;E36,D36-E36,0)</f>
        <v>-364</v>
      </c>
      <c r="N36" s="28" t="n">
        <v>4.835</v>
      </c>
      <c r="O36" s="29" t="n">
        <f aca="false">N36-O$11</f>
        <v>4.815</v>
      </c>
      <c r="P36" s="27" t="n">
        <v>0</v>
      </c>
      <c r="Q36" s="29" t="n">
        <v>4.82</v>
      </c>
      <c r="R36" s="30" t="n">
        <f aca="false">(M36*O36)+(P36*Q36)</f>
        <v>-1752.66</v>
      </c>
    </row>
    <row r="37" customFormat="false" ht="12.75" hidden="false" customHeight="false" outlineLevel="0" collapsed="false">
      <c r="A37" s="19" t="n">
        <f aca="false">+A36+1</f>
        <v>36795</v>
      </c>
      <c r="B37" s="20" t="n">
        <v>18059</v>
      </c>
      <c r="C37" s="21" t="n">
        <v>0</v>
      </c>
      <c r="D37" s="21" t="n">
        <f aca="false">+B37-C37</f>
        <v>18059</v>
      </c>
      <c r="E37" s="21" t="n">
        <v>18000</v>
      </c>
      <c r="F37" s="22" t="n">
        <f aca="false">E37*C$8</f>
        <v>95220</v>
      </c>
      <c r="G37" s="8"/>
      <c r="H37" s="8"/>
      <c r="I37" s="23"/>
      <c r="J37" s="24" t="n">
        <f aca="false">IF(D37&gt;18000,D37-18000,0)</f>
        <v>59</v>
      </c>
      <c r="K37" s="25" t="n">
        <v>4.65</v>
      </c>
      <c r="L37" s="26" t="n">
        <f aca="false">J37*K37</f>
        <v>274.35</v>
      </c>
      <c r="M37" s="27" t="n">
        <f aca="false">IF(D37&lt;E37,D37-E37,0)</f>
        <v>0</v>
      </c>
      <c r="N37" s="28" t="n">
        <v>4.65</v>
      </c>
      <c r="O37" s="29" t="n">
        <f aca="false">N37-O$11</f>
        <v>4.63</v>
      </c>
      <c r="P37" s="27" t="n">
        <v>0</v>
      </c>
      <c r="Q37" s="29" t="n">
        <v>4.63</v>
      </c>
      <c r="R37" s="30" t="n">
        <f aca="false">(M37*O37)+(P37*Q37)</f>
        <v>0</v>
      </c>
    </row>
    <row r="38" customFormat="false" ht="12.75" hidden="false" customHeight="false" outlineLevel="0" collapsed="false">
      <c r="A38" s="19" t="n">
        <f aca="false">+A37+1</f>
        <v>36796</v>
      </c>
      <c r="B38" s="20" t="n">
        <v>18055</v>
      </c>
      <c r="C38" s="21" t="n">
        <v>0</v>
      </c>
      <c r="D38" s="21" t="n">
        <f aca="false">+B38-C38</f>
        <v>18055</v>
      </c>
      <c r="E38" s="21" t="n">
        <v>18000</v>
      </c>
      <c r="F38" s="22" t="n">
        <f aca="false">E38*C$8</f>
        <v>95220</v>
      </c>
      <c r="G38" s="34"/>
      <c r="H38" s="29"/>
      <c r="I38" s="23"/>
      <c r="J38" s="24" t="n">
        <f aca="false">IF(D38&gt;18000,D38-18000,0)</f>
        <v>55</v>
      </c>
      <c r="K38" s="25" t="n">
        <v>4.605</v>
      </c>
      <c r="L38" s="26" t="n">
        <f aca="false">J38*K38</f>
        <v>253.275</v>
      </c>
      <c r="M38" s="27" t="n">
        <f aca="false">IF(D38&lt;E38,D38-E38,0)</f>
        <v>0</v>
      </c>
      <c r="N38" s="28" t="n">
        <v>4.605</v>
      </c>
      <c r="O38" s="29" t="n">
        <f aca="false">N38-O$11</f>
        <v>4.585</v>
      </c>
      <c r="P38" s="27" t="n">
        <v>0</v>
      </c>
      <c r="Q38" s="29" t="n">
        <v>4.58</v>
      </c>
      <c r="R38" s="30" t="n">
        <f aca="false">(M38*O38)+(P38*Q38)</f>
        <v>0</v>
      </c>
    </row>
    <row r="39" customFormat="false" ht="12.75" hidden="false" customHeight="false" outlineLevel="0" collapsed="false">
      <c r="A39" s="19" t="n">
        <f aca="false">+A38+1</f>
        <v>36797</v>
      </c>
      <c r="B39" s="20" t="n">
        <v>18804</v>
      </c>
      <c r="C39" s="21" t="n">
        <v>0</v>
      </c>
      <c r="D39" s="21" t="n">
        <f aca="false">+B39-C39</f>
        <v>18804</v>
      </c>
      <c r="E39" s="21" t="n">
        <v>18000</v>
      </c>
      <c r="F39" s="22" t="n">
        <f aca="false">E39*C$8</f>
        <v>95220</v>
      </c>
      <c r="G39" s="34"/>
      <c r="H39" s="29"/>
      <c r="I39" s="23"/>
      <c r="J39" s="24" t="n">
        <f aca="false">IF(D39&gt;18000,D39-18000,0)</f>
        <v>804</v>
      </c>
      <c r="K39" s="25" t="n">
        <v>4.45</v>
      </c>
      <c r="L39" s="26" t="n">
        <f aca="false">J39*K39</f>
        <v>3577.8</v>
      </c>
      <c r="M39" s="27" t="n">
        <f aca="false">IF(D39&lt;E39,D39-E39,0)</f>
        <v>0</v>
      </c>
      <c r="N39" s="28" t="n">
        <v>4.45</v>
      </c>
      <c r="O39" s="29" t="n">
        <f aca="false">N39-O$11</f>
        <v>4.43</v>
      </c>
      <c r="P39" s="27" t="n">
        <v>0</v>
      </c>
      <c r="Q39" s="29" t="n">
        <v>4.41</v>
      </c>
      <c r="R39" s="30" t="n">
        <f aca="false">(M39*O39)+(P39*Q39)</f>
        <v>0</v>
      </c>
    </row>
    <row r="40" customFormat="false" ht="12.75" hidden="false" customHeight="false" outlineLevel="0" collapsed="false">
      <c r="A40" s="19" t="n">
        <f aca="false">+A39+1</f>
        <v>36798</v>
      </c>
      <c r="B40" s="20" t="n">
        <v>18056</v>
      </c>
      <c r="C40" s="21" t="n">
        <v>0</v>
      </c>
      <c r="D40" s="21" t="n">
        <f aca="false">+B40-C40</f>
        <v>18056</v>
      </c>
      <c r="E40" s="21" t="n">
        <v>18000</v>
      </c>
      <c r="F40" s="22" t="n">
        <f aca="false">E40*C$8</f>
        <v>95220</v>
      </c>
      <c r="G40" s="34"/>
      <c r="H40" s="29"/>
      <c r="I40" s="23"/>
      <c r="J40" s="24" t="n">
        <f aca="false">IF(D40&gt;18000,D40-18000,0)</f>
        <v>56</v>
      </c>
      <c r="K40" s="25" t="n">
        <v>4.45</v>
      </c>
      <c r="L40" s="26" t="n">
        <f aca="false">J40*K40</f>
        <v>249.2</v>
      </c>
      <c r="M40" s="27" t="n">
        <f aca="false">IF(D40&lt;E40,D40-E40,0)</f>
        <v>0</v>
      </c>
      <c r="N40" s="28" t="n">
        <v>4.45</v>
      </c>
      <c r="O40" s="29" t="n">
        <f aca="false">N40-O$11</f>
        <v>4.43</v>
      </c>
      <c r="P40" s="27" t="n">
        <v>0</v>
      </c>
      <c r="Q40" s="29" t="n">
        <v>4.41</v>
      </c>
      <c r="R40" s="30" t="n">
        <f aca="false">(M40*O40)+(P40*Q40)</f>
        <v>0</v>
      </c>
    </row>
    <row r="41" customFormat="false" ht="12.75" hidden="false" customHeight="false" outlineLevel="0" collapsed="false">
      <c r="A41" s="19" t="n">
        <f aca="false">+A40+1</f>
        <v>36799</v>
      </c>
      <c r="B41" s="20" t="n">
        <v>18047</v>
      </c>
      <c r="C41" s="21" t="n">
        <v>0</v>
      </c>
      <c r="D41" s="21" t="n">
        <f aca="false">+B41-C41</f>
        <v>18047</v>
      </c>
      <c r="E41" s="21" t="n">
        <v>18000</v>
      </c>
      <c r="F41" s="22" t="n">
        <f aca="false">E41*C$8</f>
        <v>95220</v>
      </c>
      <c r="G41" s="34"/>
      <c r="H41" s="29"/>
      <c r="I41" s="35"/>
      <c r="J41" s="24" t="n">
        <f aca="false">IF(D41&gt;18000,D41-18000,0)</f>
        <v>47</v>
      </c>
      <c r="K41" s="25" t="n">
        <v>4.45</v>
      </c>
      <c r="L41" s="36" t="n">
        <f aca="false">J41*K41</f>
        <v>209.15</v>
      </c>
      <c r="M41" s="27" t="n">
        <f aca="false">IF(D41&lt;E41,D41-E41,0)</f>
        <v>0</v>
      </c>
      <c r="N41" s="28" t="n">
        <v>4.45</v>
      </c>
      <c r="O41" s="29" t="n">
        <f aca="false">N41-O$11</f>
        <v>4.43</v>
      </c>
      <c r="P41" s="27" t="n">
        <v>0</v>
      </c>
      <c r="Q41" s="29" t="n">
        <v>4.41</v>
      </c>
      <c r="R41" s="30" t="n">
        <f aca="false">(M41*O41)+(P41*Q41)</f>
        <v>0</v>
      </c>
    </row>
    <row r="42" customFormat="false" ht="12.75" hidden="false" customHeight="false" outlineLevel="0" collapsed="false">
      <c r="A42" s="19"/>
      <c r="B42" s="37" t="n">
        <v>18060</v>
      </c>
      <c r="C42" s="21"/>
      <c r="D42" s="21" t="n">
        <f aca="false">+B42-C42</f>
        <v>18060</v>
      </c>
      <c r="E42" s="21" t="n">
        <v>18000</v>
      </c>
      <c r="F42" s="22" t="n">
        <f aca="false">E42*C$8</f>
        <v>95220</v>
      </c>
      <c r="G42" s="34"/>
      <c r="H42" s="29"/>
      <c r="I42" s="35"/>
      <c r="J42" s="24" t="n">
        <f aca="false">IF(D42&gt;18000,D42-18000,0)</f>
        <v>60</v>
      </c>
      <c r="K42" s="25" t="n">
        <v>4.485</v>
      </c>
      <c r="L42" s="36" t="n">
        <f aca="false">J42*K42</f>
        <v>269.1</v>
      </c>
      <c r="M42" s="27" t="n">
        <f aca="false">IF(D42&lt;E42,D42-E42,0)</f>
        <v>0</v>
      </c>
      <c r="N42" s="28" t="n">
        <v>4.485</v>
      </c>
      <c r="O42" s="29"/>
      <c r="P42" s="27" t="n">
        <v>0</v>
      </c>
      <c r="Q42" s="29" t="n">
        <v>4.445</v>
      </c>
      <c r="R42" s="30" t="n">
        <f aca="false">(M42*O42)+(P42*Q42)</f>
        <v>0</v>
      </c>
    </row>
    <row r="43" customFormat="false" ht="12" hidden="false" customHeight="false" outlineLevel="0" collapsed="false">
      <c r="A43" s="38" t="s">
        <v>31</v>
      </c>
      <c r="B43" s="39" t="n">
        <f aca="false">SUM(B12:B42)</f>
        <v>563755</v>
      </c>
      <c r="C43" s="39" t="n">
        <f aca="false">SUM(C12:C42)</f>
        <v>0</v>
      </c>
      <c r="D43" s="39" t="n">
        <f aca="false">SUM(D12:D42)</f>
        <v>563755</v>
      </c>
      <c r="E43" s="40" t="n">
        <f aca="false">SUM(E12:E42)</f>
        <v>558000</v>
      </c>
      <c r="F43" s="41" t="n">
        <f aca="false">SUM(F12:F42)</f>
        <v>2951820</v>
      </c>
      <c r="G43" s="42" t="n">
        <f aca="false">SUM(G12:G42)</f>
        <v>0</v>
      </c>
      <c r="H43" s="39"/>
      <c r="I43" s="43" t="n">
        <f aca="false">SUM(I12:I42)</f>
        <v>0</v>
      </c>
      <c r="J43" s="40" t="n">
        <f aca="false">SUM(J12:J42)</f>
        <v>13887</v>
      </c>
      <c r="K43" s="39"/>
      <c r="L43" s="44" t="n">
        <f aca="false">SUM(L12:L42)</f>
        <v>66863.945</v>
      </c>
      <c r="M43" s="40" t="n">
        <f aca="false">SUM(M12:M42)</f>
        <v>-3168</v>
      </c>
      <c r="N43" s="45"/>
      <c r="O43" s="45"/>
      <c r="P43" s="40" t="n">
        <f aca="false">SUM(P12:P42)</f>
        <v>-4964</v>
      </c>
      <c r="Q43" s="45"/>
      <c r="R43" s="44" t="n">
        <f aca="false">SUM(R12:R42)</f>
        <v>-39001.29</v>
      </c>
      <c r="S43" s="46"/>
      <c r="T43" s="46"/>
    </row>
    <row r="44" customFormat="false" ht="12.75" hidden="false" customHeight="false" outlineLevel="0" collapsed="false">
      <c r="A44" s="47" t="s">
        <v>32</v>
      </c>
      <c r="B44" s="48"/>
      <c r="C44" s="49" t="n">
        <f aca="false">+E43+G43+J43+M43+P43</f>
        <v>563755</v>
      </c>
      <c r="E44" s="13" t="s">
        <v>33</v>
      </c>
      <c r="G44" s="2" t="n">
        <v>252640</v>
      </c>
      <c r="J44" s="13" t="s">
        <v>34</v>
      </c>
      <c r="M44" s="13" t="s">
        <v>35</v>
      </c>
    </row>
    <row r="46" customFormat="false" ht="12.75" hidden="false" customHeight="false" outlineLevel="0" collapsed="false">
      <c r="C46" s="50" t="s">
        <v>36</v>
      </c>
      <c r="D46" s="8"/>
      <c r="E46" s="51" t="n">
        <f aca="false">+E43</f>
        <v>558000</v>
      </c>
      <c r="F46" s="52" t="n">
        <f aca="false">+F43</f>
        <v>2951820</v>
      </c>
      <c r="L46" s="8"/>
      <c r="M46" s="8"/>
      <c r="N46" s="53"/>
      <c r="O46" s="50"/>
      <c r="P46" s="54"/>
      <c r="Q46" s="54"/>
    </row>
    <row r="47" customFormat="false" ht="12.75" hidden="false" customHeight="false" outlineLevel="0" collapsed="false">
      <c r="C47" s="55" t="s">
        <v>37</v>
      </c>
      <c r="E47" s="55" t="n">
        <f aca="false">+J43</f>
        <v>13887</v>
      </c>
      <c r="F47" s="52" t="n">
        <f aca="false">+L43</f>
        <v>66863.945</v>
      </c>
      <c r="J47" s="56" t="n">
        <f aca="false">+E46+E47</f>
        <v>571887</v>
      </c>
      <c r="K47" s="31" t="n">
        <f aca="false">+F46+F47</f>
        <v>3018683.945</v>
      </c>
    </row>
    <row r="48" customFormat="false" ht="12.75" hidden="false" customHeight="false" outlineLevel="0" collapsed="false">
      <c r="C48" s="55" t="s">
        <v>24</v>
      </c>
      <c r="E48" s="57" t="n">
        <f aca="false">+G43+M43+P43</f>
        <v>-8132</v>
      </c>
      <c r="F48" s="58" t="n">
        <f aca="false">+I43+R43</f>
        <v>-39001.29</v>
      </c>
    </row>
    <row r="49" customFormat="false" ht="13.5" hidden="false" customHeight="false" outlineLevel="0" collapsed="false">
      <c r="C49" s="2" t="s">
        <v>38</v>
      </c>
      <c r="E49" s="59" t="n">
        <f aca="false">+E46+E47+E48</f>
        <v>563755</v>
      </c>
      <c r="F49" s="60" t="n">
        <f aca="false">+F46+F47+F48</f>
        <v>2979682.655</v>
      </c>
    </row>
    <row r="5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61" width="9.14"/>
    <col collapsed="false" customWidth="true" hidden="false" outlineLevel="0" max="2" min="2" style="62" width="8.99"/>
    <col collapsed="false" customWidth="true" hidden="false" outlineLevel="0" max="13" min="3" style="61" width="9.7"/>
    <col collapsed="false" customWidth="true" hidden="false" outlineLevel="0" max="14" min="14" style="61" width="10.99"/>
    <col collapsed="false" customWidth="true" hidden="false" outlineLevel="0" max="15" min="15" style="61" width="9.7"/>
    <col collapsed="false" customWidth="true" hidden="false" outlineLevel="0" max="16" min="16" style="61" width="1.7"/>
    <col collapsed="false" customWidth="false" hidden="false" outlineLevel="0" max="17" min="17" style="61" width="9.14"/>
    <col collapsed="false" customWidth="true" hidden="false" outlineLevel="0" max="18" min="18" style="61" width="9.56"/>
    <col collapsed="false" customWidth="false" hidden="false" outlineLevel="0" max="257" min="19" style="61" width="9.14"/>
  </cols>
  <sheetData>
    <row r="1" customFormat="false" ht="11.25" hidden="false" customHeight="false" outlineLevel="0" collapsed="false">
      <c r="B1" s="63"/>
    </row>
    <row r="2" customFormat="false" ht="11.25" hidden="false" customHeight="false" outlineLevel="0" collapsed="false">
      <c r="I2" s="64"/>
      <c r="J2" s="64"/>
    </row>
    <row r="4" customFormat="false" ht="15.75" hidden="false" customHeight="false" outlineLevel="0" collapsed="false">
      <c r="B4" s="62" t="s">
        <v>39</v>
      </c>
      <c r="C4" s="65" t="s">
        <v>40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Q4" s="66"/>
    </row>
    <row r="5" customFormat="false" ht="11.25" hidden="false" customHeight="false" outlineLevel="0" collapsed="false">
      <c r="C5" s="67"/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  <c r="O5" s="70"/>
      <c r="Q5" s="71"/>
    </row>
    <row r="6" customFormat="false" ht="12.75" hidden="false" customHeight="true" outlineLevel="0" collapsed="false">
      <c r="A6" s="72"/>
      <c r="B6" s="73"/>
      <c r="C6" s="74"/>
      <c r="D6" s="75" t="s">
        <v>41</v>
      </c>
      <c r="E6" s="75"/>
      <c r="F6" s="75" t="s">
        <v>42</v>
      </c>
      <c r="G6" s="75"/>
      <c r="H6" s="75" t="s">
        <v>43</v>
      </c>
      <c r="I6" s="75"/>
      <c r="J6" s="75" t="s">
        <v>21</v>
      </c>
      <c r="K6" s="75"/>
      <c r="L6" s="75" t="s">
        <v>44</v>
      </c>
      <c r="M6" s="75"/>
      <c r="N6" s="76"/>
      <c r="O6" s="77"/>
      <c r="P6" s="72"/>
      <c r="Q6" s="76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72"/>
      <c r="DZ6" s="72"/>
      <c r="EA6" s="72"/>
      <c r="EB6" s="72"/>
      <c r="EC6" s="72"/>
      <c r="ED6" s="72"/>
      <c r="EE6" s="72"/>
      <c r="EF6" s="72"/>
      <c r="EG6" s="72"/>
      <c r="EH6" s="72"/>
      <c r="EI6" s="72"/>
      <c r="EJ6" s="72"/>
      <c r="EK6" s="72"/>
      <c r="EL6" s="72"/>
      <c r="EM6" s="72"/>
      <c r="EN6" s="72"/>
      <c r="EO6" s="72"/>
      <c r="EP6" s="72"/>
      <c r="EQ6" s="72"/>
      <c r="ER6" s="72"/>
      <c r="ES6" s="72"/>
      <c r="ET6" s="72"/>
      <c r="EU6" s="72"/>
      <c r="EV6" s="72"/>
      <c r="EW6" s="72"/>
      <c r="EX6" s="72"/>
      <c r="EY6" s="72"/>
      <c r="EZ6" s="72"/>
      <c r="FA6" s="72"/>
      <c r="FB6" s="72"/>
      <c r="FC6" s="72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  <c r="IU6" s="72"/>
      <c r="IV6" s="72"/>
      <c r="IW6" s="72"/>
    </row>
    <row r="7" customFormat="false" ht="11.25" hidden="false" customHeight="false" outlineLevel="0" collapsed="false">
      <c r="A7" s="78"/>
      <c r="B7" s="73"/>
      <c r="C7" s="79"/>
      <c r="D7" s="80" t="s">
        <v>45</v>
      </c>
      <c r="E7" s="80"/>
      <c r="F7" s="80" t="s">
        <v>46</v>
      </c>
      <c r="G7" s="80"/>
      <c r="H7" s="80" t="s">
        <v>47</v>
      </c>
      <c r="I7" s="80"/>
      <c r="J7" s="80" t="s">
        <v>48</v>
      </c>
      <c r="K7" s="80"/>
      <c r="L7" s="80" t="s">
        <v>48</v>
      </c>
      <c r="M7" s="80"/>
      <c r="N7" s="81"/>
      <c r="O7" s="80"/>
      <c r="P7" s="78"/>
      <c r="Q7" s="82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customFormat="false" ht="11.25" hidden="false" customHeight="false" outlineLevel="0" collapsed="false">
      <c r="A8" s="73"/>
      <c r="B8" s="73" t="s">
        <v>49</v>
      </c>
      <c r="C8" s="81"/>
      <c r="D8" s="81"/>
      <c r="E8" s="83"/>
      <c r="F8" s="64"/>
      <c r="G8" s="83"/>
      <c r="H8" s="81"/>
      <c r="I8" s="83"/>
      <c r="J8" s="80" t="n">
        <v>417714</v>
      </c>
      <c r="K8" s="80"/>
      <c r="L8" s="80" t="n">
        <v>249110</v>
      </c>
      <c r="M8" s="80"/>
      <c r="N8" s="80" t="n">
        <v>418196</v>
      </c>
      <c r="O8" s="83"/>
      <c r="P8" s="73"/>
      <c r="Q8" s="80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  <c r="IW8" s="73"/>
    </row>
    <row r="9" customFormat="false" ht="11.25" hidden="false" customHeight="false" outlineLevel="0" collapsed="false">
      <c r="A9" s="73"/>
      <c r="B9" s="73" t="s">
        <v>50</v>
      </c>
      <c r="C9" s="81"/>
      <c r="D9" s="81"/>
      <c r="E9" s="83"/>
      <c r="F9" s="64"/>
      <c r="G9" s="83"/>
      <c r="H9" s="81"/>
      <c r="I9" s="83"/>
      <c r="J9" s="80"/>
      <c r="K9" s="80"/>
      <c r="L9" s="80"/>
      <c r="M9" s="80"/>
      <c r="N9" s="80" t="s">
        <v>21</v>
      </c>
      <c r="O9" s="80" t="s">
        <v>21</v>
      </c>
      <c r="P9" s="73"/>
      <c r="Q9" s="80" t="s">
        <v>21</v>
      </c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  <c r="IW9" s="73"/>
    </row>
    <row r="10" customFormat="false" ht="11.25" hidden="false" customHeight="false" outlineLevel="0" collapsed="false">
      <c r="A10" s="73"/>
      <c r="B10" s="73"/>
      <c r="C10" s="84" t="s">
        <v>51</v>
      </c>
      <c r="D10" s="85" t="s">
        <v>52</v>
      </c>
      <c r="E10" s="86" t="s">
        <v>53</v>
      </c>
      <c r="F10" s="87" t="s">
        <v>52</v>
      </c>
      <c r="G10" s="86" t="s">
        <v>53</v>
      </c>
      <c r="H10" s="85" t="s">
        <v>52</v>
      </c>
      <c r="I10" s="86" t="s">
        <v>53</v>
      </c>
      <c r="J10" s="85" t="s">
        <v>52</v>
      </c>
      <c r="K10" s="86" t="s">
        <v>53</v>
      </c>
      <c r="L10" s="85" t="s">
        <v>52</v>
      </c>
      <c r="M10" s="86" t="s">
        <v>53</v>
      </c>
      <c r="N10" s="85" t="s">
        <v>37</v>
      </c>
      <c r="O10" s="88" t="s">
        <v>24</v>
      </c>
      <c r="P10" s="73"/>
      <c r="Q10" s="80" t="s">
        <v>12</v>
      </c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</row>
    <row r="11" customFormat="false" ht="11.25" hidden="false" customHeight="false" outlineLevel="0" collapsed="false">
      <c r="A11" s="62"/>
      <c r="C11" s="89"/>
      <c r="D11" s="67"/>
      <c r="E11" s="70"/>
      <c r="F11" s="68"/>
      <c r="G11" s="68"/>
      <c r="H11" s="67"/>
      <c r="I11" s="68"/>
      <c r="J11" s="67"/>
      <c r="K11" s="70"/>
      <c r="L11" s="68"/>
      <c r="M11" s="68"/>
      <c r="N11" s="67"/>
      <c r="O11" s="90"/>
      <c r="P11" s="62"/>
      <c r="Q11" s="90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</row>
    <row r="12" customFormat="false" ht="11.25" hidden="false" customHeight="false" outlineLevel="0" collapsed="false">
      <c r="B12" s="62" t="n">
        <v>1</v>
      </c>
      <c r="C12" s="91" t="n">
        <v>18028</v>
      </c>
      <c r="D12" s="92" t="n">
        <v>0</v>
      </c>
      <c r="E12" s="93" t="n">
        <f aca="false">+IF(D12&lt;C12,D12,+C12)</f>
        <v>0</v>
      </c>
      <c r="F12" s="92"/>
      <c r="G12" s="94" t="n">
        <f aca="false">+F12</f>
        <v>0</v>
      </c>
      <c r="H12" s="92" t="n">
        <v>0</v>
      </c>
      <c r="I12" s="94" t="n">
        <f aca="false">+H12</f>
        <v>0</v>
      </c>
      <c r="J12" s="92" t="n">
        <v>18000</v>
      </c>
      <c r="K12" s="93" t="n">
        <f aca="false">IF(C12-E12-I12&gt;J12,J12,C12-E12-I12)</f>
        <v>18000</v>
      </c>
      <c r="L12" s="92"/>
      <c r="M12" s="94"/>
      <c r="N12" s="95" t="n">
        <f aca="false">IF(C12-E12-I12-K12&gt;0,C12-E12-I12-K12,0)</f>
        <v>28</v>
      </c>
      <c r="O12" s="96" t="n">
        <f aca="false">J12-K12</f>
        <v>0</v>
      </c>
      <c r="P12" s="94"/>
      <c r="Q12" s="95"/>
      <c r="R12" s="94"/>
    </row>
    <row r="13" customFormat="false" ht="11.25" hidden="false" customHeight="false" outlineLevel="0" collapsed="false">
      <c r="B13" s="62" t="n">
        <v>2</v>
      </c>
      <c r="C13" s="91" t="n">
        <v>18037</v>
      </c>
      <c r="D13" s="92" t="n">
        <v>0</v>
      </c>
      <c r="E13" s="93" t="n">
        <f aca="false">+IF(D13&lt;C13,D13,+C13)</f>
        <v>0</v>
      </c>
      <c r="F13" s="92"/>
      <c r="G13" s="94" t="n">
        <f aca="false">+F13</f>
        <v>0</v>
      </c>
      <c r="H13" s="92" t="n">
        <v>0</v>
      </c>
      <c r="I13" s="94" t="n">
        <f aca="false">+H13</f>
        <v>0</v>
      </c>
      <c r="J13" s="92" t="n">
        <v>18000</v>
      </c>
      <c r="K13" s="93" t="n">
        <f aca="false">IF(C13-E13-I13&gt;J13,J13,C13-E13-I13)</f>
        <v>18000</v>
      </c>
      <c r="L13" s="92"/>
      <c r="M13" s="94"/>
      <c r="N13" s="95" t="n">
        <f aca="false">IF(C13-E13-I13-K13&gt;0,C13-E13-I13-K13,0)</f>
        <v>37</v>
      </c>
      <c r="O13" s="96" t="n">
        <f aca="false">J13-K13</f>
        <v>0</v>
      </c>
      <c r="P13" s="94"/>
      <c r="Q13" s="95"/>
      <c r="R13" s="94"/>
    </row>
    <row r="14" customFormat="false" ht="11.25" hidden="false" customHeight="false" outlineLevel="0" collapsed="false">
      <c r="B14" s="62" t="n">
        <v>3</v>
      </c>
      <c r="C14" s="91" t="n">
        <v>18030</v>
      </c>
      <c r="D14" s="92" t="n">
        <v>0</v>
      </c>
      <c r="E14" s="93" t="n">
        <f aca="false">+IF(D14&lt;C14,D14,+C14)</f>
        <v>0</v>
      </c>
      <c r="F14" s="92"/>
      <c r="G14" s="94" t="n">
        <f aca="false">+F14</f>
        <v>0</v>
      </c>
      <c r="H14" s="92" t="n">
        <v>0</v>
      </c>
      <c r="I14" s="94" t="n">
        <f aca="false">+H14</f>
        <v>0</v>
      </c>
      <c r="J14" s="92" t="n">
        <v>18000</v>
      </c>
      <c r="K14" s="93" t="n">
        <f aca="false">IF(C14-E14-I14&gt;J14,J14,C14-E14-I14)</f>
        <v>18000</v>
      </c>
      <c r="L14" s="92"/>
      <c r="M14" s="94"/>
      <c r="N14" s="95" t="n">
        <f aca="false">IF(C14-E14-I14-K14&gt;0,C14-E14-I14-K14,0)</f>
        <v>30</v>
      </c>
      <c r="O14" s="96" t="n">
        <f aca="false">J14-K14</f>
        <v>0</v>
      </c>
      <c r="P14" s="94"/>
      <c r="Q14" s="95"/>
      <c r="R14" s="94"/>
    </row>
    <row r="15" customFormat="false" ht="11.25" hidden="false" customHeight="false" outlineLevel="0" collapsed="false">
      <c r="B15" s="62" t="n">
        <v>4</v>
      </c>
      <c r="C15" s="91" t="n">
        <v>18027</v>
      </c>
      <c r="D15" s="92" t="n">
        <v>0</v>
      </c>
      <c r="E15" s="93" t="n">
        <f aca="false">+IF(D15&lt;C15,D15,+C15)</f>
        <v>0</v>
      </c>
      <c r="F15" s="92"/>
      <c r="G15" s="94" t="n">
        <f aca="false">+F15</f>
        <v>0</v>
      </c>
      <c r="H15" s="92" t="n">
        <v>0</v>
      </c>
      <c r="I15" s="94" t="n">
        <f aca="false">+H15</f>
        <v>0</v>
      </c>
      <c r="J15" s="92" t="n">
        <v>18000</v>
      </c>
      <c r="K15" s="93" t="n">
        <f aca="false">IF(C15-E15-I15&gt;J15,J15,C15-E15-I15)</f>
        <v>18000</v>
      </c>
      <c r="L15" s="92"/>
      <c r="M15" s="94"/>
      <c r="N15" s="95" t="n">
        <f aca="false">IF(C15-E15-I15-K15&gt;0,C15-E15-I15-K15,0)</f>
        <v>27</v>
      </c>
      <c r="O15" s="96" t="n">
        <f aca="false">J15-K15</f>
        <v>0</v>
      </c>
      <c r="P15" s="94"/>
      <c r="Q15" s="95"/>
      <c r="R15" s="94"/>
      <c r="S15" s="97"/>
    </row>
    <row r="16" customFormat="false" ht="11.25" hidden="false" customHeight="true" outlineLevel="0" collapsed="false">
      <c r="B16" s="62" t="n">
        <v>5</v>
      </c>
      <c r="C16" s="91" t="n">
        <v>18031</v>
      </c>
      <c r="D16" s="92" t="n">
        <v>0</v>
      </c>
      <c r="E16" s="93" t="n">
        <f aca="false">+IF(D16&lt;C16,D16,+C16)</f>
        <v>0</v>
      </c>
      <c r="F16" s="92"/>
      <c r="G16" s="94" t="n">
        <f aca="false">+F16</f>
        <v>0</v>
      </c>
      <c r="H16" s="92" t="n">
        <v>0</v>
      </c>
      <c r="I16" s="94" t="n">
        <f aca="false">+H16</f>
        <v>0</v>
      </c>
      <c r="J16" s="92" t="n">
        <v>18000</v>
      </c>
      <c r="K16" s="93" t="n">
        <f aca="false">IF(C16-E16-I16&gt;J16,J16,C16-E16-I16)</f>
        <v>18000</v>
      </c>
      <c r="M16" s="93"/>
      <c r="N16" s="95" t="n">
        <f aca="false">IF(C16-E16-I16-K16&gt;0,C16-E16-I16-K16,0)</f>
        <v>31</v>
      </c>
      <c r="O16" s="96" t="n">
        <f aca="false">J16-K16</f>
        <v>0</v>
      </c>
      <c r="P16" s="94"/>
      <c r="Q16" s="95"/>
      <c r="R16" s="94"/>
      <c r="S16" s="97"/>
    </row>
    <row r="17" customFormat="false" ht="11.25" hidden="false" customHeight="false" outlineLevel="0" collapsed="false">
      <c r="B17" s="62" t="n">
        <v>6</v>
      </c>
      <c r="C17" s="91" t="n">
        <v>18029</v>
      </c>
      <c r="D17" s="92" t="n">
        <v>0</v>
      </c>
      <c r="E17" s="93" t="n">
        <f aca="false">+IF(D17&lt;C17,D17,+C17)</f>
        <v>0</v>
      </c>
      <c r="F17" s="92"/>
      <c r="G17" s="94" t="n">
        <f aca="false">+F17</f>
        <v>0</v>
      </c>
      <c r="H17" s="92" t="n">
        <v>0</v>
      </c>
      <c r="I17" s="94" t="n">
        <f aca="false">+H17</f>
        <v>0</v>
      </c>
      <c r="J17" s="92" t="n">
        <v>18000</v>
      </c>
      <c r="K17" s="93" t="n">
        <f aca="false">IF(C17-E17-I17&gt;J17,J17,C17-E17-I17)</f>
        <v>18000</v>
      </c>
      <c r="L17" s="92"/>
      <c r="M17" s="93"/>
      <c r="N17" s="95" t="n">
        <f aca="false">IF(C17-E17-I17-K17&gt;0,C17-E17-I17-K17,0)</f>
        <v>29</v>
      </c>
      <c r="O17" s="96" t="n">
        <f aca="false">J17-K17</f>
        <v>0</v>
      </c>
      <c r="P17" s="94"/>
      <c r="Q17" s="95"/>
      <c r="R17" s="94"/>
      <c r="S17" s="97"/>
    </row>
    <row r="18" customFormat="false" ht="11.25" hidden="false" customHeight="false" outlineLevel="0" collapsed="false">
      <c r="B18" s="62" t="n">
        <v>7</v>
      </c>
      <c r="C18" s="91" t="n">
        <v>18029</v>
      </c>
      <c r="D18" s="92" t="n">
        <v>0</v>
      </c>
      <c r="E18" s="93" t="n">
        <f aca="false">+IF(D18&lt;C18,D18,+C18)</f>
        <v>0</v>
      </c>
      <c r="F18" s="92"/>
      <c r="G18" s="94" t="n">
        <f aca="false">+F18</f>
        <v>0</v>
      </c>
      <c r="H18" s="92" t="n">
        <v>0</v>
      </c>
      <c r="I18" s="94" t="n">
        <f aca="false">+H18</f>
        <v>0</v>
      </c>
      <c r="J18" s="92" t="n">
        <v>18000</v>
      </c>
      <c r="K18" s="93" t="n">
        <f aca="false">IF(C18-E18-I18&gt;J18,J18,C18-E18-I18)</f>
        <v>18000</v>
      </c>
      <c r="L18" s="92"/>
      <c r="M18" s="93"/>
      <c r="N18" s="95" t="n">
        <f aca="false">IF(C18-E18-I18-K18&gt;0,C18-E18-I18-K18,0)</f>
        <v>29</v>
      </c>
      <c r="O18" s="96" t="n">
        <f aca="false">J18-K18</f>
        <v>0</v>
      </c>
      <c r="P18" s="94"/>
      <c r="Q18" s="95"/>
      <c r="R18" s="94"/>
      <c r="S18" s="97"/>
    </row>
    <row r="19" customFormat="false" ht="11.25" hidden="false" customHeight="false" outlineLevel="0" collapsed="false">
      <c r="B19" s="62" t="n">
        <v>8</v>
      </c>
      <c r="C19" s="91" t="n">
        <v>18053</v>
      </c>
      <c r="D19" s="92" t="n">
        <v>0</v>
      </c>
      <c r="E19" s="93" t="n">
        <f aca="false">+IF(D19&lt;C19,D19,+C19)</f>
        <v>0</v>
      </c>
      <c r="F19" s="92"/>
      <c r="G19" s="94" t="n">
        <f aca="false">+F19</f>
        <v>0</v>
      </c>
      <c r="H19" s="92" t="n">
        <v>0</v>
      </c>
      <c r="I19" s="94" t="n">
        <f aca="false">+H19</f>
        <v>0</v>
      </c>
      <c r="J19" s="92" t="n">
        <v>18000</v>
      </c>
      <c r="K19" s="93" t="n">
        <f aca="false">IF(C19-E19-I19&gt;J19,J19,C19-E19-I19)</f>
        <v>18000</v>
      </c>
      <c r="L19" s="92"/>
      <c r="M19" s="93"/>
      <c r="N19" s="95" t="n">
        <f aca="false">IF(C19-E19-I19-K19&gt;0,C19-E19-I19-K19,0)</f>
        <v>53</v>
      </c>
      <c r="O19" s="96" t="n">
        <f aca="false">J19-K19</f>
        <v>0</v>
      </c>
      <c r="P19" s="94"/>
      <c r="Q19" s="95"/>
      <c r="R19" s="94"/>
      <c r="S19" s="97"/>
    </row>
    <row r="20" customFormat="false" ht="11.25" hidden="false" customHeight="false" outlineLevel="0" collapsed="false">
      <c r="B20" s="62" t="n">
        <v>9</v>
      </c>
      <c r="C20" s="91" t="n">
        <v>18053</v>
      </c>
      <c r="D20" s="92" t="n">
        <v>0</v>
      </c>
      <c r="E20" s="93" t="n">
        <f aca="false">+IF(D20&lt;C20,D20,+C20)</f>
        <v>0</v>
      </c>
      <c r="F20" s="92"/>
      <c r="G20" s="94" t="n">
        <f aca="false">+F20</f>
        <v>0</v>
      </c>
      <c r="H20" s="92" t="n">
        <v>0</v>
      </c>
      <c r="I20" s="94" t="n">
        <f aca="false">+H20</f>
        <v>0</v>
      </c>
      <c r="J20" s="92" t="n">
        <v>18000</v>
      </c>
      <c r="K20" s="93" t="n">
        <f aca="false">IF(C20-E20-I20&gt;J20,J20,C20-E20-I20)</f>
        <v>18000</v>
      </c>
      <c r="L20" s="92"/>
      <c r="M20" s="93"/>
      <c r="N20" s="95" t="n">
        <f aca="false">IF(C20-E20-I20-K20&gt;0,C20-E20-I20-K20,0)</f>
        <v>53</v>
      </c>
      <c r="O20" s="96" t="n">
        <f aca="false">J20-K20</f>
        <v>0</v>
      </c>
      <c r="P20" s="94"/>
      <c r="Q20" s="95"/>
      <c r="R20" s="94"/>
      <c r="S20" s="97"/>
    </row>
    <row r="21" customFormat="false" ht="11.25" hidden="false" customHeight="false" outlineLevel="0" collapsed="false">
      <c r="B21" s="62" t="n">
        <v>10</v>
      </c>
      <c r="C21" s="91" t="n">
        <v>18056</v>
      </c>
      <c r="D21" s="92" t="n">
        <v>0</v>
      </c>
      <c r="E21" s="93" t="n">
        <f aca="false">+IF(D21&lt;C21,D21,+C21)</f>
        <v>0</v>
      </c>
      <c r="F21" s="92"/>
      <c r="G21" s="94" t="n">
        <f aca="false">+F21</f>
        <v>0</v>
      </c>
      <c r="H21" s="92" t="n">
        <v>0</v>
      </c>
      <c r="I21" s="94" t="n">
        <f aca="false">+H21</f>
        <v>0</v>
      </c>
      <c r="J21" s="92" t="n">
        <v>18000</v>
      </c>
      <c r="K21" s="93" t="n">
        <f aca="false">IF(C21-E21-I21&gt;J21,J21,C21-E21-I21)</f>
        <v>18000</v>
      </c>
      <c r="L21" s="92"/>
      <c r="M21" s="93"/>
      <c r="N21" s="95" t="n">
        <f aca="false">IF(C21-E21-I21-K21&gt;0,C21-E21-I21-K21,0)</f>
        <v>56</v>
      </c>
      <c r="O21" s="96" t="n">
        <f aca="false">J21-K21</f>
        <v>0</v>
      </c>
      <c r="P21" s="94"/>
      <c r="Q21" s="95"/>
      <c r="R21" s="94"/>
      <c r="S21" s="97"/>
    </row>
    <row r="22" customFormat="false" ht="11.25" hidden="false" customHeight="false" outlineLevel="0" collapsed="false">
      <c r="B22" s="62" t="n">
        <v>11</v>
      </c>
      <c r="C22" s="91" t="n">
        <v>18054</v>
      </c>
      <c r="D22" s="92" t="n">
        <v>0</v>
      </c>
      <c r="E22" s="93" t="n">
        <f aca="false">+IF(D22&lt;C22,D22,+C22)</f>
        <v>0</v>
      </c>
      <c r="F22" s="92"/>
      <c r="G22" s="94" t="n">
        <f aca="false">+F22</f>
        <v>0</v>
      </c>
      <c r="H22" s="92" t="n">
        <v>0</v>
      </c>
      <c r="I22" s="94" t="n">
        <f aca="false">+H22</f>
        <v>0</v>
      </c>
      <c r="J22" s="92" t="n">
        <v>18000</v>
      </c>
      <c r="K22" s="93" t="n">
        <f aca="false">IF(C22-E22-I22&gt;J22,J22,C22-E22-I22)</f>
        <v>18000</v>
      </c>
      <c r="L22" s="92"/>
      <c r="M22" s="93"/>
      <c r="N22" s="95" t="n">
        <f aca="false">IF(C22-E22-I22-K22&gt;0,C22-E22-I22-K22,0)</f>
        <v>54</v>
      </c>
      <c r="O22" s="96" t="n">
        <f aca="false">J22-K22</f>
        <v>0</v>
      </c>
      <c r="P22" s="94"/>
      <c r="Q22" s="95"/>
      <c r="R22" s="94"/>
      <c r="S22" s="97"/>
    </row>
    <row r="23" customFormat="false" ht="11.25" hidden="false" customHeight="false" outlineLevel="0" collapsed="false">
      <c r="B23" s="62" t="n">
        <v>12</v>
      </c>
      <c r="C23" s="91" t="n">
        <v>18055</v>
      </c>
      <c r="D23" s="92" t="n">
        <v>0</v>
      </c>
      <c r="E23" s="93" t="n">
        <f aca="false">+IF(D23&lt;C23,D23,+C23)</f>
        <v>0</v>
      </c>
      <c r="F23" s="92"/>
      <c r="G23" s="94" t="n">
        <f aca="false">+F23</f>
        <v>0</v>
      </c>
      <c r="H23" s="92" t="n">
        <v>0</v>
      </c>
      <c r="I23" s="94" t="n">
        <f aca="false">+H23</f>
        <v>0</v>
      </c>
      <c r="J23" s="92" t="n">
        <v>18000</v>
      </c>
      <c r="K23" s="93" t="n">
        <f aca="false">IF(C23-E23-I23&gt;J23,J23,C23-E23-I23)</f>
        <v>18000</v>
      </c>
      <c r="L23" s="92"/>
      <c r="M23" s="93"/>
      <c r="N23" s="95" t="n">
        <f aca="false">IF(C23-E23-I23-K23&gt;0,C23-E23-I23-K23,0)</f>
        <v>55</v>
      </c>
      <c r="O23" s="96" t="n">
        <f aca="false">J23-K23</f>
        <v>0</v>
      </c>
      <c r="P23" s="94"/>
      <c r="Q23" s="95"/>
      <c r="R23" s="94"/>
      <c r="S23" s="97"/>
    </row>
    <row r="24" customFormat="false" ht="11.25" hidden="false" customHeight="false" outlineLevel="0" collapsed="false">
      <c r="B24" s="62" t="n">
        <v>13</v>
      </c>
      <c r="C24" s="91" t="n">
        <v>18056</v>
      </c>
      <c r="D24" s="92" t="n">
        <v>0</v>
      </c>
      <c r="E24" s="93" t="n">
        <f aca="false">+IF(D24&lt;C24,D24,+C24)</f>
        <v>0</v>
      </c>
      <c r="F24" s="92"/>
      <c r="G24" s="94" t="n">
        <f aca="false">+F24</f>
        <v>0</v>
      </c>
      <c r="H24" s="92" t="n">
        <v>0</v>
      </c>
      <c r="I24" s="94" t="n">
        <f aca="false">+H24</f>
        <v>0</v>
      </c>
      <c r="J24" s="92" t="n">
        <v>18000</v>
      </c>
      <c r="K24" s="93" t="n">
        <f aca="false">IF(C24-E24-I24&gt;J24,J24,C24-E24-I24)</f>
        <v>18000</v>
      </c>
      <c r="L24" s="92"/>
      <c r="M24" s="93"/>
      <c r="N24" s="95" t="n">
        <f aca="false">IF(C24-E24-I24-K24&gt;0,C24-E24-I24-K24,0)</f>
        <v>56</v>
      </c>
      <c r="O24" s="96" t="n">
        <f aca="false">J24-K24</f>
        <v>0</v>
      </c>
      <c r="P24" s="94"/>
      <c r="Q24" s="95"/>
      <c r="R24" s="94"/>
      <c r="S24" s="97"/>
    </row>
    <row r="25" customFormat="false" ht="11.25" hidden="false" customHeight="false" outlineLevel="0" collapsed="false">
      <c r="B25" s="62" t="n">
        <v>14</v>
      </c>
      <c r="C25" s="91" t="n">
        <v>18056</v>
      </c>
      <c r="D25" s="92" t="n">
        <v>0</v>
      </c>
      <c r="E25" s="93" t="n">
        <f aca="false">+IF(D25&lt;C25,D25,+C25)</f>
        <v>0</v>
      </c>
      <c r="F25" s="92"/>
      <c r="G25" s="94" t="n">
        <f aca="false">+F25</f>
        <v>0</v>
      </c>
      <c r="H25" s="92" t="n">
        <v>0</v>
      </c>
      <c r="I25" s="94" t="n">
        <f aca="false">+H25</f>
        <v>0</v>
      </c>
      <c r="J25" s="92" t="n">
        <v>18000</v>
      </c>
      <c r="K25" s="93" t="n">
        <f aca="false">IF(C25-E25-I25&gt;J25,J25,C25-E25-I25)</f>
        <v>18000</v>
      </c>
      <c r="L25" s="92"/>
      <c r="M25" s="93"/>
      <c r="N25" s="95" t="n">
        <f aca="false">IF(C25-E25-I25-K25&gt;0,C25-E25-I25-K25,0)</f>
        <v>56</v>
      </c>
      <c r="O25" s="96" t="n">
        <f aca="false">J25-K25</f>
        <v>0</v>
      </c>
      <c r="P25" s="94"/>
      <c r="Q25" s="95"/>
      <c r="R25" s="94"/>
      <c r="S25" s="97"/>
    </row>
    <row r="26" customFormat="false" ht="11.25" hidden="false" customHeight="false" outlineLevel="0" collapsed="false">
      <c r="B26" s="62" t="n">
        <v>15</v>
      </c>
      <c r="C26" s="91" t="n">
        <v>18051</v>
      </c>
      <c r="D26" s="92" t="n">
        <v>0</v>
      </c>
      <c r="E26" s="93" t="n">
        <f aca="false">+IF(D26&lt;C26,D26,+C26)</f>
        <v>0</v>
      </c>
      <c r="F26" s="92"/>
      <c r="G26" s="94" t="n">
        <f aca="false">+F26</f>
        <v>0</v>
      </c>
      <c r="H26" s="92" t="n">
        <v>0</v>
      </c>
      <c r="I26" s="94" t="n">
        <f aca="false">+H26</f>
        <v>0</v>
      </c>
      <c r="J26" s="92" t="n">
        <v>18000</v>
      </c>
      <c r="K26" s="93" t="n">
        <f aca="false">IF(C26-E26-I26&gt;J26,J26,C26-E26-I26)</f>
        <v>18000</v>
      </c>
      <c r="L26" s="92"/>
      <c r="M26" s="93"/>
      <c r="N26" s="95" t="n">
        <f aca="false">IF(C26-E26-I26-K26&gt;0,C26-E26-I26-K26,0)</f>
        <v>51</v>
      </c>
      <c r="O26" s="96" t="n">
        <f aca="false">J26-K26</f>
        <v>0</v>
      </c>
      <c r="P26" s="94"/>
      <c r="Q26" s="95"/>
      <c r="R26" s="94"/>
      <c r="S26" s="97"/>
    </row>
    <row r="27" customFormat="false" ht="11.25" hidden="false" customHeight="false" outlineLevel="0" collapsed="false">
      <c r="B27" s="62" t="n">
        <v>16</v>
      </c>
      <c r="C27" s="91" t="n">
        <v>18055</v>
      </c>
      <c r="D27" s="92" t="n">
        <v>0</v>
      </c>
      <c r="E27" s="93" t="n">
        <f aca="false">+IF(D27&lt;C27,D27,+C27)</f>
        <v>0</v>
      </c>
      <c r="F27" s="92"/>
      <c r="G27" s="94" t="n">
        <f aca="false">+F27</f>
        <v>0</v>
      </c>
      <c r="H27" s="92" t="n">
        <v>0</v>
      </c>
      <c r="I27" s="94" t="n">
        <f aca="false">+H27</f>
        <v>0</v>
      </c>
      <c r="J27" s="92" t="n">
        <v>18000</v>
      </c>
      <c r="K27" s="93" t="n">
        <f aca="false">IF(C27-E27-I27&gt;J27,J27,C27-E27-I27)</f>
        <v>18000</v>
      </c>
      <c r="L27" s="92"/>
      <c r="M27" s="93"/>
      <c r="N27" s="95" t="n">
        <f aca="false">IF(C27-E27-I27-K27&gt;0,C27-E27-I27-K27,0)</f>
        <v>55</v>
      </c>
      <c r="O27" s="96" t="n">
        <f aca="false">J27-K27</f>
        <v>0</v>
      </c>
      <c r="P27" s="94"/>
      <c r="Q27" s="95"/>
      <c r="R27" s="94"/>
      <c r="S27" s="97"/>
    </row>
    <row r="28" customFormat="false" ht="11.25" hidden="false" customHeight="false" outlineLevel="0" collapsed="false">
      <c r="B28" s="62" t="n">
        <v>17</v>
      </c>
      <c r="C28" s="91" t="n">
        <v>18054</v>
      </c>
      <c r="D28" s="92" t="n">
        <v>0</v>
      </c>
      <c r="E28" s="93" t="n">
        <f aca="false">+IF(D28&lt;C28,D28,+C28)</f>
        <v>0</v>
      </c>
      <c r="F28" s="92"/>
      <c r="G28" s="94" t="n">
        <f aca="false">+F28</f>
        <v>0</v>
      </c>
      <c r="H28" s="92" t="n">
        <v>0</v>
      </c>
      <c r="I28" s="94" t="n">
        <f aca="false">+H28</f>
        <v>0</v>
      </c>
      <c r="J28" s="92" t="n">
        <v>18000</v>
      </c>
      <c r="K28" s="93" t="n">
        <f aca="false">IF(C28-E28-I28&gt;J28,J28,C28-E28-I28)</f>
        <v>18000</v>
      </c>
      <c r="L28" s="92"/>
      <c r="M28" s="93"/>
      <c r="N28" s="95" t="n">
        <f aca="false">IF(C28-E28-I28-K28&gt;0,C28-E28-I28-K28,0)</f>
        <v>54</v>
      </c>
      <c r="O28" s="96" t="n">
        <f aca="false">J28-K28</f>
        <v>0</v>
      </c>
      <c r="P28" s="94"/>
      <c r="Q28" s="95"/>
      <c r="R28" s="94"/>
      <c r="S28" s="97"/>
    </row>
    <row r="29" customFormat="false" ht="11.25" hidden="false" customHeight="false" outlineLevel="0" collapsed="false">
      <c r="B29" s="62" t="n">
        <v>18</v>
      </c>
      <c r="C29" s="91" t="n">
        <v>18055</v>
      </c>
      <c r="D29" s="92" t="n">
        <v>0</v>
      </c>
      <c r="E29" s="93" t="n">
        <f aca="false">+IF(D29&lt;C29,D29,+C29)</f>
        <v>0</v>
      </c>
      <c r="F29" s="92"/>
      <c r="G29" s="94" t="n">
        <f aca="false">+F29</f>
        <v>0</v>
      </c>
      <c r="H29" s="92" t="n">
        <v>0</v>
      </c>
      <c r="I29" s="94" t="n">
        <f aca="false">+H29</f>
        <v>0</v>
      </c>
      <c r="J29" s="92" t="n">
        <v>18000</v>
      </c>
      <c r="K29" s="93" t="n">
        <f aca="false">IF(C29-E29-I29&gt;J29,J29,C29-E29-I29)</f>
        <v>18000</v>
      </c>
      <c r="L29" s="92"/>
      <c r="M29" s="93"/>
      <c r="N29" s="95" t="n">
        <f aca="false">IF(C29-E29-I29-K29&gt;0,C29-E29-I29-K29,0)</f>
        <v>55</v>
      </c>
      <c r="O29" s="96" t="n">
        <f aca="false">J29-K29</f>
        <v>0</v>
      </c>
      <c r="P29" s="94"/>
      <c r="Q29" s="95"/>
      <c r="R29" s="94"/>
      <c r="S29" s="97"/>
    </row>
    <row r="30" customFormat="false" ht="11.25" hidden="false" customHeight="false" outlineLevel="0" collapsed="false">
      <c r="B30" s="62" t="n">
        <v>19</v>
      </c>
      <c r="C30" s="91" t="n">
        <v>18056</v>
      </c>
      <c r="D30" s="92" t="n">
        <v>0</v>
      </c>
      <c r="E30" s="93" t="n">
        <f aca="false">+IF(D30&lt;C30,D30,+C30)</f>
        <v>0</v>
      </c>
      <c r="F30" s="92"/>
      <c r="G30" s="94" t="n">
        <f aca="false">+F30</f>
        <v>0</v>
      </c>
      <c r="H30" s="92" t="n">
        <v>0</v>
      </c>
      <c r="I30" s="94" t="n">
        <f aca="false">+H30</f>
        <v>0</v>
      </c>
      <c r="J30" s="92" t="n">
        <v>18000</v>
      </c>
      <c r="K30" s="93" t="n">
        <f aca="false">IF(C30-E30-I30&gt;J30,J30,C30-E30-I30)</f>
        <v>18000</v>
      </c>
      <c r="L30" s="92"/>
      <c r="M30" s="94"/>
      <c r="N30" s="95" t="n">
        <f aca="false">IF(C30-E30-I30-K30&gt;0,C30-E30-I30-K30,0)</f>
        <v>56</v>
      </c>
      <c r="O30" s="96" t="n">
        <f aca="false">J30-K30</f>
        <v>0</v>
      </c>
      <c r="P30" s="94"/>
      <c r="Q30" s="95"/>
      <c r="R30" s="94"/>
      <c r="S30" s="97"/>
    </row>
    <row r="31" customFormat="false" ht="11.25" hidden="false" customHeight="false" outlineLevel="0" collapsed="false">
      <c r="B31" s="62" t="n">
        <v>20</v>
      </c>
      <c r="C31" s="91" t="n">
        <v>18056</v>
      </c>
      <c r="D31" s="92" t="n">
        <v>0</v>
      </c>
      <c r="E31" s="93" t="n">
        <f aca="false">+IF(D31&lt;C31,D31,+C31)</f>
        <v>0</v>
      </c>
      <c r="F31" s="92"/>
      <c r="G31" s="94" t="n">
        <f aca="false">+F31</f>
        <v>0</v>
      </c>
      <c r="H31" s="92" t="n">
        <v>0</v>
      </c>
      <c r="I31" s="94" t="n">
        <f aca="false">+H31</f>
        <v>0</v>
      </c>
      <c r="J31" s="92" t="n">
        <v>18000</v>
      </c>
      <c r="K31" s="93" t="n">
        <f aca="false">IF(C31-E31-I31&gt;J31,J31,C31-E31-I31)</f>
        <v>18000</v>
      </c>
      <c r="L31" s="92"/>
      <c r="M31" s="98"/>
      <c r="N31" s="95" t="n">
        <f aca="false">IF(C31-E31-I31-K31&gt;0,C31-E31-I31-K31,0)</f>
        <v>56</v>
      </c>
      <c r="O31" s="96" t="n">
        <f aca="false">J31-K31</f>
        <v>0</v>
      </c>
      <c r="P31" s="94"/>
      <c r="Q31" s="95"/>
      <c r="R31" s="94"/>
      <c r="S31" s="97"/>
    </row>
    <row r="32" customFormat="false" ht="11.25" hidden="false" customHeight="false" outlineLevel="0" collapsed="false">
      <c r="B32" s="62" t="n">
        <v>21</v>
      </c>
      <c r="C32" s="91" t="n">
        <v>29885</v>
      </c>
      <c r="D32" s="92" t="n">
        <v>0</v>
      </c>
      <c r="E32" s="93" t="n">
        <f aca="false">+IF(D32&lt;C32,D32,+C32)</f>
        <v>0</v>
      </c>
      <c r="F32" s="92"/>
      <c r="G32" s="94" t="n">
        <f aca="false">+F32</f>
        <v>0</v>
      </c>
      <c r="H32" s="92" t="n">
        <v>0</v>
      </c>
      <c r="I32" s="94" t="n">
        <f aca="false">+H32</f>
        <v>0</v>
      </c>
      <c r="J32" s="92" t="n">
        <v>18000</v>
      </c>
      <c r="K32" s="93" t="n">
        <f aca="false">IF(C32-E32-I32&gt;J32,J32,C32-E32-I32)</f>
        <v>18000</v>
      </c>
      <c r="L32" s="92"/>
      <c r="M32" s="98"/>
      <c r="N32" s="95" t="n">
        <f aca="false">IF(C32-E32-I32-K32&gt;0,C32-E32-I32-K32,0)</f>
        <v>11885</v>
      </c>
      <c r="O32" s="96" t="n">
        <f aca="false">J32-K32</f>
        <v>0</v>
      </c>
      <c r="P32" s="94"/>
      <c r="Q32" s="95"/>
      <c r="R32" s="94"/>
      <c r="S32" s="97"/>
    </row>
    <row r="33" customFormat="false" ht="11.25" hidden="false" customHeight="false" outlineLevel="0" collapsed="false">
      <c r="B33" s="62" t="n">
        <v>22</v>
      </c>
      <c r="C33" s="91" t="n">
        <v>12036</v>
      </c>
      <c r="D33" s="92" t="n">
        <v>0</v>
      </c>
      <c r="E33" s="93" t="n">
        <f aca="false">+IF(D33&lt;C33,D33,+C33)</f>
        <v>0</v>
      </c>
      <c r="F33" s="92"/>
      <c r="G33" s="94" t="n">
        <f aca="false">+F33</f>
        <v>0</v>
      </c>
      <c r="H33" s="92" t="n">
        <v>0</v>
      </c>
      <c r="I33" s="94" t="n">
        <f aca="false">+H33</f>
        <v>0</v>
      </c>
      <c r="J33" s="92" t="n">
        <v>18000</v>
      </c>
      <c r="K33" s="93" t="n">
        <f aca="false">IF(C33-E33-I33&gt;J33,J33,C33-E33-I33)</f>
        <v>12036</v>
      </c>
      <c r="L33" s="92"/>
      <c r="M33" s="98"/>
      <c r="N33" s="95" t="n">
        <f aca="false">IF(C33-E33-I33-K33&gt;0,C33-E33-I33-K33,0)</f>
        <v>0</v>
      </c>
      <c r="O33" s="96" t="n">
        <f aca="false">J33-K33</f>
        <v>5964</v>
      </c>
      <c r="P33" s="94"/>
      <c r="Q33" s="95"/>
      <c r="R33" s="94"/>
      <c r="S33" s="97"/>
    </row>
    <row r="34" customFormat="false" ht="11.25" hidden="false" customHeight="false" outlineLevel="0" collapsed="false">
      <c r="B34" s="62" t="n">
        <v>23</v>
      </c>
      <c r="C34" s="91" t="n">
        <v>17146</v>
      </c>
      <c r="D34" s="92" t="n">
        <v>0</v>
      </c>
      <c r="E34" s="93" t="n">
        <f aca="false">+IF(D34&lt;C34,D34,+C34)</f>
        <v>0</v>
      </c>
      <c r="F34" s="92"/>
      <c r="G34" s="94" t="n">
        <f aca="false">+F34</f>
        <v>0</v>
      </c>
      <c r="H34" s="92" t="n">
        <v>0</v>
      </c>
      <c r="I34" s="94" t="n">
        <f aca="false">+H34</f>
        <v>0</v>
      </c>
      <c r="J34" s="92" t="n">
        <v>18000</v>
      </c>
      <c r="K34" s="93" t="n">
        <f aca="false">IF(C34-E34-I34&gt;J34,J34,C34-E34-I34)</f>
        <v>17146</v>
      </c>
      <c r="L34" s="92"/>
      <c r="M34" s="98"/>
      <c r="N34" s="95" t="n">
        <f aca="false">IF(C34-E34-I34-K34&gt;0,C34-E34-I34-K34,0)</f>
        <v>0</v>
      </c>
      <c r="O34" s="96" t="n">
        <f aca="false">J34-K34</f>
        <v>854</v>
      </c>
      <c r="P34" s="94"/>
      <c r="Q34" s="95"/>
      <c r="R34" s="94"/>
      <c r="S34" s="97"/>
    </row>
    <row r="35" customFormat="false" ht="11.25" hidden="false" customHeight="false" outlineLevel="0" collapsed="false">
      <c r="B35" s="62" t="n">
        <v>24</v>
      </c>
      <c r="C35" s="91" t="n">
        <v>17050</v>
      </c>
      <c r="D35" s="92" t="n">
        <v>0</v>
      </c>
      <c r="E35" s="93" t="n">
        <f aca="false">+IF(D35&lt;C35,D35,+C35)</f>
        <v>0</v>
      </c>
      <c r="F35" s="92"/>
      <c r="G35" s="94" t="n">
        <f aca="false">+F35</f>
        <v>0</v>
      </c>
      <c r="H35" s="92" t="n">
        <v>0</v>
      </c>
      <c r="I35" s="94" t="n">
        <f aca="false">+H35</f>
        <v>0</v>
      </c>
      <c r="J35" s="92" t="n">
        <v>18000</v>
      </c>
      <c r="K35" s="93" t="n">
        <f aca="false">IF(C35-E35-I35&gt;J35,J35,C35-E35-I35)</f>
        <v>17050</v>
      </c>
      <c r="L35" s="92"/>
      <c r="M35" s="98"/>
      <c r="N35" s="95" t="n">
        <f aca="false">IF(C35-E35-I35-K35&gt;0,C35-E35-I35-K35,0)</f>
        <v>0</v>
      </c>
      <c r="O35" s="96" t="n">
        <f aca="false">J35-K35</f>
        <v>950</v>
      </c>
      <c r="P35" s="94"/>
      <c r="Q35" s="95"/>
      <c r="R35" s="94"/>
      <c r="S35" s="97"/>
    </row>
    <row r="36" customFormat="false" ht="11.25" hidden="false" customHeight="false" outlineLevel="0" collapsed="false">
      <c r="B36" s="62" t="n">
        <v>25</v>
      </c>
      <c r="C36" s="91" t="n">
        <v>17636</v>
      </c>
      <c r="D36" s="92" t="n">
        <v>0</v>
      </c>
      <c r="E36" s="93" t="n">
        <f aca="false">+IF(D36&lt;C36,D36,+C36)</f>
        <v>0</v>
      </c>
      <c r="F36" s="92"/>
      <c r="G36" s="94" t="n">
        <f aca="false">+F36</f>
        <v>0</v>
      </c>
      <c r="H36" s="92" t="n">
        <v>0</v>
      </c>
      <c r="I36" s="94" t="n">
        <f aca="false">+H36</f>
        <v>0</v>
      </c>
      <c r="J36" s="92" t="n">
        <v>18000</v>
      </c>
      <c r="K36" s="93" t="n">
        <f aca="false">IF(C36-E36-I36&gt;J36,J36,C36-E36-I36)</f>
        <v>17636</v>
      </c>
      <c r="L36" s="92"/>
      <c r="M36" s="98"/>
      <c r="N36" s="95" t="n">
        <f aca="false">IF(C36-E36-I36-K36&gt;0,C36-E36-I36-K36,0)</f>
        <v>0</v>
      </c>
      <c r="O36" s="96" t="n">
        <f aca="false">J36-K36</f>
        <v>364</v>
      </c>
      <c r="P36" s="94"/>
      <c r="Q36" s="95"/>
      <c r="R36" s="94"/>
      <c r="S36" s="97"/>
    </row>
    <row r="37" customFormat="false" ht="11.25" hidden="false" customHeight="false" outlineLevel="0" collapsed="false">
      <c r="B37" s="62" t="n">
        <v>26</v>
      </c>
      <c r="C37" s="91" t="n">
        <v>18059</v>
      </c>
      <c r="D37" s="92" t="n">
        <v>0</v>
      </c>
      <c r="E37" s="93" t="n">
        <f aca="false">+IF(D37&lt;C37,D37,+C37)</f>
        <v>0</v>
      </c>
      <c r="F37" s="92"/>
      <c r="G37" s="94" t="n">
        <f aca="false">+F37</f>
        <v>0</v>
      </c>
      <c r="H37" s="92" t="n">
        <v>0</v>
      </c>
      <c r="I37" s="94" t="n">
        <f aca="false">+H37</f>
        <v>0</v>
      </c>
      <c r="J37" s="92" t="n">
        <v>18000</v>
      </c>
      <c r="K37" s="93" t="n">
        <f aca="false">IF(C37-E37-I37&gt;J37,J37,C37-E37-I37)</f>
        <v>18000</v>
      </c>
      <c r="L37" s="92"/>
      <c r="M37" s="98"/>
      <c r="N37" s="95" t="n">
        <f aca="false">IF(C37-E37-I37-K37&gt;0,C37-E37-I37-K37,0)</f>
        <v>59</v>
      </c>
      <c r="O37" s="96" t="n">
        <f aca="false">J37-K37</f>
        <v>0</v>
      </c>
      <c r="P37" s="94"/>
      <c r="Q37" s="95"/>
      <c r="R37" s="94"/>
      <c r="S37" s="97"/>
    </row>
    <row r="38" customFormat="false" ht="11.25" hidden="false" customHeight="false" outlineLevel="0" collapsed="false">
      <c r="B38" s="62" t="n">
        <v>27</v>
      </c>
      <c r="C38" s="91" t="n">
        <v>18055</v>
      </c>
      <c r="D38" s="92" t="n">
        <v>0</v>
      </c>
      <c r="E38" s="93" t="n">
        <f aca="false">+IF(D38&lt;C38,D38,+C38)</f>
        <v>0</v>
      </c>
      <c r="F38" s="92"/>
      <c r="G38" s="94" t="n">
        <f aca="false">+F38</f>
        <v>0</v>
      </c>
      <c r="H38" s="92" t="n">
        <v>0</v>
      </c>
      <c r="I38" s="94" t="n">
        <f aca="false">+H38</f>
        <v>0</v>
      </c>
      <c r="J38" s="92" t="n">
        <v>18000</v>
      </c>
      <c r="K38" s="93" t="n">
        <f aca="false">IF(C38-E38-I38&gt;J38,J38,C38-E38-I38)</f>
        <v>18000</v>
      </c>
      <c r="L38" s="92"/>
      <c r="M38" s="98"/>
      <c r="N38" s="95" t="n">
        <f aca="false">IF(C38-E38-I38-K38&gt;0,C38-E38-I38-K38,0)</f>
        <v>55</v>
      </c>
      <c r="O38" s="96" t="n">
        <f aca="false">J38-K38</f>
        <v>0</v>
      </c>
      <c r="P38" s="94"/>
      <c r="Q38" s="95"/>
      <c r="R38" s="94"/>
      <c r="S38" s="97"/>
    </row>
    <row r="39" customFormat="false" ht="11.25" hidden="false" customHeight="false" outlineLevel="0" collapsed="false">
      <c r="B39" s="62" t="n">
        <v>28</v>
      </c>
      <c r="C39" s="91" t="n">
        <v>18804</v>
      </c>
      <c r="D39" s="92" t="n">
        <v>0</v>
      </c>
      <c r="E39" s="93" t="n">
        <f aca="false">+IF(D39&lt;C39,D39,+C39)</f>
        <v>0</v>
      </c>
      <c r="F39" s="92"/>
      <c r="G39" s="94" t="n">
        <f aca="false">+F39</f>
        <v>0</v>
      </c>
      <c r="H39" s="92" t="n">
        <v>0</v>
      </c>
      <c r="I39" s="94" t="n">
        <f aca="false">+H39</f>
        <v>0</v>
      </c>
      <c r="J39" s="92" t="n">
        <v>18000</v>
      </c>
      <c r="K39" s="93" t="n">
        <f aca="false">IF(C39-E39-I39&gt;J39,J39,C39-E39-I39)</f>
        <v>18000</v>
      </c>
      <c r="L39" s="92"/>
      <c r="M39" s="93"/>
      <c r="N39" s="95" t="n">
        <f aca="false">IF(C39-E39-I39-K39&gt;0,C39-E39-I39-K39,0)</f>
        <v>804</v>
      </c>
      <c r="O39" s="96" t="n">
        <f aca="false">J39-K39</f>
        <v>0</v>
      </c>
      <c r="P39" s="94"/>
      <c r="Q39" s="95"/>
      <c r="R39" s="94"/>
      <c r="S39" s="97"/>
    </row>
    <row r="40" customFormat="false" ht="11.25" hidden="false" customHeight="false" outlineLevel="0" collapsed="false">
      <c r="B40" s="62" t="n">
        <v>29</v>
      </c>
      <c r="C40" s="91" t="n">
        <v>18056</v>
      </c>
      <c r="D40" s="92" t="n">
        <v>0</v>
      </c>
      <c r="E40" s="93" t="n">
        <f aca="false">+IF(D40&lt;C40,D40,+C40)</f>
        <v>0</v>
      </c>
      <c r="F40" s="92"/>
      <c r="G40" s="94" t="n">
        <f aca="false">+F40</f>
        <v>0</v>
      </c>
      <c r="H40" s="92" t="n">
        <v>0</v>
      </c>
      <c r="I40" s="94" t="n">
        <f aca="false">+H40</f>
        <v>0</v>
      </c>
      <c r="J40" s="92" t="n">
        <v>18000</v>
      </c>
      <c r="K40" s="93" t="n">
        <f aca="false">IF(C40-E40-I40&gt;J40,J40,C40-E40-I40)</f>
        <v>18000</v>
      </c>
      <c r="L40" s="92"/>
      <c r="M40" s="94"/>
      <c r="N40" s="95" t="n">
        <f aca="false">IF(C40-E40-I40-K40&gt;0,C40-E40-I40-K40,0)</f>
        <v>56</v>
      </c>
      <c r="O40" s="96" t="n">
        <f aca="false">J40-K40</f>
        <v>0</v>
      </c>
      <c r="P40" s="94"/>
      <c r="Q40" s="95"/>
      <c r="R40" s="94"/>
      <c r="S40" s="97"/>
    </row>
    <row r="41" customFormat="false" ht="11.25" hidden="false" customHeight="false" outlineLevel="0" collapsed="false">
      <c r="B41" s="62" t="n">
        <v>30</v>
      </c>
      <c r="C41" s="91" t="n">
        <v>18047</v>
      </c>
      <c r="D41" s="92" t="n">
        <v>0</v>
      </c>
      <c r="E41" s="93" t="n">
        <f aca="false">+IF(D41&lt;C41,D41,+C41)</f>
        <v>0</v>
      </c>
      <c r="F41" s="92"/>
      <c r="G41" s="94" t="n">
        <f aca="false">+F41</f>
        <v>0</v>
      </c>
      <c r="H41" s="92" t="n">
        <v>0</v>
      </c>
      <c r="I41" s="94" t="n">
        <f aca="false">+H41</f>
        <v>0</v>
      </c>
      <c r="J41" s="92" t="n">
        <v>18000</v>
      </c>
      <c r="K41" s="93" t="n">
        <f aca="false">IF(C41-E41-I41&gt;J41,J41,C41-E41-I41)</f>
        <v>18000</v>
      </c>
      <c r="L41" s="92"/>
      <c r="M41" s="94"/>
      <c r="N41" s="95" t="n">
        <f aca="false">IF(C41-E41-I41-K41&gt;0,C41-E41-I41-K41,0)</f>
        <v>47</v>
      </c>
      <c r="O41" s="96" t="n">
        <f aca="false">J41-K41</f>
        <v>0</v>
      </c>
      <c r="P41" s="94"/>
      <c r="Q41" s="95"/>
      <c r="R41" s="94"/>
      <c r="S41" s="97"/>
    </row>
    <row r="42" customFormat="false" ht="11.25" hidden="false" customHeight="false" outlineLevel="0" collapsed="false">
      <c r="B42" s="62" t="n">
        <v>31</v>
      </c>
      <c r="C42" s="99" t="n">
        <v>18060</v>
      </c>
      <c r="D42" s="92" t="n">
        <v>0</v>
      </c>
      <c r="E42" s="93" t="n">
        <f aca="false">+IF(D42&lt;C42,D42,+C42)</f>
        <v>0</v>
      </c>
      <c r="F42" s="92"/>
      <c r="G42" s="94" t="n">
        <f aca="false">+F42</f>
        <v>0</v>
      </c>
      <c r="H42" s="92" t="n">
        <v>0</v>
      </c>
      <c r="I42" s="94" t="n">
        <f aca="false">+H42</f>
        <v>0</v>
      </c>
      <c r="J42" s="92" t="n">
        <v>18000</v>
      </c>
      <c r="K42" s="93" t="n">
        <f aca="false">IF(C42-E42-I42&gt;J42,J42,C42-E42-I42)</f>
        <v>18000</v>
      </c>
      <c r="L42" s="92"/>
      <c r="M42" s="94"/>
      <c r="N42" s="95" t="n">
        <f aca="false">IF(C42-E42-I42-K42&gt;0,C42-E42-I42-K42,0)</f>
        <v>60</v>
      </c>
      <c r="O42" s="96" t="n">
        <f aca="false">J42-K42</f>
        <v>0</v>
      </c>
      <c r="P42" s="94"/>
      <c r="Q42" s="95"/>
      <c r="R42" s="94"/>
      <c r="S42" s="97"/>
    </row>
    <row r="43" customFormat="false" ht="11.25" hidden="false" customHeight="false" outlineLevel="0" collapsed="false">
      <c r="C43" s="100" t="n">
        <f aca="false">SUM(C12:C42)</f>
        <v>563755</v>
      </c>
      <c r="D43" s="101" t="n">
        <f aca="false">SUM(D12:D42)</f>
        <v>0</v>
      </c>
      <c r="E43" s="102" t="n">
        <f aca="false">SUM(E12:E42)</f>
        <v>0</v>
      </c>
      <c r="F43" s="101" t="n">
        <f aca="false">SUM(F12:F42)</f>
        <v>0</v>
      </c>
      <c r="G43" s="102" t="n">
        <f aca="false">SUM(G12:G42)</f>
        <v>0</v>
      </c>
      <c r="H43" s="101" t="n">
        <f aca="false">SUM(H12:H42)</f>
        <v>0</v>
      </c>
      <c r="I43" s="102" t="n">
        <f aca="false">SUM(I12:I42)</f>
        <v>0</v>
      </c>
      <c r="J43" s="101" t="n">
        <f aca="false">SUM(J12:J42)</f>
        <v>558000</v>
      </c>
      <c r="K43" s="102" t="n">
        <f aca="false">SUM(K12:K42)</f>
        <v>549868</v>
      </c>
      <c r="L43" s="102" t="n">
        <f aca="false">SUM(L12:L42)</f>
        <v>0</v>
      </c>
      <c r="M43" s="102" t="n">
        <f aca="false">SUM(M12:M42)</f>
        <v>0</v>
      </c>
      <c r="N43" s="102" t="n">
        <f aca="false">SUM(N12:N42)</f>
        <v>13887</v>
      </c>
      <c r="O43" s="103" t="n">
        <f aca="false">SUM(O12:O42)</f>
        <v>8132</v>
      </c>
      <c r="P43" s="94"/>
      <c r="Q43" s="104" t="n">
        <f aca="false">SUM(Q12:Q42)</f>
        <v>0</v>
      </c>
    </row>
    <row r="44" customFormat="false" ht="11.25" hidden="false" customHeight="false" outlineLevel="0" collapsed="false">
      <c r="C44" s="92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7"/>
    </row>
    <row r="45" customFormat="false" ht="11.25" hidden="false" customHeight="false" outlineLevel="0" collapsed="false">
      <c r="A45" s="78"/>
      <c r="B45" s="73"/>
      <c r="C45" s="105" t="s">
        <v>54</v>
      </c>
      <c r="D45" s="106"/>
      <c r="E45" s="106" t="n">
        <f aca="false">D43+J43+N43</f>
        <v>571887</v>
      </c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  <c r="BH45" s="78"/>
      <c r="BI45" s="78"/>
      <c r="BJ45" s="78"/>
      <c r="BK45" s="78"/>
      <c r="BL45" s="78"/>
      <c r="BM45" s="78"/>
      <c r="BN45" s="78"/>
      <c r="BO45" s="78"/>
      <c r="BP45" s="78"/>
      <c r="BQ45" s="78"/>
      <c r="BR45" s="78"/>
      <c r="BS45" s="78"/>
      <c r="BT45" s="78"/>
      <c r="BU45" s="78"/>
      <c r="BV45" s="78"/>
      <c r="BW45" s="78"/>
      <c r="BX45" s="78"/>
      <c r="BY45" s="78"/>
      <c r="BZ45" s="78"/>
      <c r="CA45" s="78"/>
      <c r="CB45" s="78"/>
      <c r="CC45" s="78"/>
      <c r="CD45" s="78"/>
      <c r="CE45" s="78"/>
      <c r="CF45" s="78"/>
      <c r="CG45" s="78"/>
      <c r="CH45" s="78"/>
      <c r="CI45" s="78"/>
      <c r="CJ45" s="78"/>
      <c r="CK45" s="78"/>
      <c r="CL45" s="78"/>
      <c r="CM45" s="78"/>
      <c r="CN45" s="78"/>
      <c r="CO45" s="78"/>
      <c r="CP45" s="78"/>
      <c r="CQ45" s="78"/>
      <c r="CR45" s="78"/>
      <c r="CS45" s="78"/>
      <c r="CT45" s="78"/>
      <c r="CU45" s="78"/>
      <c r="CV45" s="78"/>
      <c r="CW45" s="78"/>
      <c r="CX45" s="78"/>
      <c r="CY45" s="78"/>
      <c r="CZ45" s="78"/>
      <c r="DA45" s="78"/>
      <c r="DB45" s="78"/>
      <c r="DC45" s="78"/>
      <c r="DD45" s="78"/>
      <c r="DE45" s="78"/>
      <c r="DF45" s="78"/>
      <c r="DG45" s="78"/>
      <c r="DH45" s="78"/>
      <c r="DI45" s="78"/>
      <c r="DJ45" s="78"/>
      <c r="DK45" s="78"/>
      <c r="DL45" s="78"/>
      <c r="DM45" s="78"/>
      <c r="DN45" s="78"/>
      <c r="DO45" s="78"/>
      <c r="DP45" s="78"/>
      <c r="DQ45" s="78"/>
      <c r="DR45" s="78"/>
      <c r="DS45" s="78"/>
      <c r="DT45" s="78"/>
      <c r="DU45" s="78"/>
      <c r="DV45" s="78"/>
      <c r="DW45" s="78"/>
      <c r="DX45" s="78"/>
      <c r="DY45" s="78"/>
      <c r="DZ45" s="78"/>
      <c r="EA45" s="78"/>
      <c r="EB45" s="78"/>
      <c r="EC45" s="78"/>
      <c r="ED45" s="78"/>
      <c r="EE45" s="78"/>
      <c r="EF45" s="78"/>
      <c r="EG45" s="78"/>
      <c r="EH45" s="78"/>
      <c r="EI45" s="78"/>
      <c r="EJ45" s="78"/>
      <c r="EK45" s="78"/>
      <c r="EL45" s="78"/>
      <c r="EM45" s="78"/>
      <c r="EN45" s="78"/>
      <c r="EO45" s="78"/>
      <c r="EP45" s="78"/>
      <c r="EQ45" s="78"/>
      <c r="ER45" s="78"/>
      <c r="ES45" s="78"/>
      <c r="ET45" s="78"/>
      <c r="EU45" s="78"/>
      <c r="EV45" s="78"/>
      <c r="EW45" s="78"/>
      <c r="EX45" s="78"/>
      <c r="EY45" s="78"/>
      <c r="EZ45" s="78"/>
      <c r="FA45" s="78"/>
      <c r="FB45" s="78"/>
      <c r="FC45" s="78"/>
      <c r="FD45" s="78"/>
      <c r="FE45" s="78"/>
      <c r="FF45" s="78"/>
      <c r="FG45" s="78"/>
      <c r="FH45" s="78"/>
      <c r="FI45" s="78"/>
      <c r="FJ45" s="78"/>
      <c r="FK45" s="78"/>
      <c r="FL45" s="78"/>
      <c r="FM45" s="78"/>
      <c r="FN45" s="78"/>
      <c r="FO45" s="78"/>
      <c r="FP45" s="78"/>
      <c r="FQ45" s="78"/>
      <c r="FR45" s="78"/>
      <c r="FS45" s="78"/>
      <c r="FT45" s="78"/>
      <c r="FU45" s="78"/>
      <c r="FV45" s="78"/>
      <c r="FW45" s="78"/>
      <c r="FX45" s="78"/>
      <c r="FY45" s="78"/>
      <c r="FZ45" s="78"/>
      <c r="GA45" s="78"/>
      <c r="GB45" s="78"/>
      <c r="GC45" s="78"/>
      <c r="GD45" s="78"/>
      <c r="GE45" s="78"/>
      <c r="GF45" s="78"/>
      <c r="GG45" s="78"/>
      <c r="GH45" s="78"/>
      <c r="GI45" s="78"/>
      <c r="GJ45" s="78"/>
      <c r="GK45" s="78"/>
      <c r="GL45" s="78"/>
      <c r="GM45" s="78"/>
      <c r="GN45" s="78"/>
      <c r="GO45" s="78"/>
      <c r="GP45" s="78"/>
      <c r="GQ45" s="78"/>
      <c r="GR45" s="78"/>
      <c r="GS45" s="78"/>
      <c r="GT45" s="78"/>
      <c r="GU45" s="78"/>
      <c r="GV45" s="78"/>
      <c r="GW45" s="78"/>
      <c r="GX45" s="78"/>
      <c r="GY45" s="78"/>
      <c r="GZ45" s="78"/>
      <c r="HA45" s="78"/>
      <c r="HB45" s="78"/>
      <c r="HC45" s="78"/>
      <c r="HD45" s="78"/>
      <c r="HE45" s="78"/>
      <c r="HF45" s="78"/>
      <c r="HG45" s="78"/>
      <c r="HH45" s="78"/>
      <c r="HI45" s="78"/>
      <c r="HJ45" s="78"/>
      <c r="HK45" s="78"/>
      <c r="HL45" s="78"/>
      <c r="HM45" s="78"/>
      <c r="HN45" s="78"/>
      <c r="HO45" s="78"/>
      <c r="HP45" s="78"/>
      <c r="HQ45" s="78"/>
      <c r="HR45" s="78"/>
      <c r="HS45" s="78"/>
      <c r="HT45" s="78"/>
      <c r="HU45" s="78"/>
      <c r="HV45" s="78"/>
      <c r="HW45" s="78"/>
      <c r="HX45" s="78"/>
      <c r="HY45" s="78"/>
      <c r="HZ45" s="78"/>
      <c r="IA45" s="78"/>
      <c r="IB45" s="78"/>
      <c r="IC45" s="78"/>
      <c r="ID45" s="78"/>
      <c r="IE45" s="78"/>
      <c r="IF45" s="78"/>
      <c r="IG45" s="78"/>
      <c r="IH45" s="78"/>
      <c r="II45" s="78"/>
      <c r="IJ45" s="78"/>
      <c r="IK45" s="78"/>
      <c r="IL45" s="78"/>
      <c r="IM45" s="78"/>
      <c r="IN45" s="78"/>
      <c r="IO45" s="78"/>
      <c r="IP45" s="78"/>
      <c r="IQ45" s="78"/>
      <c r="IR45" s="78"/>
      <c r="IS45" s="78"/>
      <c r="IT45" s="78"/>
      <c r="IU45" s="78"/>
      <c r="IV45" s="78"/>
      <c r="IW45" s="78"/>
    </row>
    <row r="46" customFormat="false" ht="11.25" hidden="false" customHeight="false" outlineLevel="0" collapsed="false">
      <c r="A46" s="78"/>
      <c r="B46" s="73"/>
      <c r="C46" s="107" t="s">
        <v>55</v>
      </c>
      <c r="D46" s="108"/>
      <c r="E46" s="108" t="n">
        <f aca="false">E43+K43+N43+O43</f>
        <v>571887</v>
      </c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8"/>
      <c r="CA46" s="78"/>
      <c r="CB46" s="78"/>
      <c r="CC46" s="78"/>
      <c r="CD46" s="78"/>
      <c r="CE46" s="78"/>
      <c r="CF46" s="78"/>
      <c r="CG46" s="78"/>
      <c r="CH46" s="78"/>
      <c r="CI46" s="78"/>
      <c r="CJ46" s="78"/>
      <c r="CK46" s="78"/>
      <c r="CL46" s="78"/>
      <c r="CM46" s="78"/>
      <c r="CN46" s="78"/>
      <c r="CO46" s="78"/>
      <c r="CP46" s="78"/>
      <c r="CQ46" s="78"/>
      <c r="CR46" s="78"/>
      <c r="CS46" s="78"/>
      <c r="CT46" s="78"/>
      <c r="CU46" s="78"/>
      <c r="CV46" s="78"/>
      <c r="CW46" s="78"/>
      <c r="CX46" s="78"/>
      <c r="CY46" s="78"/>
      <c r="CZ46" s="78"/>
      <c r="DA46" s="78"/>
      <c r="DB46" s="78"/>
      <c r="DC46" s="78"/>
      <c r="DD46" s="78"/>
      <c r="DE46" s="78"/>
      <c r="DF46" s="78"/>
      <c r="DG46" s="78"/>
      <c r="DH46" s="78"/>
      <c r="DI46" s="78"/>
      <c r="DJ46" s="78"/>
      <c r="DK46" s="78"/>
      <c r="DL46" s="78"/>
      <c r="DM46" s="78"/>
      <c r="DN46" s="78"/>
      <c r="DO46" s="78"/>
      <c r="DP46" s="78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78"/>
      <c r="EB46" s="78"/>
      <c r="EC46" s="78"/>
      <c r="ED46" s="78"/>
      <c r="EE46" s="78"/>
      <c r="EF46" s="78"/>
      <c r="EG46" s="78"/>
      <c r="EH46" s="78"/>
      <c r="EI46" s="78"/>
      <c r="EJ46" s="78"/>
      <c r="EK46" s="78"/>
      <c r="EL46" s="78"/>
      <c r="EM46" s="78"/>
      <c r="EN46" s="78"/>
      <c r="EO46" s="78"/>
      <c r="EP46" s="78"/>
      <c r="EQ46" s="78"/>
      <c r="ER46" s="78"/>
      <c r="ES46" s="78"/>
      <c r="ET46" s="78"/>
      <c r="EU46" s="78"/>
      <c r="EV46" s="78"/>
      <c r="EW46" s="78"/>
      <c r="EX46" s="78"/>
      <c r="EY46" s="78"/>
      <c r="EZ46" s="78"/>
      <c r="FA46" s="78"/>
      <c r="FB46" s="78"/>
      <c r="FC46" s="78"/>
      <c r="FD46" s="78"/>
      <c r="FE46" s="78"/>
      <c r="FF46" s="78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78"/>
      <c r="FX46" s="78"/>
      <c r="FY46" s="78"/>
      <c r="FZ46" s="78"/>
      <c r="GA46" s="78"/>
      <c r="GB46" s="78"/>
      <c r="GC46" s="78"/>
      <c r="GD46" s="78"/>
      <c r="GE46" s="78"/>
      <c r="GF46" s="78"/>
      <c r="GG46" s="78"/>
      <c r="GH46" s="78"/>
      <c r="GI46" s="78"/>
      <c r="GJ46" s="78"/>
      <c r="GK46" s="78"/>
      <c r="GL46" s="78"/>
      <c r="GM46" s="78"/>
      <c r="GN46" s="78"/>
      <c r="GO46" s="78"/>
      <c r="GP46" s="78"/>
      <c r="GQ46" s="78"/>
      <c r="GR46" s="78"/>
      <c r="GS46" s="78"/>
      <c r="GT46" s="78"/>
      <c r="GU46" s="78"/>
      <c r="GV46" s="78"/>
      <c r="GW46" s="78"/>
      <c r="GX46" s="78"/>
      <c r="GY46" s="78"/>
      <c r="GZ46" s="78"/>
      <c r="HA46" s="78"/>
      <c r="HB46" s="78"/>
      <c r="HC46" s="78"/>
      <c r="HD46" s="78"/>
      <c r="HE46" s="78"/>
      <c r="HF46" s="78"/>
      <c r="HG46" s="78"/>
      <c r="HH46" s="78"/>
      <c r="HI46" s="78"/>
      <c r="HJ46" s="78"/>
      <c r="HK46" s="78"/>
      <c r="HL46" s="78"/>
      <c r="HM46" s="78"/>
      <c r="HN46" s="78"/>
      <c r="HO46" s="78"/>
      <c r="HP46" s="78"/>
      <c r="HQ46" s="78"/>
      <c r="HR46" s="78"/>
      <c r="HS46" s="78"/>
      <c r="HT46" s="78"/>
      <c r="HU46" s="78"/>
      <c r="HV46" s="78"/>
      <c r="HW46" s="78"/>
      <c r="HX46" s="78"/>
      <c r="HY46" s="78"/>
      <c r="HZ46" s="78"/>
      <c r="IA46" s="78"/>
      <c r="IB46" s="78"/>
      <c r="IC46" s="78"/>
      <c r="ID46" s="78"/>
      <c r="IE46" s="78"/>
      <c r="IF46" s="78"/>
      <c r="IG46" s="78"/>
      <c r="IH46" s="78"/>
      <c r="II46" s="78"/>
      <c r="IJ46" s="78"/>
      <c r="IK46" s="78"/>
      <c r="IL46" s="78"/>
      <c r="IM46" s="78"/>
      <c r="IN46" s="78"/>
      <c r="IO46" s="78"/>
      <c r="IP46" s="78"/>
      <c r="IQ46" s="78"/>
      <c r="IR46" s="78"/>
      <c r="IS46" s="78"/>
      <c r="IT46" s="78"/>
      <c r="IU46" s="78"/>
      <c r="IV46" s="78"/>
      <c r="IW46" s="78"/>
    </row>
    <row r="47" customFormat="false" ht="11.25" hidden="false" customHeight="false" outlineLevel="0" collapsed="false"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customFormat="false" ht="11.25" hidden="false" customHeight="false" outlineLevel="0" collapsed="false"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</row>
    <row r="49" customFormat="false" ht="11.25" hidden="false" customHeight="false" outlineLevel="0" collapsed="false">
      <c r="C49" s="97"/>
      <c r="D49" s="97"/>
      <c r="E49" s="109"/>
      <c r="F49" s="97"/>
      <c r="G49" s="97"/>
      <c r="H49" s="97"/>
      <c r="I49" s="97"/>
      <c r="J49" s="97"/>
      <c r="K49" s="97"/>
      <c r="L49" s="97"/>
      <c r="M49" s="97"/>
      <c r="N49" s="97"/>
      <c r="O49" s="97"/>
    </row>
    <row r="50" customFormat="false" ht="11.25" hidden="false" customHeight="false" outlineLevel="0" collapsed="false"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</row>
    <row r="51" customFormat="false" ht="11.25" hidden="false" customHeight="false" outlineLevel="0" collapsed="false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</row>
    <row r="52" customFormat="false" ht="11.25" hidden="false" customHeight="false" outlineLevel="0" collapsed="false"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</row>
    <row r="53" customFormat="false" ht="11.25" hidden="false" customHeight="false" outlineLevel="0" collapsed="false"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</row>
    <row r="54" customFormat="false" ht="11.25" hidden="false" customHeight="false" outlineLevel="0" collapsed="false"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</row>
    <row r="55" customFormat="false" ht="11.25" hidden="false" customHeight="false" outlineLevel="0" collapsed="false"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</row>
    <row r="56" customFormat="false" ht="11.25" hidden="false" customHeight="false" outlineLevel="0" collapsed="false"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</row>
    <row r="57" customFormat="false" ht="11.25" hidden="false" customHeight="false" outlineLevel="0" collapsed="false"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</row>
    <row r="58" customFormat="false" ht="11.25" hidden="false" customHeight="false" outlineLevel="0" collapsed="false"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</row>
    <row r="59" customFormat="false" ht="11.25" hidden="false" customHeight="false" outlineLevel="0" collapsed="false"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</row>
    <row r="60" customFormat="false" ht="11.25" hidden="false" customHeight="false" outlineLevel="0" collapsed="false"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</row>
    <row r="61" customFormat="false" ht="11.25" hidden="false" customHeight="false" outlineLevel="0" collapsed="false"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</row>
    <row r="62" customFormat="false" ht="11.25" hidden="false" customHeight="false" outlineLevel="0" collapsed="false"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</row>
    <row r="63" customFormat="false" ht="11.25" hidden="false" customHeight="false" outlineLevel="0" collapsed="false"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</row>
    <row r="64" customFormat="false" ht="11.25" hidden="false" customHeight="false" outlineLevel="0" collapsed="false"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</row>
    <row r="65" customFormat="false" ht="11.25" hidden="false" customHeight="false" outlineLevel="0" collapsed="false"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</row>
    <row r="66" customFormat="false" ht="11.25" hidden="false" customHeight="false" outlineLevel="0" collapsed="false"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</row>
    <row r="67" customFormat="false" ht="11.25" hidden="false" customHeight="false" outlineLevel="0" collapsed="false"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</row>
    <row r="68" customFormat="false" ht="11.25" hidden="false" customHeight="false" outlineLevel="0" collapsed="false"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</row>
    <row r="69" customFormat="false" ht="11.25" hidden="false" customHeight="false" outlineLevel="0" collapsed="false"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</row>
    <row r="70" customFormat="false" ht="11.25" hidden="false" customHeight="false" outlineLevel="0" collapsed="false"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</row>
    <row r="71" customFormat="false" ht="11.25" hidden="false" customHeight="false" outlineLevel="0" collapsed="false"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</row>
    <row r="72" customFormat="false" ht="11.25" hidden="false" customHeight="false" outlineLevel="0" collapsed="false"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</row>
    <row r="73" customFormat="false" ht="11.25" hidden="false" customHeight="false" outlineLevel="0" collapsed="false"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</row>
    <row r="74" customFormat="false" ht="11.25" hidden="false" customHeight="false" outlineLevel="0" collapsed="false"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</row>
    <row r="75" customFormat="false" ht="11.25" hidden="false" customHeight="false" outlineLevel="0" collapsed="false"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</row>
    <row r="76" customFormat="false" ht="11.25" hidden="false" customHeight="false" outlineLevel="0" collapsed="false"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</row>
    <row r="77" customFormat="false" ht="11.25" hidden="false" customHeight="false" outlineLevel="0" collapsed="false"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</row>
  </sheetData>
  <mergeCells count="16">
    <mergeCell ref="I2:J2"/>
    <mergeCell ref="C4:O4"/>
    <mergeCell ref="D6:E6"/>
    <mergeCell ref="F6:G6"/>
    <mergeCell ref="H6:I6"/>
    <mergeCell ref="J6:K6"/>
    <mergeCell ref="L6:M6"/>
    <mergeCell ref="D7:E7"/>
    <mergeCell ref="F7:G7"/>
    <mergeCell ref="H7:I7"/>
    <mergeCell ref="J7:K7"/>
    <mergeCell ref="L7:M7"/>
    <mergeCell ref="J8:K8"/>
    <mergeCell ref="L8:M8"/>
    <mergeCell ref="J9:K9"/>
    <mergeCell ref="L9:M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2000-11-13T19:17:09Z</dcterms:created>
  <dc:creator>bmajorw</dc:creator>
  <dc:description/>
  <dc:language>en-US</dc:language>
  <cp:lastModifiedBy>bmajorw</cp:lastModifiedBy>
  <cp:revision>0</cp:revision>
  <dc:subject/>
  <dc:title/>
</cp:coreProperties>
</file>