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da" sheetId="1" state="visible" r:id="rId3"/>
    <sheet name="COSTS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<sst xmlns="http://schemas.openxmlformats.org/spreadsheetml/2006/main" count="54" uniqueCount="51">
  <si>
    <t xml:space="preserve">NORTHERN NATURAL GAS COMPANY</t>
  </si>
  <si>
    <t xml:space="preserve">AGENDA </t>
  </si>
  <si>
    <t xml:space="preserve"> June 22, 2001</t>
  </si>
  <si>
    <t xml:space="preserve">1)</t>
  </si>
  <si>
    <t xml:space="preserve">COST CHANGES </t>
  </si>
  <si>
    <t xml:space="preserve">AFUDC</t>
  </si>
  <si>
    <t xml:space="preserve">$7.2 Million in July, 1999</t>
  </si>
  <si>
    <t xml:space="preserve">Installation</t>
  </si>
  <si>
    <t xml:space="preserve">$9.8 million in June, 2001</t>
  </si>
  <si>
    <t xml:space="preserve">Overheads </t>
  </si>
  <si>
    <t xml:space="preserve">$2.6 million increase</t>
  </si>
  <si>
    <t xml:space="preserve">Gas Loss</t>
  </si>
  <si>
    <t xml:space="preserve">Other</t>
  </si>
  <si>
    <t xml:space="preserve">(see attached for more detail)</t>
  </si>
  <si>
    <t xml:space="preserve">2)</t>
  </si>
  <si>
    <t xml:space="preserve">ECONOMICS</t>
  </si>
  <si>
    <t xml:space="preserve">Project approved @ $7.2 million in July, 1999 -</t>
  </si>
  <si>
    <t xml:space="preserve">Original Inservice date November, 2000</t>
  </si>
  <si>
    <t xml:space="preserve">5.6 miles of pipeline</t>
  </si>
  <si>
    <t xml:space="preserve">Inservice date changed to November, 2001</t>
  </si>
  <si>
    <t xml:space="preserve">ROE</t>
  </si>
  <si>
    <t xml:space="preserve">DCF</t>
  </si>
  <si>
    <t xml:space="preserve">Economics @ original $7.2 million</t>
  </si>
  <si>
    <t xml:space="preserve">Economics @ new cost level  of $9.8 million</t>
  </si>
  <si>
    <t xml:space="preserve">Economics w/o overhead increases</t>
  </si>
  <si>
    <t xml:space="preserve">Cost reduction needed to meet 15% DCF</t>
  </si>
  <si>
    <t xml:space="preserve">3)</t>
  </si>
  <si>
    <t xml:space="preserve">NEXT STEPS</t>
  </si>
  <si>
    <t xml:space="preserve">ETS &amp; ENE RAC </t>
  </si>
  <si>
    <t xml:space="preserve">Horton signature</t>
  </si>
  <si>
    <t xml:space="preserve">Skilling signature</t>
  </si>
  <si>
    <t xml:space="preserve">BEATRICE TRAILBLAZER TO C LINE</t>
  </si>
  <si>
    <t xml:space="preserve">Comparison of Revised PAF with Original PAF</t>
  </si>
  <si>
    <t xml:space="preserve">%</t>
  </si>
  <si>
    <t xml:space="preserve">Revised </t>
  </si>
  <si>
    <t xml:space="preserve">Original</t>
  </si>
  <si>
    <t xml:space="preserve">Variance</t>
  </si>
  <si>
    <t xml:space="preserve">Var.</t>
  </si>
  <si>
    <t xml:space="preserve">PAF</t>
  </si>
  <si>
    <t xml:space="preserve">Materials</t>
  </si>
  <si>
    <t xml:space="preserve">Freight &amp; Sales Tax</t>
  </si>
  <si>
    <t xml:space="preserve">Environmental</t>
  </si>
  <si>
    <t xml:space="preserve">Construction Support</t>
  </si>
  <si>
    <t xml:space="preserve">District Labor</t>
  </si>
  <si>
    <t xml:space="preserve">Engineering</t>
  </si>
  <si>
    <t xml:space="preserve">Contract Installation</t>
  </si>
  <si>
    <t xml:space="preserve">Row </t>
  </si>
  <si>
    <t xml:space="preserve">Contingency</t>
  </si>
  <si>
    <t xml:space="preserve">Other General </t>
  </si>
  <si>
    <t xml:space="preserve">Overhead</t>
  </si>
  <si>
    <t xml:space="preserve">Overhead Rate Used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</si>
</sst>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* #,##0.00_);_(* \(#,##0.00\);_(* \-??_);_(@_)"/>
    <numFmt numFmtId="168" formatCode="_(* #,##0.000_);_(* \(#,##0.000\);_(* \-??_);_(@_)"/>
    <numFmt numFmtId="169" formatCode="\$#,##0_);[RED]&quot;($&quot;#,##0\)"/>
    <numFmt numFmtId="170" formatCode="0%"/>
    <numFmt numFmtId="171" formatCode="0.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18"/>
      <name val="Arial"/>
      <family val="2"/>
    </font>
    <font>
      <b val="true"/>
      <sz val="16"/>
      <name val="Arial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J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5.28"/>
    <col collapsed="false" customWidth="true" hidden="false" outlineLevel="0" max="2" min="2" style="2" width="2.42"/>
    <col collapsed="false" customWidth="true" hidden="false" outlineLevel="0" max="3" min="3" style="1" width="5.28"/>
    <col collapsed="false" customWidth="false" hidden="false" outlineLevel="0" max="7" min="4" style="1" width="9.14"/>
    <col collapsed="false" customWidth="true" hidden="false" outlineLevel="0" max="8" min="8" style="1" width="11.28"/>
    <col collapsed="false" customWidth="false" hidden="false" outlineLevel="0" max="257" min="9" style="1" width="9.14"/>
  </cols>
  <sheetData>
    <row r="2" customFormat="false" ht="15.75" hidden="false" customHeight="false" outlineLevel="0" collapsed="false">
      <c r="F2" s="3" t="s">
        <v>0</v>
      </c>
    </row>
    <row r="3" customFormat="false" ht="15.75" hidden="false" customHeight="false" outlineLevel="0" collapsed="false">
      <c r="F3" s="3"/>
    </row>
    <row r="4" customFormat="false" ht="15.75" hidden="false" customHeight="false" outlineLevel="0" collapsed="false">
      <c r="F4" s="3" t="s">
        <v>1</v>
      </c>
    </row>
    <row r="5" customFormat="false" ht="15.75" hidden="false" customHeight="false" outlineLevel="0" collapsed="false">
      <c r="F5" s="3" t="s">
        <v>2</v>
      </c>
    </row>
    <row r="6" customFormat="false" ht="15.75" hidden="false" customHeight="false" outlineLevel="0" collapsed="false">
      <c r="F6" s="3"/>
    </row>
    <row r="10" customFormat="false" ht="15" hidden="false" customHeight="false" outlineLevel="0" collapsed="false">
      <c r="B10" s="2" t="s">
        <v>3</v>
      </c>
      <c r="C10" s="1" t="s">
        <v>4</v>
      </c>
      <c r="H10" s="1" t="s">
        <v>5</v>
      </c>
      <c r="I10" s="4" t="n">
        <v>0.184</v>
      </c>
    </row>
    <row r="11" customFormat="false" ht="15" hidden="false" customHeight="false" outlineLevel="0" collapsed="false">
      <c r="D11" s="1" t="s">
        <v>6</v>
      </c>
      <c r="H11" s="1" t="s">
        <v>7</v>
      </c>
      <c r="I11" s="5" t="n">
        <v>0.847</v>
      </c>
    </row>
    <row r="12" customFormat="false" ht="15" hidden="false" customHeight="false" outlineLevel="0" collapsed="false">
      <c r="D12" s="6" t="s">
        <v>8</v>
      </c>
      <c r="H12" s="1" t="s">
        <v>9</v>
      </c>
      <c r="I12" s="5" t="n">
        <v>1.463</v>
      </c>
    </row>
    <row r="13" customFormat="false" ht="15" hidden="false" customHeight="false" outlineLevel="0" collapsed="false">
      <c r="D13" s="1" t="s">
        <v>10</v>
      </c>
      <c r="H13" s="1" t="s">
        <v>11</v>
      </c>
      <c r="I13" s="5" t="n">
        <v>0.322</v>
      </c>
    </row>
    <row r="14" customFormat="false" ht="15" hidden="false" customHeight="false" outlineLevel="0" collapsed="false">
      <c r="H14" s="1" t="s">
        <v>12</v>
      </c>
      <c r="I14" s="7" t="n">
        <v>-0.221</v>
      </c>
    </row>
    <row r="15" customFormat="false" ht="15" hidden="false" customHeight="false" outlineLevel="0" collapsed="false">
      <c r="I15" s="4" t="n">
        <f aca="false">SUM(I10:I14)</f>
        <v>2.595</v>
      </c>
    </row>
    <row r="16" customFormat="false" ht="12.75" hidden="false" customHeight="false" outlineLevel="0" collapsed="false">
      <c r="B16" s="1"/>
      <c r="E16" s="1" t="s">
        <v>13</v>
      </c>
    </row>
    <row r="17" customFormat="false" ht="15" hidden="false" customHeight="false" outlineLevel="0" collapsed="false">
      <c r="J17" s="8"/>
    </row>
    <row r="18" customFormat="false" ht="15" hidden="false" customHeight="false" outlineLevel="0" collapsed="false">
      <c r="J18" s="8"/>
    </row>
    <row r="19" customFormat="false" ht="15" hidden="false" customHeight="false" outlineLevel="0" collapsed="false">
      <c r="B19" s="2" t="s">
        <v>14</v>
      </c>
      <c r="C19" s="1" t="s">
        <v>15</v>
      </c>
    </row>
    <row r="20" customFormat="false" ht="15" hidden="false" customHeight="false" outlineLevel="0" collapsed="false">
      <c r="D20" s="1" t="s">
        <v>16</v>
      </c>
    </row>
    <row r="21" customFormat="false" ht="15" hidden="false" customHeight="false" outlineLevel="0" collapsed="false">
      <c r="D21" s="1" t="s">
        <v>17</v>
      </c>
    </row>
    <row r="22" customFormat="false" ht="15" hidden="false" customHeight="false" outlineLevel="0" collapsed="false">
      <c r="D22" s="1" t="s">
        <v>18</v>
      </c>
    </row>
    <row r="23" customFormat="false" ht="15" hidden="false" customHeight="false" outlineLevel="0" collapsed="false">
      <c r="D23" s="1" t="s">
        <v>19</v>
      </c>
    </row>
    <row r="24" customFormat="false" ht="15" hidden="false" customHeight="false" outlineLevel="0" collapsed="false">
      <c r="I24" s="9" t="s">
        <v>20</v>
      </c>
      <c r="J24" s="9" t="s">
        <v>21</v>
      </c>
    </row>
    <row r="25" customFormat="false" ht="15" hidden="false" customHeight="false" outlineLevel="0" collapsed="false">
      <c r="D25" s="1" t="s">
        <v>22</v>
      </c>
      <c r="I25" s="10" t="n">
        <v>0.408</v>
      </c>
      <c r="J25" s="10" t="n">
        <v>0.202</v>
      </c>
    </row>
    <row r="26" customFormat="false" ht="15" hidden="false" customHeight="false" outlineLevel="0" collapsed="false">
      <c r="D26" s="1" t="s">
        <v>23</v>
      </c>
      <c r="I26" s="10" t="n">
        <v>0.5498</v>
      </c>
      <c r="J26" s="10" t="n">
        <v>0.1418</v>
      </c>
    </row>
    <row r="27" customFormat="false" ht="15" hidden="false" customHeight="false" outlineLevel="0" collapsed="false">
      <c r="D27" s="1" t="s">
        <v>24</v>
      </c>
      <c r="I27" s="10" t="n">
        <v>0.5687</v>
      </c>
      <c r="J27" s="10" t="n">
        <v>0.214</v>
      </c>
    </row>
    <row r="28" customFormat="false" ht="15" hidden="false" customHeight="false" outlineLevel="0" collapsed="false">
      <c r="I28" s="10"/>
      <c r="J28" s="10"/>
    </row>
    <row r="29" customFormat="false" ht="15" hidden="false" customHeight="false" outlineLevel="0" collapsed="false">
      <c r="D29" s="1" t="s">
        <v>25</v>
      </c>
      <c r="J29" s="8" t="n">
        <v>300000</v>
      </c>
    </row>
    <row r="30" customFormat="false" ht="15" hidden="false" customHeight="false" outlineLevel="0" collapsed="false">
      <c r="J30" s="8"/>
    </row>
    <row r="32" customFormat="false" ht="15" hidden="false" customHeight="false" outlineLevel="0" collapsed="false">
      <c r="B32" s="2" t="s">
        <v>26</v>
      </c>
      <c r="C32" s="1" t="s">
        <v>27</v>
      </c>
    </row>
    <row r="33" customFormat="false" ht="15" hidden="false" customHeight="false" outlineLevel="0" collapsed="false">
      <c r="D33" s="1" t="s">
        <v>28</v>
      </c>
    </row>
    <row r="34" customFormat="false" ht="15" hidden="false" customHeight="false" outlineLevel="0" collapsed="false">
      <c r="D34" s="1" t="s">
        <v>29</v>
      </c>
    </row>
    <row r="35" customFormat="false" ht="15" hidden="false" customHeight="false" outlineLevel="0" collapsed="false">
      <c r="D35" s="1" t="s">
        <v>30</v>
      </c>
    </row>
  </sheetData>
  <printOptions headings="false" gridLines="false" gridLinesSet="true" horizontalCentered="false" verticalCentered="false"/>
  <pageMargins left="0.747916666666667" right="0.747916666666667" top="0.390277777777778" bottom="0.59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O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34.13"/>
    <col collapsed="false" customWidth="true" hidden="false" outlineLevel="0" max="3" min="3" style="0" width="1.41"/>
    <col collapsed="false" customWidth="true" hidden="false" outlineLevel="0" max="4" min="4" style="0" width="11.28"/>
    <col collapsed="false" customWidth="true" hidden="false" outlineLevel="0" max="5" min="5" style="0" width="3.7"/>
    <col collapsed="false" customWidth="true" hidden="false" outlineLevel="0" max="6" min="6" style="0" width="11.28"/>
    <col collapsed="false" customWidth="true" hidden="false" outlineLevel="0" max="7" min="7" style="0" width="3.7"/>
    <col collapsed="false" customWidth="true" hidden="false" outlineLevel="0" max="8" min="8" style="0" width="11.28"/>
    <col collapsed="false" customWidth="true" hidden="false" outlineLevel="0" max="9" min="9" style="0" width="5.41"/>
  </cols>
  <sheetData>
    <row r="1" customFormat="false" ht="23.25" hidden="false" customHeight="false" outlineLevel="0" collapsed="false">
      <c r="B1" s="11" t="s">
        <v>31</v>
      </c>
    </row>
    <row r="3" customFormat="false" ht="20.25" hidden="false" customHeight="false" outlineLevel="0" collapsed="false">
      <c r="B3" s="12" t="s">
        <v>32</v>
      </c>
    </row>
    <row r="5" customFormat="false" ht="12.75" hidden="false" customHeight="false" outlineLevel="0" collapsed="false">
      <c r="D5" s="9"/>
      <c r="E5" s="9"/>
      <c r="F5" s="9"/>
      <c r="G5" s="9"/>
      <c r="H5" s="9"/>
      <c r="I5" s="9"/>
    </row>
    <row r="6" customFormat="false" ht="12.75" hidden="false" customHeight="false" outlineLevel="0" collapsed="false">
      <c r="I6" s="13" t="s">
        <v>33</v>
      </c>
    </row>
    <row r="7" customFormat="false" ht="12.75" hidden="false" customHeight="false" outlineLevel="0" collapsed="false">
      <c r="D7" s="13" t="s">
        <v>34</v>
      </c>
      <c r="F7" s="13" t="s">
        <v>35</v>
      </c>
      <c r="H7" s="13" t="s">
        <v>36</v>
      </c>
      <c r="I7" s="13" t="s">
        <v>37</v>
      </c>
    </row>
    <row r="8" customFormat="false" ht="12.75" hidden="false" customHeight="false" outlineLevel="0" collapsed="false">
      <c r="D8" s="9" t="s">
        <v>38</v>
      </c>
      <c r="F8" s="9" t="s">
        <v>38</v>
      </c>
      <c r="H8" s="9"/>
      <c r="I8" s="9"/>
    </row>
    <row r="9" customFormat="false" ht="12.75" hidden="false" customHeight="false" outlineLevel="0" collapsed="false">
      <c r="I9" s="14"/>
    </row>
    <row r="10" customFormat="false" ht="13.5" hidden="false" customHeight="false" outlineLevel="0" collapsed="false">
      <c r="B10" s="0" t="s">
        <v>39</v>
      </c>
      <c r="D10" s="15" t="n">
        <f aca="false">15574+109014+34451+7014</f>
        <v>166053</v>
      </c>
      <c r="F10" s="15" t="n">
        <f aca="false">16832+17022+20525+89333</f>
        <v>143712</v>
      </c>
      <c r="H10" s="15" t="n">
        <f aca="false">+D10-F10</f>
        <v>22341</v>
      </c>
      <c r="I10" s="16" t="n">
        <f aca="false">+H10/F10</f>
        <v>0.155456746826987</v>
      </c>
    </row>
    <row r="11" customFormat="false" ht="13.5" hidden="false" customHeight="false" outlineLevel="0" collapsed="false">
      <c r="D11" s="15"/>
      <c r="F11" s="15"/>
      <c r="H11" s="15"/>
      <c r="I11" s="16"/>
    </row>
    <row r="12" customFormat="false" ht="13.5" hidden="false" customHeight="false" outlineLevel="0" collapsed="false">
      <c r="B12" s="0" t="s">
        <v>40</v>
      </c>
      <c r="D12" s="15" t="n">
        <f aca="false">8372+14884+7</f>
        <v>23263</v>
      </c>
      <c r="F12" s="15" t="n">
        <f aca="false">6467+11497+6</f>
        <v>17970</v>
      </c>
      <c r="H12" s="15" t="n">
        <f aca="false">+D12-F12</f>
        <v>5293</v>
      </c>
      <c r="I12" s="16" t="n">
        <f aca="false">+H12/F12</f>
        <v>0.294546466332777</v>
      </c>
    </row>
    <row r="13" customFormat="false" ht="13.5" hidden="false" customHeight="false" outlineLevel="0" collapsed="false">
      <c r="D13" s="15"/>
      <c r="F13" s="15"/>
      <c r="H13" s="15"/>
      <c r="I13" s="16"/>
    </row>
    <row r="14" customFormat="false" ht="13.5" hidden="false" customHeight="false" outlineLevel="0" collapsed="false">
      <c r="B14" s="0" t="s">
        <v>41</v>
      </c>
      <c r="D14" s="15" t="n">
        <v>0</v>
      </c>
      <c r="F14" s="15" t="n">
        <v>0</v>
      </c>
      <c r="H14" s="15" t="n">
        <f aca="false">+D14-F14</f>
        <v>0</v>
      </c>
      <c r="I14" s="16" t="e">
        <f aca="false">+H14/F14</f>
        <v>#DIV/0!</v>
      </c>
    </row>
    <row r="15" customFormat="false" ht="13.5" hidden="false" customHeight="false" outlineLevel="0" collapsed="false">
      <c r="D15" s="15"/>
      <c r="F15" s="15"/>
      <c r="H15" s="15"/>
      <c r="I15" s="16"/>
    </row>
    <row r="16" customFormat="false" ht="13.5" hidden="false" customHeight="false" outlineLevel="0" collapsed="false">
      <c r="B16" s="0" t="s">
        <v>42</v>
      </c>
      <c r="D16" s="15" t="n">
        <v>20000</v>
      </c>
      <c r="F16" s="15" t="n">
        <v>20000</v>
      </c>
      <c r="H16" s="15" t="n">
        <f aca="false">+D16-F16</f>
        <v>0</v>
      </c>
      <c r="I16" s="16" t="n">
        <f aca="false">+H16/F16</f>
        <v>0</v>
      </c>
    </row>
    <row r="17" customFormat="false" ht="13.5" hidden="false" customHeight="false" outlineLevel="0" collapsed="false">
      <c r="D17" s="15"/>
      <c r="F17" s="15"/>
      <c r="H17" s="15"/>
      <c r="I17" s="16"/>
    </row>
    <row r="18" customFormat="false" ht="13.5" hidden="false" customHeight="false" outlineLevel="0" collapsed="false">
      <c r="B18" s="0" t="s">
        <v>43</v>
      </c>
      <c r="D18" s="15" t="n">
        <v>5000</v>
      </c>
      <c r="F18" s="15" t="n">
        <v>5000</v>
      </c>
      <c r="H18" s="15" t="n">
        <f aca="false">+D18-F18</f>
        <v>0</v>
      </c>
      <c r="I18" s="16" t="n">
        <f aca="false">+H18/F18</f>
        <v>0</v>
      </c>
    </row>
    <row r="19" customFormat="false" ht="13.5" hidden="false" customHeight="false" outlineLevel="0" collapsed="false">
      <c r="D19" s="15"/>
      <c r="F19" s="15"/>
      <c r="H19" s="15"/>
      <c r="I19" s="16"/>
    </row>
    <row r="20" customFormat="false" ht="13.5" hidden="false" customHeight="false" outlineLevel="0" collapsed="false">
      <c r="B20" s="0" t="s">
        <v>44</v>
      </c>
      <c r="D20" s="15" t="n">
        <v>25400</v>
      </c>
      <c r="F20" s="15" t="n">
        <v>24600</v>
      </c>
      <c r="H20" s="15" t="n">
        <f aca="false">+D20-F20</f>
        <v>800</v>
      </c>
      <c r="I20" s="16" t="n">
        <f aca="false">+H20/F20</f>
        <v>0.032520325203252</v>
      </c>
    </row>
    <row r="21" customFormat="false" ht="13.5" hidden="false" customHeight="false" outlineLevel="0" collapsed="false">
      <c r="D21" s="15"/>
      <c r="F21" s="15"/>
      <c r="H21" s="15"/>
      <c r="I21" s="16"/>
    </row>
    <row r="22" customFormat="false" ht="13.5" hidden="false" customHeight="false" outlineLevel="0" collapsed="false">
      <c r="B22" s="0" t="s">
        <v>45</v>
      </c>
      <c r="D22" s="15" t="n">
        <v>126177</v>
      </c>
      <c r="F22" s="15" t="n">
        <v>90906</v>
      </c>
      <c r="H22" s="15" t="n">
        <f aca="false">+D22-F22</f>
        <v>35271</v>
      </c>
      <c r="I22" s="16" t="n">
        <f aca="false">+H22/F22</f>
        <v>0.387994191802521</v>
      </c>
    </row>
    <row r="23" customFormat="false" ht="13.5" hidden="false" customHeight="false" outlineLevel="0" collapsed="false">
      <c r="D23" s="15"/>
      <c r="F23" s="15"/>
      <c r="H23" s="15"/>
      <c r="I23" s="16"/>
    </row>
    <row r="24" customFormat="false" ht="13.5" hidden="false" customHeight="false" outlineLevel="0" collapsed="false">
      <c r="B24" s="0" t="s">
        <v>46</v>
      </c>
      <c r="D24" s="15" t="n">
        <v>2000</v>
      </c>
      <c r="F24" s="15" t="n">
        <v>2000</v>
      </c>
      <c r="H24" s="15" t="n">
        <f aca="false">+D24-F24</f>
        <v>0</v>
      </c>
      <c r="I24" s="16" t="n">
        <f aca="false">+H24/F24</f>
        <v>0</v>
      </c>
    </row>
    <row r="25" customFormat="false" ht="13.5" hidden="false" customHeight="false" outlineLevel="0" collapsed="false">
      <c r="D25" s="15"/>
      <c r="F25" s="15"/>
      <c r="H25" s="15"/>
      <c r="I25" s="16"/>
    </row>
    <row r="26" customFormat="false" ht="13.5" hidden="false" customHeight="false" outlineLevel="0" collapsed="false">
      <c r="B26" s="0" t="s">
        <v>47</v>
      </c>
      <c r="D26" s="15" t="n">
        <v>76690</v>
      </c>
      <c r="F26" s="15" t="n">
        <v>67991</v>
      </c>
      <c r="H26" s="15" t="n">
        <f aca="false">+D26-F26</f>
        <v>8699</v>
      </c>
      <c r="I26" s="16" t="n">
        <f aca="false">+H26/F26</f>
        <v>0.127943404274095</v>
      </c>
      <c r="K26" s="17"/>
    </row>
    <row r="27" customFormat="false" ht="13.5" hidden="false" customHeight="false" outlineLevel="0" collapsed="false">
      <c r="D27" s="15"/>
      <c r="F27" s="15"/>
      <c r="H27" s="15"/>
      <c r="I27" s="16"/>
    </row>
    <row r="28" customFormat="false" ht="13.5" hidden="false" customHeight="false" outlineLevel="0" collapsed="false">
      <c r="B28" s="0" t="s">
        <v>11</v>
      </c>
      <c r="D28" s="15" t="n">
        <v>20000</v>
      </c>
      <c r="F28" s="15" t="n">
        <v>0</v>
      </c>
      <c r="H28" s="15" t="n">
        <f aca="false">+D28-F28</f>
        <v>20000</v>
      </c>
      <c r="I28" s="16"/>
    </row>
    <row r="29" customFormat="false" ht="13.5" hidden="false" customHeight="false" outlineLevel="0" collapsed="false">
      <c r="D29" s="15"/>
      <c r="F29" s="15"/>
      <c r="H29" s="15"/>
      <c r="I29" s="16"/>
    </row>
    <row r="30" customFormat="false" ht="13.5" hidden="false" customHeight="false" outlineLevel="0" collapsed="false">
      <c r="B30" s="0" t="s">
        <v>48</v>
      </c>
      <c r="D30" s="15" t="n">
        <v>0</v>
      </c>
      <c r="F30" s="15" t="n">
        <v>0</v>
      </c>
      <c r="H30" s="15" t="n">
        <f aca="false">+D30-F30</f>
        <v>0</v>
      </c>
      <c r="I30" s="16"/>
    </row>
    <row r="31" customFormat="false" ht="13.5" hidden="false" customHeight="false" outlineLevel="0" collapsed="false">
      <c r="D31" s="15"/>
      <c r="F31" s="15"/>
      <c r="H31" s="15"/>
      <c r="I31" s="16"/>
    </row>
    <row r="32" customFormat="false" ht="13.5" hidden="false" customHeight="false" outlineLevel="0" collapsed="false">
      <c r="B32" s="0" t="s">
        <v>5</v>
      </c>
      <c r="D32" s="15" t="n">
        <f aca="false">106+745+235+48+34+103+34+68+68+37+862+14+137</f>
        <v>2491</v>
      </c>
      <c r="F32" s="15" t="n">
        <f aca="false">115+116+140+610+34+103+34+68+68+31+621+14</f>
        <v>1954</v>
      </c>
      <c r="H32" s="15" t="n">
        <f aca="false">+D32-F32</f>
        <v>537</v>
      </c>
      <c r="I32" s="16" t="n">
        <f aca="false">+H32/F32</f>
        <v>0.27482088024565</v>
      </c>
    </row>
    <row r="33" customFormat="false" ht="13.5" hidden="false" customHeight="false" outlineLevel="0" collapsed="false">
      <c r="D33" s="15"/>
      <c r="F33" s="15"/>
      <c r="H33" s="15"/>
      <c r="I33" s="16"/>
    </row>
    <row r="34" customFormat="false" ht="13.5" hidden="false" customHeight="false" outlineLevel="0" collapsed="false">
      <c r="B34" s="0" t="s">
        <v>49</v>
      </c>
      <c r="D34" s="15" t="n">
        <f aca="false">3115+21803+6890+1403+1000+3000+1000+2000+2000+1080+25235+400+4000</f>
        <v>72926</v>
      </c>
      <c r="F34" s="15" t="n">
        <f aca="false">5050+5107+6158+26800+1500+4500+1500+3000+3000+1380+27272+600</f>
        <v>85867</v>
      </c>
      <c r="H34" s="15" t="n">
        <f aca="false">+D34-F34</f>
        <v>-12941</v>
      </c>
      <c r="I34" s="16" t="n">
        <f aca="false">+H34/F34</f>
        <v>-0.150709818673064</v>
      </c>
    </row>
    <row r="35" customFormat="false" ht="13.5" hidden="false" customHeight="false" outlineLevel="0" collapsed="false">
      <c r="D35" s="18"/>
      <c r="F35" s="18"/>
      <c r="H35" s="19"/>
      <c r="I35" s="16"/>
    </row>
    <row r="36" customFormat="false" ht="13.5" hidden="false" customHeight="false" outlineLevel="0" collapsed="false">
      <c r="H36" s="15"/>
      <c r="I36" s="16"/>
    </row>
    <row r="37" customFormat="false" ht="13.5" hidden="false" customHeight="false" outlineLevel="0" collapsed="false">
      <c r="D37" s="17" t="n">
        <f aca="false">SUM(D10:D36)</f>
        <v>540000</v>
      </c>
      <c r="F37" s="17" t="n">
        <f aca="false">SUM(F10:F36)</f>
        <v>460000</v>
      </c>
      <c r="H37" s="15" t="n">
        <f aca="false">+D37-F37</f>
        <v>80000</v>
      </c>
      <c r="I37" s="16" t="n">
        <f aca="false">+H37/F37</f>
        <v>0.173913043478261</v>
      </c>
    </row>
    <row r="38" customFormat="false" ht="12.75" hidden="false" customHeight="false" outlineLevel="0" collapsed="false">
      <c r="D38" s="17"/>
      <c r="F38" s="17"/>
      <c r="H38" s="17"/>
      <c r="I38" s="20"/>
    </row>
    <row r="39" customFormat="false" ht="12.75" hidden="false" customHeight="false" outlineLevel="0" collapsed="false">
      <c r="B39" s="0" t="s">
        <v>50</v>
      </c>
      <c r="D39" s="21" t="n">
        <v>0.2</v>
      </c>
      <c r="F39" s="21" t="n">
        <v>0.3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customFormat="false" ht="12.75" hidden="false" customHeight="false" outlineLevel="0" collapsed="false">
      <c r="D40" s="17"/>
      <c r="F40" s="17"/>
      <c r="H40" s="17"/>
      <c r="I40" s="17"/>
    </row>
    <row r="41" customFormat="false" ht="12.75" hidden="false" customHeight="false" outlineLevel="0" collapsed="false">
      <c r="D41" s="17"/>
      <c r="F41" s="17"/>
      <c r="H41" s="17"/>
      <c r="I41" s="17"/>
    </row>
    <row r="42" customFormat="false" ht="12.75" hidden="false" customHeight="false" outlineLevel="0" collapsed="false">
      <c r="D42" s="17"/>
      <c r="F42" s="17"/>
      <c r="H42" s="17"/>
      <c r="I42" s="17"/>
    </row>
    <row r="43" customFormat="false" ht="12.75" hidden="false" customHeight="false" outlineLevel="0" collapsed="false">
      <c r="D43" s="17"/>
      <c r="F43" s="17"/>
      <c r="H43" s="17"/>
      <c r="I43" s="17"/>
    </row>
  </sheetData>
  <mergeCells count="1">
    <mergeCell ref="D5:H5"/>
  </mergeCells>
  <printOptions headings="false" gridLines="false" gridLinesSet="true" horizontalCentered="false" verticalCentered="false"/>
  <pageMargins left="0.5" right="0.747916666666667" top="0.5" bottom="0.5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&amp;R&amp;F
&amp;D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2001-06-19T10:42:02Z</dcterms:created>
  <dc:creator>jfiscus</dc:creator>
  <dc:description/>
  <dc:language>en-US</dc:language>
  <cp:lastModifiedBy>jfiscus</cp:lastModifiedBy>
  <cp:lastPrinted>2001-09-13T19:46:05Z</cp:lastPrinted>
  <dcterms:modified xsi:type="dcterms:W3CDTF">2001-09-13T19:47:55Z</dcterms:modified>
  <cp:revision>0</cp:revision>
  <dc:subject/>
  <dc:title/>
</cp:coreProperties>
</file>