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wap" sheetId="1" state="visible" r:id="rId3"/>
    <sheet name="Basis Swaption" sheetId="2" state="visible" r:id="rId4"/>
  </sheets>
  <definedNames>
    <definedName function="true" hidden="false" name="SPRDOPT" vbProcedure="true"/>
    <definedName function="true" hidden="false" name="SWAPTION" vbProcedure="true"/>
    <definedName function="true" hidden="false" name="EURO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<sst xmlns="http://schemas.openxmlformats.org/spreadsheetml/2006/main" count="76" uniqueCount="35">
  <si>
    <t xml:space="preserve">Basis Swap</t>
  </si>
  <si>
    <t xml:space="preserve">As of:</t>
  </si>
  <si>
    <t xml:space="preserve">Swap</t>
  </si>
  <si>
    <t xml:space="preserve">Socal</t>
  </si>
  <si>
    <t xml:space="preserve">From</t>
  </si>
  <si>
    <t xml:space="preserve">To</t>
  </si>
  <si>
    <t xml:space="preserve">Price</t>
  </si>
  <si>
    <t xml:space="preserve">Basis Mkt</t>
  </si>
  <si>
    <t xml:space="preserve">Diff</t>
  </si>
  <si>
    <t xml:space="preserve">Basis</t>
  </si>
  <si>
    <t xml:space="preserve">Fixed Price</t>
  </si>
  <si>
    <t xml:space="preserve">Volatility</t>
  </si>
  <si>
    <t xml:space="preserve">Interest</t>
  </si>
  <si>
    <t xml:space="preserve">Discount</t>
  </si>
  <si>
    <t xml:space="preserve">Nymex</t>
  </si>
  <si>
    <t xml:space="preserve">Rates</t>
  </si>
  <si>
    <t xml:space="preserve">Factor</t>
  </si>
  <si>
    <t xml:space="preserve">Correlation</t>
  </si>
  <si>
    <t xml:space="preserve">Basis Swaption</t>
  </si>
  <si>
    <t xml:space="preserve">Hub</t>
  </si>
  <si>
    <t xml:space="preserve">Spread</t>
  </si>
  <si>
    <t xml:space="preserve">Expiration</t>
  </si>
  <si>
    <t xml:space="preserve">Commodity A</t>
  </si>
  <si>
    <t xml:space="preserve">Commodity B</t>
  </si>
  <si>
    <t xml:space="preserve">Strike</t>
  </si>
  <si>
    <t xml:space="preserve">Option</t>
  </si>
  <si>
    <t xml:space="preserve">Vol A</t>
  </si>
  <si>
    <t xml:space="preserve">Vol B</t>
  </si>
  <si>
    <t xml:space="preserve">Days</t>
  </si>
  <si>
    <t xml:space="preserve">SoCal Swpation</t>
  </si>
  <si>
    <t xml:space="preserve">DF</t>
  </si>
  <si>
    <t xml:space="preserve">@ Maturity</t>
  </si>
  <si>
    <t xml:space="preserve">Swpation</t>
  </si>
  <si>
    <t xml:space="preserve">Qty</t>
  </si>
  <si>
    <t xml:space="preserve">Time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</si>
</sst>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[$-409]m/d/yyyy"/>
    <numFmt numFmtId="173" formatCode="[$-409]mmm\-yy"/>
    <numFmt numFmtId="174" formatCode="0.0000_);\(0.0000\)"/>
    <numFmt numFmtId="175" formatCode="\$#,##0.0000"/>
    <numFmt numFmtId="176" formatCode="0.0000000"/>
    <numFmt numFmtId="177" formatCode="mm/dd/yy"/>
    <numFmt numFmtId="178" formatCode="0.00000"/>
    <numFmt numFmtId="179" formatCode="0%"/>
    <numFmt numFmtId="180" formatCode="\$#,##0.0000_);&quot;($&quot;#,##0.0000\)"/>
    <numFmt numFmtId="181" formatCode="0.0000000_);\(0.0000000\)"/>
    <numFmt numFmtId="182" formatCode="\$#,##0.000000"/>
    <numFmt numFmtId="183" formatCode="0.000000_);\(0.000000\)"/>
    <numFmt numFmtId="184" formatCode="0.000000"/>
    <numFmt numFmtId="185" formatCode="0.0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  <font>
      <sz val="11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3" borderId="0" applyFont="true" applyBorder="fals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applyFont="true" applyBorder="true" applyAlignment="false" applyProtection="false"/>
    <xf numFmtId="164" fontId="8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8" fillId="5" borderId="0" applyFont="true" applyBorder="false" applyAlignment="false" applyProtection="false"/>
    <xf numFmtId="167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6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Grey" xfId="25"/>
    <cellStyle name="HEADER" xfId="26"/>
    <cellStyle name="Heading 1" xfId="27"/>
    <cellStyle name="Heading2" xfId="28"/>
    <cellStyle name="HIGHLIGHT" xfId="29"/>
    <cellStyle name="Input [yellow]" xfId="30"/>
    <cellStyle name="Milliers [0]_laroux" xfId="31"/>
    <cellStyle name="Milliers_laroux" xfId="32"/>
    <cellStyle name="Monétaire [0]_laroux" xfId="33"/>
    <cellStyle name="Monétaire_laroux" xfId="34"/>
    <cellStyle name="no dec" xfId="35"/>
    <cellStyle name="Normal - Style1" xfId="36"/>
    <cellStyle name="Percent [2]" xfId="37"/>
    <cellStyle name="Total" xfId="38"/>
    <cellStyle name="Tusental (0)_laroux" xfId="39"/>
    <cellStyle name="Tusental_laroux" xfId="40"/>
    <cellStyle name="Unprot" xfId="41"/>
    <cellStyle name="Unprot$" xfId="42"/>
    <cellStyle name="Unprotect" xfId="43"/>
    <cellStyle name="Valuta (0)_laroux" xfId="44"/>
    <cellStyle name="Valuta_laroux" xfId="4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13.14"/>
    <col collapsed="false" customWidth="true" hidden="false" outlineLevel="0" max="3" min="3" style="0" width="13.85"/>
    <col collapsed="false" customWidth="true" hidden="false" outlineLevel="0" max="5" min="4" style="0" width="13.14"/>
    <col collapsed="false" customWidth="true" hidden="false" outlineLevel="0" max="6" min="6" style="0" width="11.28"/>
    <col collapsed="false" customWidth="true" hidden="false" outlineLevel="0" max="8" min="7" style="0" width="11.99"/>
    <col collapsed="false" customWidth="true" hidden="false" outlineLevel="0" max="14" min="9" style="0" width="10.41"/>
    <col collapsed="false" customWidth="true" hidden="false" outlineLevel="0" max="15" min="15" style="0" width="10.28"/>
    <col collapsed="false" customWidth="true" hidden="false" outlineLevel="0" max="16" min="16" style="0" width="2.42"/>
  </cols>
  <sheetData>
    <row r="1" customFormat="false" ht="12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2.75" hidden="false" customHeight="false" outlineLevel="0" collapsed="false">
      <c r="A3" s="2" t="s">
        <v>1</v>
      </c>
      <c r="B3" s="3" t="n">
        <f aca="true">TODAY()</f>
        <v>45926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2.75" hidden="false" customHeight="false" outlineLevel="0" collapsed="false">
      <c r="A4" s="2"/>
      <c r="B4" s="4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2.75" hidden="false" customHeight="false" outlineLevel="0" collapsed="false">
      <c r="A5" s="2"/>
      <c r="B5" s="2"/>
      <c r="C5" s="5" t="s">
        <v>2</v>
      </c>
      <c r="D5" s="5" t="s">
        <v>3</v>
      </c>
      <c r="E5" s="5"/>
      <c r="F5" s="5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 t="s">
        <v>4</v>
      </c>
      <c r="B6" s="7" t="s">
        <v>5</v>
      </c>
      <c r="C6" s="8" t="s">
        <v>6</v>
      </c>
      <c r="D6" s="8" t="s">
        <v>7</v>
      </c>
      <c r="E6" s="8" t="s">
        <v>8</v>
      </c>
      <c r="F6" s="8"/>
      <c r="G6" s="2"/>
      <c r="H6" s="2"/>
      <c r="I6" s="2"/>
      <c r="J6" s="2"/>
      <c r="K6" s="8"/>
      <c r="L6" s="8"/>
      <c r="M6" s="8"/>
      <c r="N6" s="8"/>
      <c r="O6" s="8"/>
      <c r="P6" s="8"/>
    </row>
    <row r="7" customFormat="false" ht="12.75" hidden="false" customHeight="false" outlineLevel="0" collapsed="false">
      <c r="A7" s="9" t="n">
        <v>36982</v>
      </c>
      <c r="B7" s="9" t="n">
        <v>37621</v>
      </c>
      <c r="C7" s="10" t="n">
        <v>1</v>
      </c>
      <c r="D7" s="11" t="n">
        <f aca="false">SUMPRODUCT(C11:C31,H11:H31)/SUM(H11:H31)</f>
        <v>2.44427498311745</v>
      </c>
      <c r="E7" s="11" t="n">
        <f aca="false">C7-D7</f>
        <v>-1.44427498311745</v>
      </c>
      <c r="F7" s="12"/>
      <c r="G7" s="2"/>
      <c r="H7" s="2"/>
      <c r="I7" s="2"/>
      <c r="J7" s="2"/>
      <c r="K7" s="13"/>
    </row>
    <row r="8" customFormat="false" ht="12.75" hidden="false" customHeight="false" outlineLevel="0" collapsed="false">
      <c r="A8" s="14"/>
      <c r="D8" s="11"/>
      <c r="E8" s="11"/>
      <c r="G8" s="11"/>
      <c r="K8" s="11"/>
      <c r="L8" s="15"/>
      <c r="M8" s="15"/>
      <c r="N8" s="15"/>
      <c r="O8" s="16"/>
      <c r="P8" s="16"/>
      <c r="R8" s="17"/>
    </row>
    <row r="9" customFormat="false" ht="12.75" hidden="false" customHeight="false" outlineLevel="0" collapsed="false">
      <c r="B9" s="5"/>
      <c r="C9" s="5" t="s">
        <v>9</v>
      </c>
      <c r="D9" s="5" t="s">
        <v>10</v>
      </c>
      <c r="E9" s="5" t="s">
        <v>11</v>
      </c>
      <c r="F9" s="5" t="s">
        <v>11</v>
      </c>
      <c r="G9" s="5" t="s">
        <v>12</v>
      </c>
      <c r="H9" s="5" t="s">
        <v>13</v>
      </c>
      <c r="I9" s="5"/>
      <c r="K9" s="5"/>
    </row>
    <row r="10" customFormat="false" ht="12.75" hidden="false" customHeight="false" outlineLevel="0" collapsed="false">
      <c r="B10" s="8" t="s">
        <v>14</v>
      </c>
      <c r="C10" s="8" t="s">
        <v>3</v>
      </c>
      <c r="D10" s="8" t="s">
        <v>3</v>
      </c>
      <c r="E10" s="8" t="s">
        <v>14</v>
      </c>
      <c r="F10" s="8" t="s">
        <v>3</v>
      </c>
      <c r="G10" s="8" t="s">
        <v>15</v>
      </c>
      <c r="H10" s="8" t="s">
        <v>16</v>
      </c>
      <c r="I10" s="8" t="s">
        <v>17</v>
      </c>
    </row>
    <row r="11" customFormat="false" ht="14.25" hidden="false" customHeight="false" outlineLevel="0" collapsed="false">
      <c r="A11" s="14" t="n">
        <v>36982</v>
      </c>
      <c r="B11" s="0" t="n">
        <v>4.927</v>
      </c>
      <c r="C11" s="0" t="n">
        <v>3.1</v>
      </c>
      <c r="D11" s="0" t="n">
        <f aca="false">C11+B11</f>
        <v>8.027</v>
      </c>
      <c r="E11" s="0" t="n">
        <v>0.48</v>
      </c>
      <c r="F11" s="0" t="n">
        <f aca="false">E11</f>
        <v>0.48</v>
      </c>
      <c r="G11" s="0" t="n">
        <v>0.0536314827684108</v>
      </c>
      <c r="H11" s="18" t="n">
        <f aca="false">1/((1+G11/2)^(2*((A11-$B$3)/365.25)))</f>
        <v>3.65462085564622</v>
      </c>
      <c r="I11" s="0" t="n">
        <v>-0.53</v>
      </c>
    </row>
    <row r="12" customFormat="false" ht="14.25" hidden="false" customHeight="false" outlineLevel="0" collapsed="false">
      <c r="A12" s="14" t="n">
        <f aca="false">EDATE(A11,1)</f>
        <v>37012</v>
      </c>
      <c r="B12" s="0" t="n">
        <v>4.96</v>
      </c>
      <c r="C12" s="0" t="n">
        <v>3.1</v>
      </c>
      <c r="D12" s="0" t="n">
        <f aca="false">C12+B12</f>
        <v>8.06</v>
      </c>
      <c r="E12" s="0" t="n">
        <v>0.4525</v>
      </c>
      <c r="F12" s="0" t="n">
        <f aca="false">E12</f>
        <v>0.4525</v>
      </c>
      <c r="G12" s="0" t="n">
        <v>0.0519917280664046</v>
      </c>
      <c r="H12" s="18" t="n">
        <f aca="false">1/((1+G12/2)^(2*((A12-$B$3)/365.25)))</f>
        <v>3.49962675540834</v>
      </c>
      <c r="I12" s="0" t="n">
        <v>-0.11</v>
      </c>
    </row>
    <row r="13" customFormat="false" ht="14.25" hidden="false" customHeight="false" outlineLevel="0" collapsed="false">
      <c r="A13" s="14" t="n">
        <f aca="false">EDATE(A12,1)</f>
        <v>37043</v>
      </c>
      <c r="B13" s="0" t="n">
        <v>5</v>
      </c>
      <c r="C13" s="0" t="n">
        <v>3.15</v>
      </c>
      <c r="D13" s="0" t="n">
        <f aca="false">C13+B13</f>
        <v>8.15</v>
      </c>
      <c r="E13" s="0" t="n">
        <v>0.4575</v>
      </c>
      <c r="F13" s="0" t="n">
        <f aca="false">E13</f>
        <v>0.4575</v>
      </c>
      <c r="G13" s="0" t="n">
        <v>0.0510955063945575</v>
      </c>
      <c r="H13" s="18" t="n">
        <f aca="false">1/((1+G13/2)^(2*((A13-$B$3)/365.25)))</f>
        <v>3.41115588481778</v>
      </c>
      <c r="I13" s="0" t="n">
        <v>-0.11</v>
      </c>
    </row>
    <row r="14" customFormat="false" ht="14.25" hidden="false" customHeight="false" outlineLevel="0" collapsed="false">
      <c r="A14" s="14" t="n">
        <f aca="false">EDATE(A13,1)</f>
        <v>37073</v>
      </c>
      <c r="B14" s="0" t="n">
        <v>5.043</v>
      </c>
      <c r="C14" s="0" t="n">
        <v>3.53</v>
      </c>
      <c r="D14" s="0" t="n">
        <f aca="false">C14+B14</f>
        <v>8.573</v>
      </c>
      <c r="E14" s="0" t="n">
        <v>0.4625</v>
      </c>
      <c r="F14" s="0" t="n">
        <f aca="false">E14</f>
        <v>0.4625</v>
      </c>
      <c r="G14" s="0" t="n">
        <v>0.0501849664188709</v>
      </c>
      <c r="H14" s="18" t="n">
        <f aca="false">1/((1+G14/2)^(2*((A14-$B$3)/365.25)))</f>
        <v>3.32470958368035</v>
      </c>
      <c r="I14" s="0" t="n">
        <v>-0.21</v>
      </c>
    </row>
    <row r="15" customFormat="false" ht="14.25" hidden="false" customHeight="false" outlineLevel="0" collapsed="false">
      <c r="A15" s="14" t="n">
        <f aca="false">EDATE(A14,1)</f>
        <v>37104</v>
      </c>
      <c r="B15" s="0" t="n">
        <v>5.068</v>
      </c>
      <c r="C15" s="0" t="n">
        <v>3.73</v>
      </c>
      <c r="D15" s="0" t="n">
        <f aca="false">C15+B15</f>
        <v>8.798</v>
      </c>
      <c r="E15" s="0" t="n">
        <v>0.465</v>
      </c>
      <c r="F15" s="0" t="n">
        <f aca="false">E15</f>
        <v>0.465</v>
      </c>
      <c r="G15" s="0" t="n">
        <v>0.0493944254214869</v>
      </c>
      <c r="H15" s="18" t="n">
        <f aca="false">1/((1+G15/2)^(2*((A15-$B$3)/365.25)))</f>
        <v>3.2496429613375</v>
      </c>
      <c r="I15" s="0" t="n">
        <v>-0.21</v>
      </c>
    </row>
    <row r="16" customFormat="false" ht="14.25" hidden="false" customHeight="false" outlineLevel="0" collapsed="false">
      <c r="A16" s="14" t="n">
        <f aca="false">EDATE(A15,1)</f>
        <v>37135</v>
      </c>
      <c r="B16" s="0" t="n">
        <v>5.048</v>
      </c>
      <c r="C16" s="0" t="n">
        <v>3.53</v>
      </c>
      <c r="D16" s="0" t="n">
        <f aca="false">C16+B16</f>
        <v>8.578</v>
      </c>
      <c r="E16" s="0" t="n">
        <v>0.4725</v>
      </c>
      <c r="F16" s="0" t="n">
        <f aca="false">E16</f>
        <v>0.4725</v>
      </c>
      <c r="G16" s="0" t="n">
        <v>0.0486038846328269</v>
      </c>
      <c r="H16" s="18" t="n">
        <f aca="false">1/((1+G16/2)^(2*((A16-$B$3)/365.25)))</f>
        <v>3.1766643887594</v>
      </c>
      <c r="I16" s="0" t="n">
        <v>-0.21</v>
      </c>
    </row>
    <row r="17" customFormat="false" ht="14.25" hidden="false" customHeight="false" outlineLevel="0" collapsed="false">
      <c r="A17" s="14" t="n">
        <f aca="false">EDATE(A16,1)</f>
        <v>37165</v>
      </c>
      <c r="B17" s="0" t="n">
        <v>5.058</v>
      </c>
      <c r="C17" s="0" t="n">
        <v>3.2</v>
      </c>
      <c r="D17" s="0" t="n">
        <f aca="false">C17+B17</f>
        <v>8.258</v>
      </c>
      <c r="E17" s="0" t="n">
        <v>0.475</v>
      </c>
      <c r="F17" s="0" t="n">
        <f aca="false">E17</f>
        <v>0.475</v>
      </c>
      <c r="G17" s="0" t="n">
        <v>0.0479887298683619</v>
      </c>
      <c r="H17" s="18" t="n">
        <f aca="false">1/((1+G17/2)^(2*((A17-$B$3)/365.25)))</f>
        <v>3.11889870626222</v>
      </c>
      <c r="I17" s="0" t="n">
        <v>-0.11</v>
      </c>
    </row>
    <row r="18" customFormat="false" ht="14.25" hidden="false" customHeight="false" outlineLevel="0" collapsed="false">
      <c r="A18" s="14" t="n">
        <f aca="false">EDATE(A17,1)</f>
        <v>37196</v>
      </c>
      <c r="B18" s="0" t="n">
        <v>5.185</v>
      </c>
      <c r="C18" s="0" t="n">
        <v>2.895</v>
      </c>
      <c r="D18" s="0" t="n">
        <f aca="false">C18+B18</f>
        <v>8.08</v>
      </c>
      <c r="E18" s="0" t="n">
        <v>0.475</v>
      </c>
      <c r="F18" s="0" t="n">
        <f aca="false">E18</f>
        <v>0.475</v>
      </c>
      <c r="G18" s="0" t="n">
        <v>0.0475939616043317</v>
      </c>
      <c r="H18" s="18" t="n">
        <f aca="false">1/((1+G18/2)^(2*((A18-$B$3)/365.25)))</f>
        <v>3.07787606229884</v>
      </c>
      <c r="I18" s="0" t="n">
        <v>-0.13</v>
      </c>
    </row>
    <row r="19" customFormat="false" ht="14.25" hidden="false" customHeight="false" outlineLevel="0" collapsed="false">
      <c r="A19" s="14" t="n">
        <f aca="false">EDATE(A18,1)</f>
        <v>37226</v>
      </c>
      <c r="B19" s="0" t="n">
        <v>5.305</v>
      </c>
      <c r="C19" s="0" t="n">
        <v>2.945</v>
      </c>
      <c r="D19" s="0" t="n">
        <f aca="false">C19+B19</f>
        <v>8.25</v>
      </c>
      <c r="E19" s="0" t="n">
        <v>0.475</v>
      </c>
      <c r="F19" s="0" t="n">
        <f aca="false">E19</f>
        <v>0.475</v>
      </c>
      <c r="G19" s="0" t="n">
        <v>0.0472119278500323</v>
      </c>
      <c r="H19" s="18" t="n">
        <f aca="false">1/((1+G19/2)^(2*((A19-$B$3)/365.25)))</f>
        <v>3.03887478167218</v>
      </c>
      <c r="I19" s="0" t="n">
        <v>-0.13</v>
      </c>
    </row>
    <row r="20" customFormat="false" ht="14.25" hidden="false" customHeight="false" outlineLevel="0" collapsed="false">
      <c r="A20" s="14" t="n">
        <f aca="false">EDATE(A19,1)</f>
        <v>37257</v>
      </c>
      <c r="B20" s="0" t="n">
        <v>5.34</v>
      </c>
      <c r="C20" s="0" t="n">
        <v>2.905</v>
      </c>
      <c r="D20" s="0" t="n">
        <f aca="false">C20+B20</f>
        <v>8.245</v>
      </c>
      <c r="E20" s="0" t="n">
        <v>0.4775</v>
      </c>
      <c r="F20" s="0" t="n">
        <f aca="false">E20</f>
        <v>0.4775</v>
      </c>
      <c r="G20" s="0" t="n">
        <v>0.0469604732906923</v>
      </c>
      <c r="H20" s="18" t="n">
        <f aca="false">1/((1+G20/2)^(2*((A20-$B$3)/365.25)))</f>
        <v>3.00926536259244</v>
      </c>
      <c r="I20" s="0" t="n">
        <v>-0.13</v>
      </c>
    </row>
    <row r="21" customFormat="false" ht="14.25" hidden="false" customHeight="false" outlineLevel="0" collapsed="false">
      <c r="A21" s="14" t="n">
        <f aca="false">EDATE(A20,1)</f>
        <v>37288</v>
      </c>
      <c r="B21" s="0" t="n">
        <v>5.145</v>
      </c>
      <c r="C21" s="0" t="n">
        <v>2.855</v>
      </c>
      <c r="D21" s="0" t="n">
        <f aca="false">C21+B21</f>
        <v>8</v>
      </c>
      <c r="E21" s="0" t="n">
        <v>0.4675</v>
      </c>
      <c r="F21" s="0" t="n">
        <f aca="false">E21</f>
        <v>0.4675</v>
      </c>
      <c r="G21" s="0" t="n">
        <v>0.0469074529655411</v>
      </c>
      <c r="H21" s="18" t="n">
        <f aca="false">1/((1+G21/2)^(2*((A21-$B$3)/365.25)))</f>
        <v>2.99376324351851</v>
      </c>
      <c r="I21" s="0" t="n">
        <v>-0.13</v>
      </c>
    </row>
    <row r="22" customFormat="false" ht="14.25" hidden="false" customHeight="false" outlineLevel="0" collapsed="false">
      <c r="A22" s="14" t="n">
        <f aca="false">EDATE(A21,1)</f>
        <v>37316</v>
      </c>
      <c r="B22" s="0" t="n">
        <v>4.852</v>
      </c>
      <c r="C22" s="0" t="n">
        <v>2.755</v>
      </c>
      <c r="D22" s="0" t="n">
        <f aca="false">C22+B22</f>
        <v>7.607</v>
      </c>
      <c r="E22" s="0" t="n">
        <v>0.425</v>
      </c>
      <c r="F22" s="0" t="n">
        <f aca="false">E22</f>
        <v>0.425</v>
      </c>
      <c r="G22" s="0" t="n">
        <v>0.0468595636404059</v>
      </c>
      <c r="H22" s="18" t="n">
        <f aca="false">1/((1+G22/2)^(2*((A22-$B$3)/365.25)))</f>
        <v>2.97985242280602</v>
      </c>
      <c r="I22" s="0" t="n">
        <v>-0.13</v>
      </c>
    </row>
    <row r="23" customFormat="false" ht="14.25" hidden="false" customHeight="false" outlineLevel="0" collapsed="false">
      <c r="A23" s="14" t="n">
        <f aca="false">EDATE(A22,1)</f>
        <v>37347</v>
      </c>
      <c r="B23" s="0" t="n">
        <v>4.509</v>
      </c>
      <c r="C23" s="0" t="n">
        <v>1.19</v>
      </c>
      <c r="D23" s="0" t="n">
        <f aca="false">C23+B23</f>
        <v>5.699</v>
      </c>
      <c r="E23" s="0" t="n">
        <v>0.3475</v>
      </c>
      <c r="F23" s="0" t="n">
        <f aca="false">E23</f>
        <v>0.3475</v>
      </c>
      <c r="G23" s="0" t="n">
        <v>0.0468376570989872</v>
      </c>
      <c r="H23" s="18" t="n">
        <f aca="false">1/((1+G23/2)^(2*((A23-$B$3)/365.25)))</f>
        <v>2.96666895515575</v>
      </c>
      <c r="I23" s="19" t="n">
        <f aca="false">I22</f>
        <v>-0.13</v>
      </c>
    </row>
    <row r="24" customFormat="false" ht="14.25" hidden="false" customHeight="false" outlineLevel="0" collapsed="false">
      <c r="A24" s="14" t="n">
        <f aca="false">EDATE(A23,1)</f>
        <v>37377</v>
      </c>
      <c r="B24" s="0" t="n">
        <v>4.422</v>
      </c>
      <c r="C24" s="0" t="n">
        <v>1.19</v>
      </c>
      <c r="D24" s="0" t="n">
        <f aca="false">C24+B24</f>
        <v>5.612</v>
      </c>
      <c r="E24" s="0" t="n">
        <v>0.305</v>
      </c>
      <c r="F24" s="0" t="n">
        <f aca="false">E24</f>
        <v>0.305</v>
      </c>
      <c r="G24" s="0" t="n">
        <v>0.0468560784406389</v>
      </c>
      <c r="H24" s="18" t="n">
        <f aca="false">1/((1+G24/2)^(2*((A24-$B$3)/365.25)))</f>
        <v>2.9566544593267</v>
      </c>
      <c r="I24" s="19" t="n">
        <f aca="false">I23</f>
        <v>-0.13</v>
      </c>
    </row>
    <row r="25" customFormat="false" ht="14.25" hidden="false" customHeight="false" outlineLevel="0" collapsed="false">
      <c r="A25" s="14" t="n">
        <f aca="false">EDATE(A24,1)</f>
        <v>37408</v>
      </c>
      <c r="B25" s="0" t="n">
        <v>4.439</v>
      </c>
      <c r="C25" s="0" t="n">
        <v>1.19</v>
      </c>
      <c r="D25" s="0" t="n">
        <f aca="false">C25+B25</f>
        <v>5.629</v>
      </c>
      <c r="E25" s="0" t="n">
        <v>0.305</v>
      </c>
      <c r="F25" s="0" t="n">
        <f aca="false">E25</f>
        <v>0.305</v>
      </c>
      <c r="G25" s="0" t="n">
        <v>0.0468751138271308</v>
      </c>
      <c r="H25" s="18" t="n">
        <f aca="false">1/((1+G25/2)^(2*((A25-$B$3)/365.25)))</f>
        <v>2.94633249638784</v>
      </c>
      <c r="I25" s="19" t="n">
        <f aca="false">I24</f>
        <v>-0.13</v>
      </c>
    </row>
    <row r="26" customFormat="false" ht="14.25" hidden="false" customHeight="false" outlineLevel="0" collapsed="false">
      <c r="A26" s="14" t="n">
        <f aca="false">EDATE(A25,1)</f>
        <v>37438</v>
      </c>
      <c r="B26" s="0" t="n">
        <v>4.485</v>
      </c>
      <c r="C26" s="0" t="n">
        <v>1.935</v>
      </c>
      <c r="D26" s="0" t="n">
        <f aca="false">C26+B26</f>
        <v>6.42</v>
      </c>
      <c r="E26" s="0" t="n">
        <v>0.305</v>
      </c>
      <c r="F26" s="0" t="n">
        <f aca="false">E26</f>
        <v>0.305</v>
      </c>
      <c r="G26" s="0" t="n">
        <v>0.0469388467013694</v>
      </c>
      <c r="H26" s="18" t="n">
        <f aca="false">1/((1+G26/2)^(2*((A26-$B$3)/365.25)))</f>
        <v>2.93939162332535</v>
      </c>
      <c r="I26" s="19" t="n">
        <f aca="false">I25</f>
        <v>-0.13</v>
      </c>
    </row>
    <row r="27" customFormat="false" ht="14.25" hidden="false" customHeight="false" outlineLevel="0" collapsed="false">
      <c r="A27" s="14" t="n">
        <f aca="false">EDATE(A26,1)</f>
        <v>37469</v>
      </c>
      <c r="B27" s="0" t="n">
        <v>4.499</v>
      </c>
      <c r="C27" s="0" t="n">
        <v>1.935</v>
      </c>
      <c r="D27" s="0" t="n">
        <f aca="false">C27+B27</f>
        <v>6.434</v>
      </c>
      <c r="E27" s="0" t="n">
        <v>0.305</v>
      </c>
      <c r="F27" s="0" t="n">
        <f aca="false">E27</f>
        <v>0.305</v>
      </c>
      <c r="G27" s="0" t="n">
        <v>0.0470789629263311</v>
      </c>
      <c r="H27" s="18" t="n">
        <f aca="false">1/((1+G27/2)^(2*((A27-$B$3)/365.25)))</f>
        <v>2.93713480442998</v>
      </c>
      <c r="I27" s="19" t="n">
        <f aca="false">I26</f>
        <v>-0.13</v>
      </c>
    </row>
    <row r="28" customFormat="false" ht="14.25" hidden="false" customHeight="false" outlineLevel="0" collapsed="false">
      <c r="A28" s="14" t="n">
        <f aca="false">EDATE(A27,1)</f>
        <v>37500</v>
      </c>
      <c r="B28" s="0" t="n">
        <v>4.481</v>
      </c>
      <c r="C28" s="0" t="n">
        <v>1.935</v>
      </c>
      <c r="D28" s="0" t="n">
        <f aca="false">C28+B28</f>
        <v>6.416</v>
      </c>
      <c r="E28" s="0" t="n">
        <v>0.305</v>
      </c>
      <c r="F28" s="0" t="n">
        <f aca="false">E28</f>
        <v>0.305</v>
      </c>
      <c r="G28" s="0" t="n">
        <v>0.0472190791578564</v>
      </c>
      <c r="H28" s="18" t="n">
        <f aca="false">1/((1+G28/2)^(2*((A28-$B$3)/365.25)))</f>
        <v>2.93481088417579</v>
      </c>
      <c r="I28" s="19" t="n">
        <f aca="false">I27</f>
        <v>-0.13</v>
      </c>
    </row>
    <row r="29" customFormat="false" ht="14.25" hidden="false" customHeight="false" outlineLevel="0" collapsed="false">
      <c r="A29" s="14" t="n">
        <f aca="false">EDATE(A28,1)</f>
        <v>37530</v>
      </c>
      <c r="B29" s="0" t="n">
        <v>4.476</v>
      </c>
      <c r="C29" s="0" t="n">
        <v>1.305</v>
      </c>
      <c r="D29" s="0" t="n">
        <f aca="false">C29+B29</f>
        <v>5.781</v>
      </c>
      <c r="E29" s="0" t="n">
        <v>0.3075</v>
      </c>
      <c r="F29" s="0" t="n">
        <f aca="false">E29</f>
        <v>0.3075</v>
      </c>
      <c r="G29" s="0" t="n">
        <v>0.0473793878614419</v>
      </c>
      <c r="H29" s="18" t="n">
        <f aca="false">1/((1+G29/2)^(2*((A29-$B$3)/365.25)))</f>
        <v>2.93412595266467</v>
      </c>
      <c r="I29" s="19" t="n">
        <f aca="false">I28</f>
        <v>-0.13</v>
      </c>
    </row>
    <row r="30" customFormat="false" ht="14.25" hidden="false" customHeight="false" outlineLevel="0" collapsed="false">
      <c r="A30" s="14" t="n">
        <f aca="false">EDATE(A29,1)</f>
        <v>37561</v>
      </c>
      <c r="B30" s="0" t="n">
        <v>4.586</v>
      </c>
      <c r="C30" s="0" t="n">
        <v>1.05</v>
      </c>
      <c r="D30" s="0" t="n">
        <f aca="false">C30+B30</f>
        <v>5.636</v>
      </c>
      <c r="E30" s="0" t="n">
        <v>0.315</v>
      </c>
      <c r="F30" s="0" t="n">
        <f aca="false">E30</f>
        <v>0.315</v>
      </c>
      <c r="G30" s="0" t="n">
        <v>0.0475803926540799</v>
      </c>
      <c r="H30" s="18" t="n">
        <f aca="false">1/((1+G30/2)^(2*((A30-$B$3)/365.25)))</f>
        <v>2.93565893093693</v>
      </c>
      <c r="I30" s="19" t="n">
        <f aca="false">I29</f>
        <v>-0.13</v>
      </c>
    </row>
    <row r="31" customFormat="false" ht="14.25" hidden="false" customHeight="false" outlineLevel="0" collapsed="false">
      <c r="A31" s="14" t="n">
        <f aca="false">EDATE(A30,1)</f>
        <v>37591</v>
      </c>
      <c r="B31" s="0" t="n">
        <v>4.692</v>
      </c>
      <c r="C31" s="0" t="n">
        <v>1.05</v>
      </c>
      <c r="D31" s="0" t="n">
        <f aca="false">C31+B31</f>
        <v>5.742</v>
      </c>
      <c r="E31" s="0" t="n">
        <v>0.3175</v>
      </c>
      <c r="F31" s="0" t="n">
        <f aca="false">E31</f>
        <v>0.3175</v>
      </c>
      <c r="G31" s="0" t="n">
        <v>0.047774913434008</v>
      </c>
      <c r="H31" s="18" t="n">
        <f aca="false">1/((1+G31/2)^(2*((A31-$B$3)/365.25)))</f>
        <v>2.93704878786026</v>
      </c>
      <c r="I31" s="19" t="n">
        <f aca="false">I30</f>
        <v>-0.13</v>
      </c>
    </row>
    <row r="32" customFormat="false" ht="14.25" hidden="false" customHeight="false" outlineLevel="0" collapsed="false">
      <c r="A32" s="14" t="n">
        <f aca="false">EDATE(A31,1)</f>
        <v>37622</v>
      </c>
      <c r="B32" s="0" t="n">
        <v>4.732</v>
      </c>
      <c r="C32" s="0" t="n">
        <v>1.05</v>
      </c>
      <c r="D32" s="0" t="n">
        <f aca="false">C32+B32</f>
        <v>5.782</v>
      </c>
      <c r="E32" s="0" t="n">
        <v>0.3225</v>
      </c>
      <c r="F32" s="0" t="n">
        <f aca="false">E32</f>
        <v>0.3225</v>
      </c>
      <c r="G32" s="0" t="n">
        <v>0.04799699529792</v>
      </c>
      <c r="H32" s="18" t="n">
        <f aca="false">1/((1+G32/2)^(2*((A32-$B$3)/365.25)))</f>
        <v>2.93976342663831</v>
      </c>
      <c r="I32" s="19" t="n">
        <f aca="false">I31</f>
        <v>-0.13</v>
      </c>
      <c r="L32" s="20"/>
      <c r="M32" s="20"/>
    </row>
    <row r="33" customFormat="false" ht="14.25" hidden="false" customHeight="false" outlineLevel="0" collapsed="false">
      <c r="A33" s="14" t="n">
        <f aca="false">EDATE(A32,1)</f>
        <v>37653</v>
      </c>
      <c r="B33" s="0" t="n">
        <v>4.601</v>
      </c>
      <c r="C33" s="0" t="n">
        <v>1.05</v>
      </c>
      <c r="D33" s="0" t="n">
        <f aca="false">C33+B33</f>
        <v>5.651</v>
      </c>
      <c r="E33" s="0" t="n">
        <v>0.3125</v>
      </c>
      <c r="F33" s="0" t="n">
        <f aca="false">E33</f>
        <v>0.3125</v>
      </c>
      <c r="G33" s="0" t="n">
        <v>0.0482446707346922</v>
      </c>
      <c r="H33" s="18" t="n">
        <f aca="false">1/((1+G33/2)^(2*((A33-$B$3)/365.25)))</f>
        <v>2.94403667783724</v>
      </c>
      <c r="I33" s="19" t="n">
        <f aca="false">I32</f>
        <v>-0.13</v>
      </c>
    </row>
    <row r="34" customFormat="false" ht="14.25" hidden="false" customHeight="false" outlineLevel="0" collapsed="false">
      <c r="A34" s="14" t="n">
        <f aca="false">EDATE(A33,1)</f>
        <v>37681</v>
      </c>
      <c r="B34" s="0" t="n">
        <v>4.438</v>
      </c>
      <c r="C34" s="0" t="n">
        <v>1.05</v>
      </c>
      <c r="D34" s="0" t="n">
        <f aca="false">C34+B34</f>
        <v>5.488</v>
      </c>
      <c r="E34" s="0" t="n">
        <v>0.2975</v>
      </c>
      <c r="F34" s="0" t="n">
        <f aca="false">E34</f>
        <v>0.2975</v>
      </c>
      <c r="G34" s="0" t="n">
        <v>0.0484683775984278</v>
      </c>
      <c r="H34" s="18" t="n">
        <f aca="false">1/((1+G34/2)^(2*((A34-$B$3)/365.25)))</f>
        <v>2.94779603496233</v>
      </c>
      <c r="I34" s="19" t="n">
        <f aca="false">I33</f>
        <v>-0.13</v>
      </c>
    </row>
    <row r="35" customFormat="false" ht="14.25" hidden="false" customHeight="false" outlineLevel="0" collapsed="false">
      <c r="A35" s="14" t="n">
        <f aca="false">EDATE(A34,1)</f>
        <v>37712</v>
      </c>
      <c r="B35" s="0" t="n">
        <v>4.247</v>
      </c>
      <c r="C35" s="0" t="n">
        <v>0.9</v>
      </c>
      <c r="D35" s="0" t="n">
        <f aca="false">C35+B35</f>
        <v>5.147</v>
      </c>
      <c r="E35" s="0" t="n">
        <v>0.2825</v>
      </c>
      <c r="F35" s="0" t="n">
        <f aca="false">E35</f>
        <v>0.2825</v>
      </c>
      <c r="G35" s="0" t="n">
        <v>0.0486998747967031</v>
      </c>
      <c r="H35" s="18" t="n">
        <f aca="false">1/((1+G35/2)^(2*((A35-$B$3)/365.25)))</f>
        <v>2.9507983768429</v>
      </c>
      <c r="I35" s="19" t="n">
        <f aca="false">I34</f>
        <v>-0.13</v>
      </c>
    </row>
    <row r="36" customFormat="false" ht="14.25" hidden="false" customHeight="false" outlineLevel="0" collapsed="false">
      <c r="A36" s="14" t="n">
        <f aca="false">EDATE(A35,1)</f>
        <v>37742</v>
      </c>
      <c r="B36" s="0" t="n">
        <v>4.217</v>
      </c>
      <c r="C36" s="0" t="n">
        <v>0.9</v>
      </c>
      <c r="D36" s="0" t="n">
        <f aca="false">C36+B36</f>
        <v>5.117</v>
      </c>
      <c r="E36" s="0" t="n">
        <v>0.28</v>
      </c>
      <c r="F36" s="0" t="n">
        <f aca="false">E36</f>
        <v>0.28</v>
      </c>
      <c r="G36" s="0" t="n">
        <v>0.0489020243198945</v>
      </c>
      <c r="H36" s="18" t="n">
        <f aca="false">1/((1+G36/2)^(2*((A36-$B$3)/365.25)))</f>
        <v>2.95218416805014</v>
      </c>
      <c r="I36" s="19" t="n">
        <f aca="false">I35</f>
        <v>-0.13</v>
      </c>
    </row>
    <row r="37" customFormat="false" ht="14.25" hidden="false" customHeight="false" outlineLevel="0" collapsed="false">
      <c r="A37" s="14" t="n">
        <f aca="false">EDATE(A36,1)</f>
        <v>37773</v>
      </c>
      <c r="B37" s="0" t="n">
        <v>4.246</v>
      </c>
      <c r="C37" s="0" t="n">
        <v>0.9</v>
      </c>
      <c r="D37" s="0" t="n">
        <f aca="false">C37+B37</f>
        <v>5.146</v>
      </c>
      <c r="E37" s="0" t="n">
        <v>0.28</v>
      </c>
      <c r="F37" s="0" t="n">
        <f aca="false">E37</f>
        <v>0.28</v>
      </c>
      <c r="G37" s="0" t="n">
        <v>0.0491109121748674</v>
      </c>
      <c r="H37" s="18" t="n">
        <f aca="false">1/((1+G37/2)^(2*((A37-$B$3)/365.25)))</f>
        <v>2.95351490434392</v>
      </c>
      <c r="I37" s="19" t="n">
        <f aca="false">I36</f>
        <v>-0.13</v>
      </c>
    </row>
    <row r="38" customFormat="false" ht="14.25" hidden="false" customHeight="false" outlineLevel="0" collapsed="false">
      <c r="A38" s="14" t="n">
        <f aca="false">EDATE(A37,1)</f>
        <v>37803</v>
      </c>
      <c r="B38" s="0" t="n">
        <v>4.266</v>
      </c>
      <c r="C38" s="0" t="n">
        <v>0.9</v>
      </c>
      <c r="D38" s="0" t="n">
        <f aca="false">C38+B38</f>
        <v>5.166</v>
      </c>
      <c r="E38" s="0" t="n">
        <v>0.28</v>
      </c>
      <c r="F38" s="0" t="n">
        <f aca="false">E38</f>
        <v>0.28</v>
      </c>
      <c r="G38" s="0" t="n">
        <v>0.0493084910756148</v>
      </c>
      <c r="H38" s="18" t="n">
        <f aca="false">1/((1+G38/2)^(2*((A38-$B$3)/365.25)))</f>
        <v>2.95441151428875</v>
      </c>
      <c r="I38" s="19" t="n">
        <f aca="false">I37</f>
        <v>-0.13</v>
      </c>
    </row>
    <row r="39" customFormat="false" ht="14.25" hidden="false" customHeight="false" outlineLevel="0" collapsed="false">
      <c r="A39" s="14" t="n">
        <f aca="false">EDATE(A38,1)</f>
        <v>37834</v>
      </c>
      <c r="B39" s="0" t="n">
        <v>4.304</v>
      </c>
      <c r="C39" s="0" t="n">
        <v>0.9</v>
      </c>
      <c r="D39" s="0" t="n">
        <f aca="false">C39+B39</f>
        <v>5.204</v>
      </c>
      <c r="E39" s="0" t="n">
        <v>0.28</v>
      </c>
      <c r="F39" s="0" t="n">
        <f aca="false">E39</f>
        <v>0.28</v>
      </c>
      <c r="G39" s="0" t="n">
        <v>0.0495060973878867</v>
      </c>
      <c r="H39" s="18" t="n">
        <f aca="false">1/((1+G39/2)^(2*((A39-$B$3)/365.25)))</f>
        <v>2.95481966938536</v>
      </c>
      <c r="I39" s="19" t="n">
        <f aca="false">I38</f>
        <v>-0.13</v>
      </c>
    </row>
    <row r="40" customFormat="false" ht="14.25" hidden="false" customHeight="false" outlineLevel="0" collapsed="false">
      <c r="A40" s="14" t="n">
        <f aca="false">EDATE(A39,1)</f>
        <v>37865</v>
      </c>
      <c r="B40" s="0" t="n">
        <v>4.302</v>
      </c>
      <c r="C40" s="0" t="n">
        <v>0.9</v>
      </c>
      <c r="D40" s="0" t="n">
        <f aca="false">C40+B40</f>
        <v>5.202</v>
      </c>
      <c r="E40" s="0" t="n">
        <v>0.28</v>
      </c>
      <c r="F40" s="0" t="n">
        <f aca="false">E40</f>
        <v>0.28</v>
      </c>
      <c r="G40" s="0" t="n">
        <v>0.0497037037131993</v>
      </c>
      <c r="H40" s="18" t="n">
        <f aca="false">1/((1+G40/2)^(2*((A40-$B$3)/365.25)))</f>
        <v>2.95512993318229</v>
      </c>
      <c r="I40" s="19" t="n">
        <f aca="false">I39</f>
        <v>-0.13</v>
      </c>
    </row>
    <row r="41" customFormat="false" ht="14.25" hidden="false" customHeight="false" outlineLevel="0" collapsed="false">
      <c r="A41" s="14" t="n">
        <f aca="false">EDATE(A40,1)</f>
        <v>37895</v>
      </c>
      <c r="B41" s="0" t="n">
        <v>4.31</v>
      </c>
      <c r="C41" s="0" t="n">
        <v>0.9</v>
      </c>
      <c r="D41" s="0" t="n">
        <f aca="false">C41+B41</f>
        <v>5.21</v>
      </c>
      <c r="E41" s="0" t="n">
        <v>0.2825</v>
      </c>
      <c r="F41" s="0" t="n">
        <f aca="false">E41</f>
        <v>0.2825</v>
      </c>
      <c r="G41" s="0" t="n">
        <v>0.0498892472069761</v>
      </c>
      <c r="H41" s="18" t="n">
        <f aca="false">1/((1+G41/2)^(2*((A41-$B$3)/365.25)))</f>
        <v>2.95497634487898</v>
      </c>
      <c r="I41" s="19" t="n">
        <f aca="false">I40</f>
        <v>-0.13</v>
      </c>
    </row>
    <row r="42" customFormat="false" ht="14.25" hidden="false" customHeight="false" outlineLevel="0" collapsed="false">
      <c r="A42" s="14" t="n">
        <f aca="false">EDATE(A41,1)</f>
        <v>37926</v>
      </c>
      <c r="B42" s="0" t="n">
        <v>4.432</v>
      </c>
      <c r="C42" s="0" t="n">
        <v>0.57</v>
      </c>
      <c r="D42" s="0" t="n">
        <f aca="false">C42+B42</f>
        <v>5.002</v>
      </c>
      <c r="E42" s="0" t="n">
        <v>0.2825</v>
      </c>
      <c r="F42" s="0" t="n">
        <f aca="false">E42</f>
        <v>0.2825</v>
      </c>
      <c r="G42" s="0" t="n">
        <v>0.050073838856104</v>
      </c>
      <c r="H42" s="18" t="n">
        <f aca="false">1/((1+G42/2)^(2*((A42-$B$3)/365.25)))</f>
        <v>2.95427367389364</v>
      </c>
      <c r="I42" s="19" t="n">
        <f aca="false">I41</f>
        <v>-0.13</v>
      </c>
    </row>
    <row r="43" customFormat="false" ht="14.25" hidden="false" customHeight="false" outlineLevel="0" collapsed="false">
      <c r="A43" s="14" t="n">
        <f aca="false">EDATE(A42,1)</f>
        <v>37956</v>
      </c>
      <c r="B43" s="0" t="n">
        <v>4.56</v>
      </c>
      <c r="C43" s="0" t="n">
        <v>0.57</v>
      </c>
      <c r="D43" s="0" t="n">
        <f aca="false">C43+B43</f>
        <v>5.13</v>
      </c>
      <c r="E43" s="0" t="n">
        <v>0.2825</v>
      </c>
      <c r="F43" s="0" t="n">
        <f aca="false">E43</f>
        <v>0.2825</v>
      </c>
      <c r="G43" s="0" t="n">
        <v>0.0502524759467366</v>
      </c>
      <c r="H43" s="18" t="n">
        <f aca="false">1/((1+G43/2)^(2*((A43-$B$3)/365.25)))</f>
        <v>2.95350686671381</v>
      </c>
      <c r="I43" s="19" t="n">
        <f aca="false">I42</f>
        <v>-0.13</v>
      </c>
    </row>
    <row r="44" customFormat="false" ht="14.25" hidden="false" customHeight="false" outlineLevel="0" collapsed="false">
      <c r="A44" s="14" t="n">
        <f aca="false">EDATE(A43,1)</f>
        <v>37987</v>
      </c>
      <c r="B44" s="0" t="n">
        <v>4.6</v>
      </c>
      <c r="C44" s="0" t="n">
        <v>0.57</v>
      </c>
      <c r="D44" s="0" t="n">
        <f aca="false">C44+B44</f>
        <v>5.17</v>
      </c>
      <c r="E44" s="0" t="n">
        <v>0.2825</v>
      </c>
      <c r="F44" s="0" t="n">
        <f aca="false">E44</f>
        <v>0.2825</v>
      </c>
      <c r="G44" s="0" t="n">
        <v>0.0504406688636854</v>
      </c>
      <c r="H44" s="18" t="n">
        <f aca="false">1/((1+G44/2)^(2*((A44-$B$3)/365.25)))</f>
        <v>2.95285032916395</v>
      </c>
      <c r="I44" s="19" t="n">
        <f aca="false">I43</f>
        <v>-0.13</v>
      </c>
    </row>
    <row r="45" customFormat="false" ht="14.25" hidden="false" customHeight="false" outlineLevel="0" collapsed="false">
      <c r="A45" s="14" t="n">
        <f aca="false">EDATE(A44,1)</f>
        <v>38018</v>
      </c>
      <c r="B45" s="0" t="n">
        <v>4.48</v>
      </c>
      <c r="C45" s="0" t="n">
        <v>0.57</v>
      </c>
      <c r="D45" s="0" t="n">
        <f aca="false">C45+B45</f>
        <v>5.05</v>
      </c>
      <c r="E45" s="0" t="n">
        <v>0.2775</v>
      </c>
      <c r="F45" s="0" t="n">
        <f aca="false">E45</f>
        <v>0.2775</v>
      </c>
      <c r="G45" s="0" t="n">
        <v>0.0506327031211677</v>
      </c>
      <c r="H45" s="18" t="n">
        <f aca="false">1/((1+G45/2)^(2*((A45-$B$3)/365.25)))</f>
        <v>2.95234033937247</v>
      </c>
      <c r="I45" s="19" t="n">
        <f aca="false">I44</f>
        <v>-0.13</v>
      </c>
    </row>
    <row r="46" customFormat="false" ht="14.25" hidden="false" customHeight="false" outlineLevel="0" collapsed="false">
      <c r="A46" s="14" t="n">
        <f aca="false">EDATE(A45,1)</f>
        <v>38047</v>
      </c>
      <c r="B46" s="0" t="n">
        <v>4.34</v>
      </c>
      <c r="C46" s="0" t="n">
        <v>0.57</v>
      </c>
      <c r="D46" s="0" t="n">
        <f aca="false">C46+B46</f>
        <v>4.91</v>
      </c>
      <c r="E46" s="0" t="n">
        <v>0.275</v>
      </c>
      <c r="F46" s="0" t="n">
        <f aca="false">E46</f>
        <v>0.275</v>
      </c>
      <c r="G46" s="0" t="n">
        <v>0.0508123480828595</v>
      </c>
      <c r="H46" s="18" t="n">
        <f aca="false">1/((1+G46/2)^(2*((A46-$B$3)/365.25)))</f>
        <v>2.951777358792</v>
      </c>
      <c r="I46" s="19" t="n">
        <f aca="false">I45</f>
        <v>-0.13</v>
      </c>
    </row>
    <row r="47" customFormat="false" ht="14.25" hidden="false" customHeight="false" outlineLevel="0" collapsed="false">
      <c r="A47" s="14" t="n">
        <f aca="false">EDATE(A46,1)</f>
        <v>38078</v>
      </c>
      <c r="B47" s="0" t="n">
        <v>4.227</v>
      </c>
      <c r="C47" s="0" t="n">
        <v>0.75</v>
      </c>
      <c r="D47" s="0" t="n">
        <f aca="false">C47+B47</f>
        <v>4.977</v>
      </c>
      <c r="E47" s="0" t="n">
        <v>0.2675</v>
      </c>
      <c r="F47" s="0" t="n">
        <f aca="false">E47</f>
        <v>0.2675</v>
      </c>
      <c r="G47" s="0" t="n">
        <v>0.0509887832449984</v>
      </c>
      <c r="H47" s="18" t="n">
        <f aca="false">1/((1+G47/2)^(2*((A47-$B$3)/365.25)))</f>
        <v>2.9501194308307</v>
      </c>
      <c r="I47" s="19" t="n">
        <f aca="false">I46</f>
        <v>-0.13</v>
      </c>
    </row>
    <row r="48" customFormat="false" ht="14.25" hidden="false" customHeight="false" outlineLevel="0" collapsed="false">
      <c r="A48" s="14" t="n">
        <f aca="false">EDATE(A47,1)</f>
        <v>38108</v>
      </c>
      <c r="B48" s="0" t="n">
        <v>4.267</v>
      </c>
      <c r="C48" s="0" t="n">
        <v>0.75</v>
      </c>
      <c r="D48" s="0" t="n">
        <f aca="false">C48+B48</f>
        <v>5.017</v>
      </c>
      <c r="E48" s="0" t="n">
        <v>0.2675</v>
      </c>
      <c r="F48" s="0" t="n">
        <f aca="false">E48</f>
        <v>0.2675</v>
      </c>
      <c r="G48" s="0" t="n">
        <v>0.0511434246427953</v>
      </c>
      <c r="H48" s="18" t="n">
        <f aca="false">1/((1+G48/2)^(2*((A48-$B$3)/365.25)))</f>
        <v>2.94744228610089</v>
      </c>
      <c r="I48" s="19" t="n">
        <f aca="false">I47</f>
        <v>-0.13</v>
      </c>
    </row>
    <row r="49" customFormat="false" ht="14.25" hidden="false" customHeight="false" outlineLevel="0" collapsed="false">
      <c r="A49" s="14" t="n">
        <f aca="false">EDATE(A48,1)</f>
        <v>38139</v>
      </c>
      <c r="B49" s="0" t="n">
        <v>4.316</v>
      </c>
      <c r="C49" s="0" t="n">
        <v>0.75</v>
      </c>
      <c r="D49" s="0" t="n">
        <f aca="false">C49+B49</f>
        <v>5.066</v>
      </c>
      <c r="E49" s="0" t="n">
        <v>0.2675</v>
      </c>
      <c r="F49" s="0" t="n">
        <f aca="false">E49</f>
        <v>0.2675</v>
      </c>
      <c r="G49" s="0" t="n">
        <v>0.0513032207622355</v>
      </c>
      <c r="H49" s="18" t="n">
        <f aca="false">1/((1+G49/2)^(2*((A49-$B$3)/365.25)))</f>
        <v>2.94460107804677</v>
      </c>
      <c r="I49" s="19" t="n">
        <f aca="false">I48</f>
        <v>-0.13</v>
      </c>
    </row>
    <row r="50" customFormat="false" ht="14.25" hidden="false" customHeight="false" outlineLevel="0" collapsed="false">
      <c r="A50" s="14" t="n">
        <f aca="false">EDATE(A49,1)</f>
        <v>38169</v>
      </c>
      <c r="B50" s="0" t="n">
        <v>4.346</v>
      </c>
      <c r="C50" s="0" t="n">
        <v>0.75</v>
      </c>
      <c r="D50" s="0" t="n">
        <f aca="false">C50+B50</f>
        <v>5.096</v>
      </c>
      <c r="E50" s="0" t="n">
        <v>0.2675</v>
      </c>
      <c r="F50" s="0" t="n">
        <f aca="false">E50</f>
        <v>0.2675</v>
      </c>
      <c r="G50" s="0" t="n">
        <v>0.0514546677019538</v>
      </c>
      <c r="H50" s="18" t="n">
        <f aca="false">1/((1+G50/2)^(2*((A50-$B$3)/365.25)))</f>
        <v>2.94158476284992</v>
      </c>
      <c r="I50" s="19" t="n">
        <f aca="false">I49</f>
        <v>-0.13</v>
      </c>
    </row>
    <row r="51" customFormat="false" ht="14.25" hidden="false" customHeight="false" outlineLevel="0" collapsed="false">
      <c r="A51" s="14" t="n">
        <f aca="false">EDATE(A50,1)</f>
        <v>38200</v>
      </c>
      <c r="B51" s="0" t="n">
        <v>4.404</v>
      </c>
      <c r="C51" s="0" t="n">
        <v>0.75</v>
      </c>
      <c r="D51" s="0" t="n">
        <f aca="false">C51+B51</f>
        <v>5.154</v>
      </c>
      <c r="E51" s="0" t="n">
        <v>0.2675</v>
      </c>
      <c r="F51" s="0" t="n">
        <f aca="false">E51</f>
        <v>0.2675</v>
      </c>
      <c r="G51" s="0" t="n">
        <v>0.0516076539819532</v>
      </c>
      <c r="H51" s="18" t="n">
        <f aca="false">1/((1+G51/2)^(2*((A51-$B$3)/365.25)))</f>
        <v>2.93818296190696</v>
      </c>
      <c r="I51" s="19" t="n">
        <f aca="false">I50</f>
        <v>-0.13</v>
      </c>
    </row>
    <row r="52" customFormat="false" ht="14.25" hidden="false" customHeight="false" outlineLevel="0" collapsed="false">
      <c r="A52" s="14" t="n">
        <f aca="false">EDATE(A51,1)</f>
        <v>38231</v>
      </c>
      <c r="B52" s="0" t="n">
        <v>4.412</v>
      </c>
      <c r="C52" s="0" t="n">
        <v>0.75</v>
      </c>
      <c r="D52" s="0" t="n">
        <f aca="false">C52+B52</f>
        <v>5.162</v>
      </c>
      <c r="E52" s="0" t="n">
        <v>0.2675</v>
      </c>
      <c r="F52" s="0" t="n">
        <f aca="false">E52</f>
        <v>0.2675</v>
      </c>
      <c r="G52" s="0" t="n">
        <v>0.0517606402697601</v>
      </c>
      <c r="H52" s="18" t="n">
        <f aca="false">1/((1+G52/2)^(2*((A52-$B$3)/365.25)))</f>
        <v>2.93471010994619</v>
      </c>
      <c r="I52" s="19" t="n">
        <f aca="false">I51</f>
        <v>-0.13</v>
      </c>
    </row>
    <row r="53" customFormat="false" ht="14.25" hidden="false" customHeight="false" outlineLevel="0" collapsed="false">
      <c r="A53" s="14" t="n">
        <f aca="false">EDATE(A52,1)</f>
        <v>38261</v>
      </c>
      <c r="B53" s="0" t="n">
        <v>4.44</v>
      </c>
      <c r="C53" s="0" t="n">
        <v>0.75</v>
      </c>
      <c r="D53" s="0" t="n">
        <f aca="false">C53+B53</f>
        <v>5.19</v>
      </c>
      <c r="E53" s="0" t="n">
        <v>0.2675</v>
      </c>
      <c r="F53" s="0" t="n">
        <f aca="false">E53</f>
        <v>0.2675</v>
      </c>
      <c r="G53" s="0" t="n">
        <v>0.0519050070564195</v>
      </c>
      <c r="H53" s="18" t="n">
        <f aca="false">1/((1+G53/2)^(2*((A53-$B$3)/365.25)))</f>
        <v>2.93106098210192</v>
      </c>
      <c r="I53" s="19" t="n">
        <f aca="false">I52</f>
        <v>-0.13</v>
      </c>
    </row>
    <row r="54" customFormat="false" ht="14.25" hidden="false" customHeight="false" outlineLevel="0" collapsed="false">
      <c r="A54" s="14" t="n">
        <f aca="false">EDATE(A53,1)</f>
        <v>38292</v>
      </c>
      <c r="B54" s="0" t="n">
        <v>4.562</v>
      </c>
      <c r="C54" s="0" t="n">
        <v>0.48</v>
      </c>
      <c r="D54" s="0" t="n">
        <f aca="false">C54+B54</f>
        <v>5.042</v>
      </c>
      <c r="E54" s="0" t="n">
        <v>0.2675</v>
      </c>
      <c r="F54" s="0" t="n">
        <f aca="false">E54</f>
        <v>0.2675</v>
      </c>
      <c r="G54" s="0" t="n">
        <v>0.0520506412090147</v>
      </c>
      <c r="H54" s="18" t="n">
        <f aca="false">1/((1+G54/2)^(2*((A54-$B$3)/365.25)))</f>
        <v>2.92701188935293</v>
      </c>
      <c r="I54" s="19" t="n">
        <f aca="false">I53</f>
        <v>-0.13</v>
      </c>
    </row>
    <row r="55" customFormat="false" ht="14.25" hidden="false" customHeight="false" outlineLevel="0" collapsed="false">
      <c r="A55" s="14" t="n">
        <f aca="false">EDATE(A54,1)</f>
        <v>38322</v>
      </c>
      <c r="B55" s="0" t="n">
        <v>4.69</v>
      </c>
      <c r="C55" s="0" t="n">
        <v>0.48</v>
      </c>
      <c r="D55" s="0" t="n">
        <f aca="false">C55+B55</f>
        <v>5.17</v>
      </c>
      <c r="E55" s="0" t="n">
        <v>0.2675</v>
      </c>
      <c r="F55" s="0" t="n">
        <f aca="false">E55</f>
        <v>0.2675</v>
      </c>
      <c r="G55" s="0" t="n">
        <v>0.0521915774924548</v>
      </c>
      <c r="H55" s="18" t="n">
        <f aca="false">1/((1+G55/2)^(2*((A55-$B$3)/365.25)))</f>
        <v>2.92303109597402</v>
      </c>
      <c r="I55" s="19" t="n">
        <f aca="false">I54</f>
        <v>-0.13</v>
      </c>
    </row>
    <row r="56" customFormat="false" ht="14.25" hidden="false" customHeight="false" outlineLevel="0" collapsed="false">
      <c r="A56" s="14" t="n">
        <f aca="false">EDATE(A55,1)</f>
        <v>38353</v>
      </c>
      <c r="B56" s="0" t="n">
        <v>4.66</v>
      </c>
      <c r="C56" s="0" t="n">
        <v>0.48</v>
      </c>
      <c r="D56" s="0" t="n">
        <f aca="false">C56+B56</f>
        <v>5.14</v>
      </c>
      <c r="E56" s="0" t="n">
        <v>0.27</v>
      </c>
      <c r="F56" s="0" t="n">
        <f aca="false">E56</f>
        <v>0.27</v>
      </c>
      <c r="G56" s="0" t="n">
        <v>0.0523403028975462</v>
      </c>
      <c r="H56" s="18" t="n">
        <f aca="false">1/((1+G56/2)^(2*((A56-$B$3)/365.25)))</f>
        <v>2.91903581986084</v>
      </c>
      <c r="I56" s="19" t="n">
        <f aca="false">I55</f>
        <v>-0.13</v>
      </c>
    </row>
    <row r="57" customFormat="false" ht="14.25" hidden="false" customHeight="false" outlineLevel="0" collapsed="false">
      <c r="A57" s="14" t="n">
        <f aca="false">EDATE(A56,1)</f>
        <v>38384</v>
      </c>
      <c r="B57" s="0" t="n">
        <v>4.54</v>
      </c>
      <c r="C57" s="0" t="n">
        <v>0.48</v>
      </c>
      <c r="D57" s="0" t="n">
        <f aca="false">C57+B57</f>
        <v>5.02</v>
      </c>
      <c r="E57" s="0" t="n">
        <v>0.2725</v>
      </c>
      <c r="F57" s="0" t="n">
        <f aca="false">E57</f>
        <v>0.2725</v>
      </c>
      <c r="G57" s="0" t="n">
        <v>0.0524915740360301</v>
      </c>
      <c r="H57" s="18" t="n">
        <f aca="false">1/((1+G57/2)^(2*((A57-$B$3)/365.25)))</f>
        <v>2.91512297041874</v>
      </c>
      <c r="I57" s="19" t="n">
        <f aca="false">I56</f>
        <v>-0.13</v>
      </c>
    </row>
    <row r="58" customFormat="false" ht="14.25" hidden="false" customHeight="false" outlineLevel="0" collapsed="false">
      <c r="A58" s="14" t="n">
        <f aca="false">EDATE(A57,1)</f>
        <v>38412</v>
      </c>
      <c r="B58" s="0" t="n">
        <v>4.4</v>
      </c>
      <c r="C58" s="0" t="n">
        <v>0.48</v>
      </c>
      <c r="D58" s="0" t="n">
        <f aca="false">C58+B58</f>
        <v>4.88</v>
      </c>
      <c r="E58" s="0" t="n">
        <v>0.2675</v>
      </c>
      <c r="F58" s="0" t="n">
        <f aca="false">E58</f>
        <v>0.2675</v>
      </c>
      <c r="G58" s="0" t="n">
        <v>0.0526282060386394</v>
      </c>
      <c r="H58" s="18" t="n">
        <f aca="false">1/((1+G58/2)^(2*((A58-$B$3)/365.25)))</f>
        <v>2.91153011449606</v>
      </c>
      <c r="I58" s="19" t="n">
        <f aca="false">I57</f>
        <v>-0.13</v>
      </c>
    </row>
    <row r="59" customFormat="false" ht="14.25" hidden="false" customHeight="false" outlineLevel="0" collapsed="false">
      <c r="A59" s="14" t="n">
        <f aca="false">EDATE(A58,1)</f>
        <v>38443</v>
      </c>
      <c r="B59" s="0" t="n">
        <v>4.287</v>
      </c>
      <c r="C59" s="0" t="n">
        <v>0.69</v>
      </c>
      <c r="D59" s="0" t="n">
        <f aca="false">C59+B59</f>
        <v>4.977</v>
      </c>
      <c r="E59" s="0" t="n">
        <v>0.26</v>
      </c>
      <c r="F59" s="0" t="n">
        <f aca="false">E59</f>
        <v>0.26</v>
      </c>
      <c r="G59" s="0" t="n">
        <v>0.052759728529927</v>
      </c>
      <c r="H59" s="18" t="n">
        <f aca="false">1/((1+G59/2)^(2*((A59-$B$3)/365.25)))</f>
        <v>2.90634173634305</v>
      </c>
      <c r="I59" s="19" t="n">
        <f aca="false">I58</f>
        <v>-0.13</v>
      </c>
    </row>
    <row r="60" customFormat="false" ht="14.25" hidden="false" customHeight="false" outlineLevel="0" collapsed="false">
      <c r="A60" s="14" t="n">
        <f aca="false">EDATE(A59,1)</f>
        <v>38473</v>
      </c>
      <c r="B60" s="0" t="n">
        <v>4.327</v>
      </c>
      <c r="C60" s="0" t="n">
        <v>0.69</v>
      </c>
      <c r="D60" s="0" t="n">
        <f aca="false">C60+B60</f>
        <v>5.017</v>
      </c>
      <c r="E60" s="0" t="n">
        <v>0.2525</v>
      </c>
      <c r="F60" s="0" t="n">
        <f aca="false">E60</f>
        <v>0.2525</v>
      </c>
      <c r="G60" s="0" t="n">
        <v>0.0528712693937323</v>
      </c>
      <c r="H60" s="18" t="n">
        <f aca="false">1/((1+G60/2)^(2*((A60-$B$3)/365.25)))</f>
        <v>2.90036135702495</v>
      </c>
      <c r="I60" s="19" t="n">
        <f aca="false">I59</f>
        <v>-0.13</v>
      </c>
    </row>
    <row r="61" customFormat="false" ht="14.25" hidden="false" customHeight="false" outlineLevel="0" collapsed="false">
      <c r="A61" s="14" t="n">
        <f aca="false">EDATE(A60,1)</f>
        <v>38504</v>
      </c>
      <c r="B61" s="0" t="n">
        <v>4.376</v>
      </c>
      <c r="C61" s="0" t="n">
        <v>0.69</v>
      </c>
      <c r="D61" s="0" t="n">
        <f aca="false">C61+B61</f>
        <v>5.066</v>
      </c>
      <c r="E61" s="0" t="n">
        <v>0.2475</v>
      </c>
      <c r="F61" s="0" t="n">
        <f aca="false">E61</f>
        <v>0.2475</v>
      </c>
      <c r="G61" s="0" t="n">
        <v>0.0529865282906901</v>
      </c>
      <c r="H61" s="18" t="n">
        <f aca="false">1/((1+G61/2)^(2*((A61-$B$3)/365.25)))</f>
        <v>2.89413991760431</v>
      </c>
      <c r="I61" s="19" t="n">
        <f aca="false">I60</f>
        <v>-0.13</v>
      </c>
    </row>
    <row r="62" customFormat="false" ht="14.25" hidden="false" customHeight="false" outlineLevel="0" collapsed="false">
      <c r="A62" s="14" t="n">
        <f aca="false">EDATE(A61,1)</f>
        <v>38534</v>
      </c>
      <c r="B62" s="0" t="n">
        <v>4.406</v>
      </c>
      <c r="C62" s="0" t="n">
        <v>0.69</v>
      </c>
      <c r="D62" s="0" t="n">
        <f aca="false">C62+B62</f>
        <v>5.096</v>
      </c>
      <c r="E62" s="0" t="n">
        <v>0.2475</v>
      </c>
      <c r="F62" s="0" t="n">
        <f aca="false">E62</f>
        <v>0.2475</v>
      </c>
      <c r="G62" s="0" t="n">
        <v>0.0530980691629304</v>
      </c>
      <c r="H62" s="18" t="n">
        <f aca="false">1/((1+G62/2)^(2*((A62-$B$3)/365.25)))</f>
        <v>2.88807911257525</v>
      </c>
      <c r="I62" s="19" t="n">
        <f aca="false">I61</f>
        <v>-0.13</v>
      </c>
    </row>
    <row r="63" customFormat="false" ht="14.25" hidden="false" customHeight="false" outlineLevel="0" collapsed="false">
      <c r="A63" s="14" t="n">
        <f aca="false">EDATE(A62,1)</f>
        <v>38565</v>
      </c>
      <c r="B63" s="0" t="n">
        <v>4.464</v>
      </c>
      <c r="C63" s="0" t="n">
        <v>0.69</v>
      </c>
      <c r="D63" s="0" t="n">
        <f aca="false">C63+B63</f>
        <v>5.154</v>
      </c>
      <c r="E63" s="0" t="n">
        <v>0.2475</v>
      </c>
      <c r="F63" s="0" t="n">
        <f aca="false">E63</f>
        <v>0.2475</v>
      </c>
      <c r="G63" s="0" t="n">
        <v>0.0532133280686025</v>
      </c>
      <c r="H63" s="18" t="n">
        <f aca="false">1/((1+G63/2)^(2*((A63-$B$3)/365.25)))</f>
        <v>2.88177521508422</v>
      </c>
      <c r="I63" s="19" t="n">
        <f aca="false">I62</f>
        <v>-0.13</v>
      </c>
    </row>
    <row r="64" customFormat="false" ht="14.25" hidden="false" customHeight="false" outlineLevel="0" collapsed="false">
      <c r="A64" s="14" t="n">
        <f aca="false">EDATE(A63,1)</f>
        <v>38596</v>
      </c>
      <c r="B64" s="0" t="n">
        <v>4.472</v>
      </c>
      <c r="C64" s="0" t="n">
        <v>0.69</v>
      </c>
      <c r="D64" s="0" t="n">
        <f aca="false">C64+B64</f>
        <v>5.162</v>
      </c>
      <c r="E64" s="0" t="n">
        <v>0.2475</v>
      </c>
      <c r="F64" s="0" t="n">
        <f aca="false">E64</f>
        <v>0.2475</v>
      </c>
      <c r="G64" s="0" t="n">
        <v>0.0533285869787035</v>
      </c>
      <c r="H64" s="18" t="n">
        <f aca="false">1/((1+G64/2)^(2*((A64-$B$3)/365.25)))</f>
        <v>2.87542991253934</v>
      </c>
      <c r="I64" s="19" t="n">
        <f aca="false">I63</f>
        <v>-0.13</v>
      </c>
    </row>
    <row r="65" customFormat="false" ht="14.25" hidden="false" customHeight="false" outlineLevel="0" collapsed="false">
      <c r="A65" s="14" t="n">
        <f aca="false">EDATE(A64,1)</f>
        <v>38626</v>
      </c>
      <c r="B65" s="0" t="n">
        <v>4.5</v>
      </c>
      <c r="C65" s="0" t="n">
        <v>0.69</v>
      </c>
      <c r="D65" s="0" t="n">
        <f aca="false">C65+B65</f>
        <v>5.19</v>
      </c>
      <c r="E65" s="0" t="n">
        <v>0.2475</v>
      </c>
      <c r="F65" s="0" t="n">
        <f aca="false">E65</f>
        <v>0.2475</v>
      </c>
      <c r="G65" s="0" t="n">
        <v>0.0534401278636625</v>
      </c>
      <c r="H65" s="18" t="n">
        <f aca="false">1/((1+G65/2)^(2*((A65-$B$3)/365.25)))</f>
        <v>2.86925019334228</v>
      </c>
      <c r="I65" s="19" t="n">
        <f aca="false">I64</f>
        <v>-0.13</v>
      </c>
    </row>
    <row r="66" customFormat="false" ht="14.25" hidden="false" customHeight="false" outlineLevel="0" collapsed="false">
      <c r="A66" s="14" t="n">
        <f aca="false">EDATE(A65,1)</f>
        <v>38657</v>
      </c>
      <c r="B66" s="0" t="n">
        <v>4.622</v>
      </c>
      <c r="C66" s="0" t="n">
        <v>0.47</v>
      </c>
      <c r="D66" s="0" t="n">
        <f aca="false">C66+B66</f>
        <v>5.092</v>
      </c>
      <c r="E66" s="0" t="n">
        <v>0.2475</v>
      </c>
      <c r="F66" s="0" t="n">
        <f aca="false">E66</f>
        <v>0.2475</v>
      </c>
      <c r="G66" s="0" t="n">
        <v>0.0535553867824774</v>
      </c>
      <c r="H66" s="18" t="n">
        <f aca="false">1/((1+G66/2)^(2*((A66-$B$3)/365.25)))</f>
        <v>2.86282440767684</v>
      </c>
      <c r="I66" s="19" t="n">
        <f aca="false">I65</f>
        <v>-0.13</v>
      </c>
    </row>
    <row r="67" customFormat="false" ht="14.25" hidden="false" customHeight="false" outlineLevel="0" collapsed="false">
      <c r="A67" s="14" t="n">
        <f aca="false">EDATE(A66,1)</f>
        <v>38687</v>
      </c>
      <c r="B67" s="0" t="n">
        <v>4.75</v>
      </c>
      <c r="C67" s="0" t="n">
        <v>0.47</v>
      </c>
      <c r="D67" s="0" t="n">
        <f aca="false">C67+B67</f>
        <v>5.22</v>
      </c>
      <c r="E67" s="0" t="n">
        <v>0.2475</v>
      </c>
      <c r="F67" s="0" t="n">
        <f aca="false">E67</f>
        <v>0.2475</v>
      </c>
      <c r="G67" s="0" t="n">
        <v>0.0536669276758679</v>
      </c>
      <c r="H67" s="18" t="n">
        <f aca="false">1/((1+G67/2)^(2*((A67-$B$3)/365.25)))</f>
        <v>2.85656744106559</v>
      </c>
      <c r="I67" s="19" t="n">
        <f aca="false">I66</f>
        <v>-0.13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13.14"/>
    <col collapsed="false" customWidth="true" hidden="false" outlineLevel="0" max="3" min="3" style="0" width="13.85"/>
    <col collapsed="false" customWidth="true" hidden="false" outlineLevel="0" max="5" min="4" style="0" width="13.14"/>
    <col collapsed="false" customWidth="true" hidden="false" outlineLevel="0" max="6" min="6" style="0" width="11.28"/>
    <col collapsed="false" customWidth="true" hidden="false" outlineLevel="0" max="8" min="7" style="0" width="11.99"/>
    <col collapsed="false" customWidth="true" hidden="false" outlineLevel="0" max="11" min="9" style="0" width="10.41"/>
    <col collapsed="false" customWidth="true" hidden="false" outlineLevel="0" max="12" min="12" style="0" width="10.99"/>
    <col collapsed="false" customWidth="true" hidden="false" outlineLevel="0" max="13" min="13" style="0" width="10.41"/>
    <col collapsed="false" customWidth="true" hidden="false" outlineLevel="0" max="14" min="14" style="0" width="9.99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2.75" hidden="false" customHeight="false" outlineLevel="0" collapsed="false">
      <c r="A3" s="1" t="s">
        <v>18</v>
      </c>
      <c r="B3" s="2"/>
      <c r="C3" s="2"/>
      <c r="D3" s="2"/>
      <c r="E3" s="2"/>
      <c r="F3" s="2"/>
      <c r="G3" s="21" t="n">
        <v>0.9</v>
      </c>
      <c r="H3" s="22" t="n">
        <v>0.65</v>
      </c>
      <c r="I3" s="22" t="n">
        <v>0.65</v>
      </c>
      <c r="J3" s="2"/>
      <c r="K3" s="2"/>
      <c r="L3" s="2"/>
      <c r="M3" s="2"/>
      <c r="N3" s="2"/>
    </row>
    <row r="4" customFormat="false" ht="12.75" hidden="false" customHeight="false" outlineLevel="0" collapsed="false">
      <c r="A4" s="2"/>
      <c r="B4" s="2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customFormat="false" ht="12.75" hidden="false" customHeight="false" outlineLevel="0" collapsed="false">
      <c r="A5" s="2" t="s">
        <v>1</v>
      </c>
      <c r="B5" s="3" t="n">
        <f aca="true">TODAY()</f>
        <v>45926</v>
      </c>
      <c r="C5" s="5" t="s">
        <v>3</v>
      </c>
      <c r="D5" s="5" t="s">
        <v>19</v>
      </c>
      <c r="E5" s="5"/>
      <c r="F5" s="5" t="s">
        <v>20</v>
      </c>
      <c r="G5" s="5"/>
      <c r="H5" s="5" t="s">
        <v>3</v>
      </c>
      <c r="I5" s="5" t="s">
        <v>19</v>
      </c>
      <c r="J5" s="17"/>
      <c r="K5" s="2" t="s">
        <v>21</v>
      </c>
      <c r="L5" s="2"/>
      <c r="M5" s="2"/>
      <c r="N5" s="2"/>
    </row>
    <row r="6" customFormat="false" ht="12.75" hidden="false" customHeight="false" outlineLevel="0" collapsed="false">
      <c r="A6" s="6" t="s">
        <v>4</v>
      </c>
      <c r="B6" s="7" t="s">
        <v>5</v>
      </c>
      <c r="C6" s="8" t="s">
        <v>22</v>
      </c>
      <c r="D6" s="8" t="s">
        <v>23</v>
      </c>
      <c r="E6" s="8" t="s">
        <v>24</v>
      </c>
      <c r="F6" s="8" t="s">
        <v>25</v>
      </c>
      <c r="G6" s="8" t="s">
        <v>17</v>
      </c>
      <c r="H6" s="8" t="s">
        <v>26</v>
      </c>
      <c r="I6" s="8" t="s">
        <v>27</v>
      </c>
      <c r="J6" s="8" t="s">
        <v>21</v>
      </c>
      <c r="K6" s="8" t="s">
        <v>28</v>
      </c>
      <c r="L6" s="8"/>
      <c r="M6" s="8"/>
      <c r="N6" s="8"/>
    </row>
    <row r="7" customFormat="false" ht="12.75" hidden="false" customHeight="false" outlineLevel="0" collapsed="false">
      <c r="A7" s="9" t="n">
        <v>37622</v>
      </c>
      <c r="B7" s="9" t="n">
        <v>37956</v>
      </c>
      <c r="C7" s="11" t="n">
        <f aca="false">SUMPRODUCT(D39:D50,H39:H50)/SUM(H39:H50)</f>
        <v>5.27007983971377</v>
      </c>
      <c r="D7" s="11" t="n">
        <f aca="false">SUMPRODUCT(B39:B50,H39:H50)/SUM(H39:H50)</f>
        <v>4.38772277136417</v>
      </c>
      <c r="E7" s="23" t="n">
        <f aca="false">Swap!C7</f>
        <v>1</v>
      </c>
      <c r="F7" s="12" t="e">
        <f aca="false">SPRDOPT(C7,D7,E7,0,H7,I7,G7,K7,0,0)*AVERAGE(H39:H50)</f>
        <v>#NAME?</v>
      </c>
      <c r="G7" s="15" t="n">
        <f aca="false">AVERAGE(I51:I62)</f>
        <v>0.9</v>
      </c>
      <c r="H7" s="16" t="n">
        <f aca="false">AVERAGE(F39:F50)*H3</f>
        <v>0.187552083333333</v>
      </c>
      <c r="I7" s="16" t="n">
        <f aca="false">AVERAGE(E39:E50)*I3</f>
        <v>0.187552083333333</v>
      </c>
      <c r="J7" s="24" t="n">
        <v>37616</v>
      </c>
      <c r="K7" s="13" t="n">
        <f aca="false">J7-$B$5</f>
        <v>-8310</v>
      </c>
    </row>
    <row r="8" customFormat="false" ht="12.75" hidden="false" customHeight="false" outlineLevel="0" collapsed="false">
      <c r="A8" s="14"/>
      <c r="D8" s="11"/>
      <c r="E8" s="11"/>
      <c r="F8" s="12"/>
      <c r="G8" s="11"/>
      <c r="K8" s="11"/>
      <c r="L8" s="15"/>
      <c r="M8" s="15"/>
    </row>
    <row r="9" customFormat="false" ht="12.75" hidden="false" customHeight="false" outlineLevel="0" collapsed="false">
      <c r="A9" s="1" t="s">
        <v>29</v>
      </c>
      <c r="B9" s="2"/>
      <c r="C9" s="2"/>
      <c r="D9" s="2"/>
      <c r="E9" s="2"/>
      <c r="F9" s="2"/>
      <c r="G9" s="2"/>
      <c r="H9" s="2"/>
      <c r="I9" s="2"/>
      <c r="J9" s="2"/>
      <c r="K9" s="2"/>
      <c r="L9" s="15"/>
      <c r="M9" s="15"/>
    </row>
    <row r="10" customFormat="false" ht="12.75" hidden="false" customHeight="false" outlineLevel="0" collapsed="false">
      <c r="A10" s="2"/>
      <c r="B10" s="2"/>
      <c r="C10" s="5"/>
      <c r="D10" s="2"/>
      <c r="E10" s="2"/>
      <c r="F10" s="2"/>
      <c r="G10" s="2"/>
      <c r="H10" s="2"/>
      <c r="I10" s="2"/>
      <c r="J10" s="2"/>
      <c r="K10" s="2"/>
      <c r="L10" s="15" t="s">
        <v>30</v>
      </c>
      <c r="M10" s="15" t="s">
        <v>30</v>
      </c>
    </row>
    <row r="11" customFormat="false" ht="12.75" hidden="false" customHeight="false" outlineLevel="0" collapsed="false">
      <c r="A11" s="2" t="s">
        <v>1</v>
      </c>
      <c r="B11" s="3" t="n">
        <f aca="true">TODAY()</f>
        <v>45926</v>
      </c>
      <c r="C11" s="5" t="s">
        <v>3</v>
      </c>
      <c r="D11" s="5"/>
      <c r="E11" s="5"/>
      <c r="F11" s="5"/>
      <c r="G11" s="5"/>
      <c r="H11" s="5" t="s">
        <v>3</v>
      </c>
      <c r="I11" s="2"/>
      <c r="J11" s="17"/>
      <c r="K11" s="2" t="s">
        <v>21</v>
      </c>
      <c r="L11" s="8" t="s">
        <v>31</v>
      </c>
      <c r="M11" s="8" t="s">
        <v>31</v>
      </c>
    </row>
    <row r="12" customFormat="false" ht="12.75" hidden="false" customHeight="false" outlineLevel="0" collapsed="false">
      <c r="A12" s="6" t="s">
        <v>4</v>
      </c>
      <c r="B12" s="7" t="s">
        <v>5</v>
      </c>
      <c r="C12" s="8" t="s">
        <v>22</v>
      </c>
      <c r="D12" s="8" t="s">
        <v>16</v>
      </c>
      <c r="E12" s="8" t="s">
        <v>24</v>
      </c>
      <c r="F12" s="8" t="s">
        <v>32</v>
      </c>
      <c r="G12" s="8"/>
      <c r="H12" s="8" t="s">
        <v>26</v>
      </c>
      <c r="I12" s="2"/>
      <c r="J12" s="8" t="s">
        <v>21</v>
      </c>
      <c r="K12" s="8" t="s">
        <v>28</v>
      </c>
    </row>
    <row r="13" customFormat="false" ht="12.75" hidden="false" customHeight="false" outlineLevel="0" collapsed="false">
      <c r="A13" s="9" t="n">
        <f aca="false">A7</f>
        <v>37622</v>
      </c>
      <c r="B13" s="9" t="n">
        <f aca="false">B7</f>
        <v>37956</v>
      </c>
      <c r="C13" s="11" t="n">
        <f aca="false">SUMPRODUCT(D39:D50,H39:H50)/SUM(H39:H50)</f>
        <v>5.27007983971377</v>
      </c>
      <c r="D13" s="25" t="n">
        <f aca="false">SUMPRODUCT(H39:H50,K39:K50)/(SUM(K39:K50)*L13)</f>
        <v>1.00809366801797</v>
      </c>
      <c r="E13" s="23" t="n">
        <v>5</v>
      </c>
      <c r="F13" s="26" t="e">
        <f aca="false">SWAPTION(D39:D50,K39:K50,L39:L50,G39:G50,H13,E13,G38,K13/365.25,1,0,0)</f>
        <v>#NAME?</v>
      </c>
      <c r="G13" s="26" t="e">
        <f aca="false">EURO(C13,E13,0,0,H13,K13,1,0)*M13*D13</f>
        <v>#NAME?</v>
      </c>
      <c r="H13" s="27" t="n">
        <f aca="false">AVERAGE(F39:F50)*H3</f>
        <v>0.187552083333333</v>
      </c>
      <c r="I13" s="2"/>
      <c r="J13" s="24" t="n">
        <v>37616</v>
      </c>
      <c r="K13" s="13" t="n">
        <f aca="false">J13-$B$5</f>
        <v>-8310</v>
      </c>
      <c r="L13" s="15" t="n">
        <f aca="false">(1+G38/2)^(-2*(J13-B5)/365.25)</f>
        <v>2.92757283000034</v>
      </c>
      <c r="M13" s="28" t="n">
        <f aca="false">EXP(-G38*K13/365.25)</f>
        <v>2.96522482520889</v>
      </c>
    </row>
    <row r="14" customFormat="false" ht="12.7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15"/>
      <c r="M14" s="15"/>
    </row>
    <row r="15" customFormat="false" ht="12.7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15"/>
      <c r="M15" s="15"/>
    </row>
    <row r="16" customFormat="false" ht="12.75" hidden="false" customHeight="false" outlineLevel="0" collapsed="false">
      <c r="B16" s="5"/>
      <c r="C16" s="5" t="s">
        <v>9</v>
      </c>
      <c r="D16" s="5" t="s">
        <v>10</v>
      </c>
      <c r="E16" s="5" t="s">
        <v>11</v>
      </c>
      <c r="F16" s="5" t="s">
        <v>11</v>
      </c>
      <c r="G16" s="5" t="s">
        <v>12</v>
      </c>
      <c r="H16" s="5" t="s">
        <v>13</v>
      </c>
      <c r="I16" s="5"/>
      <c r="K16" s="5"/>
    </row>
    <row r="17" customFormat="false" ht="12.75" hidden="false" customHeight="false" outlineLevel="0" collapsed="false">
      <c r="B17" s="8" t="s">
        <v>14</v>
      </c>
      <c r="C17" s="8" t="s">
        <v>3</v>
      </c>
      <c r="D17" s="8" t="s">
        <v>3</v>
      </c>
      <c r="E17" s="8" t="s">
        <v>14</v>
      </c>
      <c r="F17" s="8" t="s">
        <v>3</v>
      </c>
      <c r="G17" s="8" t="s">
        <v>15</v>
      </c>
      <c r="H17" s="8" t="s">
        <v>16</v>
      </c>
      <c r="I17" s="8" t="s">
        <v>17</v>
      </c>
      <c r="K17" s="0" t="s">
        <v>33</v>
      </c>
      <c r="L17" s="0" t="s">
        <v>34</v>
      </c>
    </row>
    <row r="18" customFormat="false" ht="14.25" hidden="false" customHeight="false" outlineLevel="0" collapsed="false">
      <c r="A18" s="14" t="n">
        <v>36982</v>
      </c>
      <c r="B18" s="0" t="n">
        <v>4.927</v>
      </c>
      <c r="C18" s="0" t="n">
        <v>3.1</v>
      </c>
      <c r="D18" s="0" t="n">
        <f aca="false">C18+B18</f>
        <v>8.027</v>
      </c>
      <c r="E18" s="0" t="n">
        <v>0.48</v>
      </c>
      <c r="F18" s="0" t="n">
        <f aca="false">E18</f>
        <v>0.48</v>
      </c>
      <c r="G18" s="0" t="n">
        <v>0.0536314827684108</v>
      </c>
      <c r="H18" s="18" t="n">
        <f aca="false">1/((1+G18/2)^(2*((A18-$B$5)/365.25)))</f>
        <v>3.65462085564622</v>
      </c>
      <c r="I18" s="0" t="n">
        <v>-0.53</v>
      </c>
      <c r="K18" s="29" t="n">
        <v>1</v>
      </c>
      <c r="L18" s="20" t="n">
        <f aca="false">(A18-$B$11)/365.25</f>
        <v>-24.4873374401095</v>
      </c>
      <c r="N18" s="18"/>
    </row>
    <row r="19" customFormat="false" ht="14.25" hidden="false" customHeight="false" outlineLevel="0" collapsed="false">
      <c r="A19" s="14" t="n">
        <f aca="false">EDATE(A18,1)</f>
        <v>37012</v>
      </c>
      <c r="B19" s="0" t="n">
        <v>4.96</v>
      </c>
      <c r="C19" s="0" t="n">
        <v>3.1</v>
      </c>
      <c r="D19" s="0" t="n">
        <f aca="false">C19+B19</f>
        <v>8.06</v>
      </c>
      <c r="E19" s="0" t="n">
        <v>0.4525</v>
      </c>
      <c r="F19" s="0" t="n">
        <f aca="false">E19</f>
        <v>0.4525</v>
      </c>
      <c r="G19" s="0" t="n">
        <v>0.0519917280664046</v>
      </c>
      <c r="H19" s="18" t="n">
        <f aca="false">1/((1+G19/2)^(2*((A19-$B$5)/365.25)))</f>
        <v>3.49962675540834</v>
      </c>
      <c r="I19" s="0" t="n">
        <v>-0.11</v>
      </c>
      <c r="K19" s="29" t="n">
        <v>1</v>
      </c>
      <c r="L19" s="20" t="n">
        <f aca="false">(A19-$B$11)/365.25</f>
        <v>-24.4052019164956</v>
      </c>
      <c r="N19" s="18"/>
    </row>
    <row r="20" customFormat="false" ht="14.25" hidden="false" customHeight="false" outlineLevel="0" collapsed="false">
      <c r="A20" s="14" t="n">
        <f aca="false">EDATE(A19,1)</f>
        <v>37043</v>
      </c>
      <c r="B20" s="0" t="n">
        <v>5</v>
      </c>
      <c r="C20" s="0" t="n">
        <v>3.15</v>
      </c>
      <c r="D20" s="0" t="n">
        <f aca="false">C20+B20</f>
        <v>8.15</v>
      </c>
      <c r="E20" s="0" t="n">
        <v>0.4575</v>
      </c>
      <c r="F20" s="0" t="n">
        <f aca="false">E20</f>
        <v>0.4575</v>
      </c>
      <c r="G20" s="0" t="n">
        <v>0.0510955063945575</v>
      </c>
      <c r="H20" s="18" t="n">
        <f aca="false">1/((1+G20/2)^(2*((A20-$B$5)/365.25)))</f>
        <v>3.41115588481778</v>
      </c>
      <c r="I20" s="0" t="n">
        <v>-0.11</v>
      </c>
      <c r="K20" s="29" t="n">
        <v>1</v>
      </c>
      <c r="L20" s="20" t="n">
        <f aca="false">(A20-$B$11)/365.25</f>
        <v>-24.3203285420945</v>
      </c>
      <c r="N20" s="18"/>
    </row>
    <row r="21" customFormat="false" ht="14.25" hidden="false" customHeight="false" outlineLevel="0" collapsed="false">
      <c r="A21" s="14" t="n">
        <f aca="false">EDATE(A20,1)</f>
        <v>37073</v>
      </c>
      <c r="B21" s="0" t="n">
        <v>5.043</v>
      </c>
      <c r="C21" s="0" t="n">
        <v>3.53</v>
      </c>
      <c r="D21" s="0" t="n">
        <f aca="false">C21+B21</f>
        <v>8.573</v>
      </c>
      <c r="E21" s="0" t="n">
        <v>0.4625</v>
      </c>
      <c r="F21" s="0" t="n">
        <f aca="false">E21</f>
        <v>0.4625</v>
      </c>
      <c r="G21" s="0" t="n">
        <v>0.0501849664188709</v>
      </c>
      <c r="H21" s="18" t="n">
        <f aca="false">1/((1+G21/2)^(2*((A21-$B$5)/365.25)))</f>
        <v>3.32470958368035</v>
      </c>
      <c r="I21" s="0" t="n">
        <v>-0.21</v>
      </c>
      <c r="K21" s="29" t="n">
        <v>1</v>
      </c>
      <c r="L21" s="20" t="n">
        <f aca="false">(A21-$B$11)/365.25</f>
        <v>-24.2381930184805</v>
      </c>
      <c r="N21" s="18"/>
    </row>
    <row r="22" customFormat="false" ht="14.25" hidden="false" customHeight="false" outlineLevel="0" collapsed="false">
      <c r="A22" s="14" t="n">
        <f aca="false">EDATE(A21,1)</f>
        <v>37104</v>
      </c>
      <c r="B22" s="0" t="n">
        <v>5.068</v>
      </c>
      <c r="C22" s="0" t="n">
        <v>3.73</v>
      </c>
      <c r="D22" s="0" t="n">
        <f aca="false">C22+B22</f>
        <v>8.798</v>
      </c>
      <c r="E22" s="0" t="n">
        <v>0.465</v>
      </c>
      <c r="F22" s="0" t="n">
        <f aca="false">E22</f>
        <v>0.465</v>
      </c>
      <c r="G22" s="0" t="n">
        <v>0.0493944254214869</v>
      </c>
      <c r="H22" s="18" t="n">
        <f aca="false">1/((1+G22/2)^(2*((A22-$B$5)/365.25)))</f>
        <v>3.2496429613375</v>
      </c>
      <c r="I22" s="0" t="n">
        <v>-0.21</v>
      </c>
      <c r="K22" s="29" t="n">
        <v>1</v>
      </c>
      <c r="L22" s="20" t="n">
        <f aca="false">(A22-$B$11)/365.25</f>
        <v>-24.1533196440794</v>
      </c>
      <c r="N22" s="18"/>
    </row>
    <row r="23" customFormat="false" ht="14.25" hidden="false" customHeight="false" outlineLevel="0" collapsed="false">
      <c r="A23" s="14" t="n">
        <f aca="false">EDATE(A22,1)</f>
        <v>37135</v>
      </c>
      <c r="B23" s="0" t="n">
        <v>5.048</v>
      </c>
      <c r="C23" s="0" t="n">
        <v>3.53</v>
      </c>
      <c r="D23" s="0" t="n">
        <f aca="false">C23+B23</f>
        <v>8.578</v>
      </c>
      <c r="E23" s="0" t="n">
        <v>0.4725</v>
      </c>
      <c r="F23" s="0" t="n">
        <f aca="false">E23</f>
        <v>0.4725</v>
      </c>
      <c r="G23" s="0" t="n">
        <v>0.0486038846328269</v>
      </c>
      <c r="H23" s="18" t="n">
        <f aca="false">1/((1+G23/2)^(2*((A23-$B$5)/365.25)))</f>
        <v>3.1766643887594</v>
      </c>
      <c r="I23" s="0" t="n">
        <v>-0.21</v>
      </c>
      <c r="K23" s="29" t="n">
        <v>1</v>
      </c>
      <c r="L23" s="20" t="n">
        <f aca="false">(A23-$B$11)/365.25</f>
        <v>-24.0684462696783</v>
      </c>
      <c r="N23" s="18"/>
    </row>
    <row r="24" customFormat="false" ht="14.25" hidden="false" customHeight="false" outlineLevel="0" collapsed="false">
      <c r="A24" s="14" t="n">
        <f aca="false">EDATE(A23,1)</f>
        <v>37165</v>
      </c>
      <c r="B24" s="0" t="n">
        <v>5.058</v>
      </c>
      <c r="C24" s="0" t="n">
        <v>3.2</v>
      </c>
      <c r="D24" s="0" t="n">
        <f aca="false">C24+B24</f>
        <v>8.258</v>
      </c>
      <c r="E24" s="0" t="n">
        <v>0.475</v>
      </c>
      <c r="F24" s="0" t="n">
        <f aca="false">E24</f>
        <v>0.475</v>
      </c>
      <c r="G24" s="0" t="n">
        <v>0.0479887298683619</v>
      </c>
      <c r="H24" s="18" t="n">
        <f aca="false">1/((1+G24/2)^(2*((A24-$B$5)/365.25)))</f>
        <v>3.11889870626222</v>
      </c>
      <c r="I24" s="0" t="n">
        <v>-0.11</v>
      </c>
      <c r="K24" s="29" t="n">
        <v>1</v>
      </c>
      <c r="L24" s="20" t="n">
        <f aca="false">(A24-$B$11)/365.25</f>
        <v>-23.9863107460643</v>
      </c>
      <c r="N24" s="18"/>
    </row>
    <row r="25" customFormat="false" ht="14.25" hidden="false" customHeight="false" outlineLevel="0" collapsed="false">
      <c r="A25" s="14" t="n">
        <f aca="false">EDATE(A24,1)</f>
        <v>37196</v>
      </c>
      <c r="B25" s="0" t="n">
        <v>5.185</v>
      </c>
      <c r="C25" s="0" t="n">
        <v>2.895</v>
      </c>
      <c r="D25" s="0" t="n">
        <f aca="false">C25+B25</f>
        <v>8.08</v>
      </c>
      <c r="E25" s="0" t="n">
        <v>0.475</v>
      </c>
      <c r="F25" s="0" t="n">
        <f aca="false">E25</f>
        <v>0.475</v>
      </c>
      <c r="G25" s="0" t="n">
        <v>0.0475939616043317</v>
      </c>
      <c r="H25" s="18" t="n">
        <f aca="false">1/((1+G25/2)^(2*((A25-$B$5)/365.25)))</f>
        <v>3.07787606229884</v>
      </c>
      <c r="I25" s="0" t="n">
        <v>-0.13</v>
      </c>
      <c r="K25" s="29" t="n">
        <v>1</v>
      </c>
      <c r="L25" s="20" t="n">
        <f aca="false">(A25-$B$11)/365.25</f>
        <v>-23.9014373716632</v>
      </c>
      <c r="N25" s="18"/>
    </row>
    <row r="26" customFormat="false" ht="14.25" hidden="false" customHeight="false" outlineLevel="0" collapsed="false">
      <c r="A26" s="14" t="n">
        <f aca="false">EDATE(A25,1)</f>
        <v>37226</v>
      </c>
      <c r="B26" s="0" t="n">
        <v>5.305</v>
      </c>
      <c r="C26" s="0" t="n">
        <v>2.945</v>
      </c>
      <c r="D26" s="0" t="n">
        <f aca="false">C26+B26</f>
        <v>8.25</v>
      </c>
      <c r="E26" s="0" t="n">
        <v>0.475</v>
      </c>
      <c r="F26" s="0" t="n">
        <f aca="false">E26</f>
        <v>0.475</v>
      </c>
      <c r="G26" s="0" t="n">
        <v>0.0472119278500323</v>
      </c>
      <c r="H26" s="18" t="n">
        <f aca="false">1/((1+G26/2)^(2*((A26-$B$5)/365.25)))</f>
        <v>3.03887478167218</v>
      </c>
      <c r="I26" s="0" t="n">
        <v>-0.13</v>
      </c>
      <c r="K26" s="29" t="n">
        <v>1</v>
      </c>
      <c r="L26" s="20" t="n">
        <f aca="false">(A26-$B$11)/365.25</f>
        <v>-23.8193018480493</v>
      </c>
      <c r="N26" s="18"/>
    </row>
    <row r="27" customFormat="false" ht="14.25" hidden="false" customHeight="false" outlineLevel="0" collapsed="false">
      <c r="A27" s="14" t="n">
        <f aca="false">EDATE(A26,1)</f>
        <v>37257</v>
      </c>
      <c r="B27" s="0" t="n">
        <v>5.34</v>
      </c>
      <c r="C27" s="0" t="n">
        <v>2.905</v>
      </c>
      <c r="D27" s="0" t="n">
        <f aca="false">C27+B27</f>
        <v>8.245</v>
      </c>
      <c r="E27" s="0" t="n">
        <v>0.4775</v>
      </c>
      <c r="F27" s="0" t="n">
        <f aca="false">E27</f>
        <v>0.4775</v>
      </c>
      <c r="G27" s="0" t="n">
        <v>0.0469604732906923</v>
      </c>
      <c r="H27" s="18" t="n">
        <f aca="false">1/((1+G27/2)^(2*((A27-$B$5)/365.25)))</f>
        <v>3.00926536259244</v>
      </c>
      <c r="I27" s="0" t="n">
        <v>-0.13</v>
      </c>
      <c r="K27" s="29" t="n">
        <v>1</v>
      </c>
      <c r="L27" s="20" t="n">
        <f aca="false">(A27-$B$11)/365.25</f>
        <v>-23.7344284736482</v>
      </c>
      <c r="N27" s="18"/>
    </row>
    <row r="28" customFormat="false" ht="14.25" hidden="false" customHeight="false" outlineLevel="0" collapsed="false">
      <c r="A28" s="14" t="n">
        <f aca="false">EDATE(A27,1)</f>
        <v>37288</v>
      </c>
      <c r="B28" s="0" t="n">
        <v>5.145</v>
      </c>
      <c r="C28" s="0" t="n">
        <v>2.855</v>
      </c>
      <c r="D28" s="0" t="n">
        <f aca="false">C28+B28</f>
        <v>8</v>
      </c>
      <c r="E28" s="0" t="n">
        <v>0.4675</v>
      </c>
      <c r="F28" s="0" t="n">
        <f aca="false">E28</f>
        <v>0.4675</v>
      </c>
      <c r="G28" s="0" t="n">
        <v>0.0469074529655411</v>
      </c>
      <c r="H28" s="18" t="n">
        <f aca="false">1/((1+G28/2)^(2*((A28-$B$5)/365.25)))</f>
        <v>2.99376324351851</v>
      </c>
      <c r="I28" s="0" t="n">
        <v>-0.13</v>
      </c>
      <c r="K28" s="29" t="n">
        <v>1</v>
      </c>
      <c r="L28" s="20" t="n">
        <f aca="false">(A28-$B$11)/365.25</f>
        <v>-23.6495550992471</v>
      </c>
      <c r="N28" s="18"/>
    </row>
    <row r="29" customFormat="false" ht="14.25" hidden="false" customHeight="false" outlineLevel="0" collapsed="false">
      <c r="A29" s="14" t="n">
        <f aca="false">EDATE(A28,1)</f>
        <v>37316</v>
      </c>
      <c r="B29" s="0" t="n">
        <v>4.852</v>
      </c>
      <c r="C29" s="0" t="n">
        <v>2.755</v>
      </c>
      <c r="D29" s="0" t="n">
        <f aca="false">C29+B29</f>
        <v>7.607</v>
      </c>
      <c r="E29" s="0" t="n">
        <v>0.425</v>
      </c>
      <c r="F29" s="0" t="n">
        <f aca="false">E29</f>
        <v>0.425</v>
      </c>
      <c r="G29" s="0" t="n">
        <v>0.0468595636404059</v>
      </c>
      <c r="H29" s="18" t="n">
        <f aca="false">1/((1+G29/2)^(2*((A29-$B$5)/365.25)))</f>
        <v>2.97985242280602</v>
      </c>
      <c r="I29" s="0" t="n">
        <v>-0.13</v>
      </c>
      <c r="K29" s="29" t="n">
        <v>1</v>
      </c>
      <c r="L29" s="20" t="n">
        <f aca="false">(A29-$B$11)/365.25</f>
        <v>-23.5728952772074</v>
      </c>
      <c r="N29" s="18"/>
    </row>
    <row r="30" customFormat="false" ht="14.25" hidden="false" customHeight="false" outlineLevel="0" collapsed="false">
      <c r="A30" s="14" t="n">
        <f aca="false">EDATE(A29,1)</f>
        <v>37347</v>
      </c>
      <c r="B30" s="0" t="n">
        <v>4.509</v>
      </c>
      <c r="C30" s="0" t="n">
        <v>1.19</v>
      </c>
      <c r="D30" s="0" t="n">
        <f aca="false">C30+B30</f>
        <v>5.699</v>
      </c>
      <c r="E30" s="0" t="n">
        <v>0.3475</v>
      </c>
      <c r="F30" s="0" t="n">
        <f aca="false">E30</f>
        <v>0.3475</v>
      </c>
      <c r="G30" s="0" t="n">
        <v>0.0468376570989872</v>
      </c>
      <c r="H30" s="18" t="n">
        <f aca="false">1/((1+G30/2)^(2*((A30-$B$5)/365.25)))</f>
        <v>2.96666895515575</v>
      </c>
      <c r="I30" s="19" t="n">
        <f aca="false">G3</f>
        <v>0.9</v>
      </c>
      <c r="K30" s="29" t="n">
        <v>1</v>
      </c>
      <c r="L30" s="20" t="n">
        <f aca="false">(A30-$B$11)/365.25</f>
        <v>-23.4880219028063</v>
      </c>
      <c r="N30" s="18"/>
    </row>
    <row r="31" customFormat="false" ht="14.25" hidden="false" customHeight="false" outlineLevel="0" collapsed="false">
      <c r="A31" s="14" t="n">
        <f aca="false">EDATE(A30,1)</f>
        <v>37377</v>
      </c>
      <c r="B31" s="0" t="n">
        <v>4.422</v>
      </c>
      <c r="C31" s="0" t="n">
        <v>1.19</v>
      </c>
      <c r="D31" s="0" t="n">
        <f aca="false">C31+B31</f>
        <v>5.612</v>
      </c>
      <c r="E31" s="0" t="n">
        <v>0.305</v>
      </c>
      <c r="F31" s="0" t="n">
        <f aca="false">E31</f>
        <v>0.305</v>
      </c>
      <c r="G31" s="0" t="n">
        <v>0.0468560784406389</v>
      </c>
      <c r="H31" s="18" t="n">
        <f aca="false">1/((1+G31/2)^(2*((A31-$B$5)/365.25)))</f>
        <v>2.9566544593267</v>
      </c>
      <c r="I31" s="19" t="n">
        <f aca="false">I30</f>
        <v>0.9</v>
      </c>
      <c r="K31" s="29" t="n">
        <v>1</v>
      </c>
      <c r="L31" s="20" t="n">
        <f aca="false">(A31-$B$11)/365.25</f>
        <v>-23.4058863791923</v>
      </c>
      <c r="N31" s="18"/>
    </row>
    <row r="32" customFormat="false" ht="14.25" hidden="false" customHeight="false" outlineLevel="0" collapsed="false">
      <c r="A32" s="14" t="n">
        <f aca="false">EDATE(A31,1)</f>
        <v>37408</v>
      </c>
      <c r="B32" s="0" t="n">
        <v>4.439</v>
      </c>
      <c r="C32" s="0" t="n">
        <v>1.19</v>
      </c>
      <c r="D32" s="0" t="n">
        <f aca="false">C32+B32</f>
        <v>5.629</v>
      </c>
      <c r="E32" s="0" t="n">
        <v>0.305</v>
      </c>
      <c r="F32" s="0" t="n">
        <f aca="false">E32</f>
        <v>0.305</v>
      </c>
      <c r="G32" s="0" t="n">
        <v>0.0468751138271308</v>
      </c>
      <c r="H32" s="18" t="n">
        <f aca="false">1/((1+G32/2)^(2*((A32-$B$5)/365.25)))</f>
        <v>2.94633249638784</v>
      </c>
      <c r="I32" s="19" t="n">
        <f aca="false">I31</f>
        <v>0.9</v>
      </c>
      <c r="K32" s="29" t="n">
        <v>1</v>
      </c>
      <c r="L32" s="20" t="n">
        <f aca="false">(A32-$B$11)/365.25</f>
        <v>-23.3210130047912</v>
      </c>
      <c r="N32" s="18"/>
    </row>
    <row r="33" customFormat="false" ht="14.25" hidden="false" customHeight="false" outlineLevel="0" collapsed="false">
      <c r="A33" s="14" t="n">
        <f aca="false">EDATE(A32,1)</f>
        <v>37438</v>
      </c>
      <c r="B33" s="0" t="n">
        <v>4.485</v>
      </c>
      <c r="C33" s="0" t="n">
        <v>1.935</v>
      </c>
      <c r="D33" s="0" t="n">
        <f aca="false">C33+B33</f>
        <v>6.42</v>
      </c>
      <c r="E33" s="0" t="n">
        <v>0.305</v>
      </c>
      <c r="F33" s="0" t="n">
        <f aca="false">E33</f>
        <v>0.305</v>
      </c>
      <c r="G33" s="0" t="n">
        <v>0.0469388467013694</v>
      </c>
      <c r="H33" s="18" t="n">
        <f aca="false">1/((1+G33/2)^(2*((A33-$B$5)/365.25)))</f>
        <v>2.93939162332535</v>
      </c>
      <c r="I33" s="19" t="n">
        <f aca="false">I32</f>
        <v>0.9</v>
      </c>
      <c r="K33" s="29" t="n">
        <v>1</v>
      </c>
      <c r="L33" s="20" t="n">
        <f aca="false">(A33-$B$11)/365.25</f>
        <v>-23.2388774811773</v>
      </c>
      <c r="N33" s="18"/>
    </row>
    <row r="34" customFormat="false" ht="14.25" hidden="false" customHeight="false" outlineLevel="0" collapsed="false">
      <c r="A34" s="14" t="n">
        <f aca="false">EDATE(A33,1)</f>
        <v>37469</v>
      </c>
      <c r="B34" s="0" t="n">
        <v>4.499</v>
      </c>
      <c r="C34" s="0" t="n">
        <v>1.935</v>
      </c>
      <c r="D34" s="0" t="n">
        <f aca="false">C34+B34</f>
        <v>6.434</v>
      </c>
      <c r="E34" s="0" t="n">
        <v>0.305</v>
      </c>
      <c r="F34" s="0" t="n">
        <f aca="false">E34</f>
        <v>0.305</v>
      </c>
      <c r="G34" s="0" t="n">
        <v>0.0470789629263311</v>
      </c>
      <c r="H34" s="18" t="n">
        <f aca="false">1/((1+G34/2)^(2*((A34-$B$5)/365.25)))</f>
        <v>2.93713480442998</v>
      </c>
      <c r="I34" s="19" t="n">
        <f aca="false">I33</f>
        <v>0.9</v>
      </c>
      <c r="K34" s="29" t="n">
        <v>1</v>
      </c>
      <c r="L34" s="20" t="n">
        <f aca="false">(A34-$B$11)/365.25</f>
        <v>-23.1540041067762</v>
      </c>
      <c r="N34" s="18"/>
    </row>
    <row r="35" customFormat="false" ht="14.25" hidden="false" customHeight="false" outlineLevel="0" collapsed="false">
      <c r="A35" s="14" t="n">
        <f aca="false">EDATE(A34,1)</f>
        <v>37500</v>
      </c>
      <c r="B35" s="0" t="n">
        <v>4.481</v>
      </c>
      <c r="C35" s="0" t="n">
        <v>1.935</v>
      </c>
      <c r="D35" s="0" t="n">
        <f aca="false">C35+B35</f>
        <v>6.416</v>
      </c>
      <c r="E35" s="0" t="n">
        <v>0.305</v>
      </c>
      <c r="F35" s="0" t="n">
        <f aca="false">E35</f>
        <v>0.305</v>
      </c>
      <c r="G35" s="0" t="n">
        <v>0.0472190791578564</v>
      </c>
      <c r="H35" s="18" t="n">
        <f aca="false">1/((1+G35/2)^(2*((A35-$B$5)/365.25)))</f>
        <v>2.93481088417579</v>
      </c>
      <c r="I35" s="19" t="n">
        <f aca="false">I34</f>
        <v>0.9</v>
      </c>
      <c r="K35" s="29" t="n">
        <v>1</v>
      </c>
      <c r="L35" s="20" t="n">
        <f aca="false">(A35-$B$11)/365.25</f>
        <v>-23.0691307323751</v>
      </c>
      <c r="N35" s="18"/>
    </row>
    <row r="36" customFormat="false" ht="14.25" hidden="false" customHeight="false" outlineLevel="0" collapsed="false">
      <c r="A36" s="14" t="n">
        <f aca="false">EDATE(A35,1)</f>
        <v>37530</v>
      </c>
      <c r="B36" s="0" t="n">
        <v>4.476</v>
      </c>
      <c r="C36" s="0" t="n">
        <v>1.305</v>
      </c>
      <c r="D36" s="0" t="n">
        <f aca="false">C36+B36</f>
        <v>5.781</v>
      </c>
      <c r="E36" s="0" t="n">
        <v>0.3075</v>
      </c>
      <c r="F36" s="0" t="n">
        <f aca="false">E36</f>
        <v>0.3075</v>
      </c>
      <c r="G36" s="0" t="n">
        <v>0.0473793878614419</v>
      </c>
      <c r="H36" s="18" t="n">
        <f aca="false">1/((1+G36/2)^(2*((A36-$B$5)/365.25)))</f>
        <v>2.93412595266467</v>
      </c>
      <c r="I36" s="19" t="n">
        <f aca="false">I35</f>
        <v>0.9</v>
      </c>
      <c r="K36" s="29" t="n">
        <v>1</v>
      </c>
      <c r="L36" s="20" t="n">
        <f aca="false">(A36-$B$11)/365.25</f>
        <v>-22.9869952087611</v>
      </c>
      <c r="N36" s="18"/>
    </row>
    <row r="37" customFormat="false" ht="14.25" hidden="false" customHeight="false" outlineLevel="0" collapsed="false">
      <c r="A37" s="14" t="n">
        <f aca="false">EDATE(A36,1)</f>
        <v>37561</v>
      </c>
      <c r="B37" s="0" t="n">
        <v>4.586</v>
      </c>
      <c r="C37" s="0" t="n">
        <v>1.05</v>
      </c>
      <c r="D37" s="0" t="n">
        <f aca="false">C37+B37</f>
        <v>5.636</v>
      </c>
      <c r="E37" s="0" t="n">
        <v>0.315</v>
      </c>
      <c r="F37" s="0" t="n">
        <f aca="false">E37</f>
        <v>0.315</v>
      </c>
      <c r="G37" s="0" t="n">
        <v>0.0475803926540799</v>
      </c>
      <c r="H37" s="18" t="n">
        <f aca="false">1/((1+G37/2)^(2*((A37-$B$5)/365.25)))</f>
        <v>2.93565893093693</v>
      </c>
      <c r="I37" s="19" t="n">
        <f aca="false">I36</f>
        <v>0.9</v>
      </c>
      <c r="K37" s="29" t="n">
        <v>1</v>
      </c>
      <c r="L37" s="20" t="n">
        <f aca="false">(A37-$B$11)/365.25</f>
        <v>-22.90212183436</v>
      </c>
      <c r="N37" s="18"/>
    </row>
    <row r="38" customFormat="false" ht="14.25" hidden="false" customHeight="false" outlineLevel="0" collapsed="false">
      <c r="A38" s="30" t="n">
        <f aca="false">EDATE(A37,1)</f>
        <v>37591</v>
      </c>
      <c r="B38" s="31" t="n">
        <v>4.692</v>
      </c>
      <c r="C38" s="31" t="n">
        <v>1.05</v>
      </c>
      <c r="D38" s="31" t="n">
        <f aca="false">C38+B38</f>
        <v>5.742</v>
      </c>
      <c r="E38" s="31" t="n">
        <v>0.3175</v>
      </c>
      <c r="F38" s="31" t="n">
        <f aca="false">E38</f>
        <v>0.3175</v>
      </c>
      <c r="G38" s="31" t="n">
        <v>0.047774913434008</v>
      </c>
      <c r="H38" s="32" t="n">
        <f aca="false">1/((1+G38/2)^(2*((A38-$B$5)/365.25)))</f>
        <v>2.93704878786026</v>
      </c>
      <c r="I38" s="31" t="n">
        <f aca="false">I37</f>
        <v>0.9</v>
      </c>
      <c r="J38" s="31"/>
      <c r="K38" s="33" t="n">
        <v>1</v>
      </c>
      <c r="L38" s="34" t="n">
        <f aca="false">(A38-$B$11)/365.25</f>
        <v>-22.8199863107461</v>
      </c>
      <c r="N38" s="18"/>
    </row>
    <row r="39" customFormat="false" ht="14.25" hidden="false" customHeight="false" outlineLevel="0" collapsed="false">
      <c r="A39" s="14" t="n">
        <f aca="false">EDATE(A38,1)</f>
        <v>37622</v>
      </c>
      <c r="B39" s="0" t="n">
        <v>4.732</v>
      </c>
      <c r="C39" s="0" t="n">
        <v>1.05</v>
      </c>
      <c r="D39" s="0" t="n">
        <f aca="false">C39+B39</f>
        <v>5.782</v>
      </c>
      <c r="E39" s="0" t="n">
        <v>0.3225</v>
      </c>
      <c r="F39" s="0" t="n">
        <f aca="false">E39</f>
        <v>0.3225</v>
      </c>
      <c r="G39" s="0" t="n">
        <v>0.04799699529792</v>
      </c>
      <c r="H39" s="18" t="n">
        <f aca="false">1/((1+G39/2)^(2*((A39-$B$5)/365.25)))</f>
        <v>2.93976342663831</v>
      </c>
      <c r="I39" s="19" t="n">
        <f aca="false">I38</f>
        <v>0.9</v>
      </c>
      <c r="K39" s="29" t="n">
        <v>1</v>
      </c>
      <c r="L39" s="20" t="n">
        <f aca="false">(A39-$B$11)/365.25</f>
        <v>-22.735112936345</v>
      </c>
      <c r="M39" s="20"/>
      <c r="N39" s="18"/>
    </row>
    <row r="40" customFormat="false" ht="14.25" hidden="false" customHeight="false" outlineLevel="0" collapsed="false">
      <c r="A40" s="14" t="n">
        <f aca="false">EDATE(A39,1)</f>
        <v>37653</v>
      </c>
      <c r="B40" s="0" t="n">
        <v>4.601</v>
      </c>
      <c r="C40" s="0" t="n">
        <v>1.05</v>
      </c>
      <c r="D40" s="0" t="n">
        <f aca="false">C40+B40</f>
        <v>5.651</v>
      </c>
      <c r="E40" s="0" t="n">
        <v>0.3125</v>
      </c>
      <c r="F40" s="0" t="n">
        <f aca="false">E40</f>
        <v>0.3125</v>
      </c>
      <c r="G40" s="0" t="n">
        <v>0.0482446707346922</v>
      </c>
      <c r="H40" s="18" t="n">
        <f aca="false">1/((1+G40/2)^(2*((A40-$B$5)/365.25)))</f>
        <v>2.94403667783724</v>
      </c>
      <c r="I40" s="19" t="n">
        <f aca="false">I39</f>
        <v>0.9</v>
      </c>
      <c r="K40" s="29" t="n">
        <v>1</v>
      </c>
      <c r="L40" s="20" t="n">
        <f aca="false">(A40-$B$11)/365.25</f>
        <v>-22.6502395619439</v>
      </c>
      <c r="N40" s="18"/>
    </row>
    <row r="41" customFormat="false" ht="14.25" hidden="false" customHeight="false" outlineLevel="0" collapsed="false">
      <c r="A41" s="14" t="n">
        <f aca="false">EDATE(A40,1)</f>
        <v>37681</v>
      </c>
      <c r="B41" s="0" t="n">
        <v>4.438</v>
      </c>
      <c r="C41" s="0" t="n">
        <v>1.05</v>
      </c>
      <c r="D41" s="0" t="n">
        <f aca="false">C41+B41</f>
        <v>5.488</v>
      </c>
      <c r="E41" s="0" t="n">
        <v>0.2975</v>
      </c>
      <c r="F41" s="0" t="n">
        <f aca="false">E41</f>
        <v>0.2975</v>
      </c>
      <c r="G41" s="0" t="n">
        <v>0.0484683775984278</v>
      </c>
      <c r="H41" s="18" t="n">
        <f aca="false">1/((1+G41/2)^(2*((A41-$B$5)/365.25)))</f>
        <v>2.94779603496233</v>
      </c>
      <c r="I41" s="19" t="n">
        <f aca="false">I40</f>
        <v>0.9</v>
      </c>
      <c r="K41" s="29" t="n">
        <v>1</v>
      </c>
      <c r="L41" s="20" t="n">
        <f aca="false">(A41-$B$11)/365.25</f>
        <v>-22.5735797399042</v>
      </c>
    </row>
    <row r="42" customFormat="false" ht="14.25" hidden="false" customHeight="false" outlineLevel="0" collapsed="false">
      <c r="A42" s="14" t="n">
        <f aca="false">EDATE(A41,1)</f>
        <v>37712</v>
      </c>
      <c r="B42" s="0" t="n">
        <v>4.247</v>
      </c>
      <c r="C42" s="0" t="n">
        <v>0.9</v>
      </c>
      <c r="D42" s="0" t="n">
        <f aca="false">C42+B42</f>
        <v>5.147</v>
      </c>
      <c r="E42" s="0" t="n">
        <v>0.2825</v>
      </c>
      <c r="F42" s="0" t="n">
        <f aca="false">E42</f>
        <v>0.2825</v>
      </c>
      <c r="G42" s="0" t="n">
        <v>0.0486998747967031</v>
      </c>
      <c r="H42" s="18" t="n">
        <f aca="false">1/((1+G42/2)^(2*((A42-$B$5)/365.25)))</f>
        <v>2.9507983768429</v>
      </c>
      <c r="I42" s="19" t="n">
        <f aca="false">I41</f>
        <v>0.9</v>
      </c>
      <c r="K42" s="29" t="n">
        <v>1</v>
      </c>
      <c r="L42" s="20" t="n">
        <f aca="false">(A42-$B$11)/365.25</f>
        <v>-22.4887063655031</v>
      </c>
    </row>
    <row r="43" customFormat="false" ht="14.25" hidden="false" customHeight="false" outlineLevel="0" collapsed="false">
      <c r="A43" s="14" t="n">
        <f aca="false">EDATE(A42,1)</f>
        <v>37742</v>
      </c>
      <c r="B43" s="0" t="n">
        <v>4.217</v>
      </c>
      <c r="C43" s="0" t="n">
        <v>0.9</v>
      </c>
      <c r="D43" s="0" t="n">
        <f aca="false">C43+B43</f>
        <v>5.117</v>
      </c>
      <c r="E43" s="0" t="n">
        <v>0.28</v>
      </c>
      <c r="F43" s="0" t="n">
        <f aca="false">E43</f>
        <v>0.28</v>
      </c>
      <c r="G43" s="0" t="n">
        <v>0.0489020243198945</v>
      </c>
      <c r="H43" s="18" t="n">
        <f aca="false">1/((1+G43/2)^(2*((A43-$B$5)/365.25)))</f>
        <v>2.95218416805014</v>
      </c>
      <c r="I43" s="19" t="n">
        <f aca="false">I42</f>
        <v>0.9</v>
      </c>
      <c r="K43" s="29" t="n">
        <v>1</v>
      </c>
      <c r="L43" s="20" t="n">
        <f aca="false">(A43-$B$11)/365.25</f>
        <v>-22.4065708418891</v>
      </c>
    </row>
    <row r="44" customFormat="false" ht="14.25" hidden="false" customHeight="false" outlineLevel="0" collapsed="false">
      <c r="A44" s="14" t="n">
        <f aca="false">EDATE(A43,1)</f>
        <v>37773</v>
      </c>
      <c r="B44" s="0" t="n">
        <v>4.246</v>
      </c>
      <c r="C44" s="0" t="n">
        <v>0.9</v>
      </c>
      <c r="D44" s="0" t="n">
        <f aca="false">C44+B44</f>
        <v>5.146</v>
      </c>
      <c r="E44" s="0" t="n">
        <v>0.28</v>
      </c>
      <c r="F44" s="0" t="n">
        <f aca="false">E44</f>
        <v>0.28</v>
      </c>
      <c r="G44" s="0" t="n">
        <v>0.0491109121748674</v>
      </c>
      <c r="H44" s="18" t="n">
        <f aca="false">1/((1+G44/2)^(2*((A44-$B$5)/365.25)))</f>
        <v>2.95351490434392</v>
      </c>
      <c r="I44" s="19" t="n">
        <f aca="false">I43</f>
        <v>0.9</v>
      </c>
      <c r="K44" s="29" t="n">
        <v>1</v>
      </c>
      <c r="L44" s="20" t="n">
        <f aca="false">(A44-$B$11)/365.25</f>
        <v>-22.321697467488</v>
      </c>
    </row>
    <row r="45" customFormat="false" ht="14.25" hidden="false" customHeight="false" outlineLevel="0" collapsed="false">
      <c r="A45" s="14" t="n">
        <f aca="false">EDATE(A44,1)</f>
        <v>37803</v>
      </c>
      <c r="B45" s="0" t="n">
        <v>4.266</v>
      </c>
      <c r="C45" s="0" t="n">
        <v>0.9</v>
      </c>
      <c r="D45" s="0" t="n">
        <f aca="false">C45+B45</f>
        <v>5.166</v>
      </c>
      <c r="E45" s="0" t="n">
        <v>0.28</v>
      </c>
      <c r="F45" s="0" t="n">
        <f aca="false">E45</f>
        <v>0.28</v>
      </c>
      <c r="G45" s="0" t="n">
        <v>0.0493084910756148</v>
      </c>
      <c r="H45" s="18" t="n">
        <f aca="false">1/((1+G45/2)^(2*((A45-$B$5)/365.25)))</f>
        <v>2.95441151428875</v>
      </c>
      <c r="I45" s="19" t="n">
        <f aca="false">I44</f>
        <v>0.9</v>
      </c>
      <c r="K45" s="29" t="n">
        <v>1</v>
      </c>
      <c r="L45" s="20" t="n">
        <f aca="false">(A45-$B$11)/365.25</f>
        <v>-22.2395619438741</v>
      </c>
    </row>
    <row r="46" customFormat="false" ht="14.25" hidden="false" customHeight="false" outlineLevel="0" collapsed="false">
      <c r="A46" s="14" t="n">
        <f aca="false">EDATE(A45,1)</f>
        <v>37834</v>
      </c>
      <c r="B46" s="0" t="n">
        <v>4.304</v>
      </c>
      <c r="C46" s="0" t="n">
        <v>0.9</v>
      </c>
      <c r="D46" s="0" t="n">
        <f aca="false">C46+B46</f>
        <v>5.204</v>
      </c>
      <c r="E46" s="0" t="n">
        <v>0.28</v>
      </c>
      <c r="F46" s="0" t="n">
        <f aca="false">E46</f>
        <v>0.28</v>
      </c>
      <c r="G46" s="0" t="n">
        <v>0.0495060973878867</v>
      </c>
      <c r="H46" s="18" t="n">
        <f aca="false">1/((1+G46/2)^(2*((A46-$B$5)/365.25)))</f>
        <v>2.95481966938536</v>
      </c>
      <c r="I46" s="19" t="n">
        <f aca="false">I45</f>
        <v>0.9</v>
      </c>
      <c r="K46" s="29" t="n">
        <v>1</v>
      </c>
      <c r="L46" s="20" t="n">
        <f aca="false">(A46-$B$11)/365.25</f>
        <v>-22.154688569473</v>
      </c>
    </row>
    <row r="47" customFormat="false" ht="14.25" hidden="false" customHeight="false" outlineLevel="0" collapsed="false">
      <c r="A47" s="14" t="n">
        <f aca="false">EDATE(A46,1)</f>
        <v>37865</v>
      </c>
      <c r="B47" s="0" t="n">
        <v>4.302</v>
      </c>
      <c r="C47" s="0" t="n">
        <v>0.9</v>
      </c>
      <c r="D47" s="0" t="n">
        <f aca="false">C47+B47</f>
        <v>5.202</v>
      </c>
      <c r="E47" s="0" t="n">
        <v>0.28</v>
      </c>
      <c r="F47" s="0" t="n">
        <f aca="false">E47</f>
        <v>0.28</v>
      </c>
      <c r="G47" s="0" t="n">
        <v>0.0497037037131993</v>
      </c>
      <c r="H47" s="18" t="n">
        <f aca="false">1/((1+G47/2)^(2*((A47-$B$5)/365.25)))</f>
        <v>2.95512993318229</v>
      </c>
      <c r="I47" s="19" t="n">
        <f aca="false">I46</f>
        <v>0.9</v>
      </c>
      <c r="K47" s="29" t="n">
        <v>1</v>
      </c>
      <c r="L47" s="20" t="n">
        <f aca="false">(A47-$B$11)/365.25</f>
        <v>-22.0698151950719</v>
      </c>
    </row>
    <row r="48" customFormat="false" ht="14.25" hidden="false" customHeight="false" outlineLevel="0" collapsed="false">
      <c r="A48" s="14" t="n">
        <f aca="false">EDATE(A47,1)</f>
        <v>37895</v>
      </c>
      <c r="B48" s="0" t="n">
        <v>4.31</v>
      </c>
      <c r="C48" s="0" t="n">
        <v>0.9</v>
      </c>
      <c r="D48" s="0" t="n">
        <f aca="false">C48+B48</f>
        <v>5.21</v>
      </c>
      <c r="E48" s="0" t="n">
        <v>0.2825</v>
      </c>
      <c r="F48" s="0" t="n">
        <f aca="false">E48</f>
        <v>0.2825</v>
      </c>
      <c r="G48" s="0" t="n">
        <v>0.0498892472069761</v>
      </c>
      <c r="H48" s="18" t="n">
        <f aca="false">1/((1+G48/2)^(2*((A48-$B$5)/365.25)))</f>
        <v>2.95497634487898</v>
      </c>
      <c r="I48" s="19" t="n">
        <f aca="false">I47</f>
        <v>0.9</v>
      </c>
      <c r="K48" s="29" t="n">
        <v>1</v>
      </c>
      <c r="L48" s="20" t="n">
        <f aca="false">(A48-$B$11)/365.25</f>
        <v>-21.9876796714579</v>
      </c>
    </row>
    <row r="49" customFormat="false" ht="14.25" hidden="false" customHeight="false" outlineLevel="0" collapsed="false">
      <c r="A49" s="14" t="n">
        <f aca="false">EDATE(A48,1)</f>
        <v>37926</v>
      </c>
      <c r="B49" s="0" t="n">
        <v>4.432</v>
      </c>
      <c r="C49" s="0" t="n">
        <v>0.57</v>
      </c>
      <c r="D49" s="0" t="n">
        <f aca="false">C49+B49</f>
        <v>5.002</v>
      </c>
      <c r="E49" s="0" t="n">
        <v>0.2825</v>
      </c>
      <c r="F49" s="0" t="n">
        <f aca="false">E49</f>
        <v>0.2825</v>
      </c>
      <c r="G49" s="0" t="n">
        <v>0.050073838856104</v>
      </c>
      <c r="H49" s="18" t="n">
        <f aca="false">1/((1+G49/2)^(2*((A49-$B$5)/365.25)))</f>
        <v>2.95427367389364</v>
      </c>
      <c r="I49" s="19" t="n">
        <f aca="false">I48</f>
        <v>0.9</v>
      </c>
      <c r="K49" s="29" t="n">
        <v>1</v>
      </c>
      <c r="L49" s="20" t="n">
        <f aca="false">(A49-$B$11)/365.25</f>
        <v>-21.9028062970568</v>
      </c>
    </row>
    <row r="50" customFormat="false" ht="14.25" hidden="false" customHeight="false" outlineLevel="0" collapsed="false">
      <c r="A50" s="14" t="n">
        <f aca="false">EDATE(A49,1)</f>
        <v>37956</v>
      </c>
      <c r="B50" s="0" t="n">
        <v>4.56</v>
      </c>
      <c r="C50" s="0" t="n">
        <v>0.57</v>
      </c>
      <c r="D50" s="0" t="n">
        <f aca="false">C50+B50</f>
        <v>5.13</v>
      </c>
      <c r="E50" s="0" t="n">
        <v>0.2825</v>
      </c>
      <c r="F50" s="0" t="n">
        <f aca="false">E50</f>
        <v>0.2825</v>
      </c>
      <c r="G50" s="0" t="n">
        <v>0.0502524759467366</v>
      </c>
      <c r="H50" s="18" t="n">
        <f aca="false">1/((1+G50/2)^(2*((A50-$B$5)/365.25)))</f>
        <v>2.95350686671381</v>
      </c>
      <c r="I50" s="19" t="n">
        <f aca="false">I49</f>
        <v>0.9</v>
      </c>
      <c r="K50" s="29" t="n">
        <v>1</v>
      </c>
      <c r="L50" s="20" t="n">
        <f aca="false">(A50-$B$11)/365.25</f>
        <v>-21.8206707734429</v>
      </c>
    </row>
    <row r="51" customFormat="false" ht="14.25" hidden="false" customHeight="false" outlineLevel="0" collapsed="false">
      <c r="A51" s="14" t="n">
        <f aca="false">EDATE(A50,1)</f>
        <v>37987</v>
      </c>
      <c r="B51" s="0" t="n">
        <v>4.6</v>
      </c>
      <c r="C51" s="0" t="n">
        <v>0.57</v>
      </c>
      <c r="D51" s="0" t="n">
        <f aca="false">C51+B51</f>
        <v>5.17</v>
      </c>
      <c r="E51" s="0" t="n">
        <v>0.2825</v>
      </c>
      <c r="F51" s="0" t="n">
        <f aca="false">E51</f>
        <v>0.2825</v>
      </c>
      <c r="G51" s="0" t="n">
        <v>0.0504406688636854</v>
      </c>
      <c r="H51" s="18" t="n">
        <f aca="false">1/((1+G51/2)^(2*((A51-$B$5)/365.25)))</f>
        <v>2.95285032916395</v>
      </c>
      <c r="I51" s="19" t="n">
        <f aca="false">I50</f>
        <v>0.9</v>
      </c>
      <c r="K51" s="29" t="n">
        <v>1</v>
      </c>
      <c r="L51" s="20" t="n">
        <f aca="false">(A51-$B$11)/365.25</f>
        <v>-21.7357973990418</v>
      </c>
    </row>
    <row r="52" customFormat="false" ht="14.25" hidden="false" customHeight="false" outlineLevel="0" collapsed="false">
      <c r="A52" s="14" t="n">
        <f aca="false">EDATE(A51,1)</f>
        <v>38018</v>
      </c>
      <c r="B52" s="0" t="n">
        <v>4.48</v>
      </c>
      <c r="C52" s="0" t="n">
        <v>0.57</v>
      </c>
      <c r="D52" s="0" t="n">
        <f aca="false">C52+B52</f>
        <v>5.05</v>
      </c>
      <c r="E52" s="0" t="n">
        <v>0.2775</v>
      </c>
      <c r="F52" s="0" t="n">
        <f aca="false">E52</f>
        <v>0.2775</v>
      </c>
      <c r="G52" s="0" t="n">
        <v>0.0506327031211677</v>
      </c>
      <c r="H52" s="18" t="n">
        <f aca="false">1/((1+G52/2)^(2*((A52-$B$5)/365.25)))</f>
        <v>2.95234033937247</v>
      </c>
      <c r="I52" s="19" t="n">
        <f aca="false">I51</f>
        <v>0.9</v>
      </c>
      <c r="K52" s="29" t="n">
        <v>1</v>
      </c>
      <c r="L52" s="20" t="n">
        <f aca="false">(A52-$B$11)/365.25</f>
        <v>-21.6509240246407</v>
      </c>
    </row>
    <row r="53" customFormat="false" ht="14.25" hidden="false" customHeight="false" outlineLevel="0" collapsed="false">
      <c r="A53" s="14" t="n">
        <f aca="false">EDATE(A52,1)</f>
        <v>38047</v>
      </c>
      <c r="B53" s="0" t="n">
        <v>4.34</v>
      </c>
      <c r="C53" s="0" t="n">
        <v>0.57</v>
      </c>
      <c r="D53" s="0" t="n">
        <f aca="false">C53+B53</f>
        <v>4.91</v>
      </c>
      <c r="E53" s="0" t="n">
        <v>0.275</v>
      </c>
      <c r="F53" s="0" t="n">
        <f aca="false">E53</f>
        <v>0.275</v>
      </c>
      <c r="G53" s="0" t="n">
        <v>0.0508123480828595</v>
      </c>
      <c r="H53" s="18" t="n">
        <f aca="false">1/((1+G53/2)^(2*((A53-$B$5)/365.25)))</f>
        <v>2.951777358792</v>
      </c>
      <c r="I53" s="19" t="n">
        <f aca="false">I52</f>
        <v>0.9</v>
      </c>
      <c r="K53" s="29" t="n">
        <v>1</v>
      </c>
      <c r="L53" s="20" t="n">
        <f aca="false">(A53-$B$11)/365.25</f>
        <v>-21.5715263518138</v>
      </c>
    </row>
    <row r="54" customFormat="false" ht="14.25" hidden="false" customHeight="false" outlineLevel="0" collapsed="false">
      <c r="A54" s="14" t="n">
        <f aca="false">EDATE(A53,1)</f>
        <v>38078</v>
      </c>
      <c r="B54" s="0" t="n">
        <v>4.227</v>
      </c>
      <c r="C54" s="0" t="n">
        <v>0.75</v>
      </c>
      <c r="D54" s="0" t="n">
        <f aca="false">C54+B54</f>
        <v>4.977</v>
      </c>
      <c r="E54" s="0" t="n">
        <v>0.2675</v>
      </c>
      <c r="F54" s="0" t="n">
        <f aca="false">E54</f>
        <v>0.2675</v>
      </c>
      <c r="G54" s="0" t="n">
        <v>0.0509887832449984</v>
      </c>
      <c r="H54" s="18" t="n">
        <f aca="false">1/((1+G54/2)^(2*((A54-$B$5)/365.25)))</f>
        <v>2.9501194308307</v>
      </c>
      <c r="I54" s="19" t="n">
        <f aca="false">I53</f>
        <v>0.9</v>
      </c>
      <c r="K54" s="29" t="n">
        <v>1</v>
      </c>
      <c r="L54" s="20" t="n">
        <f aca="false">(A54-$B$11)/365.25</f>
        <v>-21.4866529774127</v>
      </c>
    </row>
    <row r="55" customFormat="false" ht="14.25" hidden="false" customHeight="false" outlineLevel="0" collapsed="false">
      <c r="A55" s="14" t="n">
        <f aca="false">EDATE(A54,1)</f>
        <v>38108</v>
      </c>
      <c r="B55" s="0" t="n">
        <v>4.267</v>
      </c>
      <c r="C55" s="0" t="n">
        <v>0.75</v>
      </c>
      <c r="D55" s="0" t="n">
        <f aca="false">C55+B55</f>
        <v>5.017</v>
      </c>
      <c r="E55" s="0" t="n">
        <v>0.2675</v>
      </c>
      <c r="F55" s="0" t="n">
        <f aca="false">E55</f>
        <v>0.2675</v>
      </c>
      <c r="G55" s="0" t="n">
        <v>0.0511434246427953</v>
      </c>
      <c r="H55" s="18" t="n">
        <f aca="false">1/((1+G55/2)^(2*((A55-$B$5)/365.25)))</f>
        <v>2.94744228610089</v>
      </c>
      <c r="I55" s="19" t="n">
        <f aca="false">I54</f>
        <v>0.9</v>
      </c>
      <c r="K55" s="29" t="n">
        <v>1</v>
      </c>
      <c r="L55" s="20" t="n">
        <f aca="false">(A55-$B$11)/365.25</f>
        <v>-21.4045174537988</v>
      </c>
    </row>
    <row r="56" customFormat="false" ht="14.25" hidden="false" customHeight="false" outlineLevel="0" collapsed="false">
      <c r="A56" s="14" t="n">
        <f aca="false">EDATE(A55,1)</f>
        <v>38139</v>
      </c>
      <c r="B56" s="0" t="n">
        <v>4.316</v>
      </c>
      <c r="C56" s="0" t="n">
        <v>0.75</v>
      </c>
      <c r="D56" s="0" t="n">
        <f aca="false">C56+B56</f>
        <v>5.066</v>
      </c>
      <c r="E56" s="0" t="n">
        <v>0.2675</v>
      </c>
      <c r="F56" s="0" t="n">
        <f aca="false">E56</f>
        <v>0.2675</v>
      </c>
      <c r="G56" s="0" t="n">
        <v>0.0513032207622355</v>
      </c>
      <c r="H56" s="18" t="n">
        <f aca="false">1/((1+G56/2)^(2*((A56-$B$5)/365.25)))</f>
        <v>2.94460107804677</v>
      </c>
      <c r="I56" s="19" t="n">
        <f aca="false">I55</f>
        <v>0.9</v>
      </c>
      <c r="K56" s="29" t="n">
        <v>1</v>
      </c>
      <c r="L56" s="20" t="n">
        <f aca="false">(A56-$B$11)/365.25</f>
        <v>-21.3196440793977</v>
      </c>
    </row>
    <row r="57" customFormat="false" ht="14.25" hidden="false" customHeight="false" outlineLevel="0" collapsed="false">
      <c r="A57" s="14" t="n">
        <f aca="false">EDATE(A56,1)</f>
        <v>38169</v>
      </c>
      <c r="B57" s="0" t="n">
        <v>4.346</v>
      </c>
      <c r="C57" s="0" t="n">
        <v>0.75</v>
      </c>
      <c r="D57" s="0" t="n">
        <f aca="false">C57+B57</f>
        <v>5.096</v>
      </c>
      <c r="E57" s="0" t="n">
        <v>0.2675</v>
      </c>
      <c r="F57" s="0" t="n">
        <f aca="false">E57</f>
        <v>0.2675</v>
      </c>
      <c r="G57" s="0" t="n">
        <v>0.0514546677019538</v>
      </c>
      <c r="H57" s="18" t="n">
        <f aca="false">1/((1+G57/2)^(2*((A57-$B$5)/365.25)))</f>
        <v>2.94158476284992</v>
      </c>
      <c r="I57" s="19" t="n">
        <f aca="false">I56</f>
        <v>0.9</v>
      </c>
      <c r="K57" s="29" t="n">
        <v>1</v>
      </c>
      <c r="L57" s="20" t="n">
        <f aca="false">(A57-$B$11)/365.25</f>
        <v>-21.2375085557837</v>
      </c>
    </row>
    <row r="58" customFormat="false" ht="14.25" hidden="false" customHeight="false" outlineLevel="0" collapsed="false">
      <c r="A58" s="14" t="n">
        <f aca="false">EDATE(A57,1)</f>
        <v>38200</v>
      </c>
      <c r="B58" s="0" t="n">
        <v>4.404</v>
      </c>
      <c r="C58" s="0" t="n">
        <v>0.75</v>
      </c>
      <c r="D58" s="0" t="n">
        <f aca="false">C58+B58</f>
        <v>5.154</v>
      </c>
      <c r="E58" s="0" t="n">
        <v>0.2675</v>
      </c>
      <c r="F58" s="0" t="n">
        <f aca="false">E58</f>
        <v>0.2675</v>
      </c>
      <c r="G58" s="0" t="n">
        <v>0.0516076539819532</v>
      </c>
      <c r="H58" s="18" t="n">
        <f aca="false">1/((1+G58/2)^(2*((A58-$B$5)/365.25)))</f>
        <v>2.93818296190696</v>
      </c>
      <c r="I58" s="19" t="n">
        <f aca="false">I57</f>
        <v>0.9</v>
      </c>
      <c r="K58" s="29" t="n">
        <v>1</v>
      </c>
      <c r="L58" s="20" t="n">
        <f aca="false">(A58-$B$11)/365.25</f>
        <v>-21.1526351813826</v>
      </c>
    </row>
    <row r="59" customFormat="false" ht="14.25" hidden="false" customHeight="false" outlineLevel="0" collapsed="false">
      <c r="A59" s="14" t="n">
        <f aca="false">EDATE(A58,1)</f>
        <v>38231</v>
      </c>
      <c r="B59" s="0" t="n">
        <v>4.412</v>
      </c>
      <c r="C59" s="0" t="n">
        <v>0.75</v>
      </c>
      <c r="D59" s="0" t="n">
        <f aca="false">C59+B59</f>
        <v>5.162</v>
      </c>
      <c r="E59" s="0" t="n">
        <v>0.2675</v>
      </c>
      <c r="F59" s="0" t="n">
        <f aca="false">E59</f>
        <v>0.2675</v>
      </c>
      <c r="G59" s="0" t="n">
        <v>0.0517606402697601</v>
      </c>
      <c r="H59" s="18" t="n">
        <f aca="false">1/((1+G59/2)^(2*((A59-$B$5)/365.25)))</f>
        <v>2.93471010994619</v>
      </c>
      <c r="I59" s="19" t="n">
        <f aca="false">I58</f>
        <v>0.9</v>
      </c>
      <c r="K59" s="29" t="n">
        <v>1</v>
      </c>
      <c r="L59" s="20" t="n">
        <f aca="false">(A59-$B$11)/365.25</f>
        <v>-21.0677618069815</v>
      </c>
    </row>
    <row r="60" customFormat="false" ht="14.25" hidden="false" customHeight="false" outlineLevel="0" collapsed="false">
      <c r="A60" s="14" t="n">
        <f aca="false">EDATE(A59,1)</f>
        <v>38261</v>
      </c>
      <c r="B60" s="0" t="n">
        <v>4.44</v>
      </c>
      <c r="C60" s="0" t="n">
        <v>0.75</v>
      </c>
      <c r="D60" s="0" t="n">
        <f aca="false">C60+B60</f>
        <v>5.19</v>
      </c>
      <c r="E60" s="0" t="n">
        <v>0.2675</v>
      </c>
      <c r="F60" s="0" t="n">
        <f aca="false">E60</f>
        <v>0.2675</v>
      </c>
      <c r="G60" s="0" t="n">
        <v>0.0519050070564195</v>
      </c>
      <c r="H60" s="18" t="n">
        <f aca="false">1/((1+G60/2)^(2*((A60-$B$5)/365.25)))</f>
        <v>2.93106098210192</v>
      </c>
      <c r="I60" s="19" t="n">
        <f aca="false">I59</f>
        <v>0.9</v>
      </c>
      <c r="K60" s="29" t="n">
        <v>1</v>
      </c>
      <c r="L60" s="20" t="n">
        <f aca="false">(A60-$B$11)/365.25</f>
        <v>-20.9856262833676</v>
      </c>
    </row>
    <row r="61" customFormat="false" ht="14.25" hidden="false" customHeight="false" outlineLevel="0" collapsed="false">
      <c r="A61" s="14" t="n">
        <f aca="false">EDATE(A60,1)</f>
        <v>38292</v>
      </c>
      <c r="B61" s="0" t="n">
        <v>4.562</v>
      </c>
      <c r="C61" s="0" t="n">
        <v>0.48</v>
      </c>
      <c r="D61" s="0" t="n">
        <f aca="false">C61+B61</f>
        <v>5.042</v>
      </c>
      <c r="E61" s="0" t="n">
        <v>0.2675</v>
      </c>
      <c r="F61" s="0" t="n">
        <f aca="false">E61</f>
        <v>0.2675</v>
      </c>
      <c r="G61" s="0" t="n">
        <v>0.0520506412090147</v>
      </c>
      <c r="H61" s="18" t="n">
        <f aca="false">1/((1+G61/2)^(2*((A61-$B$5)/365.25)))</f>
        <v>2.92701188935293</v>
      </c>
      <c r="I61" s="19" t="n">
        <f aca="false">I60</f>
        <v>0.9</v>
      </c>
      <c r="K61" s="29" t="n">
        <v>1</v>
      </c>
      <c r="L61" s="20" t="n">
        <f aca="false">(A61-$B$11)/365.25</f>
        <v>-20.9007529089665</v>
      </c>
    </row>
    <row r="62" customFormat="false" ht="14.25" hidden="false" customHeight="false" outlineLevel="0" collapsed="false">
      <c r="A62" s="14" t="n">
        <f aca="false">EDATE(A61,1)</f>
        <v>38322</v>
      </c>
      <c r="B62" s="0" t="n">
        <v>4.69</v>
      </c>
      <c r="C62" s="0" t="n">
        <v>0.48</v>
      </c>
      <c r="D62" s="0" t="n">
        <f aca="false">C62+B62</f>
        <v>5.17</v>
      </c>
      <c r="E62" s="0" t="n">
        <v>0.2675</v>
      </c>
      <c r="F62" s="0" t="n">
        <f aca="false">E62</f>
        <v>0.2675</v>
      </c>
      <c r="G62" s="0" t="n">
        <v>0.0521915774924548</v>
      </c>
      <c r="H62" s="18" t="n">
        <f aca="false">1/((1+G62/2)^(2*((A62-$B$5)/365.25)))</f>
        <v>2.92303109597402</v>
      </c>
      <c r="I62" s="19" t="n">
        <f aca="false">I61</f>
        <v>0.9</v>
      </c>
      <c r="K62" s="29" t="n">
        <v>1</v>
      </c>
      <c r="L62" s="20" t="n">
        <f aca="false">(A62-$B$11)/365.25</f>
        <v>-20.8186173853525</v>
      </c>
    </row>
    <row r="63" customFormat="false" ht="14.25" hidden="false" customHeight="false" outlineLevel="0" collapsed="false">
      <c r="A63" s="14" t="n">
        <f aca="false">EDATE(A62,1)</f>
        <v>38353</v>
      </c>
      <c r="B63" s="0" t="n">
        <v>4.66</v>
      </c>
      <c r="C63" s="0" t="n">
        <v>0.48</v>
      </c>
      <c r="D63" s="0" t="n">
        <f aca="false">C63+B63</f>
        <v>5.14</v>
      </c>
      <c r="E63" s="0" t="n">
        <v>0.27</v>
      </c>
      <c r="F63" s="0" t="n">
        <f aca="false">E63</f>
        <v>0.27</v>
      </c>
      <c r="G63" s="0" t="n">
        <v>0.0523403028975462</v>
      </c>
      <c r="H63" s="18" t="n">
        <f aca="false">1/((1+G63/2)^(2*((A63-$B$5)/365.25)))</f>
        <v>2.91903581986084</v>
      </c>
      <c r="I63" s="19" t="n">
        <f aca="false">I62</f>
        <v>0.9</v>
      </c>
      <c r="K63" s="29" t="n">
        <v>1</v>
      </c>
      <c r="L63" s="20" t="n">
        <f aca="false">(A63-$B$11)/365.25</f>
        <v>-20.7337440109514</v>
      </c>
    </row>
    <row r="64" customFormat="false" ht="14.25" hidden="false" customHeight="false" outlineLevel="0" collapsed="false">
      <c r="A64" s="14" t="n">
        <f aca="false">EDATE(A63,1)</f>
        <v>38384</v>
      </c>
      <c r="B64" s="0" t="n">
        <v>4.54</v>
      </c>
      <c r="C64" s="0" t="n">
        <v>0.48</v>
      </c>
      <c r="D64" s="0" t="n">
        <f aca="false">C64+B64</f>
        <v>5.02</v>
      </c>
      <c r="E64" s="0" t="n">
        <v>0.2725</v>
      </c>
      <c r="F64" s="0" t="n">
        <f aca="false">E64</f>
        <v>0.2725</v>
      </c>
      <c r="G64" s="0" t="n">
        <v>0.0524915740360301</v>
      </c>
      <c r="H64" s="18" t="n">
        <f aca="false">1/((1+G64/2)^(2*((A64-$B$5)/365.25)))</f>
        <v>2.91512297041874</v>
      </c>
      <c r="I64" s="19" t="n">
        <f aca="false">I63</f>
        <v>0.9</v>
      </c>
      <c r="K64" s="29" t="n">
        <v>1</v>
      </c>
      <c r="L64" s="20" t="n">
        <f aca="false">(A64-$B$11)/365.25</f>
        <v>-20.6488706365503</v>
      </c>
    </row>
    <row r="65" customFormat="false" ht="14.25" hidden="false" customHeight="false" outlineLevel="0" collapsed="false">
      <c r="A65" s="14" t="n">
        <f aca="false">EDATE(A64,1)</f>
        <v>38412</v>
      </c>
      <c r="B65" s="0" t="n">
        <v>4.4</v>
      </c>
      <c r="C65" s="0" t="n">
        <v>0.48</v>
      </c>
      <c r="D65" s="0" t="n">
        <f aca="false">C65+B65</f>
        <v>4.88</v>
      </c>
      <c r="E65" s="0" t="n">
        <v>0.2675</v>
      </c>
      <c r="F65" s="0" t="n">
        <f aca="false">E65</f>
        <v>0.2675</v>
      </c>
      <c r="G65" s="0" t="n">
        <v>0.0526282060386394</v>
      </c>
      <c r="H65" s="18" t="n">
        <f aca="false">1/((1+G65/2)^(2*((A65-$B$5)/365.25)))</f>
        <v>2.91153011449606</v>
      </c>
      <c r="I65" s="19" t="n">
        <f aca="false">I64</f>
        <v>0.9</v>
      </c>
      <c r="K65" s="29" t="n">
        <v>1</v>
      </c>
      <c r="L65" s="20" t="n">
        <f aca="false">(A65-$B$11)/365.25</f>
        <v>-20.5722108145106</v>
      </c>
    </row>
    <row r="66" customFormat="false" ht="14.25" hidden="false" customHeight="false" outlineLevel="0" collapsed="false">
      <c r="A66" s="14" t="n">
        <f aca="false">EDATE(A65,1)</f>
        <v>38443</v>
      </c>
      <c r="B66" s="0" t="n">
        <v>4.287</v>
      </c>
      <c r="C66" s="0" t="n">
        <v>0.69</v>
      </c>
      <c r="D66" s="0" t="n">
        <f aca="false">C66+B66</f>
        <v>4.977</v>
      </c>
      <c r="E66" s="0" t="n">
        <v>0.26</v>
      </c>
      <c r="F66" s="0" t="n">
        <f aca="false">E66</f>
        <v>0.26</v>
      </c>
      <c r="G66" s="0" t="n">
        <v>0.052759728529927</v>
      </c>
      <c r="H66" s="18" t="n">
        <f aca="false">1/((1+G66/2)^(2*((A66-$B$5)/365.25)))</f>
        <v>2.90634173634305</v>
      </c>
      <c r="I66" s="19" t="n">
        <f aca="false">I65</f>
        <v>0.9</v>
      </c>
      <c r="K66" s="29" t="n">
        <v>1</v>
      </c>
      <c r="L66" s="20" t="n">
        <f aca="false">(A66-$B$11)/365.25</f>
        <v>-20.4873374401095</v>
      </c>
    </row>
    <row r="67" customFormat="false" ht="14.25" hidden="false" customHeight="false" outlineLevel="0" collapsed="false">
      <c r="A67" s="14" t="n">
        <f aca="false">EDATE(A66,1)</f>
        <v>38473</v>
      </c>
      <c r="B67" s="0" t="n">
        <v>4.327</v>
      </c>
      <c r="C67" s="0" t="n">
        <v>0.69</v>
      </c>
      <c r="D67" s="0" t="n">
        <f aca="false">C67+B67</f>
        <v>5.017</v>
      </c>
      <c r="E67" s="0" t="n">
        <v>0.2525</v>
      </c>
      <c r="F67" s="0" t="n">
        <f aca="false">E67</f>
        <v>0.2525</v>
      </c>
      <c r="G67" s="0" t="n">
        <v>0.0528712693937323</v>
      </c>
      <c r="H67" s="18" t="n">
        <f aca="false">1/((1+G67/2)^(2*((A67-$B$5)/365.25)))</f>
        <v>2.90036135702495</v>
      </c>
      <c r="I67" s="19" t="n">
        <f aca="false">I66</f>
        <v>0.9</v>
      </c>
      <c r="K67" s="29" t="n">
        <v>1</v>
      </c>
      <c r="L67" s="20" t="n">
        <f aca="false">(A67-$B$11)/365.25</f>
        <v>-20.4052019164956</v>
      </c>
    </row>
    <row r="68" customFormat="false" ht="14.25" hidden="false" customHeight="false" outlineLevel="0" collapsed="false">
      <c r="A68" s="14" t="n">
        <f aca="false">EDATE(A67,1)</f>
        <v>38504</v>
      </c>
      <c r="B68" s="0" t="n">
        <v>4.376</v>
      </c>
      <c r="C68" s="0" t="n">
        <v>0.69</v>
      </c>
      <c r="D68" s="0" t="n">
        <f aca="false">C68+B68</f>
        <v>5.066</v>
      </c>
      <c r="E68" s="0" t="n">
        <v>0.2475</v>
      </c>
      <c r="F68" s="0" t="n">
        <f aca="false">E68</f>
        <v>0.2475</v>
      </c>
      <c r="G68" s="0" t="n">
        <v>0.0529865282906901</v>
      </c>
      <c r="H68" s="18" t="n">
        <f aca="false">1/((1+G68/2)^(2*((A68-$B$5)/365.25)))</f>
        <v>2.89413991760431</v>
      </c>
      <c r="I68" s="19" t="n">
        <f aca="false">I67</f>
        <v>0.9</v>
      </c>
      <c r="K68" s="29" t="n">
        <v>1</v>
      </c>
      <c r="L68" s="20" t="n">
        <f aca="false">(A68-$B$11)/365.25</f>
        <v>-20.3203285420945</v>
      </c>
    </row>
    <row r="69" customFormat="false" ht="14.25" hidden="false" customHeight="false" outlineLevel="0" collapsed="false">
      <c r="A69" s="14" t="n">
        <f aca="false">EDATE(A68,1)</f>
        <v>38534</v>
      </c>
      <c r="B69" s="0" t="n">
        <v>4.406</v>
      </c>
      <c r="C69" s="0" t="n">
        <v>0.69</v>
      </c>
      <c r="D69" s="0" t="n">
        <f aca="false">C69+B69</f>
        <v>5.096</v>
      </c>
      <c r="E69" s="0" t="n">
        <v>0.2475</v>
      </c>
      <c r="F69" s="0" t="n">
        <f aca="false">E69</f>
        <v>0.2475</v>
      </c>
      <c r="G69" s="0" t="n">
        <v>0.0530980691629304</v>
      </c>
      <c r="H69" s="18" t="n">
        <f aca="false">1/((1+G69/2)^(2*((A69-$B$5)/365.25)))</f>
        <v>2.88807911257525</v>
      </c>
      <c r="I69" s="19" t="n">
        <f aca="false">I68</f>
        <v>0.9</v>
      </c>
      <c r="K69" s="29" t="n">
        <v>1</v>
      </c>
      <c r="L69" s="20" t="n">
        <f aca="false">(A69-$B$11)/365.25</f>
        <v>-20.2381930184805</v>
      </c>
    </row>
    <row r="70" customFormat="false" ht="14.25" hidden="false" customHeight="false" outlineLevel="0" collapsed="false">
      <c r="A70" s="14" t="n">
        <f aca="false">EDATE(A69,1)</f>
        <v>38565</v>
      </c>
      <c r="B70" s="0" t="n">
        <v>4.464</v>
      </c>
      <c r="C70" s="0" t="n">
        <v>0.69</v>
      </c>
      <c r="D70" s="0" t="n">
        <f aca="false">C70+B70</f>
        <v>5.154</v>
      </c>
      <c r="E70" s="0" t="n">
        <v>0.2475</v>
      </c>
      <c r="F70" s="0" t="n">
        <f aca="false">E70</f>
        <v>0.2475</v>
      </c>
      <c r="G70" s="0" t="n">
        <v>0.0532133280686025</v>
      </c>
      <c r="H70" s="18" t="n">
        <f aca="false">1/((1+G70/2)^(2*((A70-$B$5)/365.25)))</f>
        <v>2.88177521508422</v>
      </c>
      <c r="I70" s="19" t="n">
        <f aca="false">I69</f>
        <v>0.9</v>
      </c>
      <c r="K70" s="29" t="n">
        <v>1</v>
      </c>
      <c r="L70" s="20" t="n">
        <f aca="false">(A70-$B$11)/365.25</f>
        <v>-20.1533196440794</v>
      </c>
    </row>
    <row r="71" customFormat="false" ht="14.25" hidden="false" customHeight="false" outlineLevel="0" collapsed="false">
      <c r="A71" s="14" t="n">
        <f aca="false">EDATE(A70,1)</f>
        <v>38596</v>
      </c>
      <c r="B71" s="0" t="n">
        <v>4.472</v>
      </c>
      <c r="C71" s="0" t="n">
        <v>0.69</v>
      </c>
      <c r="D71" s="0" t="n">
        <f aca="false">C71+B71</f>
        <v>5.162</v>
      </c>
      <c r="E71" s="0" t="n">
        <v>0.2475</v>
      </c>
      <c r="F71" s="0" t="n">
        <f aca="false">E71</f>
        <v>0.2475</v>
      </c>
      <c r="G71" s="0" t="n">
        <v>0.0533285869787035</v>
      </c>
      <c r="H71" s="18" t="n">
        <f aca="false">1/((1+G71/2)^(2*((A71-$B$5)/365.25)))</f>
        <v>2.87542991253934</v>
      </c>
      <c r="I71" s="19" t="n">
        <f aca="false">I70</f>
        <v>0.9</v>
      </c>
      <c r="K71" s="29" t="n">
        <v>1</v>
      </c>
      <c r="L71" s="20" t="n">
        <f aca="false">(A71-$B$11)/365.25</f>
        <v>-20.0684462696783</v>
      </c>
    </row>
    <row r="72" customFormat="false" ht="14.25" hidden="false" customHeight="false" outlineLevel="0" collapsed="false">
      <c r="A72" s="14" t="n">
        <f aca="false">EDATE(A71,1)</f>
        <v>38626</v>
      </c>
      <c r="B72" s="0" t="n">
        <v>4.5</v>
      </c>
      <c r="C72" s="0" t="n">
        <v>0.69</v>
      </c>
      <c r="D72" s="0" t="n">
        <f aca="false">C72+B72</f>
        <v>5.19</v>
      </c>
      <c r="E72" s="0" t="n">
        <v>0.2475</v>
      </c>
      <c r="F72" s="0" t="n">
        <f aca="false">E72</f>
        <v>0.2475</v>
      </c>
      <c r="G72" s="0" t="n">
        <v>0.0534401278636625</v>
      </c>
      <c r="H72" s="18" t="n">
        <f aca="false">1/((1+G72/2)^(2*((A72-$B$5)/365.25)))</f>
        <v>2.86925019334228</v>
      </c>
      <c r="I72" s="19" t="n">
        <f aca="false">I71</f>
        <v>0.9</v>
      </c>
      <c r="K72" s="29" t="n">
        <v>1</v>
      </c>
      <c r="L72" s="20" t="n">
        <f aca="false">(A72-$B$11)/365.25</f>
        <v>-19.9863107460643</v>
      </c>
    </row>
    <row r="73" customFormat="false" ht="14.25" hidden="false" customHeight="false" outlineLevel="0" collapsed="false">
      <c r="A73" s="14" t="n">
        <f aca="false">EDATE(A72,1)</f>
        <v>38657</v>
      </c>
      <c r="B73" s="0" t="n">
        <v>4.622</v>
      </c>
      <c r="C73" s="0" t="n">
        <v>0.47</v>
      </c>
      <c r="D73" s="0" t="n">
        <f aca="false">C73+B73</f>
        <v>5.092</v>
      </c>
      <c r="E73" s="0" t="n">
        <v>0.2475</v>
      </c>
      <c r="F73" s="0" t="n">
        <f aca="false">E73</f>
        <v>0.2475</v>
      </c>
      <c r="G73" s="0" t="n">
        <v>0.0535553867824774</v>
      </c>
      <c r="H73" s="18" t="n">
        <f aca="false">1/((1+G73/2)^(2*((A73-$B$5)/365.25)))</f>
        <v>2.86282440767684</v>
      </c>
      <c r="I73" s="19" t="n">
        <f aca="false">I72</f>
        <v>0.9</v>
      </c>
      <c r="K73" s="29" t="n">
        <v>1</v>
      </c>
      <c r="L73" s="20" t="n">
        <f aca="false">(A73-$B$11)/365.25</f>
        <v>-19.9014373716632</v>
      </c>
    </row>
    <row r="74" customFormat="false" ht="14.25" hidden="false" customHeight="false" outlineLevel="0" collapsed="false">
      <c r="A74" s="14" t="n">
        <f aca="false">EDATE(A73,1)</f>
        <v>38687</v>
      </c>
      <c r="B74" s="0" t="n">
        <v>4.75</v>
      </c>
      <c r="C74" s="0" t="n">
        <v>0.47</v>
      </c>
      <c r="D74" s="0" t="n">
        <f aca="false">C74+B74</f>
        <v>5.22</v>
      </c>
      <c r="E74" s="0" t="n">
        <v>0.2475</v>
      </c>
      <c r="F74" s="0" t="n">
        <f aca="false">E74</f>
        <v>0.2475</v>
      </c>
      <c r="G74" s="0" t="n">
        <v>0.0536669276758679</v>
      </c>
      <c r="H74" s="18" t="n">
        <f aca="false">1/((1+G74/2)^(2*((A74-$B$5)/365.25)))</f>
        <v>2.85656744106559</v>
      </c>
      <c r="I74" s="19" t="n">
        <f aca="false">I73</f>
        <v>0.9</v>
      </c>
      <c r="K74" s="29" t="n">
        <v>1</v>
      </c>
      <c r="L74" s="20" t="n">
        <f aca="false">(A74-$B$11)/365.25</f>
        <v>-19.8193018480493</v>
      </c>
    </row>
  </sheetData>
  <printOptions headings="false" gridLines="false" gridLinesSet="true" horizontalCentered="false" verticalCentered="false"/>
  <pageMargins left="0.279861111111111" right="0.279861111111111" top="0.6" bottom="0.30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2001-02-07T17:16:57Z</dcterms:created>
  <dc:creator>jgriffit</dc:creator>
  <dc:description/>
  <dc:language>en-US</dc:language>
  <cp:lastModifiedBy>pfissle</cp:lastModifiedBy>
  <cp:lastPrinted>2001-03-16T18:00:12Z</cp:lastPrinted>
  <dcterms:modified xsi:type="dcterms:W3CDTF">2001-03-16T18:31:28Z</dcterms:modified>
  <cp:revision>0</cp:revision>
  <dc:subject/>
  <dc:title/>
</cp:coreProperties>
</file>