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Balance" sheetId="2" state="visible" r:id="rId4"/>
  </sheets>
  <definedNames>
    <definedName function="false" hidden="false" localSheetId="1" name="_xlnm.Print_Area" vbProcedure="false">Balance!$A$1:$H$25</definedName>
    <definedName function="false" hidden="false" localSheetId="0" name="_xlnm.Print_Area" vbProcedure="false">Summary!$A$1:$N$98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<sst xmlns="http://schemas.openxmlformats.org/spreadsheetml/2006/main" count="116" uniqueCount="52">
  <si>
    <r>
      <rPr>
        <b val="true"/>
        <sz val="12"/>
        <rFont val="Arial"/>
        <family val="2"/>
      </rPr>
      <t xml:space="preserve">Brazilian Interconnected Power System </t>
    </r>
    <r>
      <rPr>
        <b val="true"/>
        <vertAlign val="superscript"/>
        <sz val="10"/>
        <rFont val="Arial"/>
        <family val="2"/>
      </rPr>
      <t xml:space="preserve">(1)</t>
    </r>
  </si>
  <si>
    <t xml:space="preserve">Historical Load (Avg MW)</t>
  </si>
  <si>
    <t xml:space="preserve">Historical Load (YoY change)</t>
  </si>
  <si>
    <t xml:space="preserve">GWh</t>
  </si>
  <si>
    <t xml:space="preserve">SE-MW</t>
  </si>
  <si>
    <t xml:space="preserve">S</t>
  </si>
  <si>
    <t xml:space="preserve">NE</t>
  </si>
  <si>
    <t xml:space="preserve">N</t>
  </si>
  <si>
    <t xml:space="preserve">Total</t>
  </si>
  <si>
    <t xml:space="preserve">SE-CW</t>
  </si>
  <si>
    <t xml:space="preserve">Brazil</t>
  </si>
  <si>
    <r>
      <rPr>
        <b val="true"/>
        <u val="single"/>
        <sz val="8"/>
        <rFont val="Arial"/>
        <family val="2"/>
      </rPr>
      <t xml:space="preserve">Historical Peak Load </t>
    </r>
    <r>
      <rPr>
        <b val="true"/>
        <u val="single"/>
        <vertAlign val="superscript"/>
        <sz val="8"/>
        <rFont val="Arial"/>
        <family val="2"/>
      </rPr>
      <t xml:space="preserve">(2)</t>
    </r>
    <r>
      <rPr>
        <b val="true"/>
        <u val="single"/>
        <sz val="8"/>
        <rFont val="Arial"/>
        <family val="2"/>
      </rPr>
      <t xml:space="preserve"> (MWh/h)</t>
    </r>
  </si>
  <si>
    <t xml:space="preserve">Historical Peak Load (YoY change)</t>
  </si>
  <si>
    <t xml:space="preserve">Historical Generation (Avg MW)</t>
  </si>
  <si>
    <t xml:space="preserve">Historical Generation (YoY change)</t>
  </si>
  <si>
    <t xml:space="preserve">Hydroplant</t>
  </si>
  <si>
    <t xml:space="preserve">Itaipu</t>
  </si>
  <si>
    <t xml:space="preserve">Thermoplant</t>
  </si>
  <si>
    <r>
      <rPr>
        <b val="true"/>
        <sz val="8"/>
        <rFont val="Arial"/>
        <family val="2"/>
      </rPr>
      <t xml:space="preserve">Hydroplant </t>
    </r>
    <r>
      <rPr>
        <b val="true"/>
        <vertAlign val="superscript"/>
        <sz val="8"/>
        <rFont val="Arial"/>
        <family val="2"/>
      </rPr>
      <t xml:space="preserve">(3)</t>
    </r>
  </si>
  <si>
    <r>
      <rPr>
        <b val="true"/>
        <sz val="8"/>
        <rFont val="Arial"/>
        <family val="2"/>
      </rPr>
      <t xml:space="preserve">Hydroplant </t>
    </r>
    <r>
      <rPr>
        <b val="true"/>
        <vertAlign val="superscript"/>
        <sz val="8"/>
        <rFont val="Arial"/>
        <family val="2"/>
      </rPr>
      <t xml:space="preserve">(1)</t>
    </r>
  </si>
  <si>
    <r>
      <rPr>
        <b val="true"/>
        <sz val="8"/>
        <rFont val="Arial"/>
        <family val="2"/>
      </rPr>
      <t xml:space="preserve">Itaipu </t>
    </r>
    <r>
      <rPr>
        <b val="true"/>
        <vertAlign val="superscript"/>
        <sz val="8"/>
        <rFont val="Arial"/>
        <family val="2"/>
      </rPr>
      <t xml:space="preserve">(4)</t>
    </r>
  </si>
  <si>
    <t xml:space="preserve">International Interconnections (Avg MW)</t>
  </si>
  <si>
    <t xml:space="preserve">Copel/Paraguai</t>
  </si>
  <si>
    <t xml:space="preserve">Eletrosul</t>
  </si>
  <si>
    <r>
      <rPr>
        <b val="true"/>
        <sz val="8"/>
        <rFont val="Arial"/>
        <family val="2"/>
      </rPr>
      <t xml:space="preserve">Paraguay to Brazil </t>
    </r>
    <r>
      <rPr>
        <b val="true"/>
        <vertAlign val="superscript"/>
        <sz val="8"/>
        <rFont val="Arial"/>
        <family val="2"/>
      </rPr>
      <t xml:space="preserve">(5)</t>
    </r>
  </si>
  <si>
    <t xml:space="preserve">Paraguay to Brazil</t>
  </si>
  <si>
    <r>
      <rPr>
        <b val="true"/>
        <sz val="8"/>
        <rFont val="Arial"/>
        <family val="2"/>
      </rPr>
      <t xml:space="preserve">Argentina to Brazil </t>
    </r>
    <r>
      <rPr>
        <b val="true"/>
        <vertAlign val="superscript"/>
        <sz val="8"/>
        <rFont val="Arial"/>
        <family val="2"/>
      </rPr>
      <t xml:space="preserve">(6)</t>
    </r>
  </si>
  <si>
    <t xml:space="preserve">Argentina to Brazil</t>
  </si>
  <si>
    <t xml:space="preserve">Installed Capacity (MW)</t>
  </si>
  <si>
    <t xml:space="preserve">Installed Capacity (YoY change)</t>
  </si>
  <si>
    <t xml:space="preserve">Source:  ONS (Independent National System Operator)</t>
  </si>
  <si>
    <r>
      <rPr>
        <i val="true"/>
        <sz val="8"/>
        <rFont val="Arial"/>
        <family val="2"/>
      </rPr>
      <t xml:space="preserve">Notes:    </t>
    </r>
    <r>
      <rPr>
        <i val="true"/>
        <vertAlign val="superscript"/>
        <sz val="8"/>
        <rFont val="Arial"/>
        <family val="2"/>
      </rPr>
      <t xml:space="preserve">(1) </t>
    </r>
    <r>
      <rPr>
        <i val="true"/>
        <sz val="8"/>
        <rFont val="Arial"/>
        <family val="2"/>
      </rPr>
      <t xml:space="preserve">Brazilian Interconnected Power System accounts for 98.6% of the Total National System</t>
    </r>
  </si>
  <si>
    <r>
      <rPr>
        <i val="true"/>
        <vertAlign val="superscript"/>
        <sz val="8"/>
        <rFont val="Arial"/>
        <family val="2"/>
      </rPr>
      <t xml:space="preserve">                       (2)</t>
    </r>
    <r>
      <rPr>
        <i val="true"/>
        <sz val="8"/>
        <rFont val="Arial"/>
        <family val="2"/>
      </rPr>
      <t xml:space="preserve"> Peak load not simultaneously metered on the 4 sub markets. Therefore, Brazil peak load is not equivalent to the sum of the sub markets</t>
    </r>
  </si>
  <si>
    <r>
      <rPr>
        <i val="true"/>
        <vertAlign val="superscript"/>
        <sz val="8"/>
        <rFont val="Arial"/>
        <family val="2"/>
      </rPr>
      <t xml:space="preserve">                       (3) </t>
    </r>
    <r>
      <rPr>
        <i val="true"/>
        <sz val="8"/>
        <rFont val="Arial"/>
        <family val="2"/>
      </rPr>
      <t xml:space="preserve">Hydroplant generation includes auto-production generation</t>
    </r>
  </si>
  <si>
    <r>
      <rPr>
        <i val="true"/>
        <vertAlign val="superscript"/>
        <sz val="8"/>
        <rFont val="Arial"/>
        <family val="2"/>
      </rPr>
      <t xml:space="preserve">                       (4)</t>
    </r>
    <r>
      <rPr>
        <i val="true"/>
        <sz val="8"/>
        <rFont val="Arial"/>
        <family val="2"/>
      </rPr>
      <t xml:space="preserve"> It was considered the total installed capacity of Itaipu</t>
    </r>
  </si>
  <si>
    <r>
      <rPr>
        <i val="true"/>
        <vertAlign val="superscript"/>
        <sz val="8"/>
        <rFont val="Arial"/>
        <family val="2"/>
      </rPr>
      <t xml:space="preserve">                       (5)</t>
    </r>
    <r>
      <rPr>
        <i val="true"/>
        <sz val="8"/>
        <rFont val="Arial"/>
        <family val="2"/>
      </rPr>
      <t xml:space="preserve"> Itaipu's energy not consumed by Paraguay which is exported to Brazil</t>
    </r>
  </si>
  <si>
    <r>
      <rPr>
        <i val="true"/>
        <vertAlign val="superscript"/>
        <sz val="8"/>
        <rFont val="Arial"/>
        <family val="2"/>
      </rPr>
      <t xml:space="preserve">                       (6)</t>
    </r>
    <r>
      <rPr>
        <i val="true"/>
        <sz val="8"/>
        <rFont val="Arial"/>
        <family val="2"/>
      </rPr>
      <t xml:space="preserve"> Energy from Argentina imported by Gerasul (start of operation 2Q00)</t>
    </r>
  </si>
  <si>
    <t xml:space="preserve">Not included in Print Area</t>
  </si>
  <si>
    <t xml:space="preserve">Avg Load x Peak Load x Inst Capac</t>
  </si>
  <si>
    <t xml:space="preserve">Average Load</t>
  </si>
  <si>
    <t xml:space="preserve">Peak Load</t>
  </si>
  <si>
    <t xml:space="preserve">Installed Capacity</t>
  </si>
  <si>
    <t xml:space="preserve">Balance of Energy (Avg MW)</t>
  </si>
  <si>
    <t xml:space="preserve">GENERATION</t>
  </si>
  <si>
    <t xml:space="preserve">Total Gen</t>
  </si>
  <si>
    <t xml:space="preserve">LOAD</t>
  </si>
  <si>
    <t xml:space="preserve">Total Load</t>
  </si>
  <si>
    <t xml:space="preserve">IMPORTS</t>
  </si>
  <si>
    <t xml:space="preserve"> from Paraguai to Brazil</t>
  </si>
  <si>
    <t xml:space="preserve"> from Argentina to Brazil</t>
  </si>
  <si>
    <t xml:space="preserve">Total Trans</t>
  </si>
  <si>
    <t xml:space="preserve">Balance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</si>
</sst>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%"/>
    <numFmt numFmtId="169" formatCode="[$-409]#,##0_);\(#,##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vertAlign val="superscript"/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u val="single"/>
      <vertAlign val="superscript"/>
      <sz val="8"/>
      <name val="Arial"/>
      <family val="2"/>
    </font>
    <font>
      <b val="true"/>
      <vertAlign val="superscript"/>
      <sz val="8"/>
      <name val="Arial"/>
      <family val="2"/>
    </font>
    <font>
      <sz val="8"/>
      <color rgb="FFFF0000"/>
      <name val="Arial"/>
      <family val="2"/>
    </font>
    <font>
      <i val="true"/>
      <sz val="8"/>
      <name val="Arial"/>
      <family val="2"/>
    </font>
    <font>
      <i val="true"/>
      <vertAlign val="superscript"/>
      <sz val="8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000000"/>
      <name val="Arial"/>
      <family val="2"/>
    </font>
    <font>
      <sz val="8.25"/>
      <color rgb="FF000000"/>
      <name val="Arial"/>
      <family val="2"/>
    </font>
    <font>
      <sz val="9"/>
      <color rgb="FF000000"/>
      <name val="Arial"/>
      <family val="2"/>
    </font>
    <font>
      <sz val="6.75"/>
      <color rgb="FF000000"/>
      <name val="Arial"/>
      <family val="2"/>
    </font>
    <font>
      <sz val="8"/>
      <color rgb="FF000000"/>
      <name val="Arial"/>
      <family val="2"/>
    </font>
    <font>
      <sz val="9.2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1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0" borderId="12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2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2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Load x Installed Capacity  (MW)</a:t>
            </a:r>
          </a:p>
        </c:rich>
      </c:tx>
      <c:layout>
        <c:manualLayout>
          <c:xMode val="edge"/>
          <c:yMode val="edge"/>
          <c:x val="0.288917702692396"/>
          <c:y val="0.032935310326728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0679582030356"/>
          <c:y val="0.0741372523290907"/>
          <c:w val="0.977118450156357"/>
          <c:h val="0.86773389318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Summary!$A$105</c:f>
              <c:strCache>
                <c:ptCount val="1"/>
                <c:pt idx="0">
                  <c:v>Average Load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Summary!$B$104:$G$104</c:f>
              <c:strCache>
                <c:ptCount val="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</c:strCache>
            </c:strRef>
          </c:cat>
          <c:val>
            <c:numRef>
              <c:f>Summary!$B$105:$G$105</c:f>
              <c:numCache>
                <c:formatCode>_(* #,##0_);_(* \(#,##0\);_(* \-??_);_(@_)</c:formatCode>
                <c:ptCount val="6"/>
                <c:pt idx="0">
                  <c:v>32975.799086758</c:v>
                </c:pt>
                <c:pt idx="1">
                  <c:v>34670.3424657534</c:v>
                </c:pt>
                <c:pt idx="2">
                  <c:v>36762.3401826484</c:v>
                </c:pt>
                <c:pt idx="3">
                  <c:v>38147.9794520548</c:v>
                </c:pt>
                <c:pt idx="4">
                  <c:v>39184.5776255708</c:v>
                </c:pt>
                <c:pt idx="5">
                  <c:v>41106.2557077626</c:v>
                </c:pt>
              </c:numCache>
            </c:numRef>
          </c:val>
        </c:ser>
        <c:ser>
          <c:idx val="1"/>
          <c:order val="1"/>
          <c:tx>
            <c:strRef>
              <c:f>Summary!$A$106</c:f>
              <c:strCache>
                <c:ptCount val="1"/>
                <c:pt idx="0">
                  <c:v>Peak Load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Summary!$B$104:$G$104</c:f>
              <c:strCache>
                <c:ptCount val="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</c:strCache>
            </c:strRef>
          </c:cat>
          <c:val>
            <c:numRef>
              <c:f>Summary!$B$106:$G$106</c:f>
              <c:numCache>
                <c:formatCode>_(* #,##0_);_(* \(#,##0\);_(* \-??_);_(@_)</c:formatCode>
                <c:ptCount val="6"/>
                <c:pt idx="0">
                  <c:v>44127</c:v>
                </c:pt>
                <c:pt idx="1">
                  <c:v>46629</c:v>
                </c:pt>
                <c:pt idx="2">
                  <c:v>49141</c:v>
                </c:pt>
                <c:pt idx="3">
                  <c:v>50683</c:v>
                </c:pt>
                <c:pt idx="4">
                  <c:v>51972</c:v>
                </c:pt>
                <c:pt idx="5">
                  <c:v>54335</c:v>
                </c:pt>
              </c:numCache>
            </c:numRef>
          </c:val>
        </c:ser>
        <c:ser>
          <c:idx val="2"/>
          <c:order val="2"/>
          <c:tx>
            <c:strRef>
              <c:f>Summary!$A$107</c:f>
              <c:strCache>
                <c:ptCount val="1"/>
                <c:pt idx="0">
                  <c:v>Installed Capacity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Summary!$B$104:$G$104</c:f>
              <c:strCache>
                <c:ptCount val="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</c:strCache>
            </c:strRef>
          </c:cat>
          <c:val>
            <c:numRef>
              <c:f>Summary!$B$107:$G$107</c:f>
              <c:numCache>
                <c:formatCode>_(* #,##0_);_(* \(#,##0\);_(* \-??_);_(@_)</c:formatCode>
                <c:ptCount val="6"/>
                <c:pt idx="0">
                  <c:v>53956</c:v>
                </c:pt>
                <c:pt idx="1">
                  <c:v>55885</c:v>
                </c:pt>
                <c:pt idx="2">
                  <c:v>57416.9</c:v>
                </c:pt>
                <c:pt idx="3">
                  <c:v>59507.5</c:v>
                </c:pt>
                <c:pt idx="4">
                  <c:v>62076.7</c:v>
                </c:pt>
                <c:pt idx="5">
                  <c:v>65120</c:v>
                </c:pt>
              </c:numCache>
            </c:numRef>
          </c:val>
        </c:ser>
        <c:gapWidth val="150"/>
        <c:overlap val="0"/>
        <c:axId val="39535735"/>
        <c:axId val="619714"/>
      </c:barChart>
      <c:catAx>
        <c:axId val="39535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9714"/>
        <c:crossesAt val="0"/>
        <c:auto val="1"/>
        <c:lblAlgn val="ctr"/>
        <c:lblOffset val="100"/>
        <c:noMultiLvlLbl val="0"/>
      </c:catAx>
      <c:valAx>
        <c:axId val="6197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53573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52307222942567"/>
          <c:y val="0.8977824432489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Load x Installed Capacity (Growth)</a:t>
            </a:r>
          </a:p>
        </c:rich>
      </c:tx>
      <c:layout>
        <c:manualLayout>
          <c:xMode val="edge"/>
          <c:yMode val="edge"/>
          <c:x val="0.265945602035947"/>
          <c:y val="0.032692559173532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8822968029267"/>
          <c:y val="0.0902314633189486"/>
          <c:w val="0.975107364402736"/>
          <c:h val="0.8506603896953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Summary!$I$105</c:f>
              <c:strCache>
                <c:ptCount val="1"/>
                <c:pt idx="0">
                  <c:v>Average Load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0.0%" sourceLinked="1"/>
            <c:txPr>
              <a:bodyPr wrap="none"/>
              <a:lstStyle/>
              <a:p>
                <a:pPr>
                  <a:defRPr b="0" sz="6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Summary!$J$104:$N$104</c:f>
              <c:strCache>
                <c:ptCount val="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</c:strCache>
            </c:strRef>
          </c:cat>
          <c:val>
            <c:numRef>
              <c:f>Summary!$J$105:$N$105</c:f>
              <c:numCache>
                <c:formatCode>0.0%</c:formatCode>
                <c:ptCount val="5"/>
                <c:pt idx="0">
                  <c:v>0.0513874849412188</c:v>
                </c:pt>
                <c:pt idx="1">
                  <c:v>0.06033969000916</c:v>
                </c:pt>
                <c:pt idx="2">
                  <c:v>0.0376918134841811</c:v>
                </c:pt>
                <c:pt idx="3">
                  <c:v>0.0271730819929479</c:v>
                </c:pt>
                <c:pt idx="4">
                  <c:v>0.0490416944277015</c:v>
                </c:pt>
              </c:numCache>
            </c:numRef>
          </c:val>
        </c:ser>
        <c:ser>
          <c:idx val="1"/>
          <c:order val="1"/>
          <c:tx>
            <c:strRef>
              <c:f>Summary!$I$106</c:f>
              <c:strCache>
                <c:ptCount val="1"/>
                <c:pt idx="0">
                  <c:v>Peak Load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0.0%" sourceLinked="1"/>
            <c:txPr>
              <a:bodyPr wrap="none"/>
              <a:lstStyle/>
              <a:p>
                <a:pPr>
                  <a:defRPr b="0" sz="6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Summary!$J$104:$N$104</c:f>
              <c:strCache>
                <c:ptCount val="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</c:strCache>
            </c:strRef>
          </c:cat>
          <c:val>
            <c:numRef>
              <c:f>Summary!$J$106:$N$106</c:f>
              <c:numCache>
                <c:formatCode>0.0%</c:formatCode>
                <c:ptCount val="5"/>
                <c:pt idx="0">
                  <c:v>0.0566999796043239</c:v>
                </c:pt>
                <c:pt idx="1">
                  <c:v>0.0538720538720539</c:v>
                </c:pt>
                <c:pt idx="2">
                  <c:v>0.0313790928145541</c:v>
                </c:pt>
                <c:pt idx="3">
                  <c:v>0.0254325908095416</c:v>
                </c:pt>
                <c:pt idx="4">
                  <c:v>0.0454667898098977</c:v>
                </c:pt>
              </c:numCache>
            </c:numRef>
          </c:val>
        </c:ser>
        <c:ser>
          <c:idx val="2"/>
          <c:order val="2"/>
          <c:tx>
            <c:strRef>
              <c:f>Summary!$I$107</c:f>
              <c:strCache>
                <c:ptCount val="1"/>
                <c:pt idx="0">
                  <c:v>Installed Capacity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0.0%" sourceLinked="1"/>
            <c:txPr>
              <a:bodyPr wrap="none"/>
              <a:lstStyle/>
              <a:p>
                <a:pPr>
                  <a:defRPr b="0" sz="6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Summary!$J$104:$N$104</c:f>
              <c:strCache>
                <c:ptCount val="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</c:strCache>
            </c:strRef>
          </c:cat>
          <c:val>
            <c:numRef>
              <c:f>Summary!$J$107:$N$107</c:f>
              <c:numCache>
                <c:formatCode>0.0%</c:formatCode>
                <c:ptCount val="5"/>
                <c:pt idx="0">
                  <c:v>0.035751352954259</c:v>
                </c:pt>
                <c:pt idx="1">
                  <c:v>0.027411648921893</c:v>
                </c:pt>
                <c:pt idx="2">
                  <c:v>0.0364108825102019</c:v>
                </c:pt>
                <c:pt idx="3">
                  <c:v>0.0431743897828005</c:v>
                </c:pt>
                <c:pt idx="4">
                  <c:v>0.0490248354052325</c:v>
                </c:pt>
              </c:numCache>
            </c:numRef>
          </c:val>
        </c:ser>
        <c:gapWidth val="150"/>
        <c:overlap val="0"/>
        <c:axId val="82716638"/>
        <c:axId val="26767390"/>
      </c:barChart>
      <c:catAx>
        <c:axId val="827166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767390"/>
        <c:crossesAt val="0"/>
        <c:auto val="1"/>
        <c:lblAlgn val="ctr"/>
        <c:lblOffset val="100"/>
        <c:noMultiLvlLbl val="0"/>
      </c:catAx>
      <c:valAx>
        <c:axId val="2676739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71663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25624304119612"/>
          <c:y val="0.88949914999346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69</xdr:row>
      <xdr:rowOff>0</xdr:rowOff>
    </xdr:from>
    <xdr:to>
      <xdr:col>6</xdr:col>
      <xdr:colOff>583920</xdr:colOff>
      <xdr:row>88</xdr:row>
      <xdr:rowOff>28440</xdr:rowOff>
    </xdr:to>
    <xdr:graphicFrame>
      <xdr:nvGraphicFramePr>
        <xdr:cNvPr id="0" name="Chart 3"/>
        <xdr:cNvGraphicFramePr/>
      </xdr:nvGraphicFramePr>
      <xdr:xfrm>
        <a:off x="0" y="7486560"/>
        <a:ext cx="47196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69</xdr:row>
      <xdr:rowOff>0</xdr:rowOff>
    </xdr:from>
    <xdr:to>
      <xdr:col>14</xdr:col>
      <xdr:colOff>360</xdr:colOff>
      <xdr:row>88</xdr:row>
      <xdr:rowOff>37800</xdr:rowOff>
    </xdr:to>
    <xdr:graphicFrame>
      <xdr:nvGraphicFramePr>
        <xdr:cNvPr id="1" name="Chart 4"/>
        <xdr:cNvGraphicFramePr/>
      </xdr:nvGraphicFramePr>
      <xdr:xfrm>
        <a:off x="5181480" y="7486560"/>
        <a:ext cx="4526280" cy="275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7.28"/>
    <col collapsed="false" customWidth="true" hidden="false" outlineLevel="0" max="7" min="2" style="1" width="8.28"/>
    <col collapsed="false" customWidth="true" hidden="false" outlineLevel="0" max="8" min="8" style="1" width="6.56"/>
    <col collapsed="false" customWidth="true" hidden="false" outlineLevel="0" max="9" min="9" style="1" width="17.14"/>
    <col collapsed="false" customWidth="true" hidden="false" outlineLevel="0" max="14" min="10" style="1" width="9.41"/>
    <col collapsed="false" customWidth="false" hidden="false" outlineLevel="0" max="257" min="15" style="1" width="9.14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2" hidden="false" customHeight="false" outlineLevel="0" collapsed="false"/>
    <row r="3" customFormat="false" ht="12" hidden="false" customHeight="false" outlineLevel="0" collapsed="false">
      <c r="A3" s="3" t="s">
        <v>1</v>
      </c>
      <c r="B3" s="4"/>
      <c r="C3" s="4"/>
      <c r="D3" s="4"/>
      <c r="E3" s="4"/>
      <c r="F3" s="4"/>
      <c r="G3" s="5"/>
      <c r="I3" s="6" t="s">
        <v>2</v>
      </c>
      <c r="J3" s="7"/>
      <c r="K3" s="7"/>
      <c r="L3" s="7"/>
      <c r="M3" s="7"/>
      <c r="N3" s="8"/>
    </row>
    <row r="4" customFormat="false" ht="11.25" hidden="true" customHeight="false" outlineLevel="0" collapsed="false">
      <c r="A4" s="9"/>
      <c r="B4" s="10"/>
      <c r="C4" s="10"/>
      <c r="D4" s="10"/>
      <c r="E4" s="10"/>
      <c r="F4" s="10"/>
      <c r="G4" s="11"/>
      <c r="I4" s="9"/>
      <c r="J4" s="10"/>
      <c r="K4" s="10"/>
      <c r="L4" s="10"/>
      <c r="M4" s="10"/>
      <c r="N4" s="11"/>
    </row>
    <row r="5" customFormat="false" ht="11.25" hidden="true" customHeight="false" outlineLevel="0" collapsed="false">
      <c r="A5" s="12" t="s">
        <v>3</v>
      </c>
      <c r="B5" s="13" t="n">
        <v>1995</v>
      </c>
      <c r="C5" s="13" t="n">
        <f aca="false">B5+1</f>
        <v>1996</v>
      </c>
      <c r="D5" s="13" t="n">
        <f aca="false">C5+1</f>
        <v>1997</v>
      </c>
      <c r="E5" s="13" t="n">
        <f aca="false">D5+1</f>
        <v>1998</v>
      </c>
      <c r="F5" s="13" t="n">
        <f aca="false">E5+1</f>
        <v>1999</v>
      </c>
      <c r="G5" s="14" t="n">
        <f aca="false">F5+1</f>
        <v>2000</v>
      </c>
      <c r="I5" s="12" t="s">
        <v>3</v>
      </c>
      <c r="J5" s="13" t="n">
        <v>1996</v>
      </c>
      <c r="K5" s="13" t="n">
        <f aca="false">J5+1</f>
        <v>1997</v>
      </c>
      <c r="L5" s="13" t="n">
        <f aca="false">K5+1</f>
        <v>1998</v>
      </c>
      <c r="M5" s="13" t="n">
        <f aca="false">L5+1</f>
        <v>1999</v>
      </c>
      <c r="N5" s="14" t="n">
        <f aca="false">M5+1</f>
        <v>2000</v>
      </c>
    </row>
    <row r="6" customFormat="false" ht="11.25" hidden="true" customHeight="false" outlineLevel="0" collapsed="false">
      <c r="A6" s="15" t="s">
        <v>4</v>
      </c>
      <c r="B6" s="16" t="n">
        <v>186163.4</v>
      </c>
      <c r="C6" s="16" t="n">
        <v>193964.2</v>
      </c>
      <c r="D6" s="16" t="n">
        <v>205630.1</v>
      </c>
      <c r="E6" s="16" t="n">
        <v>211997</v>
      </c>
      <c r="F6" s="16" t="n">
        <v>216360.3</v>
      </c>
      <c r="G6" s="17" t="n">
        <v>226976.59</v>
      </c>
      <c r="I6" s="15" t="s">
        <v>4</v>
      </c>
      <c r="J6" s="16" t="n">
        <v>193964.2</v>
      </c>
      <c r="K6" s="16" t="n">
        <v>205630.1</v>
      </c>
      <c r="L6" s="16" t="n">
        <v>211997</v>
      </c>
      <c r="M6" s="16" t="n">
        <v>216360.3</v>
      </c>
      <c r="N6" s="17" t="n">
        <v>226976.59</v>
      </c>
    </row>
    <row r="7" customFormat="false" ht="11.25" hidden="true" customHeight="false" outlineLevel="0" collapsed="false">
      <c r="A7" s="15" t="s">
        <v>5</v>
      </c>
      <c r="B7" s="16" t="n">
        <v>45362</v>
      </c>
      <c r="C7" s="16" t="n">
        <v>47571.3</v>
      </c>
      <c r="D7" s="16" t="n">
        <v>50901.4</v>
      </c>
      <c r="E7" s="16" t="n">
        <v>52337.9</v>
      </c>
      <c r="F7" s="16" t="n">
        <v>55611.1</v>
      </c>
      <c r="G7" s="17" t="n">
        <v>59610.67</v>
      </c>
      <c r="I7" s="15" t="s">
        <v>5</v>
      </c>
      <c r="J7" s="16" t="n">
        <v>47571.3</v>
      </c>
      <c r="K7" s="16" t="n">
        <v>50901.4</v>
      </c>
      <c r="L7" s="16" t="n">
        <v>52337.9</v>
      </c>
      <c r="M7" s="16" t="n">
        <v>55611.1</v>
      </c>
      <c r="N7" s="17" t="n">
        <v>59610.67</v>
      </c>
    </row>
    <row r="8" customFormat="false" ht="11.25" hidden="true" customHeight="false" outlineLevel="0" collapsed="false">
      <c r="A8" s="15" t="s">
        <v>6</v>
      </c>
      <c r="B8" s="16" t="n">
        <v>38668.6</v>
      </c>
      <c r="C8" s="16" t="n">
        <v>42333.2</v>
      </c>
      <c r="D8" s="16" t="n">
        <v>45361.7</v>
      </c>
      <c r="E8" s="16" t="n">
        <v>48991.7</v>
      </c>
      <c r="F8" s="16" t="n">
        <v>49847.8</v>
      </c>
      <c r="G8" s="17" t="n">
        <v>51661.72</v>
      </c>
      <c r="I8" s="15" t="s">
        <v>6</v>
      </c>
      <c r="J8" s="16" t="n">
        <v>42333.2</v>
      </c>
      <c r="K8" s="16" t="n">
        <v>45361.7</v>
      </c>
      <c r="L8" s="16" t="n">
        <v>48991.7</v>
      </c>
      <c r="M8" s="16" t="n">
        <v>49847.8</v>
      </c>
      <c r="N8" s="17" t="n">
        <v>51661.72</v>
      </c>
    </row>
    <row r="9" customFormat="false" ht="11.25" hidden="true" customHeight="false" outlineLevel="0" collapsed="false">
      <c r="A9" s="15" t="s">
        <v>7</v>
      </c>
      <c r="B9" s="16" t="n">
        <v>18674</v>
      </c>
      <c r="C9" s="16" t="n">
        <v>19843.5</v>
      </c>
      <c r="D9" s="16" t="n">
        <v>20144.9</v>
      </c>
      <c r="E9" s="16" t="n">
        <v>20849.7</v>
      </c>
      <c r="F9" s="16" t="n">
        <v>21437.7</v>
      </c>
      <c r="G9" s="17" t="n">
        <v>21841.82</v>
      </c>
      <c r="I9" s="15" t="s">
        <v>7</v>
      </c>
      <c r="J9" s="16" t="n">
        <v>19843.5</v>
      </c>
      <c r="K9" s="16" t="n">
        <v>20144.9</v>
      </c>
      <c r="L9" s="16" t="n">
        <v>20849.7</v>
      </c>
      <c r="M9" s="16" t="n">
        <v>21437.7</v>
      </c>
      <c r="N9" s="17" t="n">
        <v>21841.82</v>
      </c>
    </row>
    <row r="10" customFormat="false" ht="11.25" hidden="true" customHeight="false" outlineLevel="0" collapsed="false">
      <c r="A10" s="18" t="s">
        <v>8</v>
      </c>
      <c r="B10" s="19" t="n">
        <f aca="false">SUM(B6:B9)</f>
        <v>288868</v>
      </c>
      <c r="C10" s="19" t="n">
        <f aca="false">SUM(C6:C9)</f>
        <v>303712.2</v>
      </c>
      <c r="D10" s="19" t="n">
        <f aca="false">SUM(D6:D9)</f>
        <v>322038.1</v>
      </c>
      <c r="E10" s="19" t="n">
        <f aca="false">SUM(E6:E9)</f>
        <v>334176.3</v>
      </c>
      <c r="F10" s="19" t="n">
        <f aca="false">SUM(F6:F9)</f>
        <v>343256.9</v>
      </c>
      <c r="G10" s="20" t="n">
        <f aca="false">SUM(G6:G9)</f>
        <v>360090.8</v>
      </c>
      <c r="I10" s="18" t="s">
        <v>8</v>
      </c>
      <c r="J10" s="19" t="n">
        <f aca="false">SUM(J6:J9)</f>
        <v>303712.2</v>
      </c>
      <c r="K10" s="19" t="n">
        <f aca="false">SUM(K6:K9)</f>
        <v>322038.1</v>
      </c>
      <c r="L10" s="19" t="n">
        <f aca="false">SUM(L6:L9)</f>
        <v>334176.3</v>
      </c>
      <c r="M10" s="19" t="n">
        <f aca="false">SUM(M6:M9)</f>
        <v>343256.9</v>
      </c>
      <c r="N10" s="20" t="n">
        <f aca="false">SUM(N6:N9)</f>
        <v>360090.8</v>
      </c>
    </row>
    <row r="11" customFormat="false" ht="11.25" hidden="true" customHeight="false" outlineLevel="0" collapsed="false">
      <c r="A11" s="21"/>
      <c r="B11" s="22"/>
      <c r="C11" s="23"/>
      <c r="D11" s="23"/>
      <c r="E11" s="23"/>
      <c r="F11" s="23"/>
      <c r="G11" s="24"/>
      <c r="I11" s="21"/>
      <c r="J11" s="23"/>
      <c r="K11" s="23"/>
      <c r="L11" s="23"/>
      <c r="M11" s="23"/>
      <c r="N11" s="24"/>
    </row>
    <row r="12" customFormat="false" ht="11.25" hidden="false" customHeight="false" outlineLevel="0" collapsed="false">
      <c r="A12" s="21"/>
      <c r="B12" s="25"/>
      <c r="C12" s="25"/>
      <c r="D12" s="25"/>
      <c r="E12" s="25"/>
      <c r="F12" s="25"/>
      <c r="G12" s="26"/>
      <c r="I12" s="21"/>
      <c r="J12" s="25"/>
      <c r="K12" s="25"/>
      <c r="L12" s="25"/>
      <c r="M12" s="25"/>
      <c r="N12" s="26"/>
    </row>
    <row r="13" customFormat="false" ht="11.25" hidden="false" customHeight="false" outlineLevel="0" collapsed="false">
      <c r="A13" s="12"/>
      <c r="B13" s="27" t="n">
        <v>1995</v>
      </c>
      <c r="C13" s="27" t="n">
        <f aca="false">B13+1</f>
        <v>1996</v>
      </c>
      <c r="D13" s="27" t="n">
        <f aca="false">C13+1</f>
        <v>1997</v>
      </c>
      <c r="E13" s="27" t="n">
        <f aca="false">D13+1</f>
        <v>1998</v>
      </c>
      <c r="F13" s="27" t="n">
        <f aca="false">E13+1</f>
        <v>1999</v>
      </c>
      <c r="G13" s="28" t="n">
        <f aca="false">F13+1</f>
        <v>2000</v>
      </c>
      <c r="I13" s="12"/>
      <c r="J13" s="27" t="n">
        <v>1996</v>
      </c>
      <c r="K13" s="27" t="n">
        <f aca="false">J13+1</f>
        <v>1997</v>
      </c>
      <c r="L13" s="27" t="n">
        <f aca="false">K13+1</f>
        <v>1998</v>
      </c>
      <c r="M13" s="27" t="n">
        <f aca="false">L13+1</f>
        <v>1999</v>
      </c>
      <c r="N13" s="28" t="n">
        <f aca="false">M13+1</f>
        <v>2000</v>
      </c>
    </row>
    <row r="14" customFormat="false" ht="11.25" hidden="false" customHeight="false" outlineLevel="0" collapsed="false">
      <c r="A14" s="15" t="s">
        <v>9</v>
      </c>
      <c r="B14" s="29" t="n">
        <f aca="false">B6/8760*1000</f>
        <v>21251.5296803653</v>
      </c>
      <c r="C14" s="29" t="n">
        <f aca="false">C6/8760*1000</f>
        <v>22142.0319634703</v>
      </c>
      <c r="D14" s="29" t="n">
        <f aca="false">D6/8760*1000</f>
        <v>23473.7557077626</v>
      </c>
      <c r="E14" s="29" t="n">
        <f aca="false">E6/8760*1000</f>
        <v>24200.5707762557</v>
      </c>
      <c r="F14" s="29" t="n">
        <f aca="false">F6/8760*1000</f>
        <v>24698.6643835616</v>
      </c>
      <c r="G14" s="30" t="n">
        <f aca="false">G6/8760*1000</f>
        <v>25910.5696347032</v>
      </c>
      <c r="I14" s="15" t="s">
        <v>9</v>
      </c>
      <c r="J14" s="31" t="n">
        <f aca="false">IF(OR(C14=0,B14=0),0,C14/B14-1)</f>
        <v>0.0419029734093814</v>
      </c>
      <c r="K14" s="31" t="n">
        <f aca="false">IF(OR(D14=0,C14=0),0,D14/C14-1)</f>
        <v>0.0601446040042442</v>
      </c>
      <c r="L14" s="31" t="n">
        <f aca="false">IF(OR(E14=0,D14=0),0,E14/D14-1)</f>
        <v>0.0309628794617132</v>
      </c>
      <c r="M14" s="31" t="n">
        <f aca="false">IF(OR(F14=0,E14=0),0,F14/E14-1)</f>
        <v>0.0205818950268162</v>
      </c>
      <c r="N14" s="32" t="n">
        <f aca="false">IF(OR(G14=0,F14=0),0,G14/F14-1)</f>
        <v>0.0490676431859267</v>
      </c>
    </row>
    <row r="15" customFormat="false" ht="11.25" hidden="false" customHeight="false" outlineLevel="0" collapsed="false">
      <c r="A15" s="15" t="s">
        <v>5</v>
      </c>
      <c r="B15" s="29" t="n">
        <f aca="false">B7/8760*1000</f>
        <v>5178.31050228311</v>
      </c>
      <c r="C15" s="29" t="n">
        <f aca="false">C7/8760*1000</f>
        <v>5430.51369863014</v>
      </c>
      <c r="D15" s="29" t="n">
        <f aca="false">D7/8760*1000</f>
        <v>5810.66210045662</v>
      </c>
      <c r="E15" s="29" t="n">
        <f aca="false">E7/8760*1000</f>
        <v>5974.64611872146</v>
      </c>
      <c r="F15" s="29" t="n">
        <f aca="false">F7/8760*1000</f>
        <v>6348.29908675799</v>
      </c>
      <c r="G15" s="30" t="n">
        <f aca="false">G7/8760*1000</f>
        <v>6804.87100456621</v>
      </c>
      <c r="I15" s="15" t="s">
        <v>5</v>
      </c>
      <c r="J15" s="31" t="n">
        <f aca="false">IF(OR(C15=0,B15=0),0,C15/B15-1)</f>
        <v>0.048703760857105</v>
      </c>
      <c r="K15" s="31" t="n">
        <f aca="false">IF(OR(D15=0,C15=0),0,D15/C15-1)</f>
        <v>0.070002291297484</v>
      </c>
      <c r="L15" s="31" t="n">
        <f aca="false">IF(OR(E15=0,D15=0),0,E15/D15-1)</f>
        <v>0.0282212277068998</v>
      </c>
      <c r="M15" s="31" t="n">
        <f aca="false">IF(OR(F15=0,E15=0),0,F15/E15-1)</f>
        <v>0.0625397656382851</v>
      </c>
      <c r="N15" s="32" t="n">
        <f aca="false">IF(OR(G15=0,F15=0),0,G15/F15-1)</f>
        <v>0.0719203540300408</v>
      </c>
    </row>
    <row r="16" customFormat="false" ht="11.25" hidden="false" customHeight="false" outlineLevel="0" collapsed="false">
      <c r="A16" s="15" t="s">
        <v>6</v>
      </c>
      <c r="B16" s="29" t="n">
        <f aca="false">B8/8760*1000</f>
        <v>4414.22374429224</v>
      </c>
      <c r="C16" s="29" t="n">
        <f aca="false">C8/8760*1000</f>
        <v>4832.55707762557</v>
      </c>
      <c r="D16" s="29" t="n">
        <f aca="false">D8/8760*1000</f>
        <v>5178.27625570776</v>
      </c>
      <c r="E16" s="29" t="n">
        <f aca="false">E8/8760*1000</f>
        <v>5592.6598173516</v>
      </c>
      <c r="F16" s="29" t="n">
        <f aca="false">F8/8760*1000</f>
        <v>5690.38812785388</v>
      </c>
      <c r="G16" s="30" t="n">
        <f aca="false">G8/8760*1000</f>
        <v>5897.45662100457</v>
      </c>
      <c r="I16" s="15" t="s">
        <v>6</v>
      </c>
      <c r="J16" s="31" t="n">
        <f aca="false">IF(OR(C16=0,B16=0),0,C16/B16-1)</f>
        <v>0.0947693994610614</v>
      </c>
      <c r="K16" s="31" t="n">
        <f aca="false">IF(OR(D16=0,C16=0),0,D16/C16-1)</f>
        <v>0.0715395954003004</v>
      </c>
      <c r="L16" s="31" t="n">
        <f aca="false">IF(OR(E16=0,D16=0),0,E16/D16-1)</f>
        <v>0.080023455911044</v>
      </c>
      <c r="M16" s="31" t="n">
        <f aca="false">IF(OR(F16=0,E16=0),0,F16/E16-1)</f>
        <v>0.0174743885188715</v>
      </c>
      <c r="N16" s="32" t="n">
        <f aca="false">IF(OR(G16=0,F16=0),0,G16/F16-1)</f>
        <v>0.0363891686293074</v>
      </c>
    </row>
    <row r="17" customFormat="false" ht="11.25" hidden="false" customHeight="false" outlineLevel="0" collapsed="false">
      <c r="A17" s="15" t="s">
        <v>7</v>
      </c>
      <c r="B17" s="29" t="n">
        <f aca="false">B9/8760*1000</f>
        <v>2131.73515981735</v>
      </c>
      <c r="C17" s="29" t="n">
        <f aca="false">C9/8760*1000</f>
        <v>2265.2397260274</v>
      </c>
      <c r="D17" s="29" t="n">
        <f aca="false">D9/8760*1000</f>
        <v>2299.64611872146</v>
      </c>
      <c r="E17" s="29" t="n">
        <f aca="false">E9/8760*1000</f>
        <v>2380.10273972603</v>
      </c>
      <c r="F17" s="29" t="n">
        <f aca="false">F9/8760*1000</f>
        <v>2447.22602739726</v>
      </c>
      <c r="G17" s="30" t="n">
        <f aca="false">G9/8760*1000</f>
        <v>2493.35844748858</v>
      </c>
      <c r="I17" s="15" t="s">
        <v>7</v>
      </c>
      <c r="J17" s="31" t="n">
        <f aca="false">IF(OR(C17=0,B17=0),0,C17/B17-1)</f>
        <v>0.0626271821784297</v>
      </c>
      <c r="K17" s="31" t="n">
        <f aca="false">IF(OR(D17=0,C17=0),0,D17/C17-1)</f>
        <v>0.0151888527729485</v>
      </c>
      <c r="L17" s="31" t="n">
        <f aca="false">IF(OR(E17=0,D17=0),0,E17/D17-1)</f>
        <v>0.034986522643448</v>
      </c>
      <c r="M17" s="31" t="n">
        <f aca="false">IF(OR(F17=0,E17=0),0,F17/E17-1)</f>
        <v>0.0282018446308581</v>
      </c>
      <c r="N17" s="32" t="n">
        <f aca="false">IF(OR(G17=0,F17=0),0,G17/F17-1)</f>
        <v>0.0188509028487198</v>
      </c>
    </row>
    <row r="18" customFormat="false" ht="12" hidden="false" customHeight="false" outlineLevel="0" collapsed="false">
      <c r="A18" s="33" t="s">
        <v>10</v>
      </c>
      <c r="B18" s="34" t="n">
        <f aca="false">SUM(B14:B17)</f>
        <v>32975.799086758</v>
      </c>
      <c r="C18" s="34" t="n">
        <f aca="false">SUM(C14:C17)</f>
        <v>34670.3424657534</v>
      </c>
      <c r="D18" s="34" t="n">
        <f aca="false">SUM(D14:D17)</f>
        <v>36762.3401826484</v>
      </c>
      <c r="E18" s="34" t="n">
        <f aca="false">SUM(E14:E17)</f>
        <v>38147.9794520548</v>
      </c>
      <c r="F18" s="34" t="n">
        <f aca="false">SUM(F14:F17)</f>
        <v>39184.5776255708</v>
      </c>
      <c r="G18" s="35" t="n">
        <f aca="false">SUM(G14:G17)</f>
        <v>41106.2557077626</v>
      </c>
      <c r="I18" s="33" t="s">
        <v>10</v>
      </c>
      <c r="J18" s="36" t="n">
        <f aca="false">IF(OR(C18=0,B18=0),0,C18/B18-1)</f>
        <v>0.0513874849412188</v>
      </c>
      <c r="K18" s="36" t="n">
        <f aca="false">IF(OR(D18=0,C18=0),0,D18/C18-1)</f>
        <v>0.06033969000916</v>
      </c>
      <c r="L18" s="36" t="n">
        <f aca="false">IF(OR(E18=0,D18=0),0,E18/D18-1)</f>
        <v>0.0376918134841811</v>
      </c>
      <c r="M18" s="36" t="n">
        <f aca="false">IF(OR(F18=0,E18=0),0,F18/E18-1)</f>
        <v>0.0271730819929479</v>
      </c>
      <c r="N18" s="37" t="n">
        <f aca="false">IF(OR(G18=0,F18=0),0,G18/F18-1)</f>
        <v>0.0490416944277015</v>
      </c>
    </row>
    <row r="19" customFormat="false" ht="11.25" hidden="false" customHeight="false" outlineLevel="0" collapsed="false">
      <c r="A19" s="38"/>
      <c r="B19" s="39"/>
      <c r="C19" s="39"/>
      <c r="D19" s="39"/>
      <c r="E19" s="39"/>
      <c r="F19" s="39"/>
      <c r="G19" s="39"/>
      <c r="I19" s="38"/>
      <c r="J19" s="40"/>
      <c r="K19" s="40"/>
      <c r="L19" s="40"/>
      <c r="M19" s="40"/>
      <c r="N19" s="40"/>
    </row>
    <row r="20" customFormat="false" ht="12" hidden="false" customHeight="false" outlineLevel="0" collapsed="false">
      <c r="A20" s="38"/>
      <c r="B20" s="39"/>
      <c r="C20" s="39"/>
      <c r="D20" s="39"/>
      <c r="E20" s="39"/>
      <c r="F20" s="39"/>
      <c r="G20" s="39"/>
      <c r="I20" s="38"/>
      <c r="J20" s="40"/>
      <c r="K20" s="40"/>
      <c r="L20" s="40"/>
      <c r="M20" s="40"/>
      <c r="N20" s="40"/>
    </row>
    <row r="21" customFormat="false" ht="15" hidden="false" customHeight="true" outlineLevel="0" collapsed="false">
      <c r="A21" s="3" t="s">
        <v>11</v>
      </c>
      <c r="B21" s="4"/>
      <c r="C21" s="4"/>
      <c r="D21" s="4"/>
      <c r="E21" s="4"/>
      <c r="F21" s="4"/>
      <c r="G21" s="5"/>
      <c r="I21" s="6" t="s">
        <v>12</v>
      </c>
      <c r="J21" s="7"/>
      <c r="K21" s="7"/>
      <c r="L21" s="7"/>
      <c r="M21" s="7"/>
      <c r="N21" s="8"/>
    </row>
    <row r="22" customFormat="false" ht="11.25" hidden="false" customHeight="false" outlineLevel="0" collapsed="false">
      <c r="A22" s="9"/>
      <c r="B22" s="10"/>
      <c r="C22" s="10"/>
      <c r="D22" s="10"/>
      <c r="E22" s="10"/>
      <c r="F22" s="10"/>
      <c r="G22" s="11"/>
      <c r="I22" s="9"/>
      <c r="J22" s="10"/>
      <c r="K22" s="10"/>
      <c r="L22" s="10"/>
      <c r="M22" s="10"/>
      <c r="N22" s="11"/>
    </row>
    <row r="23" customFormat="false" ht="11.25" hidden="false" customHeight="false" outlineLevel="0" collapsed="false">
      <c r="A23" s="12"/>
      <c r="B23" s="27" t="n">
        <v>1995</v>
      </c>
      <c r="C23" s="27" t="n">
        <f aca="false">B23+1</f>
        <v>1996</v>
      </c>
      <c r="D23" s="27" t="n">
        <f aca="false">C23+1</f>
        <v>1997</v>
      </c>
      <c r="E23" s="27" t="n">
        <f aca="false">D23+1</f>
        <v>1998</v>
      </c>
      <c r="F23" s="27" t="n">
        <f aca="false">E23+1</f>
        <v>1999</v>
      </c>
      <c r="G23" s="28" t="n">
        <f aca="false">F23+1</f>
        <v>2000</v>
      </c>
      <c r="I23" s="12"/>
      <c r="J23" s="27" t="n">
        <v>1996</v>
      </c>
      <c r="K23" s="27" t="n">
        <f aca="false">J23+1</f>
        <v>1997</v>
      </c>
      <c r="L23" s="27" t="n">
        <f aca="false">K23+1</f>
        <v>1998</v>
      </c>
      <c r="M23" s="27" t="n">
        <f aca="false">L23+1</f>
        <v>1999</v>
      </c>
      <c r="N23" s="28" t="n">
        <f aca="false">M23+1</f>
        <v>2000</v>
      </c>
    </row>
    <row r="24" customFormat="false" ht="11.25" hidden="false" customHeight="false" outlineLevel="0" collapsed="false">
      <c r="A24" s="15" t="s">
        <v>9</v>
      </c>
      <c r="B24" s="29" t="n">
        <v>28836</v>
      </c>
      <c r="C24" s="29" t="n">
        <v>30099</v>
      </c>
      <c r="D24" s="29" t="n">
        <v>31678</v>
      </c>
      <c r="E24" s="29" t="n">
        <v>32748</v>
      </c>
      <c r="F24" s="29" t="n">
        <v>33780</v>
      </c>
      <c r="G24" s="30" t="n">
        <v>34929</v>
      </c>
      <c r="I24" s="15" t="s">
        <v>9</v>
      </c>
      <c r="J24" s="31" t="n">
        <f aca="false">IF(OR(C24=0,B24=0),0,C24/B24-1)</f>
        <v>0.043799417394923</v>
      </c>
      <c r="K24" s="31" t="n">
        <f aca="false">IF(OR(D24=0,C24=0),0,D24/C24-1)</f>
        <v>0.0524602146250706</v>
      </c>
      <c r="L24" s="31" t="n">
        <f aca="false">IF(OR(E24=0,D24=0),0,E24/D24-1)</f>
        <v>0.0337773849359178</v>
      </c>
      <c r="M24" s="31" t="n">
        <f aca="false">IF(OR(F24=0,E24=0),0,F24/E24-1)</f>
        <v>0.0315133748625871</v>
      </c>
      <c r="N24" s="32" t="n">
        <f aca="false">IF(OR(G24=0,F24=0),0,G24/F24-1)</f>
        <v>0.0340142095914742</v>
      </c>
    </row>
    <row r="25" customFormat="false" ht="11.25" hidden="false" customHeight="false" outlineLevel="0" collapsed="false">
      <c r="A25" s="15" t="s">
        <v>5</v>
      </c>
      <c r="B25" s="29" t="n">
        <v>7521</v>
      </c>
      <c r="C25" s="29" t="n">
        <v>7916</v>
      </c>
      <c r="D25" s="29" t="n">
        <v>8361</v>
      </c>
      <c r="E25" s="29" t="n">
        <v>8431</v>
      </c>
      <c r="F25" s="29" t="n">
        <v>8998</v>
      </c>
      <c r="G25" s="30" t="n">
        <v>9751</v>
      </c>
      <c r="I25" s="15" t="s">
        <v>5</v>
      </c>
      <c r="J25" s="31" t="n">
        <f aca="false">IF(OR(C25=0,B25=0),0,C25/B25-1)</f>
        <v>0.0525196117537561</v>
      </c>
      <c r="K25" s="31" t="n">
        <f aca="false">IF(OR(D25=0,C25=0),0,D25/C25-1)</f>
        <v>0.0562152602324406</v>
      </c>
      <c r="L25" s="31" t="n">
        <f aca="false">IF(OR(E25=0,D25=0),0,E25/D25-1)</f>
        <v>0.00837220428178442</v>
      </c>
      <c r="M25" s="31" t="n">
        <f aca="false">IF(OR(F25=0,E25=0),0,F25/E25-1)</f>
        <v>0.067251808800854</v>
      </c>
      <c r="N25" s="32" t="n">
        <f aca="false">IF(OR(G25=0,F25=0),0,G25/F25-1)</f>
        <v>0.0836852633918648</v>
      </c>
    </row>
    <row r="26" customFormat="false" ht="11.25" hidden="false" customHeight="false" outlineLevel="0" collapsed="false">
      <c r="A26" s="15" t="s">
        <v>6</v>
      </c>
      <c r="B26" s="29" t="n">
        <v>6086</v>
      </c>
      <c r="C26" s="29" t="n">
        <v>6752</v>
      </c>
      <c r="D26" s="29" t="n">
        <v>7334</v>
      </c>
      <c r="E26" s="29" t="n">
        <v>7515</v>
      </c>
      <c r="F26" s="29" t="n">
        <v>7531</v>
      </c>
      <c r="G26" s="30" t="n">
        <v>7932</v>
      </c>
      <c r="I26" s="15" t="s">
        <v>6</v>
      </c>
      <c r="J26" s="31" t="n">
        <f aca="false">IF(OR(C26=0,B26=0),0,C26/B26-1)</f>
        <v>0.109431482090043</v>
      </c>
      <c r="K26" s="31" t="n">
        <f aca="false">IF(OR(D26=0,C26=0),0,D26/C26-1)</f>
        <v>0.0861966824644549</v>
      </c>
      <c r="L26" s="31" t="n">
        <f aca="false">IF(OR(E26=0,D26=0),0,E26/D26-1)</f>
        <v>0.0246795745841286</v>
      </c>
      <c r="M26" s="31" t="n">
        <f aca="false">IF(OR(F26=0,E26=0),0,F26/E26-1)</f>
        <v>0.00212907518296746</v>
      </c>
      <c r="N26" s="32" t="n">
        <f aca="false">IF(OR(G26=0,F26=0),0,G26/F26-1)</f>
        <v>0.0532465807993627</v>
      </c>
    </row>
    <row r="27" customFormat="false" ht="11.25" hidden="false" customHeight="false" outlineLevel="0" collapsed="false">
      <c r="A27" s="15" t="s">
        <v>7</v>
      </c>
      <c r="B27" s="29" t="n">
        <v>2632</v>
      </c>
      <c r="C27" s="29" t="n">
        <v>2696</v>
      </c>
      <c r="D27" s="29" t="n">
        <v>2760</v>
      </c>
      <c r="E27" s="29" t="n">
        <v>2838</v>
      </c>
      <c r="F27" s="29" t="n">
        <v>2882</v>
      </c>
      <c r="G27" s="30" t="n">
        <v>2918</v>
      </c>
      <c r="I27" s="15" t="s">
        <v>7</v>
      </c>
      <c r="J27" s="31" t="n">
        <f aca="false">IF(OR(C27=0,B27=0),0,C27/B27-1)</f>
        <v>0.0243161094224924</v>
      </c>
      <c r="K27" s="31" t="n">
        <f aca="false">IF(OR(D27=0,C27=0),0,D27/C27-1)</f>
        <v>0.0237388724035608</v>
      </c>
      <c r="L27" s="31" t="n">
        <f aca="false">IF(OR(E27=0,D27=0),0,E27/D27-1)</f>
        <v>0.0282608695652173</v>
      </c>
      <c r="M27" s="31" t="n">
        <f aca="false">IF(OR(F27=0,E27=0),0,F27/E27-1)</f>
        <v>0.0155038759689923</v>
      </c>
      <c r="N27" s="32" t="n">
        <f aca="false">IF(OR(G27=0,F27=0),0,G27/F27-1)</f>
        <v>0.0124913254684247</v>
      </c>
    </row>
    <row r="28" customFormat="false" ht="12" hidden="false" customHeight="false" outlineLevel="0" collapsed="false">
      <c r="A28" s="33" t="s">
        <v>10</v>
      </c>
      <c r="B28" s="41" t="n">
        <v>44127</v>
      </c>
      <c r="C28" s="41" t="n">
        <v>46629</v>
      </c>
      <c r="D28" s="41" t="n">
        <v>49141</v>
      </c>
      <c r="E28" s="41" t="n">
        <v>50683</v>
      </c>
      <c r="F28" s="41" t="n">
        <v>51972</v>
      </c>
      <c r="G28" s="42" t="n">
        <v>54335</v>
      </c>
      <c r="I28" s="33" t="s">
        <v>10</v>
      </c>
      <c r="J28" s="36" t="n">
        <f aca="false">IF(OR(C28=0,B28=0),0,C28/B28-1)</f>
        <v>0.0566999796043239</v>
      </c>
      <c r="K28" s="36" t="n">
        <f aca="false">IF(OR(D28=0,C28=0),0,D28/C28-1)</f>
        <v>0.0538720538720539</v>
      </c>
      <c r="L28" s="36" t="n">
        <f aca="false">IF(OR(E28=0,D28=0),0,E28/D28-1)</f>
        <v>0.0313790928145541</v>
      </c>
      <c r="M28" s="36" t="n">
        <f aca="false">IF(OR(F28=0,E28=0),0,F28/E28-1)</f>
        <v>0.0254325908095416</v>
      </c>
      <c r="N28" s="37" t="n">
        <f aca="false">IF(OR(G28=0,F28=0),0,G28/F28-1)</f>
        <v>0.0454667898098977</v>
      </c>
    </row>
    <row r="29" customFormat="false" ht="11.25" hidden="false" customHeight="false" outlineLevel="0" collapsed="false">
      <c r="A29" s="38"/>
      <c r="B29" s="39"/>
      <c r="C29" s="39"/>
      <c r="D29" s="39"/>
      <c r="E29" s="39"/>
      <c r="F29" s="39"/>
      <c r="G29" s="39"/>
      <c r="I29" s="38"/>
      <c r="J29" s="40"/>
      <c r="K29" s="40"/>
      <c r="L29" s="40"/>
      <c r="M29" s="40"/>
      <c r="N29" s="40"/>
    </row>
    <row r="30" customFormat="false" ht="12" hidden="false" customHeight="false" outlineLevel="0" collapsed="false"/>
    <row r="31" customFormat="false" ht="12" hidden="false" customHeight="false" outlineLevel="0" collapsed="false">
      <c r="A31" s="3" t="s">
        <v>13</v>
      </c>
      <c r="B31" s="4"/>
      <c r="C31" s="4"/>
      <c r="D31" s="4"/>
      <c r="E31" s="4"/>
      <c r="F31" s="4"/>
      <c r="G31" s="5"/>
      <c r="I31" s="6" t="s">
        <v>14</v>
      </c>
      <c r="J31" s="7"/>
      <c r="K31" s="7"/>
      <c r="L31" s="7"/>
      <c r="M31" s="7"/>
      <c r="N31" s="8"/>
    </row>
    <row r="32" customFormat="false" ht="11.25" hidden="true" customHeight="false" outlineLevel="0" collapsed="false">
      <c r="A32" s="9"/>
      <c r="B32" s="10"/>
      <c r="C32" s="10"/>
      <c r="D32" s="10"/>
      <c r="E32" s="10"/>
      <c r="F32" s="10"/>
      <c r="G32" s="11"/>
      <c r="I32" s="9"/>
      <c r="J32" s="10"/>
      <c r="K32" s="10"/>
      <c r="L32" s="10"/>
      <c r="M32" s="10"/>
      <c r="N32" s="11"/>
    </row>
    <row r="33" customFormat="false" ht="11.25" hidden="true" customHeight="false" outlineLevel="0" collapsed="false">
      <c r="A33" s="12" t="s">
        <v>3</v>
      </c>
      <c r="B33" s="13" t="n">
        <v>1995</v>
      </c>
      <c r="C33" s="13" t="n">
        <f aca="false">B33+1</f>
        <v>1996</v>
      </c>
      <c r="D33" s="13" t="n">
        <f aca="false">C33+1</f>
        <v>1997</v>
      </c>
      <c r="E33" s="13" t="n">
        <f aca="false">D33+1</f>
        <v>1998</v>
      </c>
      <c r="F33" s="13" t="n">
        <f aca="false">E33+1</f>
        <v>1999</v>
      </c>
      <c r="G33" s="14" t="n">
        <f aca="false">F33+1</f>
        <v>2000</v>
      </c>
      <c r="I33" s="12" t="s">
        <v>3</v>
      </c>
      <c r="J33" s="13" t="n">
        <v>1996</v>
      </c>
      <c r="K33" s="13" t="n">
        <f aca="false">J33+1</f>
        <v>1997</v>
      </c>
      <c r="L33" s="13" t="n">
        <f aca="false">K33+1</f>
        <v>1998</v>
      </c>
      <c r="M33" s="13" t="n">
        <f aca="false">L33+1</f>
        <v>1999</v>
      </c>
      <c r="N33" s="14" t="n">
        <f aca="false">M33+1</f>
        <v>2000</v>
      </c>
    </row>
    <row r="34" customFormat="false" ht="11.25" hidden="true" customHeight="false" outlineLevel="0" collapsed="false">
      <c r="A34" s="15" t="s">
        <v>15</v>
      </c>
      <c r="B34" s="16" t="n">
        <f aca="false">208446.1+96.36</f>
        <v>208542.46</v>
      </c>
      <c r="C34" s="16" t="n">
        <f aca="false">217070.6+499.3</f>
        <v>217569.9</v>
      </c>
      <c r="D34" s="16" t="n">
        <f aca="false">225761+1165</f>
        <v>226926</v>
      </c>
      <c r="E34" s="16" t="n">
        <f aca="false">239667.2+1769.52</f>
        <v>241436.72</v>
      </c>
      <c r="F34" s="16" t="n">
        <f aca="false">241257+77+994</f>
        <v>242328</v>
      </c>
      <c r="G34" s="17" t="n">
        <f aca="false">34000.69+137099.86+27431.68+49925.81</f>
        <v>248458.04</v>
      </c>
      <c r="I34" s="15" t="s">
        <v>15</v>
      </c>
      <c r="J34" s="16" t="n">
        <v>217070.6</v>
      </c>
      <c r="K34" s="16" t="n">
        <v>225761</v>
      </c>
      <c r="L34" s="16" t="n">
        <v>239667.2</v>
      </c>
      <c r="M34" s="16" t="n">
        <v>241257</v>
      </c>
      <c r="N34" s="17" t="n">
        <f aca="false">34000.69+137099.86+27431.68+49925.81</f>
        <v>248458.04</v>
      </c>
    </row>
    <row r="35" customFormat="false" ht="11.25" hidden="true" customHeight="false" outlineLevel="0" collapsed="false">
      <c r="A35" s="15" t="s">
        <v>16</v>
      </c>
      <c r="B35" s="16" t="n">
        <v>73658.8</v>
      </c>
      <c r="C35" s="16" t="n">
        <v>77393.1</v>
      </c>
      <c r="D35" s="16" t="n">
        <v>84908.7</v>
      </c>
      <c r="E35" s="16" t="n">
        <v>83118.5</v>
      </c>
      <c r="F35" s="16" t="n">
        <v>84390.2</v>
      </c>
      <c r="G35" s="17" t="n">
        <v>87000.69</v>
      </c>
      <c r="I35" s="15" t="s">
        <v>16</v>
      </c>
      <c r="J35" s="16" t="n">
        <v>77393.1</v>
      </c>
      <c r="K35" s="16" t="n">
        <v>84908.7</v>
      </c>
      <c r="L35" s="16" t="n">
        <v>83118.5</v>
      </c>
      <c r="M35" s="16" t="n">
        <v>84390.2</v>
      </c>
      <c r="N35" s="17" t="n">
        <v>87000.69</v>
      </c>
    </row>
    <row r="36" customFormat="false" ht="11.25" hidden="true" customHeight="false" outlineLevel="0" collapsed="false">
      <c r="A36" s="15" t="s">
        <v>17</v>
      </c>
      <c r="B36" s="16" t="n">
        <v>6665.2</v>
      </c>
      <c r="C36" s="16" t="n">
        <v>8745</v>
      </c>
      <c r="D36" s="16" t="n">
        <v>10199.7</v>
      </c>
      <c r="E36" s="16" t="n">
        <v>9621.4</v>
      </c>
      <c r="F36" s="16" t="n">
        <v>16276.4</v>
      </c>
      <c r="G36" s="17" t="n">
        <v>20998.21</v>
      </c>
      <c r="I36" s="15" t="s">
        <v>17</v>
      </c>
      <c r="J36" s="16" t="n">
        <v>8745</v>
      </c>
      <c r="K36" s="16" t="n">
        <v>10199.7</v>
      </c>
      <c r="L36" s="16" t="n">
        <v>9621.4</v>
      </c>
      <c r="M36" s="16" t="n">
        <v>16276.4</v>
      </c>
      <c r="N36" s="17" t="n">
        <v>20998.21</v>
      </c>
    </row>
    <row r="37" customFormat="false" ht="11.25" hidden="true" customHeight="false" outlineLevel="0" collapsed="false">
      <c r="A37" s="18" t="s">
        <v>8</v>
      </c>
      <c r="B37" s="43" t="n">
        <f aca="false">SUM(B34:B36)</f>
        <v>288866.46</v>
      </c>
      <c r="C37" s="43" t="n">
        <f aca="false">SUM(C34:C36)</f>
        <v>303708</v>
      </c>
      <c r="D37" s="43" t="n">
        <f aca="false">SUM(D34:D36)</f>
        <v>322034.4</v>
      </c>
      <c r="E37" s="43" t="n">
        <f aca="false">SUM(E34:E36)</f>
        <v>334176.62</v>
      </c>
      <c r="F37" s="43" t="n">
        <f aca="false">SUM(F34:F36)</f>
        <v>342994.6</v>
      </c>
      <c r="G37" s="44" t="n">
        <f aca="false">SUM(G34:G36)</f>
        <v>356456.94</v>
      </c>
      <c r="I37" s="18" t="s">
        <v>8</v>
      </c>
      <c r="J37" s="43" t="n">
        <f aca="false">SUM(J34:J36)</f>
        <v>303208.7</v>
      </c>
      <c r="K37" s="43" t="n">
        <f aca="false">SUM(K34:K36)</f>
        <v>320869.4</v>
      </c>
      <c r="L37" s="43" t="n">
        <f aca="false">SUM(L34:L36)</f>
        <v>332407.1</v>
      </c>
      <c r="M37" s="43" t="n">
        <f aca="false">SUM(M34:M36)</f>
        <v>341923.6</v>
      </c>
      <c r="N37" s="44" t="n">
        <f aca="false">SUM(N34:N36)</f>
        <v>356456.94</v>
      </c>
    </row>
    <row r="38" customFormat="false" ht="11.25" hidden="false" customHeight="false" outlineLevel="0" collapsed="false">
      <c r="A38" s="21"/>
      <c r="B38" s="25"/>
      <c r="C38" s="25"/>
      <c r="D38" s="25"/>
      <c r="E38" s="25"/>
      <c r="F38" s="25"/>
      <c r="G38" s="26"/>
      <c r="I38" s="21"/>
      <c r="J38" s="25"/>
      <c r="K38" s="25"/>
      <c r="L38" s="25"/>
      <c r="M38" s="25"/>
      <c r="N38" s="26"/>
    </row>
    <row r="39" customFormat="false" ht="11.25" hidden="false" customHeight="false" outlineLevel="0" collapsed="false">
      <c r="A39" s="12"/>
      <c r="B39" s="27" t="n">
        <v>1995</v>
      </c>
      <c r="C39" s="27" t="n">
        <f aca="false">B39+1</f>
        <v>1996</v>
      </c>
      <c r="D39" s="27" t="n">
        <f aca="false">C39+1</f>
        <v>1997</v>
      </c>
      <c r="E39" s="27" t="n">
        <f aca="false">D39+1</f>
        <v>1998</v>
      </c>
      <c r="F39" s="27" t="n">
        <f aca="false">E39+1</f>
        <v>1999</v>
      </c>
      <c r="G39" s="28" t="n">
        <f aca="false">F39+1</f>
        <v>2000</v>
      </c>
      <c r="I39" s="12"/>
      <c r="J39" s="27" t="n">
        <v>1996</v>
      </c>
      <c r="K39" s="27" t="n">
        <f aca="false">J39+1</f>
        <v>1997</v>
      </c>
      <c r="L39" s="27" t="n">
        <f aca="false">K39+1</f>
        <v>1998</v>
      </c>
      <c r="M39" s="27" t="n">
        <f aca="false">L39+1</f>
        <v>1999</v>
      </c>
      <c r="N39" s="28" t="n">
        <f aca="false">M39+1</f>
        <v>2000</v>
      </c>
    </row>
    <row r="40" customFormat="false" ht="14.25" hidden="false" customHeight="true" outlineLevel="0" collapsed="false">
      <c r="A40" s="15" t="s">
        <v>18</v>
      </c>
      <c r="B40" s="29" t="n">
        <f aca="false">B34/8760*1000</f>
        <v>23806.2168949772</v>
      </c>
      <c r="C40" s="29" t="n">
        <f aca="false">C34/8760*1000</f>
        <v>24836.7465753425</v>
      </c>
      <c r="D40" s="29" t="n">
        <f aca="false">D34/8760*1000</f>
        <v>25904.7945205479</v>
      </c>
      <c r="E40" s="29" t="n">
        <f aca="false">E34/8760*1000</f>
        <v>27561.2694063927</v>
      </c>
      <c r="F40" s="29" t="n">
        <f aca="false">F34/8760*1000</f>
        <v>27663.0136986301</v>
      </c>
      <c r="G40" s="30" t="n">
        <f aca="false">G34/8760*1000</f>
        <v>28362.7899543379</v>
      </c>
      <c r="I40" s="15" t="s">
        <v>19</v>
      </c>
      <c r="J40" s="31" t="n">
        <f aca="false">IF(OR(C40=0,B40=0),0,C40/B40-1)</f>
        <v>0.0432882588994108</v>
      </c>
      <c r="K40" s="31" t="n">
        <f aca="false">IF(OR(D40=0,C40=0),0,D40/C40-1)</f>
        <v>0.043002731535934</v>
      </c>
      <c r="L40" s="31" t="n">
        <f aca="false">IF(OR(E40=0,D40=0),0,E40/D40-1)</f>
        <v>0.063944722067987</v>
      </c>
      <c r="M40" s="31" t="n">
        <f aca="false">IF(OR(F40=0,E40=0),0,F40/E40-1)</f>
        <v>0.00369156771182122</v>
      </c>
      <c r="N40" s="32" t="n">
        <f aca="false">IF(OR(G40=0,F40=0),0,G40/F40-1)</f>
        <v>0.0252964576937045</v>
      </c>
    </row>
    <row r="41" customFormat="false" ht="11.25" hidden="false" customHeight="false" outlineLevel="0" collapsed="false">
      <c r="A41" s="15" t="s">
        <v>20</v>
      </c>
      <c r="B41" s="29" t="n">
        <f aca="false">B35/8760*1000</f>
        <v>8408.53881278539</v>
      </c>
      <c r="C41" s="29" t="n">
        <f aca="false">C35/8760*1000</f>
        <v>8834.82876712329</v>
      </c>
      <c r="D41" s="29" t="n">
        <f aca="false">D35/8760*1000</f>
        <v>9692.77397260274</v>
      </c>
      <c r="E41" s="29" t="n">
        <f aca="false">E35/8760*1000</f>
        <v>9488.41324200913</v>
      </c>
      <c r="F41" s="29" t="n">
        <f aca="false">F35/8760*1000</f>
        <v>9633.58447488585</v>
      </c>
      <c r="G41" s="30" t="n">
        <f aca="false">G35/8760*1000</f>
        <v>9931.58561643836</v>
      </c>
      <c r="I41" s="15" t="s">
        <v>16</v>
      </c>
      <c r="J41" s="31" t="n">
        <f aca="false">IF(OR(C41=0,B41=0),0,C41/B41-1)</f>
        <v>0.0506972690296339</v>
      </c>
      <c r="K41" s="31" t="n">
        <f aca="false">IF(OR(D41=0,C41=0),0,D41/C41-1)</f>
        <v>0.0971094322362069</v>
      </c>
      <c r="L41" s="31" t="n">
        <f aca="false">IF(OR(E41=0,D41=0),0,E41/D41-1)</f>
        <v>-0.0210838229769152</v>
      </c>
      <c r="M41" s="31" t="n">
        <f aca="false">IF(OR(F41=0,E41=0),0,F41/E41-1)</f>
        <v>0.0152998429952418</v>
      </c>
      <c r="N41" s="32" t="n">
        <f aca="false">IF(OR(G41=0,F41=0),0,G41/F41-1)</f>
        <v>0.030933568115729</v>
      </c>
    </row>
    <row r="42" customFormat="false" ht="11.25" hidden="false" customHeight="false" outlineLevel="0" collapsed="false">
      <c r="A42" s="15" t="s">
        <v>17</v>
      </c>
      <c r="B42" s="29" t="n">
        <f aca="false">B36/8760*1000</f>
        <v>760.867579908676</v>
      </c>
      <c r="C42" s="29" t="n">
        <f aca="false">C36/8760*1000</f>
        <v>998.287671232877</v>
      </c>
      <c r="D42" s="29" t="n">
        <f aca="false">D36/8760*1000</f>
        <v>1164.34931506849</v>
      </c>
      <c r="E42" s="29" t="n">
        <f aca="false">E36/8760*1000</f>
        <v>1098.33333333333</v>
      </c>
      <c r="F42" s="29" t="n">
        <f aca="false">F36/8760*1000</f>
        <v>1858.03652968037</v>
      </c>
      <c r="G42" s="30" t="n">
        <f aca="false">G36/8760*1000</f>
        <v>2397.05593607306</v>
      </c>
      <c r="I42" s="15" t="s">
        <v>17</v>
      </c>
      <c r="J42" s="31" t="n">
        <f aca="false">IF(OR(C42=0,B42=0),0,C42/B42-1)</f>
        <v>0.312038648502671</v>
      </c>
      <c r="K42" s="31" t="n">
        <f aca="false">IF(OR(D42=0,C42=0),0,D42/C42-1)</f>
        <v>0.166346483704974</v>
      </c>
      <c r="L42" s="31" t="n">
        <f aca="false">IF(OR(E42=0,D42=0),0,E42/D42-1)</f>
        <v>-0.0566977460121374</v>
      </c>
      <c r="M42" s="31" t="n">
        <f aca="false">IF(OR(F42=0,E42=0),0,F42/E42-1)</f>
        <v>0.691687280437358</v>
      </c>
      <c r="N42" s="32" t="n">
        <f aca="false">IF(OR(G42=0,F42=0),0,G42/F42-1)</f>
        <v>0.290101619522745</v>
      </c>
    </row>
    <row r="43" customFormat="false" ht="12" hidden="false" customHeight="false" outlineLevel="0" collapsed="false">
      <c r="A43" s="45" t="s">
        <v>8</v>
      </c>
      <c r="B43" s="46" t="n">
        <f aca="false">SUM(B40:B42)</f>
        <v>32975.6232876712</v>
      </c>
      <c r="C43" s="46" t="n">
        <f aca="false">SUM(C40:C42)</f>
        <v>34669.8630136986</v>
      </c>
      <c r="D43" s="46" t="n">
        <f aca="false">SUM(D40:D42)</f>
        <v>36761.9178082192</v>
      </c>
      <c r="E43" s="46" t="n">
        <f aca="false">SUM(E40:E42)</f>
        <v>38148.0159817352</v>
      </c>
      <c r="F43" s="46" t="n">
        <f aca="false">SUM(F40:F42)</f>
        <v>39154.6347031963</v>
      </c>
      <c r="G43" s="47" t="n">
        <f aca="false">SUM(G40:G42)</f>
        <v>40691.4315068493</v>
      </c>
      <c r="I43" s="45" t="s">
        <v>8</v>
      </c>
      <c r="J43" s="36" t="n">
        <f aca="false">IF(OR(C43=0,B43=0),0,C43/B43-1)</f>
        <v>0.0513785504900774</v>
      </c>
      <c r="K43" s="36" t="n">
        <f aca="false">IF(OR(D43=0,C43=0),0,D43/C43-1)</f>
        <v>0.0603421707692915</v>
      </c>
      <c r="L43" s="36" t="n">
        <f aca="false">IF(OR(E43=0,D43=0),0,E43/D43-1)</f>
        <v>0.0377047296810527</v>
      </c>
      <c r="M43" s="36" t="n">
        <f aca="false">IF(OR(F43=0,E43=0),0,F43/E43-1)</f>
        <v>0.0263871841183863</v>
      </c>
      <c r="N43" s="37" t="n">
        <f aca="false">IF(OR(G43=0,F43=0),0,G43/F43-1)</f>
        <v>0.0392494225856619</v>
      </c>
    </row>
    <row r="44" customFormat="false" ht="11.25" hidden="false" customHeight="false" outlineLevel="0" collapsed="false">
      <c r="A44" s="25"/>
      <c r="B44" s="48"/>
      <c r="C44" s="48"/>
      <c r="D44" s="48"/>
      <c r="E44" s="48"/>
      <c r="F44" s="48"/>
      <c r="G44" s="48"/>
      <c r="I44" s="25"/>
      <c r="J44" s="23"/>
      <c r="K44" s="23"/>
      <c r="L44" s="23"/>
      <c r="M44" s="23"/>
      <c r="N44" s="23"/>
    </row>
    <row r="45" customFormat="false" ht="12" hidden="false" customHeight="false" outlineLevel="0" collapsed="false"/>
    <row r="46" customFormat="false" ht="12" hidden="false" customHeight="false" outlineLevel="0" collapsed="false">
      <c r="A46" s="3" t="s">
        <v>21</v>
      </c>
      <c r="B46" s="4"/>
      <c r="C46" s="4"/>
      <c r="D46" s="4"/>
      <c r="E46" s="4"/>
      <c r="F46" s="4"/>
      <c r="G46" s="5"/>
      <c r="I46" s="6" t="s">
        <v>21</v>
      </c>
      <c r="J46" s="7"/>
      <c r="K46" s="7"/>
      <c r="L46" s="7"/>
      <c r="M46" s="7"/>
      <c r="N46" s="8"/>
    </row>
    <row r="47" customFormat="false" ht="11.25" hidden="true" customHeight="false" outlineLevel="0" collapsed="false">
      <c r="A47" s="49"/>
      <c r="B47" s="50"/>
      <c r="C47" s="50"/>
      <c r="D47" s="50"/>
      <c r="E47" s="50"/>
      <c r="F47" s="50"/>
      <c r="G47" s="51"/>
      <c r="I47" s="52"/>
      <c r="J47" s="53"/>
      <c r="K47" s="53"/>
      <c r="L47" s="53"/>
      <c r="M47" s="53"/>
      <c r="N47" s="54"/>
    </row>
    <row r="48" customFormat="false" ht="11.25" hidden="true" customHeight="false" outlineLevel="0" collapsed="false">
      <c r="A48" s="55" t="s">
        <v>3</v>
      </c>
      <c r="B48" s="56" t="n">
        <v>1995</v>
      </c>
      <c r="C48" s="56" t="n">
        <f aca="false">B48+1</f>
        <v>1996</v>
      </c>
      <c r="D48" s="56" t="n">
        <f aca="false">C48+1</f>
        <v>1997</v>
      </c>
      <c r="E48" s="56" t="n">
        <f aca="false">D48+1</f>
        <v>1998</v>
      </c>
      <c r="F48" s="56" t="n">
        <f aca="false">E48+1</f>
        <v>1999</v>
      </c>
      <c r="G48" s="57" t="n">
        <f aca="false">F48+1</f>
        <v>2000</v>
      </c>
      <c r="I48" s="55" t="s">
        <v>3</v>
      </c>
      <c r="J48" s="56" t="n">
        <v>1996</v>
      </c>
      <c r="K48" s="56" t="n">
        <f aca="false">J48+1</f>
        <v>1997</v>
      </c>
      <c r="L48" s="56" t="n">
        <f aca="false">K48+1</f>
        <v>1998</v>
      </c>
      <c r="M48" s="56" t="n">
        <f aca="false">L48+1</f>
        <v>1999</v>
      </c>
      <c r="N48" s="57" t="n">
        <f aca="false">M48+1</f>
        <v>2000</v>
      </c>
    </row>
    <row r="49" customFormat="false" ht="11.25" hidden="true" customHeight="false" outlineLevel="0" collapsed="false">
      <c r="A49" s="58" t="s">
        <v>22</v>
      </c>
      <c r="B49" s="16" t="n">
        <v>0</v>
      </c>
      <c r="C49" s="16" t="n">
        <v>0</v>
      </c>
      <c r="D49" s="16" t="n">
        <v>0</v>
      </c>
      <c r="E49" s="16" t="n">
        <v>0</v>
      </c>
      <c r="F49" s="16" t="n">
        <v>262</v>
      </c>
      <c r="G49" s="17" t="n">
        <v>372.14</v>
      </c>
      <c r="I49" s="58" t="s">
        <v>22</v>
      </c>
      <c r="J49" s="16" t="n">
        <v>0</v>
      </c>
      <c r="K49" s="16" t="n">
        <v>0</v>
      </c>
      <c r="L49" s="16" t="n">
        <v>0</v>
      </c>
      <c r="M49" s="16" t="n">
        <v>262</v>
      </c>
      <c r="N49" s="17" t="n">
        <v>372.14</v>
      </c>
    </row>
    <row r="50" customFormat="false" ht="11.25" hidden="true" customHeight="false" outlineLevel="0" collapsed="false">
      <c r="A50" s="58" t="s">
        <v>23</v>
      </c>
      <c r="B50" s="16" t="n">
        <v>0</v>
      </c>
      <c r="C50" s="16" t="n">
        <v>0</v>
      </c>
      <c r="D50" s="16" t="n">
        <v>0</v>
      </c>
      <c r="E50" s="16" t="n">
        <v>0</v>
      </c>
      <c r="F50" s="16" t="n">
        <v>0</v>
      </c>
      <c r="G50" s="17" t="n">
        <v>3263.06</v>
      </c>
      <c r="I50" s="58" t="s">
        <v>23</v>
      </c>
      <c r="J50" s="16" t="n">
        <v>0</v>
      </c>
      <c r="K50" s="16" t="n">
        <v>0</v>
      </c>
      <c r="L50" s="16" t="n">
        <v>0</v>
      </c>
      <c r="M50" s="16" t="n">
        <v>0</v>
      </c>
      <c r="N50" s="17" t="n">
        <v>3263.06</v>
      </c>
    </row>
    <row r="51" customFormat="false" ht="11.25" hidden="true" customHeight="false" outlineLevel="0" collapsed="false">
      <c r="A51" s="59" t="s">
        <v>8</v>
      </c>
      <c r="B51" s="43" t="n">
        <f aca="false">SUM(B49:B50)</f>
        <v>0</v>
      </c>
      <c r="C51" s="43" t="n">
        <f aca="false">SUM(C49:C50)</f>
        <v>0</v>
      </c>
      <c r="D51" s="43" t="n">
        <f aca="false">SUM(D49:D50)</f>
        <v>0</v>
      </c>
      <c r="E51" s="43" t="n">
        <f aca="false">SUM(E49:E50)</f>
        <v>0</v>
      </c>
      <c r="F51" s="43" t="n">
        <f aca="false">SUM(F49:F50)</f>
        <v>262</v>
      </c>
      <c r="G51" s="44" t="n">
        <f aca="false">SUM(G49:G50)</f>
        <v>3635.2</v>
      </c>
      <c r="I51" s="59" t="s">
        <v>8</v>
      </c>
      <c r="J51" s="43" t="n">
        <f aca="false">SUM(J49:J50)</f>
        <v>0</v>
      </c>
      <c r="K51" s="43" t="n">
        <f aca="false">SUM(K49:K50)</f>
        <v>0</v>
      </c>
      <c r="L51" s="43" t="n">
        <f aca="false">SUM(L49:L50)</f>
        <v>0</v>
      </c>
      <c r="M51" s="43" t="n">
        <f aca="false">SUM(M49:M50)</f>
        <v>262</v>
      </c>
      <c r="N51" s="44" t="n">
        <f aca="false">SUM(N49:N50)</f>
        <v>3635.2</v>
      </c>
    </row>
    <row r="52" customFormat="false" ht="11.25" hidden="false" customHeight="false" outlineLevel="0" collapsed="false">
      <c r="A52" s="49"/>
      <c r="B52" s="50"/>
      <c r="C52" s="50"/>
      <c r="D52" s="50"/>
      <c r="E52" s="50"/>
      <c r="F52" s="50"/>
      <c r="G52" s="51"/>
      <c r="I52" s="49"/>
      <c r="J52" s="50"/>
      <c r="K52" s="50"/>
      <c r="L52" s="50"/>
      <c r="M52" s="50"/>
      <c r="N52" s="51"/>
    </row>
    <row r="53" customFormat="false" ht="11.25" hidden="false" customHeight="false" outlineLevel="0" collapsed="false">
      <c r="A53" s="55"/>
      <c r="B53" s="60" t="n">
        <v>1995</v>
      </c>
      <c r="C53" s="60" t="n">
        <f aca="false">B53+1</f>
        <v>1996</v>
      </c>
      <c r="D53" s="60" t="n">
        <f aca="false">C53+1</f>
        <v>1997</v>
      </c>
      <c r="E53" s="60" t="n">
        <f aca="false">D53+1</f>
        <v>1998</v>
      </c>
      <c r="F53" s="60" t="n">
        <f aca="false">E53+1</f>
        <v>1999</v>
      </c>
      <c r="G53" s="61" t="n">
        <f aca="false">F53+1</f>
        <v>2000</v>
      </c>
      <c r="I53" s="12"/>
      <c r="J53" s="27" t="n">
        <v>1996</v>
      </c>
      <c r="K53" s="60" t="n">
        <f aca="false">J53+1</f>
        <v>1997</v>
      </c>
      <c r="L53" s="60" t="n">
        <f aca="false">K53+1</f>
        <v>1998</v>
      </c>
      <c r="M53" s="60" t="n">
        <f aca="false">L53+1</f>
        <v>1999</v>
      </c>
      <c r="N53" s="61" t="n">
        <f aca="false">M53+1</f>
        <v>2000</v>
      </c>
    </row>
    <row r="54" customFormat="false" ht="13.5" hidden="false" customHeight="true" outlineLevel="0" collapsed="false">
      <c r="A54" s="58" t="s">
        <v>24</v>
      </c>
      <c r="B54" s="29" t="n">
        <v>0</v>
      </c>
      <c r="C54" s="29" t="n">
        <v>0</v>
      </c>
      <c r="D54" s="29" t="n">
        <v>0</v>
      </c>
      <c r="E54" s="29" t="n">
        <v>0</v>
      </c>
      <c r="F54" s="29" t="n">
        <f aca="false">F49/8760*1000</f>
        <v>29.9086757990868</v>
      </c>
      <c r="G54" s="62" t="n">
        <f aca="false">G49/8760*1000</f>
        <v>42.4817351598174</v>
      </c>
      <c r="I54" s="58" t="s">
        <v>25</v>
      </c>
      <c r="J54" s="29" t="n">
        <f aca="false">IF(OR(C54=0,B54=0),0,C54/B54-1)</f>
        <v>0</v>
      </c>
      <c r="K54" s="29" t="n">
        <f aca="false">IF(OR(D54=0,C54=0),0,D54/C54-1)</f>
        <v>0</v>
      </c>
      <c r="L54" s="29" t="n">
        <f aca="false">IF(OR(E54=0,D54=0),0,E54/D54-1)</f>
        <v>0</v>
      </c>
      <c r="M54" s="29" t="n">
        <f aca="false">IF(OR(F54=0,E54=0),0,F54/E54-1)</f>
        <v>0</v>
      </c>
      <c r="N54" s="63" t="n">
        <f aca="false">IF(OR(G54=0,F54=0),0,G54/F54-1)</f>
        <v>0.420381679389313</v>
      </c>
    </row>
    <row r="55" customFormat="false" ht="13.5" hidden="false" customHeight="true" outlineLevel="0" collapsed="false">
      <c r="A55" s="58" t="s">
        <v>26</v>
      </c>
      <c r="B55" s="29" t="n">
        <v>0</v>
      </c>
      <c r="C55" s="29" t="n">
        <v>0</v>
      </c>
      <c r="D55" s="29" t="n">
        <v>0</v>
      </c>
      <c r="E55" s="29" t="n">
        <v>0</v>
      </c>
      <c r="F55" s="29" t="n">
        <v>0</v>
      </c>
      <c r="G55" s="62" t="n">
        <f aca="false">G50/8760*1000</f>
        <v>372.495433789954</v>
      </c>
      <c r="I55" s="58" t="s">
        <v>27</v>
      </c>
      <c r="J55" s="29" t="n">
        <f aca="false">IF(OR(C55=0,B55=0),0,C55/B55-1)</f>
        <v>0</v>
      </c>
      <c r="K55" s="29" t="n">
        <f aca="false">IF(OR(D55=0,C55=0),0,D55/C55-1)</f>
        <v>0</v>
      </c>
      <c r="L55" s="29" t="n">
        <f aca="false">IF(OR(E55=0,D55=0),0,E55/D55-1)</f>
        <v>0</v>
      </c>
      <c r="M55" s="29" t="n">
        <f aca="false">IF(OR(F55=0,E55=0),0,F55/E55-1)</f>
        <v>0</v>
      </c>
      <c r="N55" s="30" t="n">
        <f aca="false">IF(OR(G55=0,F55=0),0,G55/F55-1)</f>
        <v>0</v>
      </c>
    </row>
    <row r="56" customFormat="false" ht="12" hidden="false" customHeight="false" outlineLevel="0" collapsed="false">
      <c r="A56" s="64" t="s">
        <v>8</v>
      </c>
      <c r="B56" s="65" t="n">
        <f aca="false">SUM(B54:B55)</f>
        <v>0</v>
      </c>
      <c r="C56" s="65" t="n">
        <f aca="false">SUM(C54:C55)</f>
        <v>0</v>
      </c>
      <c r="D56" s="65" t="n">
        <f aca="false">SUM(D54:D55)</f>
        <v>0</v>
      </c>
      <c r="E56" s="65" t="n">
        <f aca="false">SUM(E54:E55)</f>
        <v>0</v>
      </c>
      <c r="F56" s="65" t="n">
        <f aca="false">SUM(F54:F55)</f>
        <v>29.9086757990868</v>
      </c>
      <c r="G56" s="66" t="n">
        <f aca="false">SUM(G54:G55)</f>
        <v>414.977168949772</v>
      </c>
      <c r="I56" s="64" t="s">
        <v>8</v>
      </c>
      <c r="J56" s="46" t="n">
        <f aca="false">IF(OR(C56=0,B56=0),0,C56/B56-1)</f>
        <v>0</v>
      </c>
      <c r="K56" s="46" t="n">
        <f aca="false">IF(OR(D56=0,C56=0),0,D56/C56-1)</f>
        <v>0</v>
      </c>
      <c r="L56" s="46" t="n">
        <f aca="false">IF(OR(E56=0,D56=0),0,E56/D56-1)</f>
        <v>0</v>
      </c>
      <c r="M56" s="46" t="n">
        <f aca="false">IF(OR(F56=0,E56=0),0,F56/E56-1)</f>
        <v>0</v>
      </c>
      <c r="N56" s="67" t="n">
        <f aca="false">IF(OR(G56=0,F56=0),0,G56/F56-1)</f>
        <v>12.8748091603053</v>
      </c>
    </row>
    <row r="57" customFormat="false" ht="11.25" hidden="false" customHeight="false" outlineLevel="0" collapsed="false">
      <c r="B57" s="68" t="str">
        <f aca="false">IF(B18-B43-B56&gt;1,"Check","")</f>
        <v/>
      </c>
      <c r="C57" s="68" t="str">
        <f aca="false">IF(C18-C43-C56&gt;1,"Check","")</f>
        <v/>
      </c>
      <c r="D57" s="68" t="str">
        <f aca="false">IF(D18-D43-D56&gt;1,"Check","")</f>
        <v/>
      </c>
      <c r="E57" s="68" t="str">
        <f aca="false">IF(E18-E43-E56&gt;1,"Check","")</f>
        <v/>
      </c>
      <c r="F57" s="68" t="str">
        <f aca="false">IF(F18-F43-F56&gt;1,"Check","")</f>
        <v/>
      </c>
      <c r="G57" s="68" t="str">
        <f aca="false">IF(G18-G43-G56&gt;1,"Check","")</f>
        <v/>
      </c>
    </row>
    <row r="58" customFormat="false" ht="11.25" hidden="false" customHeight="false" outlineLevel="0" collapsed="false">
      <c r="A58" s="69"/>
      <c r="B58" s="70"/>
      <c r="C58" s="70"/>
      <c r="D58" s="70"/>
      <c r="E58" s="70"/>
      <c r="F58" s="70"/>
      <c r="G58" s="70"/>
      <c r="I58" s="69"/>
      <c r="J58" s="70"/>
      <c r="K58" s="70"/>
      <c r="L58" s="70"/>
      <c r="M58" s="70"/>
      <c r="N58" s="70"/>
    </row>
    <row r="59" customFormat="false" ht="12" hidden="false" customHeight="false" outlineLevel="0" collapsed="false"/>
    <row r="60" customFormat="false" ht="12" hidden="false" customHeight="false" outlineLevel="0" collapsed="false">
      <c r="A60" s="3" t="s">
        <v>28</v>
      </c>
      <c r="B60" s="4"/>
      <c r="C60" s="4"/>
      <c r="D60" s="4"/>
      <c r="E60" s="4"/>
      <c r="F60" s="4"/>
      <c r="G60" s="5"/>
      <c r="I60" s="6" t="s">
        <v>29</v>
      </c>
      <c r="J60" s="7"/>
      <c r="K60" s="7"/>
      <c r="L60" s="7"/>
      <c r="M60" s="7"/>
      <c r="N60" s="8"/>
    </row>
    <row r="61" customFormat="false" ht="11.25" hidden="false" customHeight="false" outlineLevel="0" collapsed="false">
      <c r="A61" s="9"/>
      <c r="B61" s="10"/>
      <c r="C61" s="10"/>
      <c r="D61" s="10"/>
      <c r="E61" s="10"/>
      <c r="F61" s="10"/>
      <c r="G61" s="11"/>
      <c r="I61" s="9"/>
      <c r="J61" s="10"/>
      <c r="K61" s="10"/>
      <c r="L61" s="10"/>
      <c r="M61" s="10"/>
      <c r="N61" s="11"/>
    </row>
    <row r="62" customFormat="false" ht="11.25" hidden="false" customHeight="false" outlineLevel="0" collapsed="false">
      <c r="A62" s="55"/>
      <c r="B62" s="60" t="n">
        <v>1995</v>
      </c>
      <c r="C62" s="60" t="n">
        <f aca="false">B62+1</f>
        <v>1996</v>
      </c>
      <c r="D62" s="60" t="n">
        <f aca="false">C62+1</f>
        <v>1997</v>
      </c>
      <c r="E62" s="60" t="n">
        <f aca="false">D62+1</f>
        <v>1998</v>
      </c>
      <c r="F62" s="60" t="n">
        <f aca="false">E62+1</f>
        <v>1999</v>
      </c>
      <c r="G62" s="61" t="n">
        <f aca="false">F62+1</f>
        <v>2000</v>
      </c>
      <c r="I62" s="12"/>
      <c r="J62" s="27" t="n">
        <v>1996</v>
      </c>
      <c r="K62" s="60" t="n">
        <f aca="false">J62+1</f>
        <v>1997</v>
      </c>
      <c r="L62" s="60" t="n">
        <f aca="false">K62+1</f>
        <v>1998</v>
      </c>
      <c r="M62" s="60" t="n">
        <f aca="false">L62+1</f>
        <v>1999</v>
      </c>
      <c r="N62" s="61" t="n">
        <f aca="false">M62+1</f>
        <v>2000</v>
      </c>
    </row>
    <row r="63" customFormat="false" ht="11.25" hidden="false" customHeight="false" outlineLevel="0" collapsed="false">
      <c r="A63" s="15" t="s">
        <v>15</v>
      </c>
      <c r="B63" s="16" t="n">
        <v>44282</v>
      </c>
      <c r="C63" s="16" t="n">
        <v>45861</v>
      </c>
      <c r="D63" s="16" t="n">
        <v>47395.7</v>
      </c>
      <c r="E63" s="16" t="n">
        <v>49549.1</v>
      </c>
      <c r="F63" s="16" t="n">
        <v>51738.3</v>
      </c>
      <c r="G63" s="30" t="n">
        <v>53714</v>
      </c>
      <c r="I63" s="15" t="s">
        <v>15</v>
      </c>
      <c r="J63" s="31" t="n">
        <f aca="false">IF(OR(C63=0,B63=0),0,C63/B63-1)</f>
        <v>0.0356578293663339</v>
      </c>
      <c r="K63" s="31" t="n">
        <f aca="false">IF(OR(D63=0,C63=0),0,D63/C63-1)</f>
        <v>0.0334641634504262</v>
      </c>
      <c r="L63" s="31" t="n">
        <f aca="false">IF(OR(E63=0,D63=0),0,E63/D63-1)</f>
        <v>0.045434501442114</v>
      </c>
      <c r="M63" s="31" t="n">
        <f aca="false">IF(OR(F63=0,E63=0),0,F63/E63-1)</f>
        <v>0.0441824372188395</v>
      </c>
      <c r="N63" s="32" t="n">
        <f aca="false">IF(OR(G63=0,F63=0),0,G63/F63-1)</f>
        <v>0.0381864112272725</v>
      </c>
    </row>
    <row r="64" customFormat="false" ht="11.25" hidden="false" customHeight="false" outlineLevel="0" collapsed="false">
      <c r="A64" s="15" t="s">
        <v>16</v>
      </c>
      <c r="B64" s="16" t="n">
        <v>6300</v>
      </c>
      <c r="C64" s="16" t="n">
        <v>6300</v>
      </c>
      <c r="D64" s="16" t="n">
        <v>6300</v>
      </c>
      <c r="E64" s="16" t="n">
        <v>6300</v>
      </c>
      <c r="F64" s="16" t="n">
        <v>6300</v>
      </c>
      <c r="G64" s="30" t="n">
        <v>6300</v>
      </c>
      <c r="I64" s="15" t="s">
        <v>16</v>
      </c>
      <c r="J64" s="31" t="n">
        <f aca="false">IF(OR(C64=0,B64=0),0,C64/B64-1)</f>
        <v>0</v>
      </c>
      <c r="K64" s="31" t="n">
        <f aca="false">IF(OR(D64=0,C64=0),0,D64/C64-1)</f>
        <v>0</v>
      </c>
      <c r="L64" s="31" t="n">
        <f aca="false">IF(OR(E64=0,D64=0),0,E64/D64-1)</f>
        <v>0</v>
      </c>
      <c r="M64" s="31" t="n">
        <f aca="false">IF(OR(F64=0,E64=0),0,F64/E64-1)</f>
        <v>0</v>
      </c>
      <c r="N64" s="32" t="n">
        <f aca="false">IF(OR(G64=0,F64=0),0,G64/F64-1)</f>
        <v>0</v>
      </c>
    </row>
    <row r="65" customFormat="false" ht="11.25" hidden="false" customHeight="false" outlineLevel="0" collapsed="false">
      <c r="A65" s="15" t="s">
        <v>17</v>
      </c>
      <c r="B65" s="16" t="n">
        <f aca="false">319+1361+1037+657</f>
        <v>3374</v>
      </c>
      <c r="C65" s="16" t="n">
        <f aca="false">319+1361+1387+657</f>
        <v>3724</v>
      </c>
      <c r="D65" s="16" t="n">
        <f aca="false">316.2+1361+1387+657</f>
        <v>3721.2</v>
      </c>
      <c r="E65" s="16" t="n">
        <f aca="false">219.3+1370.1+1412+657</f>
        <v>3658.4</v>
      </c>
      <c r="F65" s="16" t="n">
        <f aca="false">219.3+1338.1+412+1412+657</f>
        <v>4038.4</v>
      </c>
      <c r="G65" s="30" t="n">
        <v>5106</v>
      </c>
      <c r="I65" s="15" t="s">
        <v>17</v>
      </c>
      <c r="J65" s="31" t="n">
        <f aca="false">IF(OR(C65=0,B65=0),0,C65/B65-1)</f>
        <v>0.103734439834025</v>
      </c>
      <c r="K65" s="31" t="n">
        <f aca="false">IF(OR(D65=0,C65=0),0,D65/C65-1)</f>
        <v>-0.00075187969924817</v>
      </c>
      <c r="L65" s="31" t="n">
        <f aca="false">IF(OR(E65=0,D65=0),0,E65/D65-1)</f>
        <v>-0.0168762764699559</v>
      </c>
      <c r="M65" s="31" t="n">
        <f aca="false">IF(OR(F65=0,E65=0),0,F65/E65-1)</f>
        <v>0.103870544500328</v>
      </c>
      <c r="N65" s="32" t="n">
        <f aca="false">IF(OR(G65=0,F65=0),0,G65/F65-1)</f>
        <v>0.264362123613312</v>
      </c>
    </row>
    <row r="66" customFormat="false" ht="12" hidden="false" customHeight="false" outlineLevel="0" collapsed="false">
      <c r="A66" s="45" t="s">
        <v>8</v>
      </c>
      <c r="B66" s="65" t="n">
        <f aca="false">SUM(B63:B65)</f>
        <v>53956</v>
      </c>
      <c r="C66" s="65" t="n">
        <f aca="false">SUM(C63:C65)</f>
        <v>55885</v>
      </c>
      <c r="D66" s="65" t="n">
        <f aca="false">SUM(D63:D65)</f>
        <v>57416.9</v>
      </c>
      <c r="E66" s="65" t="n">
        <f aca="false">SUM(E63:E65)</f>
        <v>59507.5</v>
      </c>
      <c r="F66" s="65" t="n">
        <f aca="false">SUM(F63:F65)</f>
        <v>62076.7</v>
      </c>
      <c r="G66" s="47" t="n">
        <f aca="false">SUM(G63:G65)</f>
        <v>65120</v>
      </c>
      <c r="I66" s="45" t="s">
        <v>8</v>
      </c>
      <c r="J66" s="36" t="n">
        <f aca="false">IF(OR(C66=0,B66=0),0,C66/B66-1)</f>
        <v>0.035751352954259</v>
      </c>
      <c r="K66" s="36" t="n">
        <f aca="false">IF(OR(D66=0,C66=0),0,D66/C66-1)</f>
        <v>0.027411648921893</v>
      </c>
      <c r="L66" s="36" t="n">
        <f aca="false">IF(OR(E66=0,D66=0),0,E66/D66-1)</f>
        <v>0.0364108825102019</v>
      </c>
      <c r="M66" s="36" t="n">
        <f aca="false">IF(OR(F66=0,E66=0),0,F66/E66-1)</f>
        <v>0.0431743897828005</v>
      </c>
      <c r="N66" s="37" t="n">
        <f aca="false">IF(OR(G66=0,F66=0),0,G66/F66-1)</f>
        <v>0.0490248354052325</v>
      </c>
    </row>
    <row r="67" customFormat="false" ht="11.25" hidden="false" customHeight="false" outlineLevel="0" collapsed="false">
      <c r="A67" s="38"/>
      <c r="B67" s="43"/>
      <c r="C67" s="43"/>
      <c r="D67" s="43"/>
      <c r="E67" s="43"/>
      <c r="F67" s="43"/>
      <c r="G67" s="71"/>
      <c r="I67" s="38"/>
      <c r="J67" s="40"/>
      <c r="K67" s="40"/>
      <c r="L67" s="40"/>
      <c r="M67" s="40"/>
      <c r="N67" s="40"/>
    </row>
    <row r="68" customFormat="false" ht="11.25" hidden="false" customHeight="false" outlineLevel="0" collapsed="false">
      <c r="A68" s="38"/>
      <c r="B68" s="43"/>
      <c r="C68" s="43"/>
      <c r="D68" s="43"/>
      <c r="E68" s="43"/>
      <c r="F68" s="43"/>
      <c r="G68" s="71"/>
      <c r="I68" s="38"/>
      <c r="J68" s="40"/>
      <c r="K68" s="40"/>
      <c r="L68" s="40"/>
      <c r="M68" s="40"/>
      <c r="N68" s="40"/>
    </row>
    <row r="69" customFormat="false" ht="11.25" hidden="false" customHeight="false" outlineLevel="0" collapsed="false">
      <c r="B69" s="43"/>
      <c r="C69" s="43"/>
      <c r="D69" s="43"/>
      <c r="E69" s="43"/>
      <c r="F69" s="43"/>
      <c r="G69" s="71"/>
      <c r="I69" s="38"/>
      <c r="J69" s="40"/>
      <c r="K69" s="40"/>
      <c r="L69" s="40"/>
      <c r="M69" s="40"/>
      <c r="N69" s="40"/>
    </row>
    <row r="91" customFormat="false" ht="11.25" hidden="false" customHeight="false" outlineLevel="0" collapsed="false">
      <c r="A91" s="72" t="s">
        <v>30</v>
      </c>
    </row>
    <row r="92" customFormat="false" ht="11.25" hidden="false" customHeight="false" outlineLevel="0" collapsed="false">
      <c r="A92" s="72" t="s">
        <v>31</v>
      </c>
    </row>
    <row r="93" customFormat="false" ht="11.25" hidden="false" customHeight="false" outlineLevel="0" collapsed="false">
      <c r="A93" s="73" t="s">
        <v>32</v>
      </c>
    </row>
    <row r="94" customFormat="false" ht="11.25" hidden="false" customHeight="false" outlineLevel="0" collapsed="false">
      <c r="A94" s="73" t="s">
        <v>33</v>
      </c>
    </row>
    <row r="95" customFormat="false" ht="11.25" hidden="false" customHeight="false" outlineLevel="0" collapsed="false">
      <c r="A95" s="73" t="s">
        <v>34</v>
      </c>
    </row>
    <row r="96" customFormat="false" ht="11.25" hidden="false" customHeight="false" outlineLevel="0" collapsed="false">
      <c r="A96" s="73" t="s">
        <v>35</v>
      </c>
    </row>
    <row r="97" customFormat="false" ht="11.25" hidden="false" customHeight="false" outlineLevel="0" collapsed="false">
      <c r="A97" s="73" t="s">
        <v>36</v>
      </c>
    </row>
    <row r="101" customFormat="false" ht="12" hidden="false" customHeight="false" outlineLevel="0" collapsed="false">
      <c r="A101" s="74" t="s">
        <v>37</v>
      </c>
    </row>
    <row r="102" customFormat="false" ht="12" hidden="false" customHeight="false" outlineLevel="0" collapsed="false">
      <c r="A102" s="75" t="s">
        <v>38</v>
      </c>
      <c r="B102" s="76"/>
      <c r="C102" s="76"/>
      <c r="D102" s="76"/>
      <c r="E102" s="76"/>
      <c r="F102" s="76"/>
      <c r="G102" s="77"/>
      <c r="H102" s="78"/>
      <c r="I102" s="75" t="s">
        <v>38</v>
      </c>
      <c r="J102" s="76"/>
      <c r="K102" s="76"/>
      <c r="L102" s="76"/>
      <c r="M102" s="76"/>
      <c r="N102" s="77"/>
    </row>
    <row r="103" customFormat="false" ht="11.25" hidden="false" customHeight="false" outlineLevel="0" collapsed="false">
      <c r="A103" s="9"/>
      <c r="B103" s="10"/>
      <c r="C103" s="10"/>
      <c r="D103" s="10"/>
      <c r="E103" s="10"/>
      <c r="F103" s="10"/>
      <c r="G103" s="11"/>
      <c r="I103" s="9"/>
      <c r="J103" s="10"/>
      <c r="K103" s="10"/>
      <c r="L103" s="10"/>
      <c r="M103" s="10"/>
      <c r="N103" s="11"/>
    </row>
    <row r="104" customFormat="false" ht="11.25" hidden="false" customHeight="false" outlineLevel="0" collapsed="false">
      <c r="A104" s="55"/>
      <c r="B104" s="60" t="n">
        <v>1995</v>
      </c>
      <c r="C104" s="60" t="n">
        <f aca="false">B104+1</f>
        <v>1996</v>
      </c>
      <c r="D104" s="60" t="n">
        <f aca="false">C104+1</f>
        <v>1997</v>
      </c>
      <c r="E104" s="60" t="n">
        <f aca="false">D104+1</f>
        <v>1998</v>
      </c>
      <c r="F104" s="60" t="n">
        <f aca="false">E104+1</f>
        <v>1999</v>
      </c>
      <c r="G104" s="61" t="n">
        <f aca="false">F104+1</f>
        <v>2000</v>
      </c>
      <c r="I104" s="55"/>
      <c r="J104" s="60" t="n">
        <v>1996</v>
      </c>
      <c r="K104" s="60" t="n">
        <f aca="false">J104+1</f>
        <v>1997</v>
      </c>
      <c r="L104" s="60" t="n">
        <f aca="false">K104+1</f>
        <v>1998</v>
      </c>
      <c r="M104" s="60" t="n">
        <f aca="false">L104+1</f>
        <v>1999</v>
      </c>
      <c r="N104" s="61" t="n">
        <f aca="false">M104+1</f>
        <v>2000</v>
      </c>
    </row>
    <row r="105" customFormat="false" ht="11.25" hidden="false" customHeight="false" outlineLevel="0" collapsed="false">
      <c r="A105" s="15" t="s">
        <v>39</v>
      </c>
      <c r="B105" s="16" t="n">
        <f aca="false">B18</f>
        <v>32975.799086758</v>
      </c>
      <c r="C105" s="16" t="n">
        <f aca="false">C18</f>
        <v>34670.3424657534</v>
      </c>
      <c r="D105" s="16" t="n">
        <f aca="false">D18</f>
        <v>36762.3401826484</v>
      </c>
      <c r="E105" s="16" t="n">
        <f aca="false">E18</f>
        <v>38147.9794520548</v>
      </c>
      <c r="F105" s="16" t="n">
        <f aca="false">F18</f>
        <v>39184.5776255708</v>
      </c>
      <c r="G105" s="30" t="n">
        <f aca="false">G18</f>
        <v>41106.2557077626</v>
      </c>
      <c r="I105" s="15" t="s">
        <v>39</v>
      </c>
      <c r="J105" s="23" t="n">
        <f aca="false">IF(OR(C105=0,B105=0),0,C105/B105-1)</f>
        <v>0.0513874849412188</v>
      </c>
      <c r="K105" s="23" t="n">
        <f aca="false">IF(OR(D105=0,C105=0),0,D105/C105-1)</f>
        <v>0.06033969000916</v>
      </c>
      <c r="L105" s="23" t="n">
        <f aca="false">IF(OR(E105=0,D105=0),0,E105/D105-1)</f>
        <v>0.0376918134841811</v>
      </c>
      <c r="M105" s="23" t="n">
        <f aca="false">IF(OR(F105=0,E105=0),0,F105/E105-1)</f>
        <v>0.0271730819929479</v>
      </c>
      <c r="N105" s="32" t="n">
        <f aca="false">IF(OR(G105=0,F105=0),0,G105/F105-1)</f>
        <v>0.0490416944277015</v>
      </c>
    </row>
    <row r="106" customFormat="false" ht="11.25" hidden="false" customHeight="false" outlineLevel="0" collapsed="false">
      <c r="A106" s="15" t="s">
        <v>40</v>
      </c>
      <c r="B106" s="16" t="n">
        <f aca="false">B28</f>
        <v>44127</v>
      </c>
      <c r="C106" s="16" t="n">
        <f aca="false">C28</f>
        <v>46629</v>
      </c>
      <c r="D106" s="16" t="n">
        <f aca="false">D28</f>
        <v>49141</v>
      </c>
      <c r="E106" s="16" t="n">
        <f aca="false">E28</f>
        <v>50683</v>
      </c>
      <c r="F106" s="16" t="n">
        <f aca="false">F28</f>
        <v>51972</v>
      </c>
      <c r="G106" s="30" t="n">
        <f aca="false">G28</f>
        <v>54335</v>
      </c>
      <c r="I106" s="15" t="s">
        <v>40</v>
      </c>
      <c r="J106" s="23" t="n">
        <f aca="false">IF(OR(C106=0,B106=0),0,C106/B106-1)</f>
        <v>0.0566999796043239</v>
      </c>
      <c r="K106" s="23" t="n">
        <f aca="false">IF(OR(D106=0,C106=0),0,D106/C106-1)</f>
        <v>0.0538720538720539</v>
      </c>
      <c r="L106" s="23" t="n">
        <f aca="false">IF(OR(E106=0,D106=0),0,E106/D106-1)</f>
        <v>0.0313790928145541</v>
      </c>
      <c r="M106" s="23" t="n">
        <f aca="false">IF(OR(F106=0,E106=0),0,F106/E106-1)</f>
        <v>0.0254325908095416</v>
      </c>
      <c r="N106" s="32" t="n">
        <f aca="false">IF(OR(G106=0,F106=0),0,G106/F106-1)</f>
        <v>0.0454667898098977</v>
      </c>
    </row>
    <row r="107" customFormat="false" ht="12" hidden="false" customHeight="false" outlineLevel="0" collapsed="false">
      <c r="A107" s="79" t="s">
        <v>41</v>
      </c>
      <c r="B107" s="80" t="n">
        <f aca="false">B66</f>
        <v>53956</v>
      </c>
      <c r="C107" s="80" t="n">
        <f aca="false">C66</f>
        <v>55885</v>
      </c>
      <c r="D107" s="80" t="n">
        <f aca="false">D66</f>
        <v>57416.9</v>
      </c>
      <c r="E107" s="80" t="n">
        <f aca="false">E66</f>
        <v>59507.5</v>
      </c>
      <c r="F107" s="80" t="n">
        <f aca="false">F66</f>
        <v>62076.7</v>
      </c>
      <c r="G107" s="81" t="n">
        <f aca="false">G66</f>
        <v>65120</v>
      </c>
      <c r="I107" s="79" t="s">
        <v>41</v>
      </c>
      <c r="J107" s="82" t="n">
        <f aca="false">IF(OR(C107=0,B107=0),0,C107/B107-1)</f>
        <v>0.035751352954259</v>
      </c>
      <c r="K107" s="82" t="n">
        <f aca="false">IF(OR(D107=0,C107=0),0,D107/C107-1)</f>
        <v>0.027411648921893</v>
      </c>
      <c r="L107" s="82" t="n">
        <f aca="false">IF(OR(E107=0,D107=0),0,E107/D107-1)</f>
        <v>0.0364108825102019</v>
      </c>
      <c r="M107" s="82" t="n">
        <f aca="false">IF(OR(F107=0,E107=0),0,F107/E107-1)</f>
        <v>0.0431743897828005</v>
      </c>
      <c r="N107" s="83" t="n">
        <f aca="false">IF(OR(G107=0,F107=0),0,G107/F107-1)</f>
        <v>0.0490248354052325</v>
      </c>
    </row>
  </sheetData>
  <mergeCells count="1">
    <mergeCell ref="A1:N1"/>
  </mergeCells>
  <printOptions headings="false" gridLines="false" gridLinesSet="true" horizontalCentered="true" verticalCentered="false"/>
  <pageMargins left="0.25" right="0.2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8" min="8" style="0" width="10.99"/>
  </cols>
  <sheetData>
    <row r="1" customFormat="false" ht="13.5" hidden="false" customHeight="false" outlineLevel="0" collapsed="false">
      <c r="A1" s="3" t="s">
        <v>42</v>
      </c>
      <c r="B1" s="4"/>
      <c r="C1" s="4"/>
      <c r="D1" s="4"/>
      <c r="E1" s="4"/>
      <c r="F1" s="4"/>
      <c r="G1" s="5"/>
    </row>
    <row r="2" customFormat="false" ht="12.75" hidden="false" customHeight="false" outlineLevel="0" collapsed="false">
      <c r="A2" s="84"/>
      <c r="B2" s="50"/>
      <c r="C2" s="50"/>
      <c r="D2" s="50"/>
      <c r="E2" s="50"/>
      <c r="F2" s="50"/>
      <c r="G2" s="51"/>
      <c r="H2" s="85"/>
    </row>
    <row r="3" customFormat="false" ht="12.75" hidden="false" customHeight="false" outlineLevel="0" collapsed="false">
      <c r="A3" s="21"/>
      <c r="B3" s="27" t="n">
        <v>1995</v>
      </c>
      <c r="C3" s="27" t="n">
        <f aca="false">B3+1</f>
        <v>1996</v>
      </c>
      <c r="D3" s="27" t="n">
        <f aca="false">C3+1</f>
        <v>1997</v>
      </c>
      <c r="E3" s="27" t="n">
        <f aca="false">D3+1</f>
        <v>1998</v>
      </c>
      <c r="F3" s="27" t="n">
        <f aca="false">E3+1</f>
        <v>1999</v>
      </c>
      <c r="G3" s="28" t="n">
        <f aca="false">F3+1</f>
        <v>2000</v>
      </c>
    </row>
    <row r="4" customFormat="false" ht="12.75" hidden="false" customHeight="false" outlineLevel="0" collapsed="false">
      <c r="A4" s="12" t="s">
        <v>43</v>
      </c>
      <c r="G4" s="28"/>
    </row>
    <row r="5" customFormat="false" ht="12.75" hidden="false" customHeight="false" outlineLevel="0" collapsed="false">
      <c r="A5" s="15" t="s">
        <v>15</v>
      </c>
      <c r="B5" s="29" t="n">
        <f aca="false">Summary!B40</f>
        <v>23806.2168949772</v>
      </c>
      <c r="C5" s="29" t="n">
        <f aca="false">Summary!C40</f>
        <v>24836.7465753425</v>
      </c>
      <c r="D5" s="29" t="n">
        <f aca="false">Summary!D40</f>
        <v>25904.7945205479</v>
      </c>
      <c r="E5" s="29" t="n">
        <f aca="false">Summary!E40</f>
        <v>27561.2694063927</v>
      </c>
      <c r="F5" s="29" t="n">
        <f aca="false">Summary!F40</f>
        <v>27663.0136986301</v>
      </c>
      <c r="G5" s="30" t="n">
        <f aca="false">Summary!G40</f>
        <v>28362.7899543379</v>
      </c>
    </row>
    <row r="6" customFormat="false" ht="12.75" hidden="false" customHeight="false" outlineLevel="0" collapsed="false">
      <c r="A6" s="15" t="s">
        <v>16</v>
      </c>
      <c r="B6" s="29" t="n">
        <f aca="false">Summary!B41</f>
        <v>8408.53881278539</v>
      </c>
      <c r="C6" s="29" t="n">
        <f aca="false">Summary!C41</f>
        <v>8834.82876712329</v>
      </c>
      <c r="D6" s="29" t="n">
        <f aca="false">Summary!D41</f>
        <v>9692.77397260274</v>
      </c>
      <c r="E6" s="29" t="n">
        <f aca="false">Summary!E41</f>
        <v>9488.41324200913</v>
      </c>
      <c r="F6" s="29" t="n">
        <f aca="false">Summary!F41</f>
        <v>9633.58447488585</v>
      </c>
      <c r="G6" s="30" t="n">
        <f aca="false">Summary!G41</f>
        <v>9931.58561643836</v>
      </c>
    </row>
    <row r="7" customFormat="false" ht="13.5" hidden="false" customHeight="false" outlineLevel="0" collapsed="false">
      <c r="A7" s="15" t="s">
        <v>17</v>
      </c>
      <c r="B7" s="29" t="n">
        <f aca="false">Summary!B42</f>
        <v>760.867579908676</v>
      </c>
      <c r="C7" s="29" t="n">
        <f aca="false">Summary!C42</f>
        <v>998.287671232877</v>
      </c>
      <c r="D7" s="29" t="n">
        <f aca="false">Summary!D42</f>
        <v>1164.34931506849</v>
      </c>
      <c r="E7" s="29" t="n">
        <f aca="false">Summary!E42</f>
        <v>1098.33333333333</v>
      </c>
      <c r="F7" s="29" t="n">
        <f aca="false">Summary!F42</f>
        <v>1858.03652968037</v>
      </c>
      <c r="G7" s="30" t="n">
        <f aca="false">Summary!G42</f>
        <v>2397.05593607306</v>
      </c>
    </row>
    <row r="8" customFormat="false" ht="13.5" hidden="false" customHeight="false" outlineLevel="0" collapsed="false">
      <c r="A8" s="86" t="s">
        <v>44</v>
      </c>
      <c r="B8" s="87" t="n">
        <f aca="false">SUM(B5:B7)</f>
        <v>32975.6232876712</v>
      </c>
      <c r="C8" s="87" t="n">
        <f aca="false">SUM(C5:C7)</f>
        <v>34669.8630136986</v>
      </c>
      <c r="D8" s="87" t="n">
        <f aca="false">SUM(D5:D7)</f>
        <v>36761.9178082192</v>
      </c>
      <c r="E8" s="87" t="n">
        <f aca="false">SUM(E5:E7)</f>
        <v>38148.0159817352</v>
      </c>
      <c r="F8" s="87" t="n">
        <f aca="false">SUM(F5:F7)</f>
        <v>39154.6347031963</v>
      </c>
      <c r="G8" s="88" t="n">
        <f aca="false">SUM(G5:G7)</f>
        <v>40691.4315068493</v>
      </c>
      <c r="H8" s="89"/>
    </row>
    <row r="9" customFormat="false" ht="12.75" hidden="false" customHeight="false" outlineLevel="0" collapsed="false">
      <c r="A9" s="12" t="s">
        <v>45</v>
      </c>
      <c r="B9" s="27"/>
      <c r="C9" s="27"/>
      <c r="D9" s="27"/>
      <c r="E9" s="27"/>
      <c r="F9" s="27"/>
      <c r="G9" s="28"/>
      <c r="H9" s="89"/>
    </row>
    <row r="10" customFormat="false" ht="12.75" hidden="false" customHeight="false" outlineLevel="0" collapsed="false">
      <c r="A10" s="15" t="s">
        <v>4</v>
      </c>
      <c r="B10" s="29" t="n">
        <f aca="false">Summary!B14</f>
        <v>21251.5296803653</v>
      </c>
      <c r="C10" s="29" t="n">
        <f aca="false">Summary!C14</f>
        <v>22142.0319634703</v>
      </c>
      <c r="D10" s="29" t="n">
        <f aca="false">Summary!D14</f>
        <v>23473.7557077626</v>
      </c>
      <c r="E10" s="29" t="n">
        <f aca="false">Summary!E14</f>
        <v>24200.5707762557</v>
      </c>
      <c r="F10" s="29" t="n">
        <f aca="false">Summary!F14</f>
        <v>24698.6643835616</v>
      </c>
      <c r="G10" s="30" t="n">
        <f aca="false">Summary!G14</f>
        <v>25910.5696347032</v>
      </c>
    </row>
    <row r="11" customFormat="false" ht="12.75" hidden="false" customHeight="false" outlineLevel="0" collapsed="false">
      <c r="A11" s="15" t="s">
        <v>5</v>
      </c>
      <c r="B11" s="29" t="n">
        <f aca="false">Summary!B15</f>
        <v>5178.31050228311</v>
      </c>
      <c r="C11" s="29" t="n">
        <f aca="false">Summary!C15</f>
        <v>5430.51369863014</v>
      </c>
      <c r="D11" s="29" t="n">
        <f aca="false">Summary!D15</f>
        <v>5810.66210045662</v>
      </c>
      <c r="E11" s="29" t="n">
        <f aca="false">Summary!E15</f>
        <v>5974.64611872146</v>
      </c>
      <c r="F11" s="29" t="n">
        <f aca="false">Summary!F15</f>
        <v>6348.29908675799</v>
      </c>
      <c r="G11" s="30" t="n">
        <f aca="false">Summary!G15</f>
        <v>6804.87100456621</v>
      </c>
    </row>
    <row r="12" customFormat="false" ht="12.75" hidden="false" customHeight="false" outlineLevel="0" collapsed="false">
      <c r="A12" s="15" t="s">
        <v>6</v>
      </c>
      <c r="B12" s="29" t="n">
        <f aca="false">Summary!B16</f>
        <v>4414.22374429224</v>
      </c>
      <c r="C12" s="29" t="n">
        <f aca="false">Summary!C16</f>
        <v>4832.55707762557</v>
      </c>
      <c r="D12" s="29" t="n">
        <f aca="false">Summary!D16</f>
        <v>5178.27625570776</v>
      </c>
      <c r="E12" s="29" t="n">
        <f aca="false">Summary!E16</f>
        <v>5592.6598173516</v>
      </c>
      <c r="F12" s="29" t="n">
        <f aca="false">Summary!F16</f>
        <v>5690.38812785388</v>
      </c>
      <c r="G12" s="30" t="n">
        <f aca="false">Summary!G16</f>
        <v>5897.45662100457</v>
      </c>
    </row>
    <row r="13" customFormat="false" ht="13.5" hidden="false" customHeight="false" outlineLevel="0" collapsed="false">
      <c r="A13" s="15" t="s">
        <v>7</v>
      </c>
      <c r="B13" s="29" t="n">
        <f aca="false">Summary!B17</f>
        <v>2131.73515981735</v>
      </c>
      <c r="C13" s="29" t="n">
        <f aca="false">Summary!C17</f>
        <v>2265.2397260274</v>
      </c>
      <c r="D13" s="29" t="n">
        <f aca="false">Summary!D17</f>
        <v>2299.64611872146</v>
      </c>
      <c r="E13" s="29" t="n">
        <f aca="false">Summary!E17</f>
        <v>2380.10273972603</v>
      </c>
      <c r="F13" s="29" t="n">
        <f aca="false">Summary!F17</f>
        <v>2447.22602739726</v>
      </c>
      <c r="G13" s="30" t="n">
        <f aca="false">Summary!G17</f>
        <v>2493.35844748858</v>
      </c>
    </row>
    <row r="14" customFormat="false" ht="13.5" hidden="false" customHeight="false" outlineLevel="0" collapsed="false">
      <c r="A14" s="86" t="s">
        <v>46</v>
      </c>
      <c r="B14" s="87" t="n">
        <f aca="false">SUM(B10:B13)</f>
        <v>32975.799086758</v>
      </c>
      <c r="C14" s="87" t="n">
        <f aca="false">SUM(C10:C13)</f>
        <v>34670.3424657534</v>
      </c>
      <c r="D14" s="87" t="n">
        <f aca="false">SUM(D10:D13)</f>
        <v>36762.3401826484</v>
      </c>
      <c r="E14" s="87" t="n">
        <f aca="false">SUM(E10:E13)</f>
        <v>38147.9794520548</v>
      </c>
      <c r="F14" s="87" t="n">
        <f aca="false">SUM(F10:F13)</f>
        <v>39184.5776255708</v>
      </c>
      <c r="G14" s="88" t="n">
        <f aca="false">SUM(G10:G13)</f>
        <v>41106.2557077626</v>
      </c>
    </row>
    <row r="15" customFormat="false" ht="12.75" hidden="false" customHeight="false" outlineLevel="0" collapsed="false">
      <c r="A15" s="12" t="s">
        <v>47</v>
      </c>
      <c r="B15" s="27"/>
      <c r="C15" s="27"/>
      <c r="D15" s="27"/>
      <c r="E15" s="27"/>
      <c r="F15" s="27"/>
      <c r="G15" s="28"/>
    </row>
    <row r="16" customFormat="false" ht="12.75" hidden="false" customHeight="false" outlineLevel="0" collapsed="false">
      <c r="A16" s="58" t="s">
        <v>48</v>
      </c>
      <c r="B16" s="29" t="n">
        <v>0</v>
      </c>
      <c r="C16" s="29" t="n">
        <v>0</v>
      </c>
      <c r="D16" s="29" t="n">
        <v>0</v>
      </c>
      <c r="E16" s="29" t="n">
        <v>0</v>
      </c>
      <c r="F16" s="29" t="n">
        <f aca="false">Summary!F54</f>
        <v>29.9086757990868</v>
      </c>
      <c r="G16" s="62" t="n">
        <f aca="false">Summary!G54</f>
        <v>42.4817351598174</v>
      </c>
    </row>
    <row r="17" customFormat="false" ht="13.5" hidden="false" customHeight="false" outlineLevel="0" collapsed="false">
      <c r="A17" s="58" t="s">
        <v>49</v>
      </c>
      <c r="B17" s="29" t="n">
        <v>0</v>
      </c>
      <c r="C17" s="29" t="n">
        <v>0</v>
      </c>
      <c r="D17" s="29" t="n">
        <v>0</v>
      </c>
      <c r="E17" s="29" t="n">
        <v>0</v>
      </c>
      <c r="F17" s="29" t="n">
        <f aca="false">Summary!F55</f>
        <v>0</v>
      </c>
      <c r="G17" s="62" t="n">
        <f aca="false">Summary!G55</f>
        <v>372.495433789954</v>
      </c>
    </row>
    <row r="18" customFormat="false" ht="13.5" hidden="false" customHeight="false" outlineLevel="0" collapsed="false">
      <c r="A18" s="90" t="s">
        <v>50</v>
      </c>
      <c r="B18" s="91" t="n">
        <f aca="false">SUM(B16:B17)</f>
        <v>0</v>
      </c>
      <c r="C18" s="91" t="n">
        <f aca="false">SUM(C16:C17)</f>
        <v>0</v>
      </c>
      <c r="D18" s="91" t="n">
        <f aca="false">SUM(D16:D17)</f>
        <v>0</v>
      </c>
      <c r="E18" s="91" t="n">
        <f aca="false">SUM(E16:E17)</f>
        <v>0</v>
      </c>
      <c r="F18" s="91" t="n">
        <f aca="false">SUM(F16:F17)</f>
        <v>29.9086757990868</v>
      </c>
      <c r="G18" s="92" t="n">
        <f aca="false">SUM(G16:G17)</f>
        <v>414.977168949772</v>
      </c>
    </row>
    <row r="19" customFormat="false" ht="13.5" hidden="false" customHeight="false" outlineLevel="0" collapsed="false"/>
    <row r="20" customFormat="false" ht="13.5" hidden="false" customHeight="false" outlineLevel="0" collapsed="false">
      <c r="A20" s="90" t="s">
        <v>51</v>
      </c>
      <c r="B20" s="91" t="n">
        <f aca="false">IF(B8+B18-B14&lt;&gt;2,B8+B18-B14,0)</f>
        <v>-0.175799086748157</v>
      </c>
      <c r="C20" s="91" t="n">
        <f aca="false">IF(C8+C18-C14&lt;&gt;1,C8+C18-C14,0)</f>
        <v>-0.479452054787544</v>
      </c>
      <c r="D20" s="91" t="n">
        <f aca="false">IF(D8+D18-D14&lt;&gt;1,D8+D18-D14,0)</f>
        <v>-0.422374429217598</v>
      </c>
      <c r="E20" s="91" t="n">
        <f aca="false">IF(E8+E18-E14&lt;&gt;1,E8+E18-E14,0)</f>
        <v>0.0365296803647652</v>
      </c>
      <c r="F20" s="91" t="n">
        <f aca="false">IF(F8+F18-F14&lt;&gt;1,F8+F18-F14,0)</f>
        <v>-0.0342465753346914</v>
      </c>
      <c r="G20" s="92" t="n">
        <f aca="false">IF(G8+G18-G14&lt;&gt;1,G8+G18-G14,0)</f>
        <v>0.152968036527454</v>
      </c>
      <c r="H20" s="93"/>
    </row>
    <row r="21" customFormat="false" ht="12.75" hidden="false" customHeight="false" outlineLevel="0" collapsed="false">
      <c r="B21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2001-01-12T14:22:30Z</dcterms:created>
  <dc:creator>Guy Ishikawa</dc:creator>
  <dc:description/>
  <dc:language>en-US</dc:language>
  <cp:lastModifiedBy>Guy Ishikawa</cp:lastModifiedBy>
  <cp:lastPrinted>2001-01-19T16:12:36Z</cp:lastPrinted>
  <cp:revision>0</cp:revision>
  <dc:subject/>
  <dc:title/>
</cp:coreProperties>
</file>