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<sst xmlns="http://schemas.openxmlformats.org/spreadsheetml/2006/main" count="24" uniqueCount="24">
  <si>
    <t xml:space="preserve">Price</t>
  </si>
  <si>
    <t xml:space="preserve">Trransport</t>
  </si>
  <si>
    <t xml:space="preserve">HH Fee</t>
  </si>
  <si>
    <t xml:space="preserve">Lease</t>
  </si>
  <si>
    <t xml:space="preserve">PV Price</t>
  </si>
  <si>
    <t xml:space="preserve">PV Basis</t>
  </si>
  <si>
    <t xml:space="preserve">PV Index</t>
  </si>
  <si>
    <t xml:space="preserve">PV Lease</t>
  </si>
  <si>
    <t xml:space="preserve">PV FXF</t>
  </si>
  <si>
    <t xml:space="preserve">Balance(Mmbtu)</t>
  </si>
  <si>
    <t xml:space="preserve">capex</t>
  </si>
  <si>
    <t xml:space="preserve">Lease per month</t>
  </si>
  <si>
    <t xml:space="preserve">monthly w/draw(MMmbtu)</t>
  </si>
  <si>
    <t xml:space="preserve">A</t>
  </si>
  <si>
    <t xml:space="preserve">B</t>
  </si>
  <si>
    <t xml:space="preserve">Assumptions:</t>
  </si>
  <si>
    <t xml:space="preserve">Price A is the pruposed sale of the pad gas at Apr Nymex -.03</t>
  </si>
  <si>
    <t xml:space="preserve">Price B is the PV value of forward prices if the pad gas were to be with drawn and sold in the forward market.</t>
  </si>
  <si>
    <t xml:space="preserve">Inludes: 7.5 cents for transportation; 3 cent Henry Hub fees, capex of 800,000, and approximately 9 cents for lease expenses.</t>
  </si>
  <si>
    <t xml:space="preserve">Capex:</t>
  </si>
  <si>
    <t xml:space="preserve">Expenses for the construction of a line to inject brine to replace pad gas.Estimated to be approximately $800,000</t>
  </si>
  <si>
    <t xml:space="preserve">Lease:</t>
  </si>
  <si>
    <t xml:space="preserve">Lease expense is estimated at $2,000 per day</t>
  </si>
  <si>
    <t xml:space="preserve">With draw rate is assumed to be 675,244MMbtu per month.</t>
  </si>
</sst>
</file>

<file path=xl/styles.xml><?xml version="1.0" encoding="utf-8"?>
<styleSheet xmlns="http://schemas.openxmlformats.org/spreadsheetml/2006/main">
  <numFmts count="11">
    <numFmt numFmtId="164" formatCode="General"/>
    <numFmt numFmtId="165" formatCode="[$-409]m/d/yyyy"/>
    <numFmt numFmtId="166" formatCode="0.000"/>
    <numFmt numFmtId="167" formatCode="0.0000"/>
    <numFmt numFmtId="168" formatCode="0.00"/>
    <numFmt numFmtId="169" formatCode="0%"/>
    <numFmt numFmtId="170" formatCode="0.0%"/>
    <numFmt numFmtId="171" formatCode="0.00%"/>
    <numFmt numFmtId="172" formatCode="[$-409]mmm\-yy"/>
    <numFmt numFmtId="173" formatCode="_(* #,##0.00_);_(* \(#,##0.00\);_(* \-??_);_(@_)"/>
    <numFmt numFmtId="174" formatCode="_(* #,##0_);_(* \(#,##0\);_(* \-??_);_(@_)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0"/>
    </font>
    <font>
      <b val="true"/>
      <sz val="10"/>
      <name val="Times New Roman"/>
      <family val="1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00"/>
        <bgColor rgb="FFFFFF00"/>
      </patternFill>
    </fill>
  </fills>
  <borders count="10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9" fontId="0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3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1" xfId="2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2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2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2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2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2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4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4" fillId="0" borderId="0" xfId="2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4" fillId="0" borderId="3" xfId="2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3" borderId="4" xfId="2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4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4" fillId="0" borderId="4" xfId="2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4" xfId="2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5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4" fillId="0" borderId="6" xfId="2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7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4" fillId="0" borderId="8" xfId="2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2" xfId="2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2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4" fillId="0" borderId="2" xfId="2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9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pmim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N3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14"/>
    <col collapsed="false" customWidth="true" hidden="false" outlineLevel="0" max="2" min="2" style="0" width="12.85"/>
    <col collapsed="false" customWidth="true" hidden="false" outlineLevel="0" max="4" min="3" style="0" width="10.28"/>
    <col collapsed="false" customWidth="true" hidden="false" outlineLevel="0" max="5" min="5" style="0" width="9.7"/>
    <col collapsed="false" customWidth="true" hidden="false" outlineLevel="0" max="7" min="6" style="0" width="6.7"/>
    <col collapsed="false" customWidth="true" hidden="false" outlineLevel="0" max="8" min="8" style="0" width="10.28"/>
    <col collapsed="false" customWidth="true" hidden="false" outlineLevel="0" max="13" min="13" style="0" width="9.14"/>
  </cols>
  <sheetData>
    <row r="2" customFormat="false" ht="12.75" hidden="false" customHeight="false" outlineLevel="0" collapsed="false">
      <c r="A2" s="1"/>
      <c r="B2" s="1"/>
      <c r="C2" s="1"/>
      <c r="D2" s="2" t="n">
        <f aca="true">TODAY()</f>
        <v>45926</v>
      </c>
      <c r="E2" s="3"/>
      <c r="F2" s="4"/>
      <c r="G2" s="4"/>
    </row>
    <row r="3" customFormat="false" ht="12.75" hidden="false" customHeight="false" outlineLevel="0" collapsed="false">
      <c r="A3" s="1"/>
      <c r="B3" s="1"/>
      <c r="C3" s="1"/>
      <c r="D3" s="3"/>
      <c r="E3" s="1"/>
      <c r="F3" s="1"/>
      <c r="G3" s="1"/>
    </row>
    <row r="4" customFormat="false" ht="12.75" hidden="false" customHeight="false" outlineLevel="0" collapsed="false">
      <c r="A4" s="1"/>
      <c r="B4" s="1"/>
      <c r="C4" s="4"/>
      <c r="D4" s="3"/>
      <c r="E4" s="3"/>
      <c r="F4" s="1"/>
      <c r="G4" s="1"/>
      <c r="H4" s="4"/>
      <c r="I4" s="1"/>
      <c r="J4" s="1"/>
      <c r="K4" s="1"/>
      <c r="L4" s="1"/>
      <c r="M4" s="3" t="n">
        <f aca="false">M7-E5</f>
        <v>3.37929788685435</v>
      </c>
    </row>
    <row r="5" customFormat="false" ht="12.75" hidden="false" customHeight="false" outlineLevel="0" collapsed="false">
      <c r="A5" s="1"/>
      <c r="B5" s="5"/>
      <c r="C5" s="5"/>
      <c r="D5" s="6"/>
      <c r="E5" s="7"/>
      <c r="F5" s="8"/>
      <c r="G5" s="8"/>
      <c r="H5" s="5"/>
      <c r="I5" s="9"/>
      <c r="J5" s="9"/>
      <c r="K5" s="9"/>
      <c r="L5" s="9"/>
      <c r="M5" s="9"/>
    </row>
    <row r="6" customFormat="false" ht="12.75" hidden="false" customHeight="false" outlineLevel="0" collapsed="false">
      <c r="A6" s="1"/>
      <c r="B6" s="10" t="n">
        <v>36906</v>
      </c>
      <c r="C6" s="11"/>
      <c r="D6" s="12" t="s">
        <v>0</v>
      </c>
      <c r="E6" s="12" t="s">
        <v>1</v>
      </c>
      <c r="F6" s="12" t="s">
        <v>2</v>
      </c>
      <c r="G6" s="12" t="s">
        <v>3</v>
      </c>
      <c r="H6" s="11"/>
      <c r="I6" s="12" t="s">
        <v>4</v>
      </c>
      <c r="J6" s="12" t="s">
        <v>5</v>
      </c>
      <c r="K6" s="12" t="s">
        <v>6</v>
      </c>
      <c r="L6" s="12" t="s">
        <v>7</v>
      </c>
      <c r="M6" s="12" t="s">
        <v>8</v>
      </c>
    </row>
    <row r="7" customFormat="false" ht="12.75" hidden="false" customHeight="false" outlineLevel="0" collapsed="false">
      <c r="A7" s="13" t="n">
        <f aca="false">(1+B7/2)^(-2*(H7-$D$2)/365.25)</f>
        <v>1.54588192445304</v>
      </c>
      <c r="B7" s="14" t="n">
        <v>0.0185037949271578</v>
      </c>
      <c r="C7" s="15" t="n">
        <v>37288</v>
      </c>
      <c r="D7" s="16" t="n">
        <v>2.291</v>
      </c>
      <c r="E7" s="16" t="n">
        <v>-0.075</v>
      </c>
      <c r="F7" s="16" t="n">
        <v>-0.03</v>
      </c>
      <c r="G7" s="16"/>
      <c r="H7" s="15" t="n">
        <v>37288</v>
      </c>
      <c r="I7" s="16" t="n">
        <f aca="false">D7*A7</f>
        <v>3.54161548892192</v>
      </c>
      <c r="J7" s="16" t="n">
        <f aca="false">A7*E7</f>
        <v>-0.115941144333978</v>
      </c>
      <c r="K7" s="16" t="n">
        <f aca="false">F7*A7</f>
        <v>-0.0463764577335912</v>
      </c>
      <c r="L7" s="16"/>
      <c r="M7" s="16" t="n">
        <f aca="false">SUM(I7:L7)</f>
        <v>3.37929788685435</v>
      </c>
    </row>
    <row r="8" customFormat="false" ht="12.75" hidden="false" customHeight="false" outlineLevel="0" collapsed="false">
      <c r="A8" s="13" t="n">
        <f aca="false">(1+B8/2)^(-2*(H8-$D$2)/365.25)</f>
        <v>1.54441290566096</v>
      </c>
      <c r="B8" s="14" t="n">
        <v>0.0185235428200965</v>
      </c>
      <c r="C8" s="15" t="n">
        <v>37316</v>
      </c>
      <c r="D8" s="6" t="n">
        <v>2.273</v>
      </c>
      <c r="E8" s="16" t="n">
        <v>-0.075</v>
      </c>
      <c r="F8" s="16" t="n">
        <v>-0.03</v>
      </c>
      <c r="G8" s="16"/>
      <c r="H8" s="15" t="n">
        <v>37316</v>
      </c>
      <c r="I8" s="6" t="n">
        <f aca="false">D8*A8</f>
        <v>3.51045053456737</v>
      </c>
      <c r="J8" s="6" t="n">
        <f aca="false">A8*E8</f>
        <v>-0.115830967924572</v>
      </c>
      <c r="K8" s="6" t="n">
        <f aca="false">F8*A8</f>
        <v>-0.0463323871698289</v>
      </c>
      <c r="L8" s="6"/>
      <c r="M8" s="16" t="n">
        <f aca="false">SUM(I8:L8)</f>
        <v>3.34828717947297</v>
      </c>
    </row>
    <row r="9" customFormat="false" ht="12.75" hidden="false" customHeight="false" outlineLevel="0" collapsed="false">
      <c r="A9" s="13" t="n">
        <f aca="false">(1+B9/2)^(-2*(H9-$D$2)/365.25)</f>
        <v>1.54366331786343</v>
      </c>
      <c r="B9" s="14" t="n">
        <v>0.0185699263564048</v>
      </c>
      <c r="C9" s="17" t="n">
        <v>37347</v>
      </c>
      <c r="D9" s="18" t="n">
        <v>2.303</v>
      </c>
      <c r="E9" s="19" t="n">
        <v>-0.075</v>
      </c>
      <c r="F9" s="19" t="n">
        <v>-0.03</v>
      </c>
      <c r="G9" s="19" t="n">
        <f aca="false">-61000/675244</f>
        <v>-0.0903377149593332</v>
      </c>
      <c r="H9" s="20" t="n">
        <v>37347</v>
      </c>
      <c r="I9" s="21" t="n">
        <f aca="false">D9*A9</f>
        <v>3.55505662103948</v>
      </c>
      <c r="J9" s="21" t="n">
        <f aca="false">A9*E9</f>
        <v>-0.115774748839757</v>
      </c>
      <c r="K9" s="21" t="n">
        <f aca="false">F9*A9</f>
        <v>-0.0463098995359029</v>
      </c>
      <c r="L9" s="21" t="n">
        <f aca="false">G9*A9</f>
        <v>-0.139451016802325</v>
      </c>
      <c r="M9" s="22" t="n">
        <f aca="false">SUM(I9:L9)</f>
        <v>3.25352095586149</v>
      </c>
    </row>
    <row r="10" customFormat="false" ht="12.75" hidden="false" customHeight="false" outlineLevel="0" collapsed="false">
      <c r="A10" s="13" t="n">
        <f aca="false">(1+B10/2)^(-2*(H10-$D$2)/365.25)</f>
        <v>1.53875072292598</v>
      </c>
      <c r="B10" s="14" t="n">
        <v>0.0184979462945818</v>
      </c>
      <c r="C10" s="23" t="n">
        <v>37377</v>
      </c>
      <c r="D10" s="6" t="n">
        <v>2.368</v>
      </c>
      <c r="E10" s="16" t="n">
        <v>-0.075</v>
      </c>
      <c r="F10" s="16" t="n">
        <v>-0.03</v>
      </c>
      <c r="G10" s="16" t="n">
        <f aca="false">-61000/675244</f>
        <v>-0.0903377149593332</v>
      </c>
      <c r="H10" s="15" t="n">
        <v>37377</v>
      </c>
      <c r="I10" s="6" t="n">
        <f aca="false">D10*A10</f>
        <v>3.64376171188872</v>
      </c>
      <c r="J10" s="6" t="n">
        <f aca="false">A10*E10</f>
        <v>-0.115406304219448</v>
      </c>
      <c r="K10" s="6" t="n">
        <f aca="false">F10*A10</f>
        <v>-0.0461625216877794</v>
      </c>
      <c r="L10" s="6" t="n">
        <f aca="false">G10*A10</f>
        <v>-0.139007224201155</v>
      </c>
      <c r="M10" s="24" t="n">
        <f aca="false">SUM(I10:L10)</f>
        <v>3.34318566178033</v>
      </c>
    </row>
    <row r="11" customFormat="false" ht="12.75" hidden="false" customHeight="false" outlineLevel="0" collapsed="false">
      <c r="A11" s="13" t="n">
        <f aca="false">(1+B11/2)^(-2*(H11-$D$2)/365.25)</f>
        <v>1.53066452772855</v>
      </c>
      <c r="B11" s="14" t="n">
        <v>0.0183375648636472</v>
      </c>
      <c r="C11" s="23" t="n">
        <v>37408</v>
      </c>
      <c r="D11" s="6" t="n">
        <v>2.428</v>
      </c>
      <c r="E11" s="16" t="n">
        <v>-0.075</v>
      </c>
      <c r="F11" s="16" t="n">
        <v>-0.03</v>
      </c>
      <c r="G11" s="16" t="n">
        <f aca="false">-61000/675244</f>
        <v>-0.0903377149593332</v>
      </c>
      <c r="H11" s="15" t="n">
        <v>37408</v>
      </c>
      <c r="I11" s="6" t="n">
        <f aca="false">D11*A11</f>
        <v>3.71645347332491</v>
      </c>
      <c r="J11" s="6" t="n">
        <f aca="false">A11*E11</f>
        <v>-0.114799839579641</v>
      </c>
      <c r="K11" s="6" t="n">
        <f aca="false">F11*A11</f>
        <v>-0.0459199358318564</v>
      </c>
      <c r="L11" s="6" t="n">
        <f aca="false">G11*A11</f>
        <v>-0.138276735804304</v>
      </c>
      <c r="M11" s="24" t="n">
        <f aca="false">SUM(I11:L11)</f>
        <v>3.41745696210911</v>
      </c>
    </row>
    <row r="12" customFormat="false" ht="12.75" hidden="false" customHeight="false" outlineLevel="0" collapsed="false">
      <c r="A12" s="13" t="n">
        <f aca="false">(1+B12/2)^(-2*(H12-$D$2)/365.25)</f>
        <v>1.52901903597113</v>
      </c>
      <c r="B12" s="14" t="n">
        <v>0.0183559647729741</v>
      </c>
      <c r="C12" s="23" t="n">
        <v>37438</v>
      </c>
      <c r="D12" s="6" t="n">
        <v>2.493</v>
      </c>
      <c r="E12" s="16" t="n">
        <v>-0.075</v>
      </c>
      <c r="F12" s="16" t="n">
        <v>-0.03</v>
      </c>
      <c r="G12" s="16" t="n">
        <f aca="false">-61000/675244</f>
        <v>-0.0903377149593332</v>
      </c>
      <c r="H12" s="15" t="n">
        <v>37438</v>
      </c>
      <c r="I12" s="6" t="n">
        <f aca="false">D12*A12</f>
        <v>3.81184445667603</v>
      </c>
      <c r="J12" s="6" t="n">
        <f aca="false">A12*E12</f>
        <v>-0.114676427697835</v>
      </c>
      <c r="K12" s="6" t="n">
        <f aca="false">F12*A12</f>
        <v>-0.045870571079134</v>
      </c>
      <c r="L12" s="6" t="n">
        <f aca="false">G12*A12</f>
        <v>-0.138128085838955</v>
      </c>
      <c r="M12" s="24" t="n">
        <f aca="false">SUM(I12:L12)</f>
        <v>3.51316937206011</v>
      </c>
    </row>
    <row r="13" customFormat="false" ht="12.75" hidden="false" customHeight="false" outlineLevel="0" collapsed="false">
      <c r="A13" s="13" t="n">
        <f aca="false">(1+B13/2)^(-2*(H13-$D$2)/365.25)</f>
        <v>1.53708617221099</v>
      </c>
      <c r="B13" s="14" t="n">
        <v>0.0186529334226471</v>
      </c>
      <c r="C13" s="23" t="n">
        <v>37469</v>
      </c>
      <c r="D13" s="6" t="n">
        <v>2.538</v>
      </c>
      <c r="E13" s="16" t="n">
        <v>-0.075</v>
      </c>
      <c r="F13" s="16" t="n">
        <v>-0.03</v>
      </c>
      <c r="G13" s="16" t="n">
        <f aca="false">-61000/675244</f>
        <v>-0.0903377149593332</v>
      </c>
      <c r="H13" s="15" t="n">
        <v>37469</v>
      </c>
      <c r="I13" s="6" t="n">
        <f aca="false">D13*A13</f>
        <v>3.9011247050715</v>
      </c>
      <c r="J13" s="6" t="n">
        <f aca="false">A13*E13</f>
        <v>-0.115281462915824</v>
      </c>
      <c r="K13" s="6" t="n">
        <f aca="false">F13*A13</f>
        <v>-0.0461125851663298</v>
      </c>
      <c r="L13" s="6" t="n">
        <f aca="false">G13*A13</f>
        <v>-0.138856852493129</v>
      </c>
      <c r="M13" s="24" t="n">
        <f aca="false">SUM(I13:L13)</f>
        <v>3.60087380449622</v>
      </c>
    </row>
    <row r="14" customFormat="false" ht="12.75" hidden="false" customHeight="false" outlineLevel="0" collapsed="false">
      <c r="A14" s="13" t="n">
        <f aca="false">(1+B14/2)^(-2*(H14-$D$2)/365.25)</f>
        <v>1.54511715255142</v>
      </c>
      <c r="B14" s="14" t="n">
        <v>0.0189499021022228</v>
      </c>
      <c r="C14" s="23" t="n">
        <v>37500</v>
      </c>
      <c r="D14" s="6" t="n">
        <v>2.536</v>
      </c>
      <c r="E14" s="16" t="n">
        <v>-0.075</v>
      </c>
      <c r="F14" s="16" t="n">
        <v>-0.03</v>
      </c>
      <c r="G14" s="16" t="n">
        <f aca="false">-61000/675244</f>
        <v>-0.0903377149593332</v>
      </c>
      <c r="H14" s="15" t="n">
        <v>37500</v>
      </c>
      <c r="I14" s="6" t="n">
        <f aca="false">D14*A14</f>
        <v>3.9184170988704</v>
      </c>
      <c r="J14" s="6" t="n">
        <f aca="false">A14*E14</f>
        <v>-0.115883786441356</v>
      </c>
      <c r="K14" s="6" t="n">
        <f aca="false">F14*A14</f>
        <v>-0.0463535145765425</v>
      </c>
      <c r="L14" s="6" t="n">
        <f aca="false">G14*A14</f>
        <v>-0.139582352905967</v>
      </c>
      <c r="M14" s="24" t="n">
        <f aca="false">SUM(I14:L14)</f>
        <v>3.61659744494653</v>
      </c>
    </row>
    <row r="15" customFormat="false" ht="12.75" hidden="false" customHeight="false" outlineLevel="0" collapsed="false">
      <c r="A15" s="13" t="n">
        <f aca="false">(1+B15/2)^(-2*(H15-$D$2)/365.25)</f>
        <v>1.55672158531988</v>
      </c>
      <c r="B15" s="14" t="n">
        <v>0.0193465580586265</v>
      </c>
      <c r="C15" s="25" t="n">
        <v>37530</v>
      </c>
      <c r="D15" s="26" t="n">
        <v>2.558</v>
      </c>
      <c r="E15" s="27" t="n">
        <v>-0.075</v>
      </c>
      <c r="F15" s="27" t="n">
        <v>-0.03</v>
      </c>
      <c r="G15" s="27" t="n">
        <f aca="false">-61000/675244</f>
        <v>-0.0903377149593332</v>
      </c>
      <c r="H15" s="28" t="n">
        <v>37530</v>
      </c>
      <c r="I15" s="26" t="n">
        <f aca="false">D15*A15</f>
        <v>3.98209381524826</v>
      </c>
      <c r="J15" s="26" t="n">
        <f aca="false">A15*E15</f>
        <v>-0.116754118898991</v>
      </c>
      <c r="K15" s="26" t="n">
        <f aca="false">F15*A15</f>
        <v>-0.0467016475595965</v>
      </c>
      <c r="L15" s="26" t="n">
        <f aca="false">G15*A15</f>
        <v>-0.140630670845669</v>
      </c>
      <c r="M15" s="29" t="n">
        <f aca="false">SUM(I15:L15)</f>
        <v>3.67800737794401</v>
      </c>
      <c r="N15" s="30" t="n">
        <f aca="false">AVERAGE(M9:M15)</f>
        <v>3.48897308274254</v>
      </c>
    </row>
    <row r="16" customFormat="false" ht="12.75" hidden="false" customHeight="false" outlineLevel="0" collapsed="false">
      <c r="A16" s="13"/>
      <c r="B16" s="14"/>
      <c r="C16" s="15"/>
      <c r="D16" s="6"/>
      <c r="E16" s="16"/>
      <c r="F16" s="16"/>
      <c r="G16" s="16"/>
      <c r="H16" s="15"/>
      <c r="I16" s="6"/>
      <c r="J16" s="6"/>
      <c r="K16" s="6"/>
      <c r="L16" s="6"/>
      <c r="M16" s="16"/>
    </row>
    <row r="17" customFormat="false" ht="12.75" hidden="false" customHeight="false" outlineLevel="0" collapsed="false">
      <c r="A17" s="13"/>
      <c r="B17" s="14"/>
      <c r="C17" s="15"/>
      <c r="D17" s="6"/>
      <c r="E17" s="16"/>
      <c r="F17" s="16"/>
      <c r="G17" s="16"/>
      <c r="H17" s="15"/>
      <c r="I17" s="6"/>
      <c r="J17" s="6"/>
      <c r="K17" s="6"/>
      <c r="L17" s="6"/>
      <c r="M17" s="16"/>
    </row>
    <row r="18" customFormat="false" ht="12.75" hidden="false" customHeight="false" outlineLevel="0" collapsed="false">
      <c r="A18" s="13"/>
      <c r="B18" s="14"/>
      <c r="C18" s="15"/>
      <c r="D18" s="6"/>
      <c r="E18" s="16"/>
      <c r="F18" s="16"/>
      <c r="G18" s="16"/>
      <c r="H18" s="15"/>
      <c r="I18" s="6"/>
      <c r="J18" s="6"/>
      <c r="K18" s="6"/>
      <c r="L18" s="6"/>
      <c r="M18" s="16"/>
    </row>
    <row r="19" customFormat="false" ht="12.75" hidden="false" customHeight="false" outlineLevel="0" collapsed="false">
      <c r="A19" s="13"/>
      <c r="B19" s="13"/>
      <c r="C19" s="15"/>
      <c r="D19" s="6"/>
      <c r="E19" s="16"/>
      <c r="F19" s="16"/>
      <c r="G19" s="16"/>
      <c r="H19" s="15"/>
      <c r="I19" s="6"/>
      <c r="J19" s="6"/>
      <c r="K19" s="6"/>
      <c r="L19" s="6"/>
      <c r="M19" s="16"/>
    </row>
    <row r="20" customFormat="false" ht="12.75" hidden="false" customHeight="false" outlineLevel="0" collapsed="false">
      <c r="A20" s="31" t="s">
        <v>9</v>
      </c>
      <c r="B20" s="32" t="n">
        <v>4051465</v>
      </c>
    </row>
    <row r="21" customFormat="false" ht="12.75" hidden="false" customHeight="false" outlineLevel="0" collapsed="false">
      <c r="A21" s="31" t="s">
        <v>10</v>
      </c>
      <c r="B21" s="32" t="n">
        <v>800000</v>
      </c>
    </row>
    <row r="22" customFormat="false" ht="12.75" hidden="false" customHeight="false" outlineLevel="0" collapsed="false">
      <c r="A22" s="31" t="s">
        <v>11</v>
      </c>
      <c r="B22" s="32" t="n">
        <f aca="false">2000*30.5</f>
        <v>61000</v>
      </c>
    </row>
    <row r="23" customFormat="false" ht="12.75" hidden="false" customHeight="false" outlineLevel="0" collapsed="false">
      <c r="A23" s="31" t="s">
        <v>12</v>
      </c>
      <c r="B23" s="32" t="n">
        <f aca="false">B20/6</f>
        <v>675244.166666667</v>
      </c>
    </row>
    <row r="24" customFormat="false" ht="12.75" hidden="false" customHeight="false" outlineLevel="0" collapsed="false">
      <c r="A24" s="31"/>
      <c r="B24" s="32"/>
    </row>
    <row r="25" customFormat="false" ht="12.75" hidden="false" customHeight="false" outlineLevel="0" collapsed="false">
      <c r="A25" s="31"/>
      <c r="B25" s="32"/>
      <c r="C25" s="33" t="s">
        <v>13</v>
      </c>
      <c r="H25" s="33" t="s">
        <v>14</v>
      </c>
    </row>
    <row r="26" customFormat="false" ht="12.75" hidden="false" customHeight="false" outlineLevel="0" collapsed="false">
      <c r="B26" s="32"/>
      <c r="C26" s="32" t="n">
        <f aca="false">((I9+K9)*B20)</f>
        <v>14215564.5360365</v>
      </c>
      <c r="H26" s="32" t="n">
        <f aca="false">(B20*N15)-800000</f>
        <v>13335452.3306735</v>
      </c>
    </row>
    <row r="27" customFormat="false" ht="12.75" hidden="false" customHeight="false" outlineLevel="0" collapsed="false">
      <c r="B27" s="32"/>
    </row>
    <row r="28" customFormat="false" ht="12.75" hidden="false" customHeight="false" outlineLevel="0" collapsed="false">
      <c r="A28" s="31" t="s">
        <v>15</v>
      </c>
      <c r="B28" s="0" t="s">
        <v>16</v>
      </c>
    </row>
    <row r="29" customFormat="false" ht="12.75" hidden="false" customHeight="false" outlineLevel="0" collapsed="false">
      <c r="B29" s="0" t="s">
        <v>17</v>
      </c>
    </row>
    <row r="30" customFormat="false" ht="12.75" hidden="false" customHeight="false" outlineLevel="0" collapsed="false">
      <c r="B30" s="0" t="s">
        <v>18</v>
      </c>
    </row>
    <row r="32" customFormat="false" ht="12.75" hidden="false" customHeight="false" outlineLevel="0" collapsed="false">
      <c r="A32" s="0" t="s">
        <v>19</v>
      </c>
      <c r="B32" s="0" t="s">
        <v>20</v>
      </c>
    </row>
    <row r="33" customFormat="false" ht="12.75" hidden="false" customHeight="false" outlineLevel="0" collapsed="false">
      <c r="A33" s="0" t="s">
        <v>21</v>
      </c>
      <c r="B33" s="0" t="s">
        <v>22</v>
      </c>
    </row>
    <row r="34" customFormat="false" ht="12.75" hidden="false" customHeight="false" outlineLevel="0" collapsed="false">
      <c r="B34" s="0" t="s">
        <v>23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2002-01-11T18:27:17Z</dcterms:created>
  <dc:creator>jparks</dc:creator>
  <dc:description/>
  <dc:language>en-US</dc:language>
  <cp:lastModifiedBy>jparks</cp:lastModifiedBy>
  <cp:lastPrinted>2002-01-16T13:51:26Z</cp:lastPrinted>
  <dcterms:modified xsi:type="dcterms:W3CDTF">2002-01-16T19:40:50Z</dcterms:modified>
  <cp:revision>0</cp:revision>
  <dc:subject/>
  <dc:title/>
</cp:coreProperties>
</file>