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1" sheetId="2" state="visible" r:id="rId4"/>
  </sheets>
  <externalReferences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<sst xmlns="http://schemas.openxmlformats.org/spreadsheetml/2006/main" count="399" uniqueCount="358">
  <si>
    <t xml:space="preserve">BACK OFFICE</t>
  </si>
  <si>
    <t xml:space="preserve">Revision: 1</t>
  </si>
  <si>
    <t xml:space="preserve">Valuation sheet</t>
  </si>
  <si>
    <t xml:space="preserve">Prepared By:</t>
  </si>
  <si>
    <t xml:space="preserve">Stephanie Segura</t>
  </si>
  <si>
    <t xml:space="preserve">Methodology </t>
  </si>
  <si>
    <t xml:space="preserve">Probabilistic Discounted Cash Flow Model</t>
  </si>
  <si>
    <t xml:space="preserve">Sources of value</t>
  </si>
  <si>
    <t xml:space="preserve">- Per transaction fees for processing third party gas and power transactions</t>
  </si>
  <si>
    <t xml:space="preserve">- Includes: Deal Setup, Confirmation, Settlement, Logistics, Volume Management</t>
  </si>
  <si>
    <t xml:space="preserve">Not Considered Sources of Value</t>
  </si>
  <si>
    <t xml:space="preserve">- Enron savings due to lower marginal costs for transactions</t>
  </si>
  <si>
    <t xml:space="preserve">- Future process improvement savings not passed along to customer</t>
  </si>
  <si>
    <t xml:space="preserve">- Upsell opportunities</t>
  </si>
  <si>
    <t xml:space="preserve">- European market</t>
  </si>
  <si>
    <t xml:space="preserve">- Commodities other than gas and power</t>
  </si>
  <si>
    <t xml:space="preserve">Not Considered as Costs or Risks</t>
  </si>
  <si>
    <t xml:space="preserve">- Increase in legal liability</t>
  </si>
  <si>
    <t xml:space="preserve">- Disruption of service at implementation stage</t>
  </si>
  <si>
    <t xml:space="preserve">- Unexpected setup costs</t>
  </si>
  <si>
    <t xml:space="preserve">- Counterparties may not outsource Logistics</t>
  </si>
  <si>
    <t xml:space="preserve">Discount Rate</t>
  </si>
  <si>
    <t xml:space="preserve">Revenue Related Assumptions</t>
  </si>
  <si>
    <t xml:space="preserve">Estimated Market Spending</t>
  </si>
  <si>
    <t xml:space="preserve">Customer Universe</t>
  </si>
  <si>
    <t xml:space="preserve">based on ENE Gas &amp; Power Counterparties</t>
  </si>
  <si>
    <t xml:space="preserve">Market Growth</t>
  </si>
  <si>
    <t xml:space="preserve">5% / 20%</t>
  </si>
  <si>
    <t xml:space="preserve">Range: beginning 2001 - ending 2011</t>
  </si>
  <si>
    <t xml:space="preserve">P5 Case</t>
  </si>
  <si>
    <t xml:space="preserve">P50 Case</t>
  </si>
  <si>
    <t xml:space="preserve">P95 Case</t>
  </si>
  <si>
    <t xml:space="preserve">Target Mkt Penetration</t>
  </si>
  <si>
    <t xml:space="preserve">0% - 10%</t>
  </si>
  <si>
    <t xml:space="preserve">2% - 36%</t>
  </si>
  <si>
    <t xml:space="preserve">5% - 65%</t>
  </si>
  <si>
    <t xml:space="preserve">Customer Count</t>
  </si>
  <si>
    <t xml:space="preserve">0 - 54</t>
  </si>
  <si>
    <t xml:space="preserve">11 - 193</t>
  </si>
  <si>
    <t xml:space="preserve">27 - 348</t>
  </si>
  <si>
    <t xml:space="preserve">Transaction Count</t>
  </si>
  <si>
    <t xml:space="preserve">0 - 169,805</t>
  </si>
  <si>
    <t xml:space="preserve">33,961 - 611,297</t>
  </si>
  <si>
    <t xml:space="preserve">84,902 - 1,103,731</t>
  </si>
  <si>
    <t xml:space="preserve">% of Current Txn Volume</t>
  </si>
  <si>
    <t xml:space="preserve">0% - 18%</t>
  </si>
  <si>
    <t xml:space="preserve">4% - 64%</t>
  </si>
  <si>
    <t xml:space="preserve">9% - 116%</t>
  </si>
  <si>
    <t xml:space="preserve">Profit Margin per Transaction</t>
  </si>
  <si>
    <t xml:space="preserve">Sales Revenue (Annual Average)</t>
  </si>
  <si>
    <t xml:space="preserve">Per txn revenue declining over time</t>
  </si>
  <si>
    <t xml:space="preserve">Pricing per Transaction</t>
  </si>
  <si>
    <t xml:space="preserve">(ENE Cost)</t>
  </si>
  <si>
    <t xml:space="preserve">Physical Gas EOL</t>
  </si>
  <si>
    <t xml:space="preserve">Physical Gas OTC</t>
  </si>
  <si>
    <t xml:space="preserve">Financial Gas EOL</t>
  </si>
  <si>
    <t xml:space="preserve">Financial Gas OTC</t>
  </si>
  <si>
    <t xml:space="preserve">Power EOL</t>
  </si>
  <si>
    <t xml:space="preserve">Power OTC</t>
  </si>
  <si>
    <t xml:space="preserve">Cost Related Assumptions </t>
  </si>
  <si>
    <t xml:space="preserve">(Annual Averages)</t>
  </si>
  <si>
    <t xml:space="preserve">Core Transaction Processing</t>
  </si>
  <si>
    <t xml:space="preserve">$6 to 34 per transaction</t>
  </si>
  <si>
    <t xml:space="preserve">IT Hardware</t>
  </si>
  <si>
    <t xml:space="preserve">Upgrades as volume increases</t>
  </si>
  <si>
    <t xml:space="preserve">IT Systems Maintenance</t>
  </si>
  <si>
    <t xml:space="preserve">1 Mgr per 25 Cos.</t>
  </si>
  <si>
    <t xml:space="preserve">Legal &amp; Accounting</t>
  </si>
  <si>
    <t xml:space="preserve">Legal: $10k/Co. + $50k start-up</t>
  </si>
  <si>
    <t xml:space="preserve">Acct: $1k/Co., $20k/10 Cos. Audit</t>
  </si>
  <si>
    <t xml:space="preserve">Customer Relations / Service</t>
  </si>
  <si>
    <t xml:space="preserve">Rel: 1 Mgr per 50 Cos.</t>
  </si>
  <si>
    <t xml:space="preserve">Svc: 1 Sr. Spec. per 10 Cos.</t>
  </si>
  <si>
    <t xml:space="preserve">Mgmt, Marketing &amp; Sales</t>
  </si>
  <si>
    <t xml:space="preserve">Mgmt: 1 VP per 50 Cos.</t>
  </si>
  <si>
    <t xml:space="preserve">Svc: 1 Mgr per 20 Cos.</t>
  </si>
  <si>
    <t xml:space="preserve">Average Yearly Expense</t>
  </si>
  <si>
    <t xml:space="preserve">Results</t>
  </si>
  <si>
    <t xml:space="preserve">Average Annual EBITDA</t>
  </si>
  <si>
    <t xml:space="preserve">NPV at Risk-Free Rate =</t>
  </si>
  <si>
    <t xml:space="preserve">Probabilistic NPV at 20% disc. rate =</t>
  </si>
  <si>
    <t xml:space="preserve">Begin: 2001 / End: 2011</t>
  </si>
  <si>
    <t xml:space="preserve">Model</t>
  </si>
  <si>
    <t xml:space="preserve">=Summary!$B$73</t>
  </si>
  <si>
    <t xml:space="preserve">NPV_Rf_SP_Eq_Sec_avg</t>
  </si>
  <si>
    <t xml:space="preserve">=Summary!$G$84</t>
  </si>
  <si>
    <t xml:space="preserve">2% / 36%</t>
  </si>
  <si>
    <t xml:space="preserve">0% / 10%</t>
  </si>
  <si>
    <t xml:space="preserve">5% / 65%</t>
  </si>
  <si>
    <t xml:space="preserve">NPV_Rf_SP_Eq_Sec_Cr_avg</t>
  </si>
  <si>
    <t xml:space="preserve">=Summary!$G$85</t>
  </si>
  <si>
    <t xml:space="preserve">11 / 193</t>
  </si>
  <si>
    <t xml:space="preserve">0 / 54</t>
  </si>
  <si>
    <t xml:space="preserve">27 / 348</t>
  </si>
  <si>
    <t xml:space="preserve">NPVCoeffVar</t>
  </si>
  <si>
    <t xml:space="preserve">=Summary!$C$98</t>
  </si>
  <si>
    <t xml:space="preserve">33,961 / 611,297</t>
  </si>
  <si>
    <t xml:space="preserve">0 / 169,805</t>
  </si>
  <si>
    <t xml:space="preserve">84,902 / 1,103,731</t>
  </si>
  <si>
    <t xml:space="preserve">4% / 64%</t>
  </si>
  <si>
    <t xml:space="preserve">0% / 18%</t>
  </si>
  <si>
    <t xml:space="preserve">9% / 116%</t>
  </si>
  <si>
    <t xml:space="preserve">Initial Per Txn Revenue Range </t>
  </si>
  <si>
    <t xml:space="preserve">$25 - $137</t>
  </si>
  <si>
    <t xml:space="preserve">Revenue Margins </t>
  </si>
  <si>
    <t xml:space="preserve">Per Txn revenue decreasing over time</t>
  </si>
  <si>
    <t xml:space="preserve">NPVCOV</t>
  </si>
  <si>
    <t xml:space="preserve">=Summary!$C$96</t>
  </si>
  <si>
    <t xml:space="preserve">Expenses Related Assumptions</t>
  </si>
  <si>
    <t xml:space="preserve">NPVKURTOSIS</t>
  </si>
  <si>
    <t xml:space="preserve">=Summary!$C$100</t>
  </si>
  <si>
    <t xml:space="preserve">NPVRFEXP</t>
  </si>
  <si>
    <t xml:space="preserve">=Summary!$C$91</t>
  </si>
  <si>
    <t xml:space="preserve">$6-34 per transaction</t>
  </si>
  <si>
    <t xml:space="preserve">$6 - $34</t>
  </si>
  <si>
    <t xml:space="preserve">1 Manager per 25 Customer Companies</t>
  </si>
  <si>
    <t xml:space="preserve">Labor Priced at $200,000 per year</t>
  </si>
  <si>
    <t xml:space="preserve">Legal: $10k/Cust. + $50k start-up;  Accounting: $1k/Cust., $20k/10 Cust. Audit</t>
  </si>
  <si>
    <t xml:space="preserve">Based on yearly customer count</t>
  </si>
  <si>
    <t xml:space="preserve">Relations: 1 Mgr per 50 Cust.;  Service: 1 Sr. Spec. per 10 Cust.</t>
  </si>
  <si>
    <t xml:space="preserve">Labor Priced at $175,000 &amp; $75,000 per year</t>
  </si>
  <si>
    <t xml:space="preserve">NPVRFP5</t>
  </si>
  <si>
    <t xml:space="preserve">=Summary!$C$90</t>
  </si>
  <si>
    <t xml:space="preserve">Management: 1 VP per 50 Cust.;  Mktg &amp; Sales: 1 Mgr per 20 Cust.</t>
  </si>
  <si>
    <t xml:space="preserve">Labor Priced at $250,000 &amp; $200,000 per year</t>
  </si>
  <si>
    <t xml:space="preserve">NPVRFP95</t>
  </si>
  <si>
    <t xml:space="preserve">=Summary!$C$92</t>
  </si>
  <si>
    <t xml:space="preserve">PROBABILISTIC DCF RESULTS</t>
  </si>
  <si>
    <t xml:space="preserve">NPVRFSTD</t>
  </si>
  <si>
    <t xml:space="preserve">=Summary!$C$93</t>
  </si>
  <si>
    <t xml:space="preserve">NPVSKEWNESS</t>
  </si>
  <si>
    <t xml:space="preserve">=Summary!$C$99</t>
  </si>
  <si>
    <t xml:space="preserve">Probabilistic DCF</t>
  </si>
  <si>
    <t xml:space="preserve">PV @ Capital</t>
  </si>
  <si>
    <t xml:space="preserve">Historic Pricing</t>
  </si>
  <si>
    <t xml:space="preserve">Current Pricing</t>
  </si>
  <si>
    <t xml:space="preserve">NPVSTDerror</t>
  </si>
  <si>
    <t xml:space="preserve">=Summary!$C$97</t>
  </si>
  <si>
    <t xml:space="preserve">by Component</t>
  </si>
  <si>
    <t xml:space="preserve">Price</t>
  </si>
  <si>
    <t xml:space="preserve">Components</t>
  </si>
  <si>
    <t xml:space="preserve">Initial</t>
  </si>
  <si>
    <t xml:space="preserve">Prior</t>
  </si>
  <si>
    <t xml:space="preserve">Strategic</t>
  </si>
  <si>
    <t xml:space="preserve">Other</t>
  </si>
  <si>
    <t xml:space="preserve">=Summary!$I$53</t>
  </si>
  <si>
    <t xml:space="preserve">Cash Outflows + Outstanding</t>
  </si>
  <si>
    <t xml:space="preserve">Risk-free rate</t>
  </si>
  <si>
    <t xml:space="preserve">OTHER_RAV</t>
  </si>
  <si>
    <t xml:space="preserve">=Summary!$C$108</t>
  </si>
  <si>
    <t xml:space="preserve">Fees</t>
  </si>
  <si>
    <t xml:space="preserve">Country premium</t>
  </si>
  <si>
    <t xml:space="preserve">outstanding</t>
  </si>
  <si>
    <t xml:space="preserve">=Summary!$C$13</t>
  </si>
  <si>
    <t xml:space="preserve">Ongoing Cash Flows</t>
  </si>
  <si>
    <t xml:space="preserve">Equity premium</t>
  </si>
  <si>
    <t xml:space="preserve">Print_Area</t>
  </si>
  <si>
    <t xml:space="preserve">=Summary!$A$7:$K$76</t>
  </si>
  <si>
    <t xml:space="preserve">Terminal Value</t>
  </si>
  <si>
    <t xml:space="preserve">Credit spread (structured CR)</t>
  </si>
  <si>
    <t xml:space="preserve">PV_RACCapPrice</t>
  </si>
  <si>
    <t xml:space="preserve">=Summary!$H$86</t>
  </si>
  <si>
    <t xml:space="preserve">Total</t>
  </si>
  <si>
    <t xml:space="preserve">Sector adjustment</t>
  </si>
  <si>
    <t xml:space="preserve">PV_Rf_SP_avg</t>
  </si>
  <si>
    <t xml:space="preserve">=Summary!$H$83</t>
  </si>
  <si>
    <t xml:space="preserve">Transaction-specific</t>
  </si>
  <si>
    <t xml:space="preserve">PV_Rf_SP_Eq_Sec_avg</t>
  </si>
  <si>
    <t xml:space="preserve">=Summary!$H$84</t>
  </si>
  <si>
    <t xml:space="preserve">Semivariance - +/-</t>
  </si>
  <si>
    <t xml:space="preserve">RAC Capital Price (All-in)</t>
  </si>
  <si>
    <t xml:space="preserve">PV_Rf_SP_Eq_Sec_Cr_avg</t>
  </si>
  <si>
    <t xml:space="preserve">=Summary!$H$85</t>
  </si>
  <si>
    <t xml:space="preserve">PV_Rf_SP_Eq_Sect_avg</t>
  </si>
  <si>
    <t xml:space="preserve">RACCapPrice</t>
  </si>
  <si>
    <t xml:space="preserve">=Summary!$F$86</t>
  </si>
  <si>
    <t xml:space="preserve">RADR</t>
  </si>
  <si>
    <t xml:space="preserve">=Summary!$C$109</t>
  </si>
  <si>
    <t xml:space="preserve">RAROCINDP10</t>
  </si>
  <si>
    <t xml:space="preserve">=Summary!$C$107</t>
  </si>
  <si>
    <t xml:space="preserve">rate_rf</t>
  </si>
  <si>
    <t xml:space="preserve">=Summary!$F$82</t>
  </si>
  <si>
    <t xml:space="preserve">rate_rf_all</t>
  </si>
  <si>
    <t xml:space="preserve">=Summary!$F$85</t>
  </si>
  <si>
    <t xml:space="preserve">rate_rf_sov</t>
  </si>
  <si>
    <t xml:space="preserve">=Summary!$F$83</t>
  </si>
  <si>
    <t xml:space="preserve">rate_rf_sov_equ</t>
  </si>
  <si>
    <t xml:space="preserve">=Summary!$F$84</t>
  </si>
  <si>
    <t xml:space="preserve">RISKPREMIUM</t>
  </si>
  <si>
    <t xml:space="preserve">=Summary!$C$105</t>
  </si>
  <si>
    <t xml:space="preserve">Sector</t>
  </si>
  <si>
    <t xml:space="preserve">=Summary!$I$52</t>
  </si>
  <si>
    <t xml:space="preserve">SHARPEINDEX</t>
  </si>
  <si>
    <t xml:space="preserve">=Summary!$C$106</t>
  </si>
  <si>
    <t xml:space="preserve">ShiftCapPrice</t>
  </si>
  <si>
    <t xml:space="preserve">=Summary!$G$90</t>
  </si>
  <si>
    <t xml:space="preserve">ShiftCP</t>
  </si>
  <si>
    <t xml:space="preserve">=Summary!$G$89</t>
  </si>
  <si>
    <t xml:space="preserve">ShiftsFileInUse</t>
  </si>
  <si>
    <t xml:space="preserve">=Summary!$K$46</t>
  </si>
  <si>
    <t xml:space="preserve">StgcPrice</t>
  </si>
  <si>
    <t xml:space="preserve">=Summary!$J$54</t>
  </si>
  <si>
    <t xml:space="preserve">Template_file</t>
  </si>
  <si>
    <t xml:space="preserve">=Summary!$B$74</t>
  </si>
  <si>
    <t xml:space="preserve">Shifts file in use:</t>
  </si>
  <si>
    <t xml:space="preserve">UNDISCOUNTED</t>
  </si>
  <si>
    <t xml:space="preserve">=Summary!$F$81</t>
  </si>
  <si>
    <t xml:space="preserve">SHIFTS</t>
  </si>
  <si>
    <t xml:space="preserve">UNDISCOUNTED_NPV</t>
  </si>
  <si>
    <t xml:space="preserve">=Summary!$G$81</t>
  </si>
  <si>
    <t xml:space="preserve">DCF Cash flow model: </t>
  </si>
  <si>
    <t xml:space="preserve">O:\ECM\RAAP\</t>
  </si>
  <si>
    <t xml:space="preserve">UNDISCOUNTED_PV</t>
  </si>
  <si>
    <t xml:space="preserve">=Summary!$H$81</t>
  </si>
  <si>
    <t xml:space="preserve">Valuation Summary:</t>
  </si>
  <si>
    <t xml:space="preserve">O:\Enron Net Works\Origination\Deals\BackOff\[Assumps 0413.xls]Sheet1</t>
  </si>
  <si>
    <t xml:space="preserve">ValDate</t>
  </si>
  <si>
    <t xml:space="preserve">=Summary!$C$10</t>
  </si>
  <si>
    <t xml:space="preserve">Preparation date &amp; time:</t>
  </si>
  <si>
    <t xml:space="preserve">WAVGRF</t>
  </si>
  <si>
    <t xml:space="preserve">=Summary!$I$48</t>
  </si>
  <si>
    <t xml:space="preserve">WAVGRF_NPV</t>
  </si>
  <si>
    <t xml:space="preserve">=Summary!$G$82</t>
  </si>
  <si>
    <t xml:space="preserve">ADDITIONAL DATA</t>
  </si>
  <si>
    <t xml:space="preserve">WAVGRF_PV</t>
  </si>
  <si>
    <t xml:space="preserve">=Summary!$H$82</t>
  </si>
  <si>
    <t xml:space="preserve">AVG</t>
  </si>
  <si>
    <t xml:space="preserve">='Total Cash flows'!$AP$1004</t>
  </si>
  <si>
    <t xml:space="preserve">Statistics - IRR Distribution</t>
  </si>
  <si>
    <t xml:space="preserve">PV Components</t>
  </si>
  <si>
    <t xml:space="preserve">bin</t>
  </si>
  <si>
    <t xml:space="preserve">='Total Cash flows'!$AU$1027</t>
  </si>
  <si>
    <t xml:space="preserve">P5</t>
  </si>
  <si>
    <t xml:space="preserve">%</t>
  </si>
  <si>
    <t xml:space="preserve">NPV</t>
  </si>
  <si>
    <t xml:space="preserve">PV</t>
  </si>
  <si>
    <t xml:space="preserve">CFOut</t>
  </si>
  <si>
    <t xml:space="preserve">='Total Cash flows'!$B$1063:$AJ$1063</t>
  </si>
  <si>
    <t xml:space="preserve">Expected</t>
  </si>
  <si>
    <t xml:space="preserve">Undiscounted</t>
  </si>
  <si>
    <t xml:space="preserve">CumP5</t>
  </si>
  <si>
    <t xml:space="preserve">='Total Cash flows'!$B$1061:$AJ$1061</t>
  </si>
  <si>
    <t xml:space="preserve">P95</t>
  </si>
  <si>
    <t xml:space="preserve">Risk-free</t>
  </si>
  <si>
    <t xml:space="preserve">CumP95</t>
  </si>
  <si>
    <t xml:space="preserve">='Total Cash flows'!$B$1062:$AJ$1062</t>
  </si>
  <si>
    <t xml:space="preserve">Standard deviation - IRR</t>
  </si>
  <si>
    <t xml:space="preserve">Risk-free + sovereign</t>
  </si>
  <si>
    <t xml:space="preserve">ECashFlow</t>
  </si>
  <si>
    <t xml:space="preserve">='Total Cash flows'!$B$1004:$AJ$1004</t>
  </si>
  <si>
    <t xml:space="preserve">Standard Error</t>
  </si>
  <si>
    <t xml:space="preserve">Rf + sov. + equity/sector</t>
  </si>
  <si>
    <t xml:space="preserve">Elapsed</t>
  </si>
  <si>
    <t xml:space="preserve">='Total Cash flows'!$B$1059:$AJ$1059</t>
  </si>
  <si>
    <t xml:space="preserve">Coefficient of variability (Standard Error)</t>
  </si>
  <si>
    <t xml:space="preserve">Rf+sov+equity/sector+CR</t>
  </si>
  <si>
    <t xml:space="preserve">exitdatecalc</t>
  </si>
  <si>
    <t xml:space="preserve">='Total Cash flows'!$AK$1019</t>
  </si>
  <si>
    <t xml:space="preserve">Skewness - IRR</t>
  </si>
  <si>
    <t xml:space="preserve">RAC Capital Price</t>
  </si>
  <si>
    <t xml:space="preserve">ExpCumCF</t>
  </si>
  <si>
    <t xml:space="preserve">='Total Cash flows'!$B$1060:$AJ$1060</t>
  </si>
  <si>
    <t xml:space="preserve">Errors</t>
  </si>
  <si>
    <t xml:space="preserve">='Total Cash flows'!$B$1064:$AJ$1064</t>
  </si>
  <si>
    <t xml:space="preserve">FEES_CUM</t>
  </si>
  <si>
    <t xml:space="preserve">='Total Cash flows'!$B$1009:$AJ$1009</t>
  </si>
  <si>
    <t xml:space="preserve">Statistics - NPV at Risk Free Distribution</t>
  </si>
  <si>
    <t xml:space="preserve">INFLOWS</t>
  </si>
  <si>
    <t xml:space="preserve">='Total Cash flows'!$B$1012:$AJ$1012</t>
  </si>
  <si>
    <t xml:space="preserve">IRRbin</t>
  </si>
  <si>
    <t xml:space="preserve">='Total Cash flows'!$AN$1027</t>
  </si>
  <si>
    <t xml:space="preserve">IRRDates</t>
  </si>
  <si>
    <t xml:space="preserve">='Total Cash flows'!$B$2:$AJ$2</t>
  </si>
  <si>
    <t xml:space="preserve">Average Life = 5.9 years</t>
  </si>
  <si>
    <t xml:space="preserve">IRRs</t>
  </si>
  <si>
    <t xml:space="preserve">='Total Cash flows'!$AN$3:$AN$1002</t>
  </si>
  <si>
    <t xml:space="preserve">Standard deviation</t>
  </si>
  <si>
    <t xml:space="preserve">Margin</t>
  </si>
  <si>
    <t xml:space="preserve">='Total Cash flows'!$AZ$2</t>
  </si>
  <si>
    <t xml:space="preserve">Expected - P5 (SDs)</t>
  </si>
  <si>
    <t xml:space="preserve">Test stats</t>
  </si>
  <si>
    <t xml:space="preserve">Crit.</t>
  </si>
  <si>
    <t xml:space="preserve">N</t>
  </si>
  <si>
    <t xml:space="preserve">='Total Cash flows'!$A$1002</t>
  </si>
  <si>
    <t xml:space="preserve">P95 - Expected (SDs)</t>
  </si>
  <si>
    <t xml:space="preserve">Skew - NPV Rf</t>
  </si>
  <si>
    <t xml:space="preserve">positive</t>
  </si>
  <si>
    <t xml:space="preserve">NoOfDealTermPeriods</t>
  </si>
  <si>
    <t xml:space="preserve">='Total Cash flows'!$B$1074</t>
  </si>
  <si>
    <t xml:space="preserve">Coefficient of variability</t>
  </si>
  <si>
    <t xml:space="preserve">Plus Raroc (Rf)</t>
  </si>
  <si>
    <t xml:space="preserve">bigger</t>
  </si>
  <si>
    <t xml:space="preserve">NPVRf</t>
  </si>
  <si>
    <t xml:space="preserve">='Total Cash flows'!$AP$3:$AP$1002</t>
  </si>
  <si>
    <t xml:space="preserve">Upside/Invmt</t>
  </si>
  <si>
    <t xml:space="preserve">N/A</t>
  </si>
  <si>
    <t xml:space="preserve">NPVRfSP</t>
  </si>
  <si>
    <t xml:space="preserve">='Total Cash flows'!$AT$3:$AT$1002</t>
  </si>
  <si>
    <t xml:space="preserve">Exp/Invmt</t>
  </si>
  <si>
    <t xml:space="preserve">Ongoing</t>
  </si>
  <si>
    <t xml:space="preserve">='Total Cash flows'!$B$1065:$AJ$1065</t>
  </si>
  <si>
    <t xml:space="preserve">Skewness </t>
  </si>
  <si>
    <t xml:space="preserve">Downside/Invmt</t>
  </si>
  <si>
    <t xml:space="preserve">ONGOING_CUM</t>
  </si>
  <si>
    <t xml:space="preserve">='Total Cash flows'!$B$1010:$AJ$1010</t>
  </si>
  <si>
    <t xml:space="preserve">Kurtosis</t>
  </si>
  <si>
    <t xml:space="preserve">Expected Exit Year</t>
  </si>
  <si>
    <t xml:space="preserve">OUTFLOWS</t>
  </si>
  <si>
    <t xml:space="preserve">='Total Cash flows'!$B$1008:$AJ$1008</t>
  </si>
  <si>
    <t xml:space="preserve">PEXP</t>
  </si>
  <si>
    <t xml:space="preserve">='Total Cash flows'!$AU$1030</t>
  </si>
  <si>
    <t xml:space="preserve">Other Statistics</t>
  </si>
  <si>
    <t xml:space="preserve">PHI</t>
  </si>
  <si>
    <t xml:space="preserve">='Total Cash flows'!$AU$1031</t>
  </si>
  <si>
    <t xml:space="preserve">Remaining weighted average life</t>
  </si>
  <si>
    <t xml:space="preserve">PIEXP</t>
  </si>
  <si>
    <t xml:space="preserve">='Total Cash flows'!$AN$1030</t>
  </si>
  <si>
    <t xml:space="preserve">"Excess" Return (IRR-Rf)</t>
  </si>
  <si>
    <t xml:space="preserve">PIHI</t>
  </si>
  <si>
    <t xml:space="preserve">='Total Cash flows'!$AN$1031</t>
  </si>
  <si>
    <t xml:space="preserve">Risk premium (ECM-Rf)</t>
  </si>
  <si>
    <t xml:space="preserve">PILO</t>
  </si>
  <si>
    <t xml:space="preserve">='Total Cash flows'!$AN$1029</t>
  </si>
  <si>
    <t xml:space="preserve">Sharpe index</t>
  </si>
  <si>
    <t xml:space="preserve">PLO</t>
  </si>
  <si>
    <t xml:space="preserve">='Total Cash flows'!$AU$1029</t>
  </si>
  <si>
    <t xml:space="preserve">RAROC Index (10%)</t>
  </si>
  <si>
    <t xml:space="preserve">PVCapPrice</t>
  </si>
  <si>
    <t xml:space="preserve">='Total Cash flows'!$B$1038:$AJ$1038</t>
  </si>
  <si>
    <t xml:space="preserve">RAV</t>
  </si>
  <si>
    <t xml:space="preserve">PVCr</t>
  </si>
  <si>
    <t xml:space="preserve">='Total Cash flows'!$B$1037:$AJ$1037</t>
  </si>
  <si>
    <t xml:space="preserve">PVEq</t>
  </si>
  <si>
    <t xml:space="preserve">='Total Cash flows'!$B$1036:$AJ$1036</t>
  </si>
  <si>
    <t xml:space="preserve">Est. QVAR at Capital Price</t>
  </si>
  <si>
    <t xml:space="preserve">PVMargin</t>
  </si>
  <si>
    <t xml:space="preserve">='Total Cash flows'!$B$1070:$AJ$1070</t>
  </si>
  <si>
    <t xml:space="preserve">PVRf</t>
  </si>
  <si>
    <t xml:space="preserve">='Total Cash flows'!$B$1034:$AJ$1034</t>
  </si>
  <si>
    <t xml:space="preserve">PVRfSP</t>
  </si>
  <si>
    <t xml:space="preserve">='Total Cash flows'!$B$1035:$AJ$1035</t>
  </si>
  <si>
    <t xml:space="preserve">PVUn</t>
  </si>
  <si>
    <t xml:space="preserve">='Total Cash flows'!$B$1033:$AJ$1033</t>
  </si>
  <si>
    <t xml:space="preserve">='Total Cash flows'!$AY$1006</t>
  </si>
  <si>
    <t xml:space="preserve">rho</t>
  </si>
  <si>
    <t xml:space="preserve">='Total Cash flows'!$AY$2</t>
  </si>
  <si>
    <t xml:space="preserve">RiskFreePlusShift</t>
  </si>
  <si>
    <t xml:space="preserve">='Total Cash flows'!$B$1022:$AJ$1022</t>
  </si>
  <si>
    <t xml:space="preserve">Strategicequityprem</t>
  </si>
  <si>
    <t xml:space="preserve">='Total Cash flows'!$AV$1009</t>
  </si>
  <si>
    <t xml:space="preserve">switch</t>
  </si>
  <si>
    <t xml:space="preserve">='Total Cash flows'!$AV$1007</t>
  </si>
  <si>
    <t xml:space="preserve">TERMINAL_CUM</t>
  </si>
  <si>
    <t xml:space="preserve">='Total Cash flows'!$B$1011:$AJ$1011</t>
  </si>
  <si>
    <t xml:space="preserve">TermVal</t>
  </si>
  <si>
    <t xml:space="preserve">='Total Cash flows'!$B$1066:$AJ$1066</t>
  </si>
  <si>
    <t xml:space="preserve">VDATE</t>
  </si>
  <si>
    <t xml:space="preserve">='Total Cash flows'!$Q$2:$AJ$2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</si>
</sst>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\$#,##0_);[RED]&quot;($&quot;#,##0\)"/>
    <numFmt numFmtId="168" formatCode="_(* #,##0.00_);_(* \(#,##0.00\);_(* \-??_);_(@_)"/>
    <numFmt numFmtId="169" formatCode="yyyy"/>
    <numFmt numFmtId="170" formatCode="_(* #,##0_);_(* \(#,##0\);_(* \-??_);_(@_)"/>
    <numFmt numFmtId="171" formatCode="_(\$* #,##0.00_);_(\$* \(#,##0.00\);_(\$* \-??_);_(@_)"/>
    <numFmt numFmtId="172" formatCode="_(\$* #,##0_);_(\$* \(#,##0\);_(\$* \-??_);_(@_)"/>
    <numFmt numFmtId="173" formatCode="0.0%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name val="Times New Roman"/>
      <family val="2"/>
    </font>
    <font>
      <sz val="10"/>
      <name val="Times New Roman"/>
      <family val="2"/>
    </font>
    <font>
      <sz val="8"/>
      <color rgb="FF000000"/>
      <name val="Times New Roman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5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5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1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7" fillId="2" borderId="1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2" fontId="7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1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1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1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5" fillId="0" borderId="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5" fillId="0" borderId="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5" fillId="0" borderId="1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5" fillId="0" borderId="2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8" fillId="0" borderId="24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8" fillId="0" borderId="1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2" fontId="5" fillId="0" borderId="2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5" fillId="0" borderId="1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5" fillId="0" borderId="2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8" fillId="0" borderId="5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7" fillId="2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7" fillId="2" borderId="2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7" fillId="2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Times New Roman"/>
              </a:rPr>
              <a:t>NPV @ Risk-Free Rate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uFillTx/>
                <a:latin typeface="Times New Roman"/>
              </a:rPr>
              <a:t>Adjusted for Sovereign Premium</a:t>
            </a:r>
          </a:p>
        </c:rich>
      </c:tx>
      <c:layout>
        <c:manualLayout>
          <c:xMode val="edge"/>
          <c:yMode val="edge"/>
          <c:x val="0.229077855059457"/>
          <c:y val="0.048197416618469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3376710792013"/>
          <c:y val="0.219587430113746"/>
          <c:w val="0.911263181512228"/>
          <c:h val="0.751108540582225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'[1]Total Cash flows &amp; Default'!$AW$1024:$AW$1055</c:f>
              <c:strCache>
                <c:ptCount val="32"/>
                <c:pt idx="0">
                  <c:v>-26862118.61342</c:v>
                </c:pt>
                <c:pt idx="1">
                  <c:v>-22241365.9305052</c:v>
                </c:pt>
                <c:pt idx="2">
                  <c:v>-17620613.2475905</c:v>
                </c:pt>
                <c:pt idx="3">
                  <c:v>-12999860.5646757</c:v>
                </c:pt>
                <c:pt idx="4">
                  <c:v>-8379107.88176091</c:v>
                </c:pt>
                <c:pt idx="5">
                  <c:v>-3758355.19884613</c:v>
                </c:pt>
                <c:pt idx="6">
                  <c:v>862397.484068646</c:v>
                </c:pt>
                <c:pt idx="7">
                  <c:v>5483150.16698342</c:v>
                </c:pt>
                <c:pt idx="8">
                  <c:v>10103902.8498982</c:v>
                </c:pt>
                <c:pt idx="9">
                  <c:v>14724655.532813</c:v>
                </c:pt>
                <c:pt idx="10">
                  <c:v>19345408.2157277</c:v>
                </c:pt>
                <c:pt idx="11">
                  <c:v>23966160.8986425</c:v>
                </c:pt>
                <c:pt idx="12">
                  <c:v>28586913.5815573</c:v>
                </c:pt>
                <c:pt idx="13">
                  <c:v>33207666.2644721</c:v>
                </c:pt>
                <c:pt idx="14">
                  <c:v>37828418.9473868</c:v>
                </c:pt>
                <c:pt idx="15">
                  <c:v>42449171.6303016</c:v>
                </c:pt>
                <c:pt idx="16">
                  <c:v>47069924.3132164</c:v>
                </c:pt>
                <c:pt idx="17">
                  <c:v>51690676.9961312</c:v>
                </c:pt>
                <c:pt idx="18">
                  <c:v>56311429.679046</c:v>
                </c:pt>
                <c:pt idx="19">
                  <c:v>60932182.3619607</c:v>
                </c:pt>
                <c:pt idx="20">
                  <c:v>65552935.0448755</c:v>
                </c:pt>
                <c:pt idx="21">
                  <c:v>70173687.7277903</c:v>
                </c:pt>
                <c:pt idx="22">
                  <c:v>74794440.4107051</c:v>
                </c:pt>
                <c:pt idx="23">
                  <c:v>79415193.0936199</c:v>
                </c:pt>
                <c:pt idx="24">
                  <c:v>84035945.7765346</c:v>
                </c:pt>
                <c:pt idx="25">
                  <c:v>88656698.4594494</c:v>
                </c:pt>
                <c:pt idx="26">
                  <c:v>93277451.1423642</c:v>
                </c:pt>
                <c:pt idx="27">
                  <c:v>97898203.825279</c:v>
                </c:pt>
                <c:pt idx="28">
                  <c:v>102518956.508194</c:v>
                </c:pt>
                <c:pt idx="29">
                  <c:v>107139709.191109</c:v>
                </c:pt>
                <c:pt idx="30">
                  <c:v>111760461.874023</c:v>
                </c:pt>
                <c:pt idx="31">
                  <c:v>116381214.556938</c:v>
                </c:pt>
              </c:strCache>
            </c:strRef>
          </c:cat>
          <c:val>
            <c:numRef>
              <c:f>'[1]Total Cash flows &amp; Default'!$AX$1024:$AX$1055</c:f>
              <c:numCache>
                <c:formatCode>General</c:formatCode>
                <c:ptCount val="32"/>
                <c:pt idx="0">
                  <c:v>0.001</c:v>
                </c:pt>
                <c:pt idx="1">
                  <c:v>0.002</c:v>
                </c:pt>
                <c:pt idx="2">
                  <c:v>0.001</c:v>
                </c:pt>
                <c:pt idx="3">
                  <c:v>0.004</c:v>
                </c:pt>
                <c:pt idx="4">
                  <c:v>0.01</c:v>
                </c:pt>
                <c:pt idx="5">
                  <c:v>0.016</c:v>
                </c:pt>
                <c:pt idx="6">
                  <c:v>0.032</c:v>
                </c:pt>
                <c:pt idx="7">
                  <c:v>0.038</c:v>
                </c:pt>
                <c:pt idx="8">
                  <c:v>0.049</c:v>
                </c:pt>
                <c:pt idx="9">
                  <c:v>0.06</c:v>
                </c:pt>
                <c:pt idx="10">
                  <c:v>0.078</c:v>
                </c:pt>
                <c:pt idx="11">
                  <c:v>0.082</c:v>
                </c:pt>
                <c:pt idx="12">
                  <c:v>0.079</c:v>
                </c:pt>
                <c:pt idx="13">
                  <c:v>0.09</c:v>
                </c:pt>
                <c:pt idx="14">
                  <c:v>0.067</c:v>
                </c:pt>
                <c:pt idx="15">
                  <c:v>0.069</c:v>
                </c:pt>
                <c:pt idx="16">
                  <c:v>0.07</c:v>
                </c:pt>
                <c:pt idx="17">
                  <c:v>0.062</c:v>
                </c:pt>
                <c:pt idx="18">
                  <c:v>0.048</c:v>
                </c:pt>
                <c:pt idx="19">
                  <c:v>0.041</c:v>
                </c:pt>
                <c:pt idx="20">
                  <c:v>0.033</c:v>
                </c:pt>
                <c:pt idx="21">
                  <c:v>0.02</c:v>
                </c:pt>
                <c:pt idx="22">
                  <c:v>0.016</c:v>
                </c:pt>
                <c:pt idx="23">
                  <c:v>0.012</c:v>
                </c:pt>
                <c:pt idx="24">
                  <c:v>0.007</c:v>
                </c:pt>
                <c:pt idx="25">
                  <c:v>0.007</c:v>
                </c:pt>
                <c:pt idx="26">
                  <c:v>0.001</c:v>
                </c:pt>
                <c:pt idx="27">
                  <c:v>0.004</c:v>
                </c:pt>
                <c:pt idx="28">
                  <c:v>0</c:v>
                </c:pt>
                <c:pt idx="29">
                  <c:v>0</c:v>
                </c:pt>
                <c:pt idx="30">
                  <c:v>0.001</c:v>
                </c:pt>
                <c:pt idx="3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6873912"/>
        <c:axId val="43698944"/>
      </c:lineChart>
      <c:barChart>
        <c:barDir val="col"/>
        <c:grouping val="clustered"/>
        <c:varyColors val="0"/>
        <c:ser>
          <c:idx val="1"/>
          <c:order val="1"/>
          <c:tx>
            <c:strRef>
              <c:f>"Expected"</c:f>
              <c:strCache>
                <c:ptCount val="1"/>
                <c:pt idx="0">
                  <c:v>Expected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4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5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'[1]Total Cash flows &amp; Default'!$AW$1024:$AW$1055</c:f>
              <c:strCache>
                <c:ptCount val="32"/>
                <c:pt idx="0">
                  <c:v>-26862118.61342</c:v>
                </c:pt>
                <c:pt idx="1">
                  <c:v>-22241365.9305052</c:v>
                </c:pt>
                <c:pt idx="2">
                  <c:v>-17620613.2475905</c:v>
                </c:pt>
                <c:pt idx="3">
                  <c:v>-12999860.5646757</c:v>
                </c:pt>
                <c:pt idx="4">
                  <c:v>-8379107.88176091</c:v>
                </c:pt>
                <c:pt idx="5">
                  <c:v>-3758355.19884613</c:v>
                </c:pt>
                <c:pt idx="6">
                  <c:v>862397.484068646</c:v>
                </c:pt>
                <c:pt idx="7">
                  <c:v>5483150.16698342</c:v>
                </c:pt>
                <c:pt idx="8">
                  <c:v>10103902.8498982</c:v>
                </c:pt>
                <c:pt idx="9">
                  <c:v>14724655.532813</c:v>
                </c:pt>
                <c:pt idx="10">
                  <c:v>19345408.2157277</c:v>
                </c:pt>
                <c:pt idx="11">
                  <c:v>23966160.8986425</c:v>
                </c:pt>
                <c:pt idx="12">
                  <c:v>28586913.5815573</c:v>
                </c:pt>
                <c:pt idx="13">
                  <c:v>33207666.2644721</c:v>
                </c:pt>
                <c:pt idx="14">
                  <c:v>37828418.9473868</c:v>
                </c:pt>
                <c:pt idx="15">
                  <c:v>42449171.6303016</c:v>
                </c:pt>
                <c:pt idx="16">
                  <c:v>47069924.3132164</c:v>
                </c:pt>
                <c:pt idx="17">
                  <c:v>51690676.9961312</c:v>
                </c:pt>
                <c:pt idx="18">
                  <c:v>56311429.679046</c:v>
                </c:pt>
                <c:pt idx="19">
                  <c:v>60932182.3619607</c:v>
                </c:pt>
                <c:pt idx="20">
                  <c:v>65552935.0448755</c:v>
                </c:pt>
                <c:pt idx="21">
                  <c:v>70173687.7277903</c:v>
                </c:pt>
                <c:pt idx="22">
                  <c:v>74794440.4107051</c:v>
                </c:pt>
                <c:pt idx="23">
                  <c:v>79415193.0936199</c:v>
                </c:pt>
                <c:pt idx="24">
                  <c:v>84035945.7765346</c:v>
                </c:pt>
                <c:pt idx="25">
                  <c:v>88656698.4594494</c:v>
                </c:pt>
                <c:pt idx="26">
                  <c:v>93277451.1423642</c:v>
                </c:pt>
                <c:pt idx="27">
                  <c:v>97898203.825279</c:v>
                </c:pt>
                <c:pt idx="28">
                  <c:v>102518956.508194</c:v>
                </c:pt>
                <c:pt idx="29">
                  <c:v>107139709.191109</c:v>
                </c:pt>
                <c:pt idx="30">
                  <c:v>111760461.874023</c:v>
                </c:pt>
                <c:pt idx="31">
                  <c:v>116381214.556938</c:v>
                </c:pt>
              </c:strCache>
            </c:strRef>
          </c:cat>
          <c:val>
            <c:numRef>
              <c:f>'[1]Total Cash flows &amp; Default'!$AY$1024:$AY$1055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0.032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gapWidth val="150"/>
        <c:overlap val="0"/>
        <c:axId val="80423069"/>
        <c:axId val="31279793"/>
      </c:barChart>
      <c:catAx>
        <c:axId val="76873912"/>
        <c:scaling>
          <c:orientation val="minMax"/>
        </c:scaling>
        <c:delete val="0"/>
        <c:axPos val="b"/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3698944"/>
        <c:crossesAt val="0"/>
        <c:auto val="1"/>
        <c:lblAlgn val="ctr"/>
        <c:lblOffset val="100"/>
        <c:noMultiLvlLbl val="0"/>
      </c:catAx>
      <c:valAx>
        <c:axId val="43698944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6873912"/>
        <c:crossesAt val="1"/>
        <c:crossBetween val="midCat"/>
      </c:valAx>
      <c:catAx>
        <c:axId val="8042306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279793"/>
        <c:auto val="1"/>
        <c:lblAlgn val="ctr"/>
        <c:lblOffset val="100"/>
        <c:noMultiLvlLbl val="0"/>
      </c:catAx>
      <c:valAx>
        <c:axId val="31279793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423069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111240</xdr:colOff>
      <xdr:row>61</xdr:row>
      <xdr:rowOff>28440</xdr:rowOff>
    </xdr:from>
    <xdr:to>
      <xdr:col>9</xdr:col>
      <xdr:colOff>503640</xdr:colOff>
      <xdr:row>73</xdr:row>
      <xdr:rowOff>38160</xdr:rowOff>
    </xdr:to>
    <xdr:graphicFrame>
      <xdr:nvGraphicFramePr>
        <xdr:cNvPr id="0" name="Chart 3"/>
        <xdr:cNvGraphicFramePr/>
      </xdr:nvGraphicFramePr>
      <xdr:xfrm>
        <a:off x="5927760" y="9524880"/>
        <a:ext cx="3208680" cy="1866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ValSum_%20BackOff_0416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utflows"/>
      <sheetName val="Fees"/>
      <sheetName val="Ongoing Cash Flows"/>
      <sheetName val="Terminal Value"/>
      <sheetName val="Total Cash flows &amp; Default"/>
      <sheetName val="Cumulative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3" min="2" style="1" width="15.7"/>
    <col collapsed="false" customWidth="true" hidden="false" outlineLevel="0" max="4" min="4" style="1" width="16.7"/>
    <col collapsed="false" customWidth="true" hidden="false" outlineLevel="0" max="5" min="5" style="1" width="11.28"/>
    <col collapsed="false" customWidth="true" hidden="false" outlineLevel="0" max="6" min="6" style="1" width="2.56"/>
    <col collapsed="false" customWidth="true" hidden="false" outlineLevel="0" max="7" min="7" style="1" width="12.28"/>
    <col collapsed="false" customWidth="true" hidden="false" outlineLevel="0" max="8" min="8" style="2" width="11.28"/>
    <col collapsed="false" customWidth="true" hidden="false" outlineLevel="0" max="9" min="9" style="2" width="2.56"/>
    <col collapsed="false" customWidth="true" hidden="false" outlineLevel="0" max="10" min="10" style="2" width="12.28"/>
    <col collapsed="false" customWidth="true" hidden="false" outlineLevel="0" max="11" min="11" style="2" width="8.7"/>
    <col collapsed="false" customWidth="false" hidden="false" outlineLevel="0" max="16" min="12" style="2" width="9.14"/>
    <col collapsed="false" customWidth="false" hidden="false" outlineLevel="0" max="257" min="17" style="1" width="9.14"/>
  </cols>
  <sheetData>
    <row r="1" customFormat="false" ht="15.75" hidden="false" customHeight="false" outlineLevel="0" collapsed="false">
      <c r="A1" s="3" t="s">
        <v>0</v>
      </c>
      <c r="B1" s="4" t="n">
        <v>36997</v>
      </c>
      <c r="C1" s="5" t="s">
        <v>1</v>
      </c>
      <c r="D1" s="6"/>
      <c r="E1" s="7"/>
      <c r="F1" s="7"/>
      <c r="G1" s="6"/>
      <c r="H1" s="8"/>
      <c r="I1" s="8"/>
      <c r="J1" s="8"/>
      <c r="K1" s="8"/>
      <c r="L1" s="8"/>
      <c r="M1" s="8"/>
      <c r="N1" s="8"/>
      <c r="O1" s="8"/>
      <c r="P1" s="8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" hidden="false" customHeight="true" outlineLevel="0" collapsed="false">
      <c r="A2" s="7" t="s">
        <v>2</v>
      </c>
      <c r="B2" s="5" t="s">
        <v>3</v>
      </c>
      <c r="C2" s="9" t="s">
        <v>4</v>
      </c>
      <c r="E2" s="0"/>
      <c r="F2" s="0"/>
      <c r="G2" s="0"/>
    </row>
    <row r="3" customFormat="false" ht="15.75" hidden="false" customHeight="false" outlineLevel="0" collapsed="false">
      <c r="A3" s="3"/>
      <c r="D3" s="0"/>
      <c r="E3" s="0"/>
      <c r="F3" s="0"/>
      <c r="G3" s="0"/>
    </row>
    <row r="4" customFormat="false" ht="12.75" hidden="false" customHeight="false" outlineLevel="0" collapsed="false">
      <c r="A4" s="10" t="s">
        <v>5</v>
      </c>
      <c r="B4" s="0" t="s">
        <v>6</v>
      </c>
      <c r="F4" s="0"/>
      <c r="G4" s="0"/>
    </row>
    <row r="5" customFormat="false" ht="6" hidden="false" customHeight="true" outlineLevel="0" collapsed="false">
      <c r="A5" s="0"/>
      <c r="B5" s="0"/>
      <c r="F5" s="0"/>
      <c r="G5" s="0"/>
    </row>
    <row r="6" customFormat="false" ht="12.75" hidden="false" customHeight="false" outlineLevel="0" collapsed="false">
      <c r="A6" s="10" t="s">
        <v>7</v>
      </c>
      <c r="B6" s="0" t="s">
        <v>8</v>
      </c>
      <c r="F6" s="0"/>
      <c r="G6" s="0"/>
    </row>
    <row r="7" customFormat="false" ht="12.75" hidden="false" customHeight="false" outlineLevel="0" collapsed="false">
      <c r="A7" s="0"/>
      <c r="B7" s="11" t="s">
        <v>9</v>
      </c>
      <c r="F7" s="0"/>
      <c r="G7" s="0"/>
    </row>
    <row r="8" customFormat="false" ht="6" hidden="false" customHeight="true" outlineLevel="0" collapsed="false">
      <c r="A8" s="0"/>
      <c r="B8" s="0"/>
      <c r="F8" s="0"/>
      <c r="G8" s="0"/>
    </row>
    <row r="9" customFormat="false" ht="12.75" hidden="false" customHeight="false" outlineLevel="0" collapsed="false">
      <c r="A9" s="10" t="s">
        <v>10</v>
      </c>
      <c r="B9" s="0" t="s">
        <v>11</v>
      </c>
      <c r="F9" s="0"/>
      <c r="G9" s="0"/>
    </row>
    <row r="10" customFormat="false" ht="12.75" hidden="false" customHeight="false" outlineLevel="0" collapsed="false">
      <c r="A10" s="0"/>
      <c r="B10" s="0" t="s">
        <v>12</v>
      </c>
      <c r="F10" s="0"/>
      <c r="G10" s="0"/>
    </row>
    <row r="11" customFormat="false" ht="12.75" hidden="false" customHeight="false" outlineLevel="0" collapsed="false">
      <c r="A11" s="0"/>
      <c r="B11" s="0" t="s">
        <v>13</v>
      </c>
      <c r="F11" s="0"/>
      <c r="G11" s="0"/>
    </row>
    <row r="12" customFormat="false" ht="12.75" hidden="false" customHeight="false" outlineLevel="0" collapsed="false">
      <c r="A12" s="0"/>
      <c r="B12" s="0" t="s">
        <v>14</v>
      </c>
      <c r="F12" s="0"/>
      <c r="G12" s="0"/>
    </row>
    <row r="13" customFormat="false" ht="12.75" hidden="false" customHeight="false" outlineLevel="0" collapsed="false">
      <c r="A13" s="0"/>
      <c r="B13" s="0" t="s">
        <v>15</v>
      </c>
      <c r="F13" s="0"/>
      <c r="G13" s="0"/>
    </row>
    <row r="14" customFormat="false" ht="6" hidden="false" customHeight="true" outlineLevel="0" collapsed="false">
      <c r="A14" s="0"/>
      <c r="B14" s="0"/>
      <c r="F14" s="0"/>
      <c r="G14" s="0"/>
    </row>
    <row r="15" customFormat="false" ht="12.75" hidden="false" customHeight="false" outlineLevel="0" collapsed="false">
      <c r="A15" s="10" t="s">
        <v>16</v>
      </c>
      <c r="B15" s="0" t="s">
        <v>17</v>
      </c>
      <c r="F15" s="0"/>
      <c r="G15" s="0"/>
    </row>
    <row r="16" customFormat="false" ht="12.75" hidden="false" customHeight="false" outlineLevel="0" collapsed="false">
      <c r="A16" s="0"/>
      <c r="B16" s="0" t="s">
        <v>18</v>
      </c>
      <c r="F16" s="0"/>
      <c r="G16" s="0"/>
    </row>
    <row r="17" customFormat="false" ht="12.75" hidden="false" customHeight="false" outlineLevel="0" collapsed="false">
      <c r="A17" s="0"/>
      <c r="B17" s="0" t="s">
        <v>19</v>
      </c>
      <c r="F17" s="0"/>
      <c r="G17" s="0"/>
    </row>
    <row r="18" customFormat="false" ht="12.75" hidden="false" customHeight="false" outlineLevel="0" collapsed="false">
      <c r="A18" s="0"/>
      <c r="B18" s="0" t="s">
        <v>20</v>
      </c>
      <c r="F18" s="0"/>
      <c r="G18" s="0"/>
    </row>
    <row r="19" customFormat="false" ht="6" hidden="false" customHeight="true" outlineLevel="0" collapsed="false">
      <c r="A19" s="0"/>
      <c r="B19" s="0"/>
      <c r="F19" s="0"/>
      <c r="G19" s="0"/>
    </row>
    <row r="20" customFormat="false" ht="12.75" hidden="false" customHeight="false" outlineLevel="0" collapsed="false">
      <c r="A20" s="10" t="s">
        <v>21</v>
      </c>
      <c r="B20" s="12" t="n">
        <v>0.2</v>
      </c>
      <c r="F20" s="0"/>
      <c r="G20" s="0"/>
    </row>
    <row r="21" customFormat="false" ht="16.5" hidden="false" customHeight="true" outlineLevel="0" collapsed="false">
      <c r="A21" s="13" t="s">
        <v>22</v>
      </c>
      <c r="B21" s="14"/>
      <c r="C21" s="14"/>
      <c r="D21" s="14"/>
      <c r="E21" s="5"/>
      <c r="F21" s="15"/>
      <c r="G21" s="15"/>
      <c r="H21" s="16"/>
      <c r="I21" s="16"/>
      <c r="J21" s="16"/>
      <c r="K21" s="16"/>
      <c r="L21" s="16"/>
      <c r="M21" s="16"/>
      <c r="N21" s="16"/>
      <c r="O21" s="16"/>
      <c r="P21" s="16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</row>
    <row r="22" customFormat="false" ht="6" hidden="false" customHeight="true" outlineLevel="0" collapsed="false">
      <c r="A22" s="3"/>
    </row>
    <row r="23" customFormat="false" ht="12.75" hidden="false" customHeight="false" outlineLevel="0" collapsed="false">
      <c r="A23" s="17" t="s">
        <v>23</v>
      </c>
      <c r="B23" s="18" t="n">
        <v>419150000</v>
      </c>
      <c r="C23" s="18"/>
      <c r="D23" s="18"/>
      <c r="E23" s="5"/>
      <c r="F23" s="5"/>
      <c r="G23" s="5"/>
      <c r="H23" s="16"/>
      <c r="I23" s="16"/>
      <c r="J23" s="16"/>
      <c r="K23" s="16"/>
      <c r="L23" s="16"/>
      <c r="M23" s="16"/>
      <c r="N23" s="16"/>
      <c r="O23" s="16"/>
      <c r="P23" s="16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</row>
    <row r="24" customFormat="false" ht="12.75" hidden="false" customHeight="false" outlineLevel="0" collapsed="false">
      <c r="A24" s="19" t="s">
        <v>24</v>
      </c>
      <c r="B24" s="20" t="n">
        <v>536</v>
      </c>
      <c r="C24" s="20"/>
      <c r="D24" s="20"/>
      <c r="E24" s="21" t="s">
        <v>25</v>
      </c>
      <c r="F24" s="22"/>
      <c r="G24" s="22"/>
      <c r="H24" s="22"/>
      <c r="I24" s="16"/>
      <c r="J24" s="16"/>
      <c r="K24" s="16"/>
      <c r="L24" s="16"/>
      <c r="M24" s="16"/>
      <c r="N24" s="16"/>
      <c r="O24" s="16"/>
      <c r="P24" s="16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</row>
    <row r="25" customFormat="false" ht="13.5" hidden="false" customHeight="false" outlineLevel="0" collapsed="false">
      <c r="A25" s="23" t="s">
        <v>26</v>
      </c>
      <c r="B25" s="24" t="s">
        <v>27</v>
      </c>
      <c r="C25" s="24"/>
      <c r="D25" s="24"/>
      <c r="E25" s="25"/>
      <c r="F25" s="26"/>
      <c r="G25" s="26"/>
      <c r="H25" s="25"/>
      <c r="I25" s="26"/>
      <c r="J25" s="26"/>
      <c r="K25" s="16"/>
      <c r="L25" s="16"/>
      <c r="M25" s="16"/>
      <c r="N25" s="16"/>
      <c r="O25" s="16"/>
      <c r="P25" s="16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</row>
    <row r="26" customFormat="false" ht="16.5" hidden="false" customHeight="true" outlineLevel="0" collapsed="false">
      <c r="A26" s="5"/>
      <c r="B26" s="27" t="s">
        <v>28</v>
      </c>
      <c r="C26" s="27"/>
      <c r="D26" s="27"/>
      <c r="E26" s="5"/>
      <c r="F26" s="15"/>
      <c r="G26" s="15"/>
      <c r="H26" s="16"/>
      <c r="I26" s="16"/>
      <c r="J26" s="16"/>
      <c r="K26" s="16"/>
      <c r="L26" s="16"/>
      <c r="M26" s="16"/>
      <c r="N26" s="16"/>
      <c r="O26" s="16"/>
      <c r="P26" s="16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</row>
    <row r="27" customFormat="false" ht="16.5" hidden="false" customHeight="true" outlineLevel="0" collapsed="false">
      <c r="A27" s="28"/>
      <c r="B27" s="29" t="s">
        <v>29</v>
      </c>
      <c r="C27" s="30" t="s">
        <v>30</v>
      </c>
      <c r="D27" s="14" t="s">
        <v>31</v>
      </c>
      <c r="E27" s="5"/>
      <c r="F27" s="5"/>
      <c r="G27" s="15"/>
      <c r="H27" s="15"/>
      <c r="I27" s="16"/>
      <c r="J27" s="16"/>
      <c r="K27" s="16"/>
      <c r="L27" s="16"/>
      <c r="M27" s="16"/>
      <c r="N27" s="16"/>
      <c r="O27" s="16"/>
      <c r="P27" s="16"/>
      <c r="Q27" s="16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</row>
    <row r="28" customFormat="false" ht="12.75" hidden="false" customHeight="false" outlineLevel="0" collapsed="false">
      <c r="A28" s="31" t="s">
        <v>32</v>
      </c>
      <c r="B28" s="32" t="s">
        <v>33</v>
      </c>
      <c r="C28" s="33" t="s">
        <v>34</v>
      </c>
      <c r="D28" s="34" t="s">
        <v>35</v>
      </c>
      <c r="E28" s="5"/>
      <c r="F28" s="15"/>
      <c r="G28" s="15"/>
      <c r="H28" s="16"/>
      <c r="I28" s="16"/>
      <c r="J28" s="16"/>
      <c r="K28" s="16"/>
      <c r="L28" s="16"/>
      <c r="M28" s="16"/>
      <c r="N28" s="16"/>
      <c r="O28" s="16"/>
      <c r="P28" s="16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</row>
    <row r="29" customFormat="false" ht="12.75" hidden="false" customHeight="false" outlineLevel="0" collapsed="false">
      <c r="A29" s="35" t="s">
        <v>36</v>
      </c>
      <c r="B29" s="36" t="s">
        <v>37</v>
      </c>
      <c r="C29" s="37" t="s">
        <v>38</v>
      </c>
      <c r="D29" s="38" t="s">
        <v>39</v>
      </c>
      <c r="E29" s="5"/>
      <c r="F29" s="15"/>
      <c r="G29" s="15"/>
      <c r="H29" s="16"/>
      <c r="I29" s="16"/>
      <c r="J29" s="16"/>
      <c r="K29" s="16"/>
      <c r="L29" s="16"/>
      <c r="M29" s="16"/>
      <c r="N29" s="16"/>
      <c r="O29" s="16"/>
      <c r="P29" s="16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</row>
    <row r="30" customFormat="false" ht="12.75" hidden="false" customHeight="false" outlineLevel="0" collapsed="false">
      <c r="A30" s="39" t="s">
        <v>40</v>
      </c>
      <c r="B30" s="40" t="s">
        <v>41</v>
      </c>
      <c r="C30" s="37" t="s">
        <v>42</v>
      </c>
      <c r="D30" s="41" t="s">
        <v>43</v>
      </c>
      <c r="E30" s="5"/>
      <c r="F30" s="15"/>
      <c r="G30" s="15"/>
      <c r="H30" s="16"/>
      <c r="I30" s="16"/>
      <c r="J30" s="16"/>
      <c r="K30" s="16"/>
      <c r="L30" s="16"/>
      <c r="M30" s="16"/>
      <c r="N30" s="16"/>
      <c r="O30" s="16"/>
      <c r="P30" s="16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</row>
    <row r="31" customFormat="false" ht="12.75" hidden="false" customHeight="false" outlineLevel="0" collapsed="false">
      <c r="A31" s="39" t="s">
        <v>44</v>
      </c>
      <c r="B31" s="40" t="s">
        <v>45</v>
      </c>
      <c r="C31" s="37" t="s">
        <v>46</v>
      </c>
      <c r="D31" s="41" t="s">
        <v>47</v>
      </c>
      <c r="E31" s="5"/>
      <c r="F31" s="15"/>
      <c r="G31" s="15"/>
      <c r="H31" s="16"/>
      <c r="I31" s="16"/>
      <c r="J31" s="16"/>
      <c r="K31" s="16"/>
      <c r="L31" s="16"/>
      <c r="M31" s="16"/>
      <c r="N31" s="16"/>
      <c r="O31" s="16"/>
      <c r="P31" s="16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</row>
    <row r="32" customFormat="false" ht="12.75" hidden="false" customHeight="false" outlineLevel="0" collapsed="false">
      <c r="A32" s="39" t="s">
        <v>48</v>
      </c>
      <c r="B32" s="40" t="n">
        <v>0.53</v>
      </c>
      <c r="C32" s="42" t="n">
        <v>0.68</v>
      </c>
      <c r="D32" s="43" t="n">
        <v>0.75</v>
      </c>
      <c r="E32" s="5"/>
      <c r="F32" s="15"/>
      <c r="G32" s="15"/>
      <c r="H32" s="16"/>
      <c r="I32" s="16"/>
      <c r="J32" s="16"/>
      <c r="K32" s="16"/>
      <c r="L32" s="16"/>
      <c r="M32" s="16"/>
      <c r="N32" s="16"/>
      <c r="O32" s="16"/>
      <c r="P32" s="16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</row>
    <row r="33" customFormat="false" ht="12.75" hidden="false" customHeight="false" outlineLevel="0" collapsed="false">
      <c r="A33" s="44" t="s">
        <v>49</v>
      </c>
      <c r="B33" s="45" t="n">
        <v>6101000</v>
      </c>
      <c r="C33" s="45" t="n">
        <v>23450000</v>
      </c>
      <c r="D33" s="46" t="n">
        <v>44944000</v>
      </c>
      <c r="E33" s="5"/>
      <c r="F33" s="15"/>
      <c r="G33" s="15"/>
      <c r="H33" s="16"/>
      <c r="I33" s="47"/>
      <c r="J33" s="47"/>
      <c r="K33" s="16"/>
      <c r="L33" s="16"/>
      <c r="M33" s="16"/>
      <c r="N33" s="16"/>
      <c r="O33" s="16"/>
      <c r="P33" s="16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</row>
    <row r="34" customFormat="false" ht="13.5" hidden="false" customHeight="false" outlineLevel="0" collapsed="false">
      <c r="A34" s="48" t="s">
        <v>50</v>
      </c>
      <c r="B34" s="45"/>
      <c r="C34" s="45"/>
      <c r="D34" s="46"/>
      <c r="E34" s="5"/>
      <c r="F34" s="15"/>
      <c r="G34" s="15"/>
      <c r="H34" s="16"/>
      <c r="I34" s="47"/>
      <c r="J34" s="47"/>
      <c r="K34" s="16"/>
      <c r="L34" s="16"/>
      <c r="M34" s="16"/>
      <c r="N34" s="16"/>
      <c r="O34" s="16"/>
      <c r="P34" s="16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</row>
    <row r="35" customFormat="false" ht="12.75" hidden="false" customHeight="false" outlineLevel="0" collapsed="false">
      <c r="A35" s="49"/>
      <c r="B35" s="50"/>
      <c r="C35" s="50"/>
      <c r="D35" s="50"/>
      <c r="E35" s="15"/>
      <c r="F35" s="15"/>
      <c r="G35" s="15"/>
      <c r="H35" s="47"/>
      <c r="I35" s="47"/>
      <c r="J35" s="47"/>
      <c r="K35" s="47"/>
      <c r="L35" s="47"/>
      <c r="M35" s="47"/>
      <c r="N35" s="47"/>
      <c r="O35" s="47"/>
      <c r="P35" s="47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</row>
    <row r="36" customFormat="false" ht="13.5" hidden="false" customHeight="false" outlineLevel="0" collapsed="false">
      <c r="A36" s="51" t="s">
        <v>51</v>
      </c>
      <c r="B36" s="52" t="n">
        <v>37256</v>
      </c>
      <c r="C36" s="52" t="n">
        <v>40908</v>
      </c>
      <c r="D36" s="50" t="s">
        <v>52</v>
      </c>
      <c r="E36" s="15"/>
      <c r="F36" s="15"/>
      <c r="G36" s="15"/>
      <c r="H36" s="47"/>
      <c r="I36" s="47"/>
      <c r="J36" s="47"/>
      <c r="K36" s="47"/>
      <c r="L36" s="47"/>
      <c r="M36" s="47"/>
      <c r="N36" s="47"/>
      <c r="O36" s="47"/>
      <c r="P36" s="47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</row>
    <row r="37" customFormat="false" ht="12.75" hidden="false" customHeight="false" outlineLevel="0" collapsed="false">
      <c r="A37" s="31" t="s">
        <v>53</v>
      </c>
      <c r="B37" s="53" t="n">
        <v>126.2</v>
      </c>
      <c r="C37" s="53" t="n">
        <v>84.1333333333333</v>
      </c>
      <c r="D37" s="54" t="n">
        <v>-31.55</v>
      </c>
      <c r="E37" s="15"/>
      <c r="F37" s="15"/>
      <c r="G37" s="15"/>
      <c r="H37" s="47"/>
      <c r="I37" s="47"/>
      <c r="J37" s="47"/>
      <c r="K37" s="47"/>
      <c r="L37" s="47"/>
      <c r="M37" s="47"/>
      <c r="N37" s="47"/>
      <c r="O37" s="47"/>
      <c r="P37" s="47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</row>
    <row r="38" customFormat="false" ht="12.75" hidden="false" customHeight="false" outlineLevel="0" collapsed="false">
      <c r="A38" s="35" t="s">
        <v>54</v>
      </c>
      <c r="B38" s="55" t="n">
        <v>137.24</v>
      </c>
      <c r="C38" s="55" t="n">
        <v>91.4933333333334</v>
      </c>
      <c r="D38" s="56" t="n">
        <v>-34.31</v>
      </c>
      <c r="E38" s="15"/>
      <c r="F38" s="15"/>
      <c r="G38" s="15"/>
      <c r="H38" s="47"/>
      <c r="I38" s="47"/>
      <c r="J38" s="47"/>
      <c r="K38" s="47"/>
      <c r="L38" s="47"/>
      <c r="M38" s="47"/>
      <c r="N38" s="47"/>
      <c r="O38" s="47"/>
      <c r="P38" s="47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</row>
    <row r="39" customFormat="false" ht="12.75" hidden="false" customHeight="false" outlineLevel="0" collapsed="false">
      <c r="A39" s="35" t="s">
        <v>55</v>
      </c>
      <c r="B39" s="55" t="n">
        <v>24.88</v>
      </c>
      <c r="C39" s="55" t="n">
        <v>16.5866666666667</v>
      </c>
      <c r="D39" s="56" t="n">
        <v>-6.22</v>
      </c>
      <c r="E39" s="15"/>
      <c r="F39" s="15"/>
      <c r="G39" s="15"/>
      <c r="H39" s="47"/>
      <c r="I39" s="47"/>
      <c r="J39" s="47"/>
      <c r="K39" s="47"/>
      <c r="L39" s="47"/>
      <c r="M39" s="47"/>
      <c r="N39" s="47"/>
      <c r="O39" s="47"/>
      <c r="P39" s="47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</row>
    <row r="40" customFormat="false" ht="12.75" hidden="false" customHeight="false" outlineLevel="0" collapsed="false">
      <c r="A40" s="39" t="s">
        <v>56</v>
      </c>
      <c r="B40" s="55" t="n">
        <v>33.52</v>
      </c>
      <c r="C40" s="55" t="n">
        <v>22.3466666666667</v>
      </c>
      <c r="D40" s="56" t="n">
        <v>-8.38</v>
      </c>
      <c r="E40" s="15"/>
      <c r="F40" s="15"/>
      <c r="G40" s="15"/>
      <c r="H40" s="47"/>
      <c r="I40" s="47"/>
      <c r="J40" s="47"/>
      <c r="K40" s="47"/>
      <c r="L40" s="47"/>
      <c r="M40" s="47"/>
      <c r="N40" s="47"/>
      <c r="O40" s="47"/>
      <c r="P40" s="47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</row>
    <row r="41" customFormat="false" ht="12.75" hidden="false" customHeight="false" outlineLevel="0" collapsed="false">
      <c r="A41" s="39" t="s">
        <v>57</v>
      </c>
      <c r="B41" s="55" t="n">
        <v>26.4</v>
      </c>
      <c r="C41" s="55" t="n">
        <v>17.6</v>
      </c>
      <c r="D41" s="56" t="n">
        <v>-6.6</v>
      </c>
      <c r="E41" s="15"/>
      <c r="F41" s="15"/>
      <c r="G41" s="15"/>
      <c r="H41" s="47"/>
      <c r="I41" s="47"/>
      <c r="J41" s="47"/>
      <c r="K41" s="47"/>
      <c r="L41" s="47"/>
      <c r="M41" s="47"/>
      <c r="N41" s="47"/>
      <c r="O41" s="47"/>
      <c r="P41" s="47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</row>
    <row r="42" customFormat="false" ht="13.5" hidden="false" customHeight="false" outlineLevel="0" collapsed="false">
      <c r="A42" s="57" t="s">
        <v>58</v>
      </c>
      <c r="B42" s="58" t="n">
        <v>29.6</v>
      </c>
      <c r="C42" s="58" t="n">
        <v>19.7333333333333</v>
      </c>
      <c r="D42" s="59" t="n">
        <v>-7.4</v>
      </c>
      <c r="E42" s="15"/>
      <c r="F42" s="15"/>
      <c r="G42" s="15"/>
      <c r="H42" s="47"/>
      <c r="I42" s="47"/>
      <c r="J42" s="47"/>
      <c r="K42" s="47"/>
      <c r="L42" s="47"/>
      <c r="M42" s="47"/>
      <c r="N42" s="47"/>
      <c r="O42" s="47"/>
      <c r="P42" s="47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2.75" hidden="false" customHeight="false" outlineLevel="0" collapsed="false">
      <c r="A43" s="5"/>
      <c r="B43" s="60"/>
      <c r="C43" s="5"/>
      <c r="D43" s="60"/>
      <c r="E43" s="60"/>
      <c r="F43" s="5"/>
      <c r="G43" s="60"/>
      <c r="H43" s="16"/>
      <c r="I43" s="47"/>
      <c r="J43" s="47"/>
      <c r="K43" s="16"/>
      <c r="L43" s="16"/>
      <c r="M43" s="16"/>
      <c r="N43" s="16"/>
      <c r="O43" s="16"/>
      <c r="P43" s="16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</row>
    <row r="44" customFormat="false" ht="15" hidden="false" customHeight="true" outlineLevel="0" collapsed="false">
      <c r="A44" s="61" t="s">
        <v>59</v>
      </c>
      <c r="B44" s="26"/>
      <c r="C44" s="26"/>
      <c r="D44" s="26"/>
      <c r="E44" s="62"/>
      <c r="F44" s="15"/>
      <c r="G44" s="15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  <c r="IR44" s="62"/>
      <c r="IS44" s="62"/>
      <c r="IT44" s="62"/>
      <c r="IU44" s="62"/>
      <c r="IV44" s="62"/>
      <c r="IW44" s="62"/>
    </row>
    <row r="45" customFormat="false" ht="13.5" hidden="false" customHeight="false" outlineLevel="0" collapsed="false">
      <c r="A45" s="63" t="s">
        <v>60</v>
      </c>
      <c r="B45" s="29" t="s">
        <v>29</v>
      </c>
      <c r="C45" s="64" t="s">
        <v>30</v>
      </c>
      <c r="D45" s="14" t="s">
        <v>31</v>
      </c>
      <c r="E45" s="62"/>
      <c r="F45" s="15"/>
      <c r="G45" s="1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2"/>
      <c r="IR45" s="62"/>
      <c r="IS45" s="62"/>
      <c r="IT45" s="62"/>
      <c r="IU45" s="62"/>
      <c r="IV45" s="62"/>
      <c r="IW45" s="62"/>
    </row>
    <row r="46" customFormat="false" ht="12.75" hidden="false" customHeight="false" outlineLevel="0" collapsed="false">
      <c r="A46" s="65" t="s">
        <v>61</v>
      </c>
      <c r="B46" s="66" t="n">
        <v>2062000</v>
      </c>
      <c r="C46" s="66" t="n">
        <v>7861000</v>
      </c>
      <c r="D46" s="67" t="n">
        <v>14981000</v>
      </c>
      <c r="E46" s="5"/>
      <c r="F46" s="5"/>
      <c r="G46" s="5"/>
      <c r="H46" s="16"/>
      <c r="I46" s="16"/>
      <c r="J46" s="16"/>
      <c r="K46" s="16"/>
      <c r="L46" s="16"/>
      <c r="M46" s="16"/>
      <c r="N46" s="16"/>
      <c r="O46" s="16"/>
      <c r="P46" s="16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</row>
    <row r="47" customFormat="false" ht="15" hidden="false" customHeight="true" outlineLevel="0" collapsed="false">
      <c r="A47" s="68" t="s">
        <v>62</v>
      </c>
      <c r="B47" s="66"/>
      <c r="C47" s="66"/>
      <c r="D47" s="67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  <c r="IR47" s="62"/>
      <c r="IS47" s="62"/>
      <c r="IT47" s="62"/>
      <c r="IU47" s="62"/>
      <c r="IV47" s="62"/>
      <c r="IW47" s="62"/>
    </row>
    <row r="48" customFormat="false" ht="4.5" hidden="false" customHeight="true" outlineLevel="0" collapsed="false">
      <c r="A48" s="69"/>
      <c r="B48" s="70" t="n">
        <v>909000</v>
      </c>
      <c r="C48" s="71" t="n">
        <v>1364000</v>
      </c>
      <c r="D48" s="72" t="n">
        <v>1636000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  <c r="IR48" s="62"/>
      <c r="IS48" s="62"/>
      <c r="IT48" s="62"/>
      <c r="IU48" s="62"/>
      <c r="IV48" s="62"/>
      <c r="IW48" s="62"/>
    </row>
    <row r="49" customFormat="false" ht="12.75" hidden="false" customHeight="false" outlineLevel="0" collapsed="false">
      <c r="A49" s="73" t="s">
        <v>63</v>
      </c>
      <c r="B49" s="70"/>
      <c r="C49" s="70"/>
      <c r="D49" s="72"/>
      <c r="E49" s="5"/>
      <c r="F49" s="5"/>
      <c r="G49" s="5"/>
      <c r="H49" s="16"/>
      <c r="I49" s="16"/>
      <c r="J49" s="16"/>
      <c r="K49" s="16"/>
      <c r="L49" s="16"/>
      <c r="M49" s="16"/>
      <c r="N49" s="16"/>
      <c r="O49" s="16"/>
      <c r="P49" s="16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</row>
    <row r="50" customFormat="false" ht="15" hidden="false" customHeight="true" outlineLevel="0" collapsed="false">
      <c r="A50" s="68" t="s">
        <v>64</v>
      </c>
      <c r="B50" s="70"/>
      <c r="C50" s="70"/>
      <c r="D50" s="7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  <c r="IR50" s="62"/>
      <c r="IS50" s="62"/>
      <c r="IT50" s="62"/>
      <c r="IU50" s="62"/>
      <c r="IV50" s="62"/>
      <c r="IW50" s="62"/>
    </row>
    <row r="51" customFormat="false" ht="4.5" hidden="false" customHeight="true" outlineLevel="0" collapsed="false">
      <c r="A51" s="74"/>
      <c r="B51" s="70" t="n">
        <v>309000</v>
      </c>
      <c r="C51" s="71" t="n">
        <v>1121000</v>
      </c>
      <c r="D51" s="72" t="n">
        <v>2117000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  <c r="IR51" s="62"/>
      <c r="IS51" s="62"/>
      <c r="IT51" s="62"/>
      <c r="IU51" s="62"/>
      <c r="IV51" s="62"/>
      <c r="IW51" s="62"/>
    </row>
    <row r="52" customFormat="false" ht="12.75" hidden="false" customHeight="false" outlineLevel="0" collapsed="false">
      <c r="A52" s="73" t="s">
        <v>65</v>
      </c>
      <c r="B52" s="70"/>
      <c r="C52" s="70"/>
      <c r="D52" s="72"/>
      <c r="E52" s="5"/>
      <c r="F52" s="5"/>
      <c r="G52" s="5"/>
      <c r="H52" s="16"/>
      <c r="I52" s="16"/>
      <c r="J52" s="16"/>
      <c r="K52" s="16"/>
      <c r="L52" s="16"/>
      <c r="M52" s="16"/>
      <c r="N52" s="16"/>
      <c r="O52" s="16"/>
      <c r="P52" s="16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</row>
    <row r="53" customFormat="false" ht="15" hidden="false" customHeight="true" outlineLevel="0" collapsed="false">
      <c r="A53" s="68" t="s">
        <v>66</v>
      </c>
      <c r="B53" s="70"/>
      <c r="C53" s="70"/>
      <c r="D53" s="7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  <c r="IR53" s="62"/>
      <c r="IS53" s="62"/>
      <c r="IT53" s="62"/>
      <c r="IU53" s="62"/>
      <c r="IV53" s="62"/>
      <c r="IW53" s="62"/>
    </row>
    <row r="54" customFormat="false" ht="4.5" hidden="false" customHeight="true" outlineLevel="0" collapsed="false">
      <c r="A54" s="74"/>
      <c r="B54" s="70" t="n">
        <f aca="false">56000+109000</f>
        <v>165000</v>
      </c>
      <c r="C54" s="71" t="n">
        <f aca="false">187000+416000</f>
        <v>603000</v>
      </c>
      <c r="D54" s="72" t="n">
        <f aca="false">333000+795000</f>
        <v>1128000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  <c r="IR54" s="62"/>
      <c r="IS54" s="62"/>
      <c r="IT54" s="62"/>
      <c r="IU54" s="62"/>
      <c r="IV54" s="62"/>
      <c r="IW54" s="62"/>
    </row>
    <row r="55" customFormat="false" ht="12.75" hidden="false" customHeight="false" outlineLevel="0" collapsed="false">
      <c r="A55" s="73" t="s">
        <v>67</v>
      </c>
      <c r="B55" s="70"/>
      <c r="C55" s="70"/>
      <c r="D55" s="7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2"/>
      <c r="FK55" s="62"/>
      <c r="FL55" s="62"/>
      <c r="FM55" s="62"/>
      <c r="FN55" s="62"/>
      <c r="FO55" s="62"/>
      <c r="FP55" s="62"/>
      <c r="FQ55" s="62"/>
      <c r="FR55" s="62"/>
      <c r="FS55" s="62"/>
      <c r="FT55" s="62"/>
      <c r="FU55" s="62"/>
      <c r="FV55" s="62"/>
      <c r="FW55" s="62"/>
      <c r="FX55" s="62"/>
      <c r="FY55" s="62"/>
      <c r="FZ55" s="62"/>
      <c r="GA55" s="62"/>
      <c r="GB55" s="62"/>
      <c r="GC55" s="62"/>
      <c r="GD55" s="62"/>
      <c r="GE55" s="62"/>
      <c r="GF55" s="62"/>
      <c r="GG55" s="62"/>
      <c r="GH55" s="62"/>
      <c r="GI55" s="62"/>
      <c r="GJ55" s="62"/>
      <c r="GK55" s="62"/>
      <c r="GL55" s="62"/>
      <c r="GM55" s="62"/>
      <c r="GN55" s="62"/>
      <c r="GO55" s="62"/>
      <c r="GP55" s="62"/>
      <c r="GQ55" s="62"/>
      <c r="GR55" s="62"/>
      <c r="GS55" s="62"/>
      <c r="GT55" s="62"/>
      <c r="GU55" s="62"/>
      <c r="GV55" s="62"/>
      <c r="GW55" s="62"/>
      <c r="GX55" s="62"/>
      <c r="GY55" s="62"/>
      <c r="GZ55" s="62"/>
      <c r="HA55" s="62"/>
      <c r="HB55" s="62"/>
      <c r="HC55" s="62"/>
      <c r="HD55" s="62"/>
      <c r="HE55" s="62"/>
      <c r="HF55" s="62"/>
      <c r="HG55" s="62"/>
      <c r="HH55" s="62"/>
      <c r="HI55" s="62"/>
      <c r="HJ55" s="62"/>
      <c r="HK55" s="62"/>
      <c r="HL55" s="62"/>
      <c r="HM55" s="62"/>
      <c r="HN55" s="62"/>
      <c r="HO55" s="62"/>
      <c r="HP55" s="62"/>
      <c r="HQ55" s="62"/>
      <c r="HR55" s="62"/>
      <c r="HS55" s="62"/>
      <c r="HT55" s="62"/>
      <c r="HU55" s="62"/>
      <c r="HV55" s="62"/>
      <c r="HW55" s="62"/>
      <c r="HX55" s="62"/>
      <c r="HY55" s="62"/>
      <c r="HZ55" s="62"/>
      <c r="IA55" s="62"/>
      <c r="IB55" s="62"/>
      <c r="IC55" s="62"/>
      <c r="ID55" s="62"/>
      <c r="IE55" s="62"/>
      <c r="IF55" s="62"/>
      <c r="IG55" s="62"/>
      <c r="IH55" s="62"/>
      <c r="II55" s="62"/>
      <c r="IJ55" s="62"/>
      <c r="IK55" s="62"/>
      <c r="IL55" s="62"/>
      <c r="IM55" s="62"/>
      <c r="IN55" s="62"/>
      <c r="IO55" s="62"/>
      <c r="IP55" s="62"/>
      <c r="IQ55" s="62"/>
      <c r="IR55" s="62"/>
      <c r="IS55" s="62"/>
      <c r="IT55" s="62"/>
      <c r="IU55" s="62"/>
      <c r="IV55" s="62"/>
      <c r="IW55" s="62"/>
    </row>
    <row r="56" customFormat="false" ht="12.75" hidden="false" customHeight="false" outlineLevel="0" collapsed="false">
      <c r="A56" s="75" t="s">
        <v>68</v>
      </c>
      <c r="B56" s="70"/>
      <c r="C56" s="70"/>
      <c r="D56" s="72"/>
      <c r="E56" s="5"/>
      <c r="F56" s="5"/>
      <c r="G56" s="5"/>
      <c r="H56" s="16"/>
      <c r="I56" s="16"/>
      <c r="J56" s="16"/>
      <c r="K56" s="16"/>
      <c r="L56" s="16"/>
      <c r="M56" s="16"/>
      <c r="N56" s="16"/>
      <c r="O56" s="16"/>
      <c r="P56" s="16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</row>
    <row r="57" customFormat="false" ht="15" hidden="false" customHeight="true" outlineLevel="0" collapsed="false">
      <c r="A57" s="68" t="s">
        <v>69</v>
      </c>
      <c r="B57" s="70"/>
      <c r="C57" s="70"/>
      <c r="D57" s="7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/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/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2"/>
      <c r="FK57" s="62"/>
      <c r="FL57" s="62"/>
      <c r="FM57" s="62"/>
      <c r="FN57" s="62"/>
      <c r="FO57" s="62"/>
      <c r="FP57" s="62"/>
      <c r="FQ57" s="62"/>
      <c r="FR57" s="62"/>
      <c r="FS57" s="62"/>
      <c r="FT57" s="62"/>
      <c r="FU57" s="62"/>
      <c r="FV57" s="62"/>
      <c r="FW57" s="62"/>
      <c r="FX57" s="62"/>
      <c r="FY57" s="62"/>
      <c r="FZ57" s="62"/>
      <c r="GA57" s="62"/>
      <c r="GB57" s="62"/>
      <c r="GC57" s="62"/>
      <c r="GD57" s="62"/>
      <c r="GE57" s="62"/>
      <c r="GF57" s="62"/>
      <c r="GG57" s="62"/>
      <c r="GH57" s="62"/>
      <c r="GI57" s="62"/>
      <c r="GJ57" s="62"/>
      <c r="GK57" s="62"/>
      <c r="GL57" s="62"/>
      <c r="GM57" s="62"/>
      <c r="GN57" s="62"/>
      <c r="GO57" s="62"/>
      <c r="GP57" s="62"/>
      <c r="GQ57" s="62"/>
      <c r="GR57" s="62"/>
      <c r="GS57" s="62"/>
      <c r="GT57" s="62"/>
      <c r="GU57" s="62"/>
      <c r="GV57" s="62"/>
      <c r="GW57" s="62"/>
      <c r="GX57" s="62"/>
      <c r="GY57" s="62"/>
      <c r="GZ57" s="62"/>
      <c r="HA57" s="62"/>
      <c r="HB57" s="62"/>
      <c r="HC57" s="62"/>
      <c r="HD57" s="62"/>
      <c r="HE57" s="62"/>
      <c r="HF57" s="62"/>
      <c r="HG57" s="62"/>
      <c r="HH57" s="62"/>
      <c r="HI57" s="62"/>
      <c r="HJ57" s="62"/>
      <c r="HK57" s="62"/>
      <c r="HL57" s="62"/>
      <c r="HM57" s="62"/>
      <c r="HN57" s="62"/>
      <c r="HO57" s="62"/>
      <c r="HP57" s="62"/>
      <c r="HQ57" s="62"/>
      <c r="HR57" s="62"/>
      <c r="HS57" s="62"/>
      <c r="HT57" s="62"/>
      <c r="HU57" s="62"/>
      <c r="HV57" s="62"/>
      <c r="HW57" s="62"/>
      <c r="HX57" s="62"/>
      <c r="HY57" s="62"/>
      <c r="HZ57" s="62"/>
      <c r="IA57" s="62"/>
      <c r="IB57" s="62"/>
      <c r="IC57" s="62"/>
      <c r="ID57" s="62"/>
      <c r="IE57" s="62"/>
      <c r="IF57" s="62"/>
      <c r="IG57" s="62"/>
      <c r="IH57" s="62"/>
      <c r="II57" s="62"/>
      <c r="IJ57" s="62"/>
      <c r="IK57" s="62"/>
      <c r="IL57" s="62"/>
      <c r="IM57" s="62"/>
      <c r="IN57" s="62"/>
      <c r="IO57" s="62"/>
      <c r="IP57" s="62"/>
      <c r="IQ57" s="62"/>
      <c r="IR57" s="62"/>
      <c r="IS57" s="62"/>
      <c r="IT57" s="62"/>
      <c r="IU57" s="62"/>
      <c r="IV57" s="62"/>
      <c r="IW57" s="62"/>
    </row>
    <row r="58" customFormat="false" ht="4.5" hidden="false" customHeight="true" outlineLevel="0" collapsed="false">
      <c r="A58" s="69"/>
      <c r="B58" s="70" t="n">
        <f aca="false">270000+284000</f>
        <v>554000</v>
      </c>
      <c r="C58" s="71" t="n">
        <f aca="false">981000+1047000</f>
        <v>2028000</v>
      </c>
      <c r="D58" s="72" t="n">
        <f aca="false">1853000+1974000</f>
        <v>3827000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/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2"/>
      <c r="FK58" s="62"/>
      <c r="FL58" s="62"/>
      <c r="FM58" s="62"/>
      <c r="FN58" s="62"/>
      <c r="FO58" s="62"/>
      <c r="FP58" s="62"/>
      <c r="FQ58" s="62"/>
      <c r="FR58" s="62"/>
      <c r="FS58" s="62"/>
      <c r="FT58" s="62"/>
      <c r="FU58" s="62"/>
      <c r="FV58" s="62"/>
      <c r="FW58" s="62"/>
      <c r="FX58" s="62"/>
      <c r="FY58" s="62"/>
      <c r="FZ58" s="62"/>
      <c r="GA58" s="62"/>
      <c r="GB58" s="62"/>
      <c r="GC58" s="62"/>
      <c r="GD58" s="62"/>
      <c r="GE58" s="62"/>
      <c r="GF58" s="62"/>
      <c r="GG58" s="62"/>
      <c r="GH58" s="62"/>
      <c r="GI58" s="62"/>
      <c r="GJ58" s="62"/>
      <c r="GK58" s="62"/>
      <c r="GL58" s="62"/>
      <c r="GM58" s="62"/>
      <c r="GN58" s="62"/>
      <c r="GO58" s="62"/>
      <c r="GP58" s="62"/>
      <c r="GQ58" s="62"/>
      <c r="GR58" s="62"/>
      <c r="GS58" s="62"/>
      <c r="GT58" s="62"/>
      <c r="GU58" s="62"/>
      <c r="GV58" s="62"/>
      <c r="GW58" s="62"/>
      <c r="GX58" s="62"/>
      <c r="GY58" s="62"/>
      <c r="GZ58" s="62"/>
      <c r="HA58" s="62"/>
      <c r="HB58" s="62"/>
      <c r="HC58" s="62"/>
      <c r="HD58" s="62"/>
      <c r="HE58" s="62"/>
      <c r="HF58" s="62"/>
      <c r="HG58" s="62"/>
      <c r="HH58" s="62"/>
      <c r="HI58" s="62"/>
      <c r="HJ58" s="62"/>
      <c r="HK58" s="62"/>
      <c r="HL58" s="62"/>
      <c r="HM58" s="62"/>
      <c r="HN58" s="62"/>
      <c r="HO58" s="62"/>
      <c r="HP58" s="62"/>
      <c r="HQ58" s="62"/>
      <c r="HR58" s="62"/>
      <c r="HS58" s="62"/>
      <c r="HT58" s="62"/>
      <c r="HU58" s="62"/>
      <c r="HV58" s="62"/>
      <c r="HW58" s="62"/>
      <c r="HX58" s="62"/>
      <c r="HY58" s="62"/>
      <c r="HZ58" s="62"/>
      <c r="IA58" s="62"/>
      <c r="IB58" s="62"/>
      <c r="IC58" s="62"/>
      <c r="ID58" s="62"/>
      <c r="IE58" s="62"/>
      <c r="IF58" s="62"/>
      <c r="IG58" s="62"/>
      <c r="IH58" s="62"/>
      <c r="II58" s="62"/>
      <c r="IJ58" s="62"/>
      <c r="IK58" s="62"/>
      <c r="IL58" s="62"/>
      <c r="IM58" s="62"/>
      <c r="IN58" s="62"/>
      <c r="IO58" s="62"/>
      <c r="IP58" s="62"/>
      <c r="IQ58" s="62"/>
      <c r="IR58" s="62"/>
      <c r="IS58" s="62"/>
      <c r="IT58" s="62"/>
      <c r="IU58" s="62"/>
      <c r="IV58" s="62"/>
      <c r="IW58" s="62"/>
    </row>
    <row r="59" customFormat="false" ht="12.75" hidden="false" customHeight="false" outlineLevel="0" collapsed="false">
      <c r="A59" s="73" t="s">
        <v>70</v>
      </c>
      <c r="B59" s="70"/>
      <c r="C59" s="70"/>
      <c r="D59" s="7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/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/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2"/>
      <c r="FK59" s="62"/>
      <c r="FL59" s="62"/>
      <c r="FM59" s="62"/>
      <c r="FN59" s="62"/>
      <c r="FO59" s="62"/>
      <c r="FP59" s="62"/>
      <c r="FQ59" s="62"/>
      <c r="FR59" s="62"/>
      <c r="FS59" s="62"/>
      <c r="FT59" s="62"/>
      <c r="FU59" s="62"/>
      <c r="FV59" s="62"/>
      <c r="FW59" s="62"/>
      <c r="FX59" s="62"/>
      <c r="FY59" s="62"/>
      <c r="FZ59" s="62"/>
      <c r="GA59" s="62"/>
      <c r="GB59" s="62"/>
      <c r="GC59" s="62"/>
      <c r="GD59" s="62"/>
      <c r="GE59" s="62"/>
      <c r="GF59" s="62"/>
      <c r="GG59" s="62"/>
      <c r="GH59" s="62"/>
      <c r="GI59" s="62"/>
      <c r="GJ59" s="62"/>
      <c r="GK59" s="62"/>
      <c r="GL59" s="62"/>
      <c r="GM59" s="62"/>
      <c r="GN59" s="62"/>
      <c r="GO59" s="62"/>
      <c r="GP59" s="62"/>
      <c r="GQ59" s="62"/>
      <c r="GR59" s="62"/>
      <c r="GS59" s="62"/>
      <c r="GT59" s="62"/>
      <c r="GU59" s="62"/>
      <c r="GV59" s="62"/>
      <c r="GW59" s="62"/>
      <c r="GX59" s="62"/>
      <c r="GY59" s="62"/>
      <c r="GZ59" s="62"/>
      <c r="HA59" s="62"/>
      <c r="HB59" s="62"/>
      <c r="HC59" s="62"/>
      <c r="HD59" s="62"/>
      <c r="HE59" s="62"/>
      <c r="HF59" s="62"/>
      <c r="HG59" s="62"/>
      <c r="HH59" s="62"/>
      <c r="HI59" s="62"/>
      <c r="HJ59" s="62"/>
      <c r="HK59" s="62"/>
      <c r="HL59" s="62"/>
      <c r="HM59" s="62"/>
      <c r="HN59" s="62"/>
      <c r="HO59" s="62"/>
      <c r="HP59" s="62"/>
      <c r="HQ59" s="62"/>
      <c r="HR59" s="62"/>
      <c r="HS59" s="62"/>
      <c r="HT59" s="62"/>
      <c r="HU59" s="62"/>
      <c r="HV59" s="62"/>
      <c r="HW59" s="62"/>
      <c r="HX59" s="62"/>
      <c r="HY59" s="62"/>
      <c r="HZ59" s="62"/>
      <c r="IA59" s="62"/>
      <c r="IB59" s="62"/>
      <c r="IC59" s="62"/>
      <c r="ID59" s="62"/>
      <c r="IE59" s="62"/>
      <c r="IF59" s="62"/>
      <c r="IG59" s="62"/>
      <c r="IH59" s="62"/>
      <c r="II59" s="62"/>
      <c r="IJ59" s="62"/>
      <c r="IK59" s="62"/>
      <c r="IL59" s="62"/>
      <c r="IM59" s="62"/>
      <c r="IN59" s="62"/>
      <c r="IO59" s="62"/>
      <c r="IP59" s="62"/>
      <c r="IQ59" s="62"/>
      <c r="IR59" s="62"/>
      <c r="IS59" s="62"/>
      <c r="IT59" s="62"/>
      <c r="IU59" s="62"/>
      <c r="IV59" s="62"/>
      <c r="IW59" s="62"/>
    </row>
    <row r="60" customFormat="false" ht="12.75" hidden="false" customHeight="false" outlineLevel="0" collapsed="false">
      <c r="A60" s="75" t="s">
        <v>71</v>
      </c>
      <c r="B60" s="70"/>
      <c r="C60" s="70"/>
      <c r="D60" s="72"/>
      <c r="E60" s="5"/>
      <c r="F60" s="5"/>
      <c r="G60" s="5"/>
      <c r="H60" s="16"/>
      <c r="I60" s="16"/>
      <c r="J60" s="16"/>
      <c r="K60" s="16"/>
      <c r="L60" s="16"/>
      <c r="M60" s="16"/>
      <c r="N60" s="16"/>
      <c r="O60" s="16"/>
      <c r="P60" s="16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  <c r="IW60" s="5"/>
    </row>
    <row r="61" customFormat="false" ht="15" hidden="false" customHeight="true" outlineLevel="0" collapsed="false">
      <c r="A61" s="68" t="s">
        <v>72</v>
      </c>
      <c r="B61" s="70"/>
      <c r="C61" s="70"/>
      <c r="D61" s="7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/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2"/>
      <c r="FK61" s="62"/>
      <c r="FL61" s="62"/>
      <c r="FM61" s="62"/>
      <c r="FN61" s="62"/>
      <c r="FO61" s="62"/>
      <c r="FP61" s="62"/>
      <c r="FQ61" s="62"/>
      <c r="FR61" s="62"/>
      <c r="FS61" s="62"/>
      <c r="FT61" s="62"/>
      <c r="FU61" s="62"/>
      <c r="FV61" s="62"/>
      <c r="FW61" s="62"/>
      <c r="FX61" s="62"/>
      <c r="FY61" s="62"/>
      <c r="FZ61" s="62"/>
      <c r="GA61" s="62"/>
      <c r="GB61" s="62"/>
      <c r="GC61" s="62"/>
      <c r="GD61" s="62"/>
      <c r="GE61" s="62"/>
      <c r="GF61" s="62"/>
      <c r="GG61" s="62"/>
      <c r="GH61" s="62"/>
      <c r="GI61" s="62"/>
      <c r="GJ61" s="62"/>
      <c r="GK61" s="62"/>
      <c r="GL61" s="62"/>
      <c r="GM61" s="62"/>
      <c r="GN61" s="62"/>
      <c r="GO61" s="62"/>
      <c r="GP61" s="62"/>
      <c r="GQ61" s="62"/>
      <c r="GR61" s="62"/>
      <c r="GS61" s="62"/>
      <c r="GT61" s="62"/>
      <c r="GU61" s="62"/>
      <c r="GV61" s="62"/>
      <c r="GW61" s="62"/>
      <c r="GX61" s="62"/>
      <c r="GY61" s="62"/>
      <c r="GZ61" s="62"/>
      <c r="HA61" s="62"/>
      <c r="HB61" s="62"/>
      <c r="HC61" s="62"/>
      <c r="HD61" s="62"/>
      <c r="HE61" s="62"/>
      <c r="HF61" s="62"/>
      <c r="HG61" s="62"/>
      <c r="HH61" s="62"/>
      <c r="HI61" s="62"/>
      <c r="HJ61" s="62"/>
      <c r="HK61" s="62"/>
      <c r="HL61" s="62"/>
      <c r="HM61" s="62"/>
      <c r="HN61" s="62"/>
      <c r="HO61" s="62"/>
      <c r="HP61" s="62"/>
      <c r="HQ61" s="62"/>
      <c r="HR61" s="62"/>
      <c r="HS61" s="62"/>
      <c r="HT61" s="62"/>
      <c r="HU61" s="62"/>
      <c r="HV61" s="62"/>
      <c r="HW61" s="62"/>
      <c r="HX61" s="62"/>
      <c r="HY61" s="62"/>
      <c r="HZ61" s="62"/>
      <c r="IA61" s="62"/>
      <c r="IB61" s="62"/>
      <c r="IC61" s="62"/>
      <c r="ID61" s="62"/>
      <c r="IE61" s="62"/>
      <c r="IF61" s="62"/>
      <c r="IG61" s="62"/>
      <c r="IH61" s="62"/>
      <c r="II61" s="62"/>
      <c r="IJ61" s="62"/>
      <c r="IK61" s="62"/>
      <c r="IL61" s="62"/>
      <c r="IM61" s="62"/>
      <c r="IN61" s="62"/>
      <c r="IO61" s="62"/>
      <c r="IP61" s="62"/>
      <c r="IQ61" s="62"/>
      <c r="IR61" s="62"/>
      <c r="IS61" s="62"/>
      <c r="IT61" s="62"/>
      <c r="IU61" s="62"/>
      <c r="IV61" s="62"/>
      <c r="IW61" s="62"/>
    </row>
    <row r="62" customFormat="false" ht="4.5" hidden="false" customHeight="true" outlineLevel="0" collapsed="false">
      <c r="A62" s="76"/>
      <c r="B62" s="77" t="n">
        <f aca="false">201000+309000</f>
        <v>510000</v>
      </c>
      <c r="C62" s="78" t="n">
        <f aca="false">692000+1121000</f>
        <v>1813000</v>
      </c>
      <c r="D62" s="79" t="n">
        <f aca="false">1288000+2117000</f>
        <v>3405000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/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/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2"/>
      <c r="FK62" s="62"/>
      <c r="FL62" s="62"/>
      <c r="FM62" s="62"/>
      <c r="FN62" s="62"/>
      <c r="FO62" s="62"/>
      <c r="FP62" s="62"/>
      <c r="FQ62" s="62"/>
      <c r="FR62" s="62"/>
      <c r="FS62" s="62"/>
      <c r="FT62" s="62"/>
      <c r="FU62" s="62"/>
      <c r="FV62" s="62"/>
      <c r="FW62" s="62"/>
      <c r="FX62" s="62"/>
      <c r="FY62" s="62"/>
      <c r="FZ62" s="62"/>
      <c r="GA62" s="62"/>
      <c r="GB62" s="62"/>
      <c r="GC62" s="62"/>
      <c r="GD62" s="62"/>
      <c r="GE62" s="62"/>
      <c r="GF62" s="62"/>
      <c r="GG62" s="62"/>
      <c r="GH62" s="62"/>
      <c r="GI62" s="62"/>
      <c r="GJ62" s="62"/>
      <c r="GK62" s="62"/>
      <c r="GL62" s="62"/>
      <c r="GM62" s="62"/>
      <c r="GN62" s="62"/>
      <c r="GO62" s="62"/>
      <c r="GP62" s="62"/>
      <c r="GQ62" s="62"/>
      <c r="GR62" s="62"/>
      <c r="GS62" s="62"/>
      <c r="GT62" s="62"/>
      <c r="GU62" s="62"/>
      <c r="GV62" s="62"/>
      <c r="GW62" s="62"/>
      <c r="GX62" s="62"/>
      <c r="GY62" s="62"/>
      <c r="GZ62" s="62"/>
      <c r="HA62" s="62"/>
      <c r="HB62" s="62"/>
      <c r="HC62" s="62"/>
      <c r="HD62" s="62"/>
      <c r="HE62" s="62"/>
      <c r="HF62" s="62"/>
      <c r="HG62" s="62"/>
      <c r="HH62" s="62"/>
      <c r="HI62" s="62"/>
      <c r="HJ62" s="62"/>
      <c r="HK62" s="62"/>
      <c r="HL62" s="62"/>
      <c r="HM62" s="62"/>
      <c r="HN62" s="62"/>
      <c r="HO62" s="62"/>
      <c r="HP62" s="62"/>
      <c r="HQ62" s="62"/>
      <c r="HR62" s="62"/>
      <c r="HS62" s="62"/>
      <c r="HT62" s="62"/>
      <c r="HU62" s="62"/>
      <c r="HV62" s="62"/>
      <c r="HW62" s="62"/>
      <c r="HX62" s="62"/>
      <c r="HY62" s="62"/>
      <c r="HZ62" s="62"/>
      <c r="IA62" s="62"/>
      <c r="IB62" s="62"/>
      <c r="IC62" s="62"/>
      <c r="ID62" s="62"/>
      <c r="IE62" s="62"/>
      <c r="IF62" s="62"/>
      <c r="IG62" s="62"/>
      <c r="IH62" s="62"/>
      <c r="II62" s="62"/>
      <c r="IJ62" s="62"/>
      <c r="IK62" s="62"/>
      <c r="IL62" s="62"/>
      <c r="IM62" s="62"/>
      <c r="IN62" s="62"/>
      <c r="IO62" s="62"/>
      <c r="IP62" s="62"/>
      <c r="IQ62" s="62"/>
      <c r="IR62" s="62"/>
      <c r="IS62" s="62"/>
      <c r="IT62" s="62"/>
      <c r="IU62" s="62"/>
      <c r="IV62" s="62"/>
      <c r="IW62" s="62"/>
    </row>
    <row r="63" customFormat="false" ht="12.75" hidden="false" customHeight="false" outlineLevel="0" collapsed="false">
      <c r="A63" s="80" t="s">
        <v>73</v>
      </c>
      <c r="B63" s="77"/>
      <c r="C63" s="78"/>
      <c r="D63" s="79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/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/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2"/>
      <c r="FK63" s="62"/>
      <c r="FL63" s="62"/>
      <c r="FM63" s="62"/>
      <c r="FN63" s="62"/>
      <c r="FO63" s="62"/>
      <c r="FP63" s="62"/>
      <c r="FQ63" s="62"/>
      <c r="FR63" s="62"/>
      <c r="FS63" s="62"/>
      <c r="FT63" s="62"/>
      <c r="FU63" s="62"/>
      <c r="FV63" s="62"/>
      <c r="FW63" s="62"/>
      <c r="FX63" s="62"/>
      <c r="FY63" s="62"/>
      <c r="FZ63" s="62"/>
      <c r="GA63" s="62"/>
      <c r="GB63" s="62"/>
      <c r="GC63" s="62"/>
      <c r="GD63" s="62"/>
      <c r="GE63" s="62"/>
      <c r="GF63" s="62"/>
      <c r="GG63" s="62"/>
      <c r="GH63" s="62"/>
      <c r="GI63" s="62"/>
      <c r="GJ63" s="62"/>
      <c r="GK63" s="62"/>
      <c r="GL63" s="62"/>
      <c r="GM63" s="62"/>
      <c r="GN63" s="62"/>
      <c r="GO63" s="62"/>
      <c r="GP63" s="62"/>
      <c r="GQ63" s="62"/>
      <c r="GR63" s="62"/>
      <c r="GS63" s="62"/>
      <c r="GT63" s="62"/>
      <c r="GU63" s="62"/>
      <c r="GV63" s="62"/>
      <c r="GW63" s="62"/>
      <c r="GX63" s="62"/>
      <c r="GY63" s="62"/>
      <c r="GZ63" s="62"/>
      <c r="HA63" s="62"/>
      <c r="HB63" s="62"/>
      <c r="HC63" s="62"/>
      <c r="HD63" s="62"/>
      <c r="HE63" s="62"/>
      <c r="HF63" s="62"/>
      <c r="HG63" s="62"/>
      <c r="HH63" s="62"/>
      <c r="HI63" s="62"/>
      <c r="HJ63" s="62"/>
      <c r="HK63" s="62"/>
      <c r="HL63" s="62"/>
      <c r="HM63" s="62"/>
      <c r="HN63" s="62"/>
      <c r="HO63" s="62"/>
      <c r="HP63" s="62"/>
      <c r="HQ63" s="62"/>
      <c r="HR63" s="62"/>
      <c r="HS63" s="62"/>
      <c r="HT63" s="62"/>
      <c r="HU63" s="62"/>
      <c r="HV63" s="62"/>
      <c r="HW63" s="62"/>
      <c r="HX63" s="62"/>
      <c r="HY63" s="62"/>
      <c r="HZ63" s="62"/>
      <c r="IA63" s="62"/>
      <c r="IB63" s="62"/>
      <c r="IC63" s="62"/>
      <c r="ID63" s="62"/>
      <c r="IE63" s="62"/>
      <c r="IF63" s="62"/>
      <c r="IG63" s="62"/>
      <c r="IH63" s="62"/>
      <c r="II63" s="62"/>
      <c r="IJ63" s="62"/>
      <c r="IK63" s="62"/>
      <c r="IL63" s="62"/>
      <c r="IM63" s="62"/>
      <c r="IN63" s="62"/>
      <c r="IO63" s="62"/>
      <c r="IP63" s="62"/>
      <c r="IQ63" s="62"/>
      <c r="IR63" s="62"/>
      <c r="IS63" s="62"/>
      <c r="IT63" s="62"/>
      <c r="IU63" s="62"/>
      <c r="IV63" s="62"/>
      <c r="IW63" s="62"/>
    </row>
    <row r="64" customFormat="false" ht="12.75" hidden="false" customHeight="false" outlineLevel="0" collapsed="false">
      <c r="A64" s="81" t="s">
        <v>74</v>
      </c>
      <c r="B64" s="77"/>
      <c r="C64" s="78"/>
      <c r="D64" s="79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/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/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/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2"/>
      <c r="FK64" s="62"/>
      <c r="FL64" s="62"/>
      <c r="FM64" s="62"/>
      <c r="FN64" s="62"/>
      <c r="FO64" s="62"/>
      <c r="FP64" s="62"/>
      <c r="FQ64" s="62"/>
      <c r="FR64" s="62"/>
      <c r="FS64" s="62"/>
      <c r="FT64" s="62"/>
      <c r="FU64" s="62"/>
      <c r="FV64" s="62"/>
      <c r="FW64" s="62"/>
      <c r="FX64" s="62"/>
      <c r="FY64" s="62"/>
      <c r="FZ64" s="62"/>
      <c r="GA64" s="62"/>
      <c r="GB64" s="62"/>
      <c r="GC64" s="62"/>
      <c r="GD64" s="62"/>
      <c r="GE64" s="62"/>
      <c r="GF64" s="62"/>
      <c r="GG64" s="62"/>
      <c r="GH64" s="62"/>
      <c r="GI64" s="62"/>
      <c r="GJ64" s="62"/>
      <c r="GK64" s="62"/>
      <c r="GL64" s="62"/>
      <c r="GM64" s="62"/>
      <c r="GN64" s="62"/>
      <c r="GO64" s="62"/>
      <c r="GP64" s="62"/>
      <c r="GQ64" s="62"/>
      <c r="GR64" s="62"/>
      <c r="GS64" s="62"/>
      <c r="GT64" s="62"/>
      <c r="GU64" s="62"/>
      <c r="GV64" s="62"/>
      <c r="GW64" s="62"/>
      <c r="GX64" s="62"/>
      <c r="GY64" s="62"/>
      <c r="GZ64" s="62"/>
      <c r="HA64" s="62"/>
      <c r="HB64" s="62"/>
      <c r="HC64" s="62"/>
      <c r="HD64" s="62"/>
      <c r="HE64" s="62"/>
      <c r="HF64" s="62"/>
      <c r="HG64" s="62"/>
      <c r="HH64" s="62"/>
      <c r="HI64" s="62"/>
      <c r="HJ64" s="62"/>
      <c r="HK64" s="62"/>
      <c r="HL64" s="62"/>
      <c r="HM64" s="62"/>
      <c r="HN64" s="62"/>
      <c r="HO64" s="62"/>
      <c r="HP64" s="62"/>
      <c r="HQ64" s="62"/>
      <c r="HR64" s="62"/>
      <c r="HS64" s="62"/>
      <c r="HT64" s="62"/>
      <c r="HU64" s="62"/>
      <c r="HV64" s="62"/>
      <c r="HW64" s="62"/>
      <c r="HX64" s="62"/>
      <c r="HY64" s="62"/>
      <c r="HZ64" s="62"/>
      <c r="IA64" s="62"/>
      <c r="IB64" s="62"/>
      <c r="IC64" s="62"/>
      <c r="ID64" s="62"/>
      <c r="IE64" s="62"/>
      <c r="IF64" s="62"/>
      <c r="IG64" s="62"/>
      <c r="IH64" s="62"/>
      <c r="II64" s="62"/>
      <c r="IJ64" s="62"/>
      <c r="IK64" s="62"/>
      <c r="IL64" s="62"/>
      <c r="IM64" s="62"/>
      <c r="IN64" s="62"/>
      <c r="IO64" s="62"/>
      <c r="IP64" s="62"/>
      <c r="IQ64" s="62"/>
      <c r="IR64" s="62"/>
      <c r="IS64" s="62"/>
      <c r="IT64" s="62"/>
      <c r="IU64" s="62"/>
      <c r="IV64" s="62"/>
      <c r="IW64" s="62"/>
    </row>
    <row r="65" customFormat="false" ht="13.5" hidden="false" customHeight="false" outlineLevel="0" collapsed="false">
      <c r="A65" s="82" t="s">
        <v>75</v>
      </c>
      <c r="B65" s="77"/>
      <c r="C65" s="78"/>
      <c r="D65" s="79"/>
      <c r="E65" s="5"/>
      <c r="F65" s="5"/>
      <c r="G65" s="5"/>
      <c r="H65" s="16"/>
      <c r="I65" s="16"/>
      <c r="J65" s="16"/>
      <c r="K65" s="16"/>
      <c r="L65" s="16"/>
      <c r="M65" s="16"/>
      <c r="N65" s="16"/>
      <c r="O65" s="16"/>
      <c r="P65" s="16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</row>
    <row r="66" customFormat="false" ht="13.5" hidden="false" customHeight="false" outlineLevel="0" collapsed="false">
      <c r="A66" s="83" t="s">
        <v>76</v>
      </c>
      <c r="B66" s="45" t="n">
        <f aca="false">SUM(B46:B65)</f>
        <v>4509000</v>
      </c>
      <c r="C66" s="45" t="n">
        <f aca="false">SUM(C46:C65)</f>
        <v>14790000</v>
      </c>
      <c r="D66" s="84" t="n">
        <f aca="false">SUM(D46:D65)</f>
        <v>27094000</v>
      </c>
      <c r="E66" s="5"/>
      <c r="F66" s="5"/>
      <c r="G66" s="5"/>
      <c r="H66" s="16"/>
      <c r="I66" s="16"/>
      <c r="J66" s="16"/>
      <c r="K66" s="16"/>
      <c r="L66" s="16"/>
      <c r="M66" s="16"/>
      <c r="N66" s="16"/>
      <c r="O66" s="16"/>
      <c r="P66" s="16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</row>
    <row r="67" customFormat="false" ht="12.75" hidden="false" customHeight="false" outlineLevel="0" collapsed="false">
      <c r="A67" s="51"/>
      <c r="B67" s="50"/>
      <c r="C67" s="50"/>
      <c r="D67" s="50"/>
      <c r="E67" s="15"/>
      <c r="F67" s="15"/>
      <c r="G67" s="15"/>
      <c r="H67" s="47"/>
      <c r="I67" s="47"/>
      <c r="J67" s="47"/>
      <c r="K67" s="47"/>
      <c r="L67" s="47"/>
      <c r="M67" s="47"/>
      <c r="N67" s="47"/>
      <c r="O67" s="47"/>
      <c r="P67" s="4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  <c r="IT67" s="15"/>
      <c r="IU67" s="15"/>
      <c r="IV67" s="15"/>
      <c r="IW67" s="15"/>
    </row>
    <row r="68" customFormat="false" ht="12.75" hidden="false" customHeight="false" outlineLevel="0" collapsed="false">
      <c r="A68" s="51" t="s">
        <v>77</v>
      </c>
      <c r="B68" s="50"/>
      <c r="C68" s="50"/>
      <c r="D68" s="50"/>
      <c r="E68" s="15"/>
      <c r="F68" s="15"/>
      <c r="G68" s="15"/>
      <c r="H68" s="47"/>
      <c r="I68" s="47"/>
      <c r="J68" s="47"/>
      <c r="K68" s="47"/>
      <c r="L68" s="47"/>
      <c r="M68" s="47"/>
      <c r="N68" s="47"/>
      <c r="O68" s="47"/>
      <c r="P68" s="47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  <c r="IV68" s="15"/>
      <c r="IW68" s="15"/>
    </row>
    <row r="69" customFormat="false" ht="12.75" hidden="false" customHeight="false" outlineLevel="0" collapsed="false">
      <c r="A69" s="85" t="s">
        <v>78</v>
      </c>
      <c r="B69" s="86" t="n">
        <f aca="false">B33-B66</f>
        <v>1592000</v>
      </c>
      <c r="C69" s="86" t="n">
        <f aca="false">C33-C66</f>
        <v>8660000</v>
      </c>
      <c r="D69" s="86" t="n">
        <f aca="false">D33-D66</f>
        <v>17850000</v>
      </c>
      <c r="E69" s="5"/>
      <c r="F69" s="5"/>
      <c r="G69" s="5"/>
      <c r="H69" s="16"/>
      <c r="I69" s="16"/>
      <c r="J69" s="16"/>
      <c r="K69" s="16"/>
      <c r="L69" s="16"/>
      <c r="M69" s="16"/>
      <c r="N69" s="16"/>
      <c r="O69" s="16"/>
      <c r="P69" s="16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</row>
    <row r="70" customFormat="false" ht="12.75" hidden="false" customHeight="false" outlineLevel="0" collapsed="false">
      <c r="A70" s="61"/>
      <c r="B70" s="60"/>
      <c r="C70" s="5"/>
      <c r="D70" s="60"/>
      <c r="E70" s="5"/>
      <c r="F70" s="5"/>
      <c r="G70" s="5"/>
      <c r="H70" s="16"/>
      <c r="I70" s="16"/>
      <c r="J70" s="16"/>
      <c r="K70" s="16"/>
      <c r="L70" s="16"/>
      <c r="M70" s="16"/>
      <c r="N70" s="16"/>
      <c r="O70" s="16"/>
      <c r="P70" s="16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</row>
    <row r="71" customFormat="false" ht="12.75" hidden="false" customHeight="false" outlineLevel="0" collapsed="false">
      <c r="A71" s="85" t="s">
        <v>79</v>
      </c>
      <c r="B71" s="86" t="n">
        <v>-1362272.27599388</v>
      </c>
      <c r="C71" s="86" t="n">
        <v>32420174.5061877</v>
      </c>
      <c r="D71" s="86" t="n">
        <v>68473446.4010061</v>
      </c>
      <c r="E71" s="5"/>
      <c r="F71" s="5"/>
      <c r="G71" s="5"/>
      <c r="H71" s="16"/>
      <c r="I71" s="16"/>
      <c r="J71" s="16"/>
      <c r="K71" s="16"/>
      <c r="L71" s="16"/>
      <c r="M71" s="16"/>
      <c r="N71" s="16"/>
      <c r="O71" s="16"/>
      <c r="P71" s="16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</row>
    <row r="72" customFormat="false" ht="12.75" hidden="false" customHeight="false" outlineLevel="0" collapsed="false">
      <c r="A72" s="61"/>
      <c r="B72" s="60"/>
      <c r="C72" s="5"/>
      <c r="D72" s="60"/>
      <c r="E72" s="5"/>
      <c r="F72" s="5"/>
      <c r="G72" s="5"/>
      <c r="H72" s="16"/>
      <c r="I72" s="16"/>
      <c r="J72" s="16"/>
      <c r="K72" s="16"/>
      <c r="L72" s="16"/>
      <c r="M72" s="16"/>
      <c r="N72" s="16"/>
      <c r="O72" s="16"/>
      <c r="P72" s="16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</row>
    <row r="73" customFormat="false" ht="12.75" hidden="false" customHeight="false" outlineLevel="0" collapsed="false">
      <c r="A73" s="87" t="s">
        <v>80</v>
      </c>
      <c r="B73" s="88" t="n">
        <v>17998868.4621733</v>
      </c>
      <c r="C73" s="5"/>
      <c r="D73" s="60"/>
      <c r="E73" s="5"/>
      <c r="F73" s="5"/>
      <c r="G73" s="5"/>
      <c r="H73" s="16"/>
      <c r="I73" s="16"/>
      <c r="J73" s="16"/>
      <c r="K73" s="16"/>
      <c r="L73" s="16"/>
      <c r="M73" s="16"/>
      <c r="N73" s="16"/>
      <c r="O73" s="16"/>
      <c r="P73" s="16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</row>
    <row r="74" customFormat="false" ht="12.75" hidden="false" customHeight="false" outlineLevel="0" collapsed="false">
      <c r="A74" s="61"/>
      <c r="B74" s="60"/>
      <c r="C74" s="5"/>
      <c r="D74" s="60"/>
      <c r="E74" s="5"/>
      <c r="F74" s="5"/>
      <c r="G74" s="5"/>
      <c r="H74" s="16"/>
      <c r="I74" s="16"/>
      <c r="J74" s="16"/>
      <c r="K74" s="16"/>
      <c r="L74" s="16"/>
      <c r="M74" s="16"/>
      <c r="N74" s="16"/>
      <c r="O74" s="16"/>
      <c r="P74" s="16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</row>
    <row r="75" customFormat="false" ht="12.75" hidden="false" customHeight="false" outlineLevel="0" collapsed="false">
      <c r="A75" s="5"/>
      <c r="B75" s="60"/>
      <c r="C75" s="5"/>
      <c r="D75" s="60"/>
      <c r="E75" s="60"/>
      <c r="F75" s="5"/>
      <c r="G75" s="60"/>
      <c r="H75" s="16"/>
      <c r="I75" s="16"/>
      <c r="J75" s="16"/>
      <c r="K75" s="16"/>
      <c r="L75" s="16"/>
      <c r="M75" s="16"/>
      <c r="N75" s="16"/>
      <c r="O75" s="16"/>
      <c r="P75" s="16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</row>
    <row r="76" customFormat="false" ht="12.75" hidden="false" customHeight="false" outlineLevel="0" collapsed="false">
      <c r="A76" s="5"/>
      <c r="B76" s="60"/>
      <c r="C76" s="5"/>
      <c r="D76" s="60"/>
      <c r="E76" s="60"/>
      <c r="F76" s="5"/>
      <c r="G76" s="60"/>
      <c r="H76" s="60"/>
      <c r="I76" s="16"/>
      <c r="J76" s="60"/>
      <c r="K76" s="16"/>
      <c r="L76" s="16"/>
      <c r="M76" s="16"/>
      <c r="N76" s="16"/>
      <c r="O76" s="16"/>
      <c r="P76" s="16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</row>
    <row r="77" customFormat="false" ht="12.75" hidden="false" customHeight="false" outlineLevel="0" collapsed="false">
      <c r="A77" s="5"/>
      <c r="B77" s="60"/>
      <c r="C77" s="5"/>
      <c r="D77" s="60"/>
      <c r="E77" s="60"/>
      <c r="F77" s="5"/>
      <c r="G77" s="60"/>
      <c r="H77" s="60"/>
      <c r="I77" s="16"/>
      <c r="J77" s="60"/>
      <c r="K77" s="16"/>
      <c r="L77" s="16"/>
      <c r="M77" s="16"/>
      <c r="N77" s="16"/>
      <c r="O77" s="16"/>
      <c r="P77" s="16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</row>
    <row r="78" customFormat="false" ht="12.75" hidden="false" customHeight="false" outlineLevel="0" collapsed="false">
      <c r="A78" s="5"/>
      <c r="B78" s="60"/>
      <c r="C78" s="5"/>
      <c r="D78" s="60"/>
      <c r="E78" s="60"/>
      <c r="F78" s="5"/>
      <c r="G78" s="60"/>
      <c r="H78" s="60"/>
      <c r="I78" s="16"/>
      <c r="J78" s="60"/>
      <c r="K78" s="16"/>
      <c r="L78" s="16"/>
      <c r="M78" s="16"/>
      <c r="N78" s="16"/>
      <c r="O78" s="16"/>
      <c r="P78" s="16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  <c r="IW78" s="5"/>
    </row>
    <row r="79" customFormat="false" ht="12.75" hidden="false" customHeight="false" outlineLevel="0" collapsed="false">
      <c r="A79" s="5"/>
      <c r="B79" s="60"/>
      <c r="C79" s="5"/>
      <c r="D79" s="60"/>
      <c r="E79" s="60"/>
      <c r="F79" s="5"/>
      <c r="G79" s="60"/>
      <c r="H79" s="16"/>
      <c r="I79" s="16"/>
      <c r="J79" s="16"/>
      <c r="K79" s="16"/>
      <c r="L79" s="16"/>
      <c r="M79" s="16"/>
      <c r="N79" s="16"/>
      <c r="O79" s="16"/>
      <c r="P79" s="16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</row>
    <row r="80" customFormat="false" ht="12.75" hidden="false" customHeight="false" outlineLevel="0" collapsed="false">
      <c r="A80" s="5"/>
      <c r="B80" s="5"/>
      <c r="C80" s="5"/>
      <c r="D80" s="60"/>
      <c r="E80" s="60"/>
      <c r="F80" s="5"/>
      <c r="G80" s="60"/>
      <c r="H80" s="16"/>
      <c r="I80" s="16"/>
      <c r="J80" s="16"/>
      <c r="K80" s="16"/>
      <c r="L80" s="16"/>
      <c r="M80" s="16"/>
      <c r="N80" s="16"/>
      <c r="O80" s="16"/>
      <c r="P80" s="16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  <c r="IW80" s="5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5"/>
      <c r="G81" s="60"/>
      <c r="H81" s="16"/>
      <c r="I81" s="16"/>
      <c r="J81" s="16"/>
      <c r="K81" s="16"/>
      <c r="L81" s="16"/>
      <c r="M81" s="16"/>
      <c r="N81" s="16"/>
      <c r="O81" s="16"/>
      <c r="P81" s="16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5"/>
      <c r="G82" s="5"/>
      <c r="H82" s="16"/>
      <c r="I82" s="16"/>
      <c r="J82" s="16"/>
      <c r="K82" s="16"/>
      <c r="L82" s="16"/>
      <c r="M82" s="16"/>
      <c r="N82" s="16"/>
      <c r="O82" s="16"/>
      <c r="P82" s="16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  <c r="IW82" s="5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5"/>
      <c r="G83" s="5"/>
      <c r="H83" s="16"/>
      <c r="I83" s="16"/>
      <c r="J83" s="16"/>
      <c r="K83" s="16"/>
      <c r="L83" s="16"/>
      <c r="M83" s="16"/>
      <c r="N83" s="16"/>
      <c r="O83" s="16"/>
      <c r="P83" s="16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  <c r="IW83" s="5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5"/>
      <c r="G84" s="5"/>
      <c r="H84" s="16"/>
      <c r="I84" s="16"/>
      <c r="J84" s="16"/>
      <c r="K84" s="16"/>
      <c r="L84" s="16"/>
      <c r="M84" s="16"/>
      <c r="N84" s="16"/>
      <c r="O84" s="16"/>
      <c r="P84" s="16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  <c r="IW84" s="5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5"/>
      <c r="G85" s="5"/>
      <c r="H85" s="16"/>
      <c r="I85" s="16"/>
      <c r="J85" s="16"/>
      <c r="K85" s="16"/>
      <c r="L85" s="16"/>
      <c r="M85" s="16"/>
      <c r="N85" s="16"/>
      <c r="O85" s="16"/>
      <c r="P85" s="16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  <c r="IW85" s="5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5"/>
      <c r="G86" s="5"/>
      <c r="H86" s="16"/>
      <c r="I86" s="16"/>
      <c r="J86" s="16"/>
      <c r="K86" s="16"/>
      <c r="L86" s="16"/>
      <c r="M86" s="16"/>
      <c r="N86" s="16"/>
      <c r="O86" s="16"/>
      <c r="P86" s="16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  <c r="IW86" s="5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5"/>
      <c r="G87" s="5"/>
      <c r="H87" s="16"/>
      <c r="I87" s="16"/>
      <c r="J87" s="16"/>
      <c r="K87" s="16"/>
      <c r="L87" s="16"/>
      <c r="M87" s="16"/>
      <c r="N87" s="16"/>
      <c r="O87" s="16"/>
      <c r="P87" s="16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  <c r="IW87" s="5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5"/>
      <c r="G88" s="5"/>
      <c r="H88" s="16"/>
      <c r="I88" s="16"/>
      <c r="J88" s="16"/>
      <c r="K88" s="16"/>
      <c r="L88" s="16"/>
      <c r="M88" s="16"/>
      <c r="N88" s="16"/>
      <c r="O88" s="16"/>
      <c r="P88" s="16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  <c r="IW88" s="5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5"/>
      <c r="G89" s="5"/>
      <c r="H89" s="16"/>
      <c r="I89" s="16"/>
      <c r="J89" s="16"/>
      <c r="K89" s="16"/>
      <c r="L89" s="16"/>
      <c r="M89" s="16"/>
      <c r="N89" s="16"/>
      <c r="O89" s="16"/>
      <c r="P89" s="16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  <c r="IW89" s="5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5"/>
      <c r="G90" s="5"/>
      <c r="H90" s="16"/>
      <c r="I90" s="16"/>
      <c r="J90" s="16"/>
      <c r="K90" s="16"/>
      <c r="L90" s="16"/>
      <c r="M90" s="16"/>
      <c r="N90" s="16"/>
      <c r="O90" s="16"/>
      <c r="P90" s="16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5"/>
      <c r="G91" s="5"/>
      <c r="H91" s="16"/>
      <c r="I91" s="16"/>
      <c r="J91" s="16"/>
      <c r="K91" s="16"/>
      <c r="L91" s="16"/>
      <c r="M91" s="16"/>
      <c r="N91" s="16"/>
      <c r="O91" s="16"/>
      <c r="P91" s="16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  <c r="IW91" s="5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5"/>
      <c r="G92" s="5"/>
      <c r="H92" s="16"/>
      <c r="I92" s="16"/>
      <c r="J92" s="16"/>
      <c r="K92" s="16"/>
      <c r="L92" s="16"/>
      <c r="M92" s="16"/>
      <c r="N92" s="16"/>
      <c r="O92" s="16"/>
      <c r="P92" s="16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  <c r="IW92" s="5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5"/>
      <c r="G93" s="5"/>
      <c r="H93" s="16"/>
      <c r="I93" s="16"/>
      <c r="J93" s="16"/>
      <c r="K93" s="16"/>
      <c r="L93" s="16"/>
      <c r="M93" s="16"/>
      <c r="N93" s="16"/>
      <c r="O93" s="16"/>
      <c r="P93" s="16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  <c r="IW93" s="5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5"/>
      <c r="G94" s="5"/>
      <c r="H94" s="16"/>
      <c r="I94" s="16"/>
      <c r="J94" s="16"/>
      <c r="K94" s="16"/>
      <c r="L94" s="16"/>
      <c r="M94" s="16"/>
      <c r="N94" s="16"/>
      <c r="O94" s="16"/>
      <c r="P94" s="16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  <c r="IW94" s="5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5"/>
      <c r="G95" s="5"/>
      <c r="H95" s="16"/>
      <c r="I95" s="16"/>
      <c r="J95" s="16"/>
      <c r="K95" s="16"/>
      <c r="L95" s="16"/>
      <c r="M95" s="16"/>
      <c r="N95" s="16"/>
      <c r="O95" s="16"/>
      <c r="P95" s="16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  <c r="IW95" s="5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5"/>
      <c r="G96" s="5"/>
      <c r="H96" s="16"/>
      <c r="I96" s="16"/>
      <c r="J96" s="16"/>
      <c r="K96" s="16"/>
      <c r="L96" s="16"/>
      <c r="M96" s="16"/>
      <c r="N96" s="16"/>
      <c r="O96" s="16"/>
      <c r="P96" s="16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  <c r="IW96" s="5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5"/>
      <c r="G97" s="5"/>
      <c r="H97" s="16"/>
      <c r="I97" s="16"/>
      <c r="J97" s="16"/>
      <c r="K97" s="16"/>
      <c r="L97" s="16"/>
      <c r="M97" s="16"/>
      <c r="N97" s="16"/>
      <c r="O97" s="16"/>
      <c r="P97" s="16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5"/>
      <c r="G98" s="5"/>
      <c r="H98" s="16"/>
      <c r="I98" s="16"/>
      <c r="J98" s="16"/>
      <c r="K98" s="16"/>
      <c r="L98" s="16"/>
      <c r="M98" s="16"/>
      <c r="N98" s="16"/>
      <c r="O98" s="16"/>
      <c r="P98" s="16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5"/>
      <c r="G99" s="5"/>
      <c r="H99" s="16"/>
      <c r="I99" s="16"/>
      <c r="J99" s="16"/>
      <c r="K99" s="16"/>
      <c r="L99" s="16"/>
      <c r="M99" s="16"/>
      <c r="N99" s="16"/>
      <c r="O99" s="16"/>
      <c r="P99" s="16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5"/>
      <c r="G100" s="5"/>
      <c r="H100" s="16"/>
      <c r="I100" s="16"/>
      <c r="J100" s="16"/>
      <c r="K100" s="16"/>
      <c r="L100" s="16"/>
      <c r="M100" s="16"/>
      <c r="N100" s="16"/>
      <c r="O100" s="16"/>
      <c r="P100" s="16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5"/>
      <c r="G101" s="5"/>
      <c r="H101" s="16"/>
      <c r="I101" s="16"/>
      <c r="J101" s="16"/>
      <c r="K101" s="16"/>
      <c r="L101" s="16"/>
      <c r="M101" s="16"/>
      <c r="N101" s="16"/>
      <c r="O101" s="16"/>
      <c r="P101" s="16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  <c r="IW101" s="5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5"/>
      <c r="G102" s="5"/>
      <c r="H102" s="16"/>
      <c r="I102" s="16"/>
      <c r="J102" s="16"/>
      <c r="K102" s="16"/>
      <c r="L102" s="16"/>
      <c r="M102" s="16"/>
      <c r="N102" s="16"/>
      <c r="O102" s="16"/>
      <c r="P102" s="16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5"/>
      <c r="G103" s="5"/>
      <c r="H103" s="16"/>
      <c r="I103" s="16"/>
      <c r="J103" s="16"/>
      <c r="K103" s="16"/>
      <c r="L103" s="16"/>
      <c r="M103" s="16"/>
      <c r="N103" s="16"/>
      <c r="O103" s="16"/>
      <c r="P103" s="16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5"/>
      <c r="G104" s="5"/>
      <c r="H104" s="16"/>
      <c r="I104" s="16"/>
      <c r="J104" s="16"/>
      <c r="K104" s="16"/>
      <c r="L104" s="16"/>
      <c r="M104" s="16"/>
      <c r="N104" s="16"/>
      <c r="O104" s="16"/>
      <c r="P104" s="16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  <c r="IW104" s="5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5"/>
      <c r="G105" s="5"/>
      <c r="H105" s="16"/>
      <c r="I105" s="16"/>
      <c r="J105" s="16"/>
      <c r="K105" s="16"/>
      <c r="L105" s="16"/>
      <c r="M105" s="16"/>
      <c r="N105" s="16"/>
      <c r="O105" s="16"/>
      <c r="P105" s="16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5"/>
      <c r="G106" s="5"/>
      <c r="H106" s="16"/>
      <c r="I106" s="16"/>
      <c r="J106" s="16"/>
      <c r="K106" s="16"/>
      <c r="L106" s="16"/>
      <c r="M106" s="16"/>
      <c r="N106" s="16"/>
      <c r="O106" s="16"/>
      <c r="P106" s="16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5"/>
      <c r="G107" s="5"/>
      <c r="H107" s="16"/>
      <c r="I107" s="16"/>
      <c r="J107" s="16"/>
      <c r="K107" s="16"/>
      <c r="L107" s="16"/>
      <c r="M107" s="16"/>
      <c r="N107" s="16"/>
      <c r="O107" s="16"/>
      <c r="P107" s="16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  <c r="IW107" s="5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5"/>
      <c r="G108" s="5"/>
      <c r="H108" s="16"/>
      <c r="I108" s="16"/>
      <c r="J108" s="16"/>
      <c r="K108" s="16"/>
      <c r="L108" s="16"/>
      <c r="M108" s="16"/>
      <c r="N108" s="16"/>
      <c r="O108" s="16"/>
      <c r="P108" s="16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  <c r="IW108" s="5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5"/>
      <c r="G109" s="5"/>
      <c r="H109" s="16"/>
      <c r="I109" s="16"/>
      <c r="J109" s="16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5"/>
      <c r="G110" s="5"/>
      <c r="H110" s="16"/>
      <c r="I110" s="16"/>
      <c r="J110" s="16"/>
    </row>
    <row r="111" customFormat="false" ht="12.75" hidden="false" customHeight="false" outlineLevel="0" collapsed="false">
      <c r="B111" s="5"/>
      <c r="C111" s="5"/>
      <c r="D111" s="5"/>
      <c r="E111" s="5"/>
      <c r="F111" s="5"/>
      <c r="G111" s="5"/>
      <c r="H111" s="16"/>
      <c r="I111" s="16"/>
      <c r="J111" s="16"/>
    </row>
    <row r="112" customFormat="false" ht="12.75" hidden="false" customHeight="false" outlineLevel="0" collapsed="false">
      <c r="B112" s="5"/>
      <c r="C112" s="5"/>
      <c r="D112" s="5"/>
      <c r="E112" s="5"/>
      <c r="F112" s="5"/>
      <c r="G112" s="5"/>
    </row>
    <row r="113" customFormat="false" ht="12.75" hidden="false" customHeight="false" outlineLevel="0" collapsed="false">
      <c r="B113" s="5"/>
      <c r="C113" s="5"/>
      <c r="D113" s="5"/>
      <c r="E113" s="5"/>
      <c r="F113" s="5"/>
      <c r="G113" s="5"/>
    </row>
  </sheetData>
  <mergeCells count="27">
    <mergeCell ref="B21:D21"/>
    <mergeCell ref="B23:D23"/>
    <mergeCell ref="B24:D24"/>
    <mergeCell ref="B25:D25"/>
    <mergeCell ref="B26:D26"/>
    <mergeCell ref="B33:B34"/>
    <mergeCell ref="C33:C34"/>
    <mergeCell ref="D33:D34"/>
    <mergeCell ref="B44:D44"/>
    <mergeCell ref="B46:B47"/>
    <mergeCell ref="C46:C47"/>
    <mergeCell ref="D46:D47"/>
    <mergeCell ref="B48:B50"/>
    <mergeCell ref="C48:C50"/>
    <mergeCell ref="D48:D50"/>
    <mergeCell ref="B51:B53"/>
    <mergeCell ref="C51:C53"/>
    <mergeCell ref="D51:D53"/>
    <mergeCell ref="B54:B57"/>
    <mergeCell ref="C54:C57"/>
    <mergeCell ref="D54:D57"/>
    <mergeCell ref="B58:B61"/>
    <mergeCell ref="C58:C61"/>
    <mergeCell ref="D58:D61"/>
    <mergeCell ref="B62:B65"/>
    <mergeCell ref="C62:C65"/>
    <mergeCell ref="D62:D65"/>
  </mergeCells>
  <printOptions headings="false" gridLines="false" gridLinesSet="true" horizontalCentered="false" verticalCentered="false"/>
  <pageMargins left="0.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:IV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85"/>
  </cols>
  <sheetData>
    <row r="1" customFormat="false" ht="12.75" hidden="false" customHeight="false" outlineLevel="0" collapsed="false">
      <c r="A1" s="0" t="s">
        <v>22</v>
      </c>
      <c r="C1" s="0" t="s">
        <v>81</v>
      </c>
      <c r="S1" s="0" t="s">
        <v>82</v>
      </c>
      <c r="T1" s="0" t="s">
        <v>83</v>
      </c>
    </row>
    <row r="2" customFormat="false" ht="12.75" hidden="false" customHeight="false" outlineLevel="0" collapsed="false">
      <c r="C2" s="0" t="s">
        <v>30</v>
      </c>
      <c r="D2" s="0" t="s">
        <v>29</v>
      </c>
      <c r="E2" s="0" t="s">
        <v>31</v>
      </c>
      <c r="S2" s="0" t="s">
        <v>84</v>
      </c>
      <c r="T2" s="0" t="s">
        <v>85</v>
      </c>
    </row>
    <row r="3" customFormat="false" ht="12.75" hidden="false" customHeight="false" outlineLevel="0" collapsed="false">
      <c r="A3" s="0" t="s">
        <v>32</v>
      </c>
      <c r="C3" s="0" t="s">
        <v>86</v>
      </c>
      <c r="D3" s="0" t="s">
        <v>87</v>
      </c>
      <c r="E3" s="0" t="s">
        <v>88</v>
      </c>
      <c r="G3" s="0" t="s">
        <v>23</v>
      </c>
      <c r="J3" s="0" t="n">
        <v>419150000</v>
      </c>
      <c r="S3" s="0" t="s">
        <v>89</v>
      </c>
      <c r="T3" s="0" t="s">
        <v>90</v>
      </c>
    </row>
    <row r="4" customFormat="false" ht="12.75" hidden="false" customHeight="false" outlineLevel="0" collapsed="false">
      <c r="A4" s="0" t="s">
        <v>36</v>
      </c>
      <c r="C4" s="0" t="s">
        <v>91</v>
      </c>
      <c r="D4" s="0" t="s">
        <v>92</v>
      </c>
      <c r="E4" s="0" t="s">
        <v>93</v>
      </c>
      <c r="G4" s="0" t="s">
        <v>24</v>
      </c>
      <c r="J4" s="0" t="n">
        <v>536</v>
      </c>
      <c r="S4" s="0" t="s">
        <v>94</v>
      </c>
      <c r="T4" s="0" t="s">
        <v>95</v>
      </c>
    </row>
    <row r="5" customFormat="false" ht="12.75" hidden="false" customHeight="false" outlineLevel="0" collapsed="false">
      <c r="A5" s="0" t="s">
        <v>40</v>
      </c>
      <c r="C5" s="0" t="s">
        <v>96</v>
      </c>
      <c r="D5" s="0" t="s">
        <v>97</v>
      </c>
      <c r="E5" s="0" t="s">
        <v>98</v>
      </c>
      <c r="G5" s="0" t="s">
        <v>26</v>
      </c>
      <c r="J5" s="0" t="s">
        <v>27</v>
      </c>
    </row>
    <row r="6" customFormat="false" ht="12.75" hidden="false" customHeight="false" outlineLevel="0" collapsed="false">
      <c r="A6" s="0" t="s">
        <v>44</v>
      </c>
      <c r="C6" s="0" t="s">
        <v>99</v>
      </c>
      <c r="D6" s="0" t="s">
        <v>100</v>
      </c>
      <c r="E6" s="0" t="s">
        <v>101</v>
      </c>
      <c r="G6" s="0" t="s">
        <v>102</v>
      </c>
      <c r="J6" s="0" t="s">
        <v>103</v>
      </c>
    </row>
    <row r="7" customFormat="false" ht="12.75" hidden="false" customHeight="false" outlineLevel="0" collapsed="false">
      <c r="A7" s="0" t="s">
        <v>104</v>
      </c>
      <c r="C7" s="0" t="n">
        <v>0.68</v>
      </c>
      <c r="D7" s="0" t="n">
        <v>0.53</v>
      </c>
      <c r="E7" s="0" t="n">
        <v>0.75</v>
      </c>
      <c r="G7" s="0" t="s">
        <v>105</v>
      </c>
    </row>
    <row r="8" customFormat="false" ht="12.75" hidden="false" customHeight="false" outlineLevel="0" collapsed="false">
      <c r="S8" s="0" t="s">
        <v>106</v>
      </c>
      <c r="T8" s="0" t="s">
        <v>107</v>
      </c>
    </row>
    <row r="9" customFormat="false" ht="12.75" hidden="false" customHeight="false" outlineLevel="0" collapsed="false">
      <c r="A9" s="0" t="s">
        <v>108</v>
      </c>
      <c r="S9" s="0" t="s">
        <v>109</v>
      </c>
      <c r="T9" s="0" t="s">
        <v>110</v>
      </c>
    </row>
    <row r="10" customFormat="false" ht="12.75" hidden="false" customHeight="false" outlineLevel="0" collapsed="false">
      <c r="G10" s="0" t="s">
        <v>30</v>
      </c>
      <c r="H10" s="0" t="s">
        <v>29</v>
      </c>
      <c r="I10" s="0" t="s">
        <v>31</v>
      </c>
      <c r="S10" s="0" t="s">
        <v>111</v>
      </c>
      <c r="T10" s="0" t="s">
        <v>112</v>
      </c>
    </row>
    <row r="11" customFormat="false" ht="12.75" hidden="false" customHeight="false" outlineLevel="0" collapsed="false">
      <c r="A11" s="0" t="s">
        <v>61</v>
      </c>
      <c r="C11" s="0" t="s">
        <v>113</v>
      </c>
      <c r="G11" s="0" t="s">
        <v>114</v>
      </c>
      <c r="H11" s="0" t="s">
        <v>114</v>
      </c>
      <c r="I11" s="0" t="s">
        <v>114</v>
      </c>
    </row>
    <row r="12" customFormat="false" ht="12.75" hidden="false" customHeight="false" outlineLevel="0" collapsed="false">
      <c r="A12" s="0" t="s">
        <v>63</v>
      </c>
      <c r="C12" s="0" t="s">
        <v>64</v>
      </c>
      <c r="G12" s="0" t="n">
        <v>15000000</v>
      </c>
      <c r="H12" s="0" t="n">
        <v>10000000</v>
      </c>
      <c r="I12" s="0" t="n">
        <v>18000000</v>
      </c>
    </row>
    <row r="13" customFormat="false" ht="12.75" hidden="false" customHeight="false" outlineLevel="0" collapsed="false">
      <c r="A13" s="0" t="s">
        <v>65</v>
      </c>
      <c r="C13" s="0" t="s">
        <v>115</v>
      </c>
      <c r="G13" s="0" t="s">
        <v>116</v>
      </c>
    </row>
    <row r="14" customFormat="false" ht="12.75" hidden="false" customHeight="false" outlineLevel="0" collapsed="false">
      <c r="A14" s="0" t="s">
        <v>67</v>
      </c>
      <c r="C14" s="0" t="s">
        <v>117</v>
      </c>
      <c r="G14" s="0" t="s">
        <v>118</v>
      </c>
    </row>
    <row r="15" customFormat="false" ht="12.75" hidden="false" customHeight="false" outlineLevel="0" collapsed="false">
      <c r="A15" s="0" t="s">
        <v>70</v>
      </c>
      <c r="C15" s="0" t="s">
        <v>119</v>
      </c>
      <c r="G15" s="0" t="s">
        <v>120</v>
      </c>
      <c r="S15" s="0" t="s">
        <v>121</v>
      </c>
      <c r="T15" s="0" t="s">
        <v>122</v>
      </c>
    </row>
    <row r="16" customFormat="false" ht="12.75" hidden="false" customHeight="false" outlineLevel="0" collapsed="false">
      <c r="A16" s="0" t="s">
        <v>73</v>
      </c>
      <c r="C16" s="0" t="s">
        <v>123</v>
      </c>
      <c r="G16" s="0" t="s">
        <v>124</v>
      </c>
      <c r="S16" s="0" t="s">
        <v>125</v>
      </c>
      <c r="T16" s="0" t="s">
        <v>126</v>
      </c>
    </row>
    <row r="17" customFormat="false" ht="12.75" hidden="false" customHeight="false" outlineLevel="0" collapsed="false">
      <c r="B17" s="0" t="s">
        <v>127</v>
      </c>
      <c r="S17" s="0" t="s">
        <v>128</v>
      </c>
      <c r="T17" s="0" t="s">
        <v>129</v>
      </c>
    </row>
    <row r="18" customFormat="false" ht="12.75" hidden="false" customHeight="false" outlineLevel="0" collapsed="false">
      <c r="S18" s="0" t="s">
        <v>130</v>
      </c>
      <c r="T18" s="0" t="s">
        <v>131</v>
      </c>
    </row>
    <row r="19" customFormat="false" ht="12.75" hidden="false" customHeight="false" outlineLevel="0" collapsed="false">
      <c r="A19" s="0" t="s">
        <v>132</v>
      </c>
      <c r="C19" s="0" t="s">
        <v>133</v>
      </c>
      <c r="E19" s="0" t="s">
        <v>21</v>
      </c>
      <c r="F19" s="0" t="s">
        <v>134</v>
      </c>
      <c r="H19" s="0" t="s">
        <v>135</v>
      </c>
      <c r="S19" s="0" t="s">
        <v>136</v>
      </c>
      <c r="T19" s="0" t="s">
        <v>137</v>
      </c>
    </row>
    <row r="20" customFormat="false" ht="12.75" hidden="false" customHeight="false" outlineLevel="0" collapsed="false">
      <c r="A20" s="0" t="s">
        <v>138</v>
      </c>
      <c r="C20" s="0" t="s">
        <v>139</v>
      </c>
      <c r="E20" s="0" t="s">
        <v>140</v>
      </c>
      <c r="F20" s="0" t="s">
        <v>141</v>
      </c>
      <c r="G20" s="0" t="s">
        <v>142</v>
      </c>
      <c r="H20" s="0" t="s">
        <v>143</v>
      </c>
      <c r="S20" s="0" t="s">
        <v>144</v>
      </c>
      <c r="T20" s="0" t="s">
        <v>145</v>
      </c>
    </row>
    <row r="21" customFormat="false" ht="12.75" hidden="false" customHeight="false" outlineLevel="0" collapsed="false">
      <c r="A21" s="0" t="s">
        <v>146</v>
      </c>
      <c r="C21" s="0" t="n">
        <v>0</v>
      </c>
      <c r="E21" s="0" t="s">
        <v>147</v>
      </c>
      <c r="F21" s="0" t="n">
        <v>0.05</v>
      </c>
      <c r="G21" s="0" t="n">
        <v>0.0577</v>
      </c>
      <c r="H21" s="0" t="n">
        <v>0.0682988236740485</v>
      </c>
      <c r="S21" s="0" t="s">
        <v>148</v>
      </c>
      <c r="T21" s="0" t="s">
        <v>149</v>
      </c>
    </row>
    <row r="22" customFormat="false" ht="12.75" hidden="false" customHeight="false" outlineLevel="0" collapsed="false">
      <c r="A22" s="0" t="s">
        <v>150</v>
      </c>
      <c r="C22" s="0" t="n">
        <v>0</v>
      </c>
      <c r="E22" s="0" t="s">
        <v>151</v>
      </c>
      <c r="F22" s="0" t="n">
        <v>0</v>
      </c>
      <c r="G22" s="0" t="n">
        <v>0</v>
      </c>
      <c r="H22" s="0" t="n">
        <v>0</v>
      </c>
      <c r="S22" s="0" t="s">
        <v>152</v>
      </c>
      <c r="T22" s="0" t="s">
        <v>153</v>
      </c>
    </row>
    <row r="23" customFormat="false" ht="12.75" hidden="false" customHeight="false" outlineLevel="0" collapsed="false">
      <c r="A23" s="0" t="s">
        <v>154</v>
      </c>
      <c r="C23" s="0" t="n">
        <v>17998868.4621733</v>
      </c>
      <c r="E23" s="0" t="s">
        <v>155</v>
      </c>
      <c r="F23" s="0" t="n">
        <v>0.055</v>
      </c>
      <c r="G23" s="0" t="n">
        <v>0.055</v>
      </c>
      <c r="H23" s="0" t="n">
        <v>0.0502</v>
      </c>
      <c r="S23" s="0" t="s">
        <v>156</v>
      </c>
      <c r="T23" s="0" t="s">
        <v>157</v>
      </c>
    </row>
    <row r="24" customFormat="false" ht="12.75" hidden="false" customHeight="false" outlineLevel="0" collapsed="false">
      <c r="A24" s="0" t="s">
        <v>158</v>
      </c>
      <c r="C24" s="0" t="n">
        <v>0</v>
      </c>
      <c r="E24" s="0" t="s">
        <v>159</v>
      </c>
      <c r="F24" s="0" t="n">
        <v>0</v>
      </c>
      <c r="G24" s="0" t="n">
        <v>0</v>
      </c>
      <c r="H24" s="0" t="n">
        <v>0</v>
      </c>
      <c r="S24" s="0" t="s">
        <v>160</v>
      </c>
      <c r="T24" s="0" t="s">
        <v>161</v>
      </c>
    </row>
    <row r="25" customFormat="false" ht="12.75" hidden="false" customHeight="false" outlineLevel="0" collapsed="false">
      <c r="A25" s="0" t="s">
        <v>162</v>
      </c>
      <c r="C25" s="0" t="n">
        <v>17998868.4621733</v>
      </c>
      <c r="E25" s="0" t="s">
        <v>163</v>
      </c>
      <c r="F25" s="0" t="n">
        <v>0</v>
      </c>
      <c r="G25" s="0" t="n">
        <v>0</v>
      </c>
      <c r="H25" s="0" t="n">
        <v>0</v>
      </c>
      <c r="S25" s="0" t="s">
        <v>164</v>
      </c>
      <c r="T25" s="0" t="s">
        <v>165</v>
      </c>
    </row>
    <row r="26" customFormat="false" ht="12.75" hidden="false" customHeight="false" outlineLevel="0" collapsed="false">
      <c r="E26" s="0" t="s">
        <v>166</v>
      </c>
      <c r="F26" s="0" t="n">
        <v>0.0815</v>
      </c>
      <c r="G26" s="0" t="n">
        <v>0.0815</v>
      </c>
      <c r="H26" s="0" t="n">
        <v>0.0815</v>
      </c>
      <c r="S26" s="0" t="s">
        <v>167</v>
      </c>
      <c r="T26" s="0" t="s">
        <v>168</v>
      </c>
    </row>
    <row r="27" customFormat="false" ht="12.75" hidden="false" customHeight="false" outlineLevel="0" collapsed="false">
      <c r="A27" s="0" t="s">
        <v>169</v>
      </c>
      <c r="B27" s="0" t="n">
        <v>1.15159973679127</v>
      </c>
      <c r="E27" s="0" t="s">
        <v>170</v>
      </c>
      <c r="F27" s="0" t="n">
        <v>0.1865</v>
      </c>
      <c r="G27" s="0" t="n">
        <v>0.1942</v>
      </c>
      <c r="H27" s="0" t="n">
        <v>0.199998823674048</v>
      </c>
      <c r="S27" s="0" t="s">
        <v>171</v>
      </c>
      <c r="T27" s="0" t="s">
        <v>172</v>
      </c>
    </row>
    <row r="28" customFormat="false" ht="12.75" hidden="false" customHeight="false" outlineLevel="0" collapsed="false">
      <c r="S28" s="0" t="s">
        <v>173</v>
      </c>
      <c r="T28" s="0" t="s">
        <v>168</v>
      </c>
    </row>
    <row r="29" customFormat="false" ht="12.75" hidden="false" customHeight="false" outlineLevel="0" collapsed="false">
      <c r="S29" s="0" t="s">
        <v>174</v>
      </c>
      <c r="T29" s="0" t="s">
        <v>175</v>
      </c>
    </row>
    <row r="30" customFormat="false" ht="12.75" hidden="false" customHeight="false" outlineLevel="0" collapsed="false">
      <c r="S30" s="0" t="s">
        <v>176</v>
      </c>
      <c r="T30" s="0" t="s">
        <v>177</v>
      </c>
    </row>
    <row r="31" customFormat="false" ht="12.75" hidden="false" customHeight="false" outlineLevel="0" collapsed="false">
      <c r="S31" s="0" t="s">
        <v>178</v>
      </c>
      <c r="T31" s="0" t="s">
        <v>179</v>
      </c>
    </row>
    <row r="32" customFormat="false" ht="12.75" hidden="false" customHeight="false" outlineLevel="0" collapsed="false">
      <c r="S32" s="0" t="s">
        <v>180</v>
      </c>
      <c r="T32" s="0" t="s">
        <v>181</v>
      </c>
    </row>
    <row r="33" customFormat="false" ht="12.75" hidden="false" customHeight="false" outlineLevel="0" collapsed="false">
      <c r="S33" s="0" t="s">
        <v>182</v>
      </c>
      <c r="T33" s="0" t="s">
        <v>183</v>
      </c>
    </row>
    <row r="34" customFormat="false" ht="12.75" hidden="false" customHeight="false" outlineLevel="0" collapsed="false">
      <c r="S34" s="0" t="s">
        <v>184</v>
      </c>
      <c r="T34" s="0" t="s">
        <v>185</v>
      </c>
    </row>
    <row r="35" customFormat="false" ht="12.75" hidden="false" customHeight="false" outlineLevel="0" collapsed="false">
      <c r="S35" s="0" t="s">
        <v>186</v>
      </c>
      <c r="T35" s="0" t="s">
        <v>187</v>
      </c>
    </row>
    <row r="36" customFormat="false" ht="12.75" hidden="false" customHeight="false" outlineLevel="0" collapsed="false">
      <c r="S36" s="0" t="s">
        <v>188</v>
      </c>
      <c r="T36" s="0" t="s">
        <v>189</v>
      </c>
    </row>
    <row r="37" customFormat="false" ht="12.75" hidden="false" customHeight="false" outlineLevel="0" collapsed="false">
      <c r="S37" s="0" t="s">
        <v>190</v>
      </c>
      <c r="T37" s="0" t="s">
        <v>191</v>
      </c>
    </row>
    <row r="38" customFormat="false" ht="12.75" hidden="false" customHeight="false" outlineLevel="0" collapsed="false">
      <c r="S38" s="0" t="s">
        <v>192</v>
      </c>
      <c r="T38" s="0" t="s">
        <v>193</v>
      </c>
    </row>
    <row r="39" customFormat="false" ht="12.75" hidden="false" customHeight="false" outlineLevel="0" collapsed="false">
      <c r="S39" s="0" t="s">
        <v>194</v>
      </c>
      <c r="T39" s="0" t="s">
        <v>195</v>
      </c>
    </row>
    <row r="40" customFormat="false" ht="12.75" hidden="false" customHeight="false" outlineLevel="0" collapsed="false">
      <c r="S40" s="0" t="s">
        <v>196</v>
      </c>
      <c r="T40" s="0" t="s">
        <v>197</v>
      </c>
    </row>
    <row r="41" customFormat="false" ht="12.75" hidden="false" customHeight="false" outlineLevel="0" collapsed="false">
      <c r="S41" s="0" t="s">
        <v>198</v>
      </c>
      <c r="T41" s="0" t="s">
        <v>199</v>
      </c>
    </row>
    <row r="42" customFormat="false" ht="12.75" hidden="false" customHeight="false" outlineLevel="0" collapsed="false">
      <c r="S42" s="0" t="s">
        <v>200</v>
      </c>
      <c r="T42" s="0" t="s">
        <v>201</v>
      </c>
    </row>
    <row r="43" customFormat="false" ht="12.75" hidden="false" customHeight="false" outlineLevel="0" collapsed="false">
      <c r="S43" s="0" t="s">
        <v>202</v>
      </c>
      <c r="T43" s="0" t="s">
        <v>203</v>
      </c>
    </row>
    <row r="44" customFormat="false" ht="12.75" hidden="false" customHeight="false" outlineLevel="0" collapsed="false">
      <c r="J44" s="0" t="s">
        <v>204</v>
      </c>
      <c r="S44" s="0" t="s">
        <v>205</v>
      </c>
      <c r="T44" s="0" t="s">
        <v>206</v>
      </c>
    </row>
    <row r="45" customFormat="false" ht="12.75" hidden="false" customHeight="false" outlineLevel="0" collapsed="false">
      <c r="J45" s="0" t="s">
        <v>207</v>
      </c>
      <c r="S45" s="0" t="s">
        <v>208</v>
      </c>
      <c r="T45" s="0" t="s">
        <v>209</v>
      </c>
    </row>
    <row r="46" customFormat="false" ht="12.75" hidden="false" customHeight="false" outlineLevel="0" collapsed="false">
      <c r="A46" s="0" t="s">
        <v>210</v>
      </c>
      <c r="B46" s="0" t="s">
        <v>211</v>
      </c>
      <c r="S46" s="0" t="s">
        <v>212</v>
      </c>
      <c r="T46" s="0" t="s">
        <v>213</v>
      </c>
    </row>
    <row r="47" customFormat="false" ht="12.75" hidden="false" customHeight="false" outlineLevel="0" collapsed="false">
      <c r="A47" s="0" t="s">
        <v>214</v>
      </c>
      <c r="B47" s="0" t="s">
        <v>215</v>
      </c>
      <c r="S47" s="0" t="s">
        <v>216</v>
      </c>
      <c r="T47" s="0" t="s">
        <v>217</v>
      </c>
    </row>
    <row r="48" customFormat="false" ht="12.75" hidden="false" customHeight="false" outlineLevel="0" collapsed="false">
      <c r="B48" s="0" t="s">
        <v>218</v>
      </c>
      <c r="C48" s="0" t="n">
        <v>36997.5491777778</v>
      </c>
      <c r="S48" s="0" t="s">
        <v>219</v>
      </c>
      <c r="T48" s="0" t="s">
        <v>220</v>
      </c>
    </row>
    <row r="49" customFormat="false" ht="12.75" hidden="false" customHeight="false" outlineLevel="0" collapsed="false">
      <c r="S49" s="0" t="s">
        <v>221</v>
      </c>
      <c r="T49" s="0" t="s">
        <v>222</v>
      </c>
    </row>
    <row r="50" customFormat="false" ht="12.75" hidden="false" customHeight="false" outlineLevel="0" collapsed="false">
      <c r="B50" s="0" t="s">
        <v>223</v>
      </c>
      <c r="S50" s="0" t="s">
        <v>224</v>
      </c>
      <c r="T50" s="0" t="s">
        <v>225</v>
      </c>
    </row>
    <row r="51" customFormat="false" ht="12.75" hidden="false" customHeight="false" outlineLevel="0" collapsed="false">
      <c r="S51" s="0" t="s">
        <v>226</v>
      </c>
      <c r="T51" s="0" t="s">
        <v>227</v>
      </c>
    </row>
    <row r="52" customFormat="false" ht="12.75" hidden="false" customHeight="false" outlineLevel="0" collapsed="false">
      <c r="A52" s="0" t="s">
        <v>228</v>
      </c>
      <c r="E52" s="0" t="s">
        <v>229</v>
      </c>
      <c r="F52" s="0" t="s">
        <v>143</v>
      </c>
      <c r="S52" s="0" t="s">
        <v>230</v>
      </c>
      <c r="T52" s="0" t="s">
        <v>231</v>
      </c>
    </row>
    <row r="53" customFormat="false" ht="12.75" hidden="false" customHeight="false" outlineLevel="0" collapsed="false">
      <c r="A53" s="0" t="s">
        <v>232</v>
      </c>
      <c r="C53" s="0" t="n">
        <v>-1</v>
      </c>
      <c r="F53" s="0" t="s">
        <v>233</v>
      </c>
      <c r="G53" s="0" t="s">
        <v>234</v>
      </c>
      <c r="H53" s="0" t="s">
        <v>235</v>
      </c>
      <c r="S53" s="0" t="s">
        <v>236</v>
      </c>
      <c r="T53" s="0" t="s">
        <v>237</v>
      </c>
    </row>
    <row r="54" customFormat="false" ht="12.75" hidden="false" customHeight="false" outlineLevel="0" collapsed="false">
      <c r="A54" s="0" t="s">
        <v>238</v>
      </c>
      <c r="C54" s="0" t="n">
        <v>5.74936988220906</v>
      </c>
      <c r="E54" s="0" t="s">
        <v>239</v>
      </c>
      <c r="F54" s="0" t="n">
        <v>0</v>
      </c>
      <c r="G54" s="0" t="n">
        <v>47268708.924895</v>
      </c>
      <c r="H54" s="0" t="n">
        <v>47268708.924895</v>
      </c>
      <c r="S54" s="0" t="s">
        <v>240</v>
      </c>
      <c r="T54" s="0" t="s">
        <v>241</v>
      </c>
    </row>
    <row r="55" customFormat="false" ht="12.75" hidden="false" customHeight="false" outlineLevel="0" collapsed="false">
      <c r="A55" s="0" t="s">
        <v>242</v>
      </c>
      <c r="C55" s="0" t="n">
        <v>14.3737026405334</v>
      </c>
      <c r="E55" s="0" t="s">
        <v>243</v>
      </c>
      <c r="F55" s="0" t="n">
        <v>0.0682988236740485</v>
      </c>
      <c r="G55" s="0" t="n">
        <v>32420174.5061877</v>
      </c>
      <c r="H55" s="0" t="n">
        <v>32420174.5061877</v>
      </c>
      <c r="S55" s="0" t="s">
        <v>244</v>
      </c>
      <c r="T55" s="0" t="s">
        <v>245</v>
      </c>
    </row>
    <row r="56" customFormat="false" ht="12.75" hidden="false" customHeight="false" outlineLevel="0" collapsed="false">
      <c r="A56" s="0" t="s">
        <v>246</v>
      </c>
      <c r="C56" s="0" t="n">
        <v>58.7043070862222</v>
      </c>
      <c r="E56" s="0" t="s">
        <v>247</v>
      </c>
      <c r="F56" s="0" t="n">
        <v>0.0682988236740485</v>
      </c>
      <c r="G56" s="0" t="n">
        <v>32420174.5061877</v>
      </c>
      <c r="H56" s="0" t="n">
        <v>32420174.5061877</v>
      </c>
      <c r="S56" s="0" t="s">
        <v>248</v>
      </c>
      <c r="T56" s="0" t="s">
        <v>249</v>
      </c>
    </row>
    <row r="57" customFormat="false" ht="12.75" hidden="false" customHeight="false" outlineLevel="0" collapsed="false">
      <c r="A57" s="0" t="s">
        <v>250</v>
      </c>
      <c r="C57" s="0" t="n">
        <v>1.85639318854425</v>
      </c>
      <c r="E57" s="0" t="s">
        <v>251</v>
      </c>
      <c r="F57" s="0" t="n">
        <v>0.118498823674048</v>
      </c>
      <c r="G57" s="0" t="n">
        <v>25417348.5731174</v>
      </c>
      <c r="H57" s="0" t="n">
        <v>25417348.5731174</v>
      </c>
      <c r="S57" s="0" t="s">
        <v>252</v>
      </c>
      <c r="T57" s="0" t="s">
        <v>253</v>
      </c>
    </row>
    <row r="58" customFormat="false" ht="12.75" hidden="false" customHeight="false" outlineLevel="0" collapsed="false">
      <c r="A58" s="0" t="s">
        <v>254</v>
      </c>
      <c r="C58" s="0" t="n">
        <v>0.322886373042149</v>
      </c>
      <c r="E58" s="0" t="s">
        <v>255</v>
      </c>
      <c r="F58" s="0" t="n">
        <v>0.118498823674048</v>
      </c>
      <c r="G58" s="0" t="n">
        <v>25417348.5731174</v>
      </c>
      <c r="H58" s="0" t="n">
        <v>25417348.5731174</v>
      </c>
      <c r="S58" s="0" t="s">
        <v>256</v>
      </c>
      <c r="T58" s="0" t="s">
        <v>257</v>
      </c>
    </row>
    <row r="59" customFormat="false" ht="12.75" hidden="false" customHeight="false" outlineLevel="0" collapsed="false">
      <c r="A59" s="0" t="s">
        <v>258</v>
      </c>
      <c r="C59" s="0" t="n">
        <v>23.3917051300604</v>
      </c>
      <c r="E59" s="0" t="s">
        <v>259</v>
      </c>
      <c r="F59" s="0" t="n">
        <v>0.199998823674048</v>
      </c>
      <c r="G59" s="0" t="n">
        <v>17998868.4621733</v>
      </c>
      <c r="H59" s="0" t="n">
        <v>17998868.4621733</v>
      </c>
      <c r="S59" s="0" t="s">
        <v>260</v>
      </c>
      <c r="T59" s="0" t="s">
        <v>261</v>
      </c>
    </row>
    <row r="60" customFormat="false" ht="12.75" hidden="false" customHeight="false" outlineLevel="0" collapsed="false">
      <c r="A60" s="0" t="s">
        <v>262</v>
      </c>
      <c r="C60" s="0" t="n">
        <v>242</v>
      </c>
      <c r="S60" s="0" t="s">
        <v>150</v>
      </c>
      <c r="T60" s="0" t="s">
        <v>263</v>
      </c>
    </row>
    <row r="61" customFormat="false" ht="12.75" hidden="false" customHeight="false" outlineLevel="0" collapsed="false">
      <c r="S61" s="0" t="s">
        <v>264</v>
      </c>
      <c r="T61" s="0" t="s">
        <v>265</v>
      </c>
    </row>
    <row r="62" customFormat="false" ht="12.75" hidden="false" customHeight="false" outlineLevel="0" collapsed="false">
      <c r="A62" s="0" t="s">
        <v>266</v>
      </c>
      <c r="S62" s="0" t="s">
        <v>267</v>
      </c>
      <c r="T62" s="0" t="s">
        <v>268</v>
      </c>
    </row>
    <row r="63" customFormat="false" ht="12.75" hidden="false" customHeight="false" outlineLevel="0" collapsed="false">
      <c r="A63" s="0" t="s">
        <v>232</v>
      </c>
      <c r="C63" s="0" t="n">
        <v>-1362272.27599388</v>
      </c>
      <c r="S63" s="0" t="s">
        <v>269</v>
      </c>
      <c r="T63" s="0" t="s">
        <v>270</v>
      </c>
    </row>
    <row r="64" customFormat="false" ht="12.75" hidden="false" customHeight="false" outlineLevel="0" collapsed="false">
      <c r="A64" s="0" t="s">
        <v>238</v>
      </c>
      <c r="C64" s="0" t="n">
        <v>32420174.5061877</v>
      </c>
      <c r="S64" s="0" t="s">
        <v>271</v>
      </c>
      <c r="T64" s="0" t="s">
        <v>272</v>
      </c>
    </row>
    <row r="65" customFormat="false" ht="12.75" hidden="false" customHeight="false" outlineLevel="0" collapsed="false">
      <c r="A65" s="0" t="s">
        <v>242</v>
      </c>
      <c r="C65" s="0" t="n">
        <v>68473446.4010061</v>
      </c>
      <c r="E65" s="0" t="s">
        <v>273</v>
      </c>
      <c r="S65" s="0" t="s">
        <v>274</v>
      </c>
      <c r="T65" s="0" t="s">
        <v>275</v>
      </c>
    </row>
    <row r="66" customFormat="false" ht="12.75" hidden="false" customHeight="false" outlineLevel="0" collapsed="false">
      <c r="A66" s="0" t="s">
        <v>276</v>
      </c>
      <c r="C66" s="0" t="n">
        <v>21654765.3700791</v>
      </c>
      <c r="S66" s="0" t="s">
        <v>277</v>
      </c>
      <c r="T66" s="0" t="s">
        <v>278</v>
      </c>
    </row>
    <row r="67" customFormat="false" ht="12.75" hidden="false" customHeight="false" outlineLevel="0" collapsed="false">
      <c r="A67" s="0" t="s">
        <v>279</v>
      </c>
      <c r="C67" s="0" t="n">
        <v>1.56004677053023</v>
      </c>
      <c r="E67" s="0" t="s">
        <v>280</v>
      </c>
      <c r="G67" s="0" t="s">
        <v>281</v>
      </c>
      <c r="S67" s="0" t="s">
        <v>282</v>
      </c>
      <c r="T67" s="0" t="s">
        <v>283</v>
      </c>
    </row>
    <row r="68" customFormat="false" ht="12.75" hidden="false" customHeight="false" outlineLevel="0" collapsed="false">
      <c r="A68" s="0" t="s">
        <v>284</v>
      </c>
      <c r="C68" s="0" t="n">
        <v>1.66491168473403</v>
      </c>
      <c r="E68" s="0" t="s">
        <v>285</v>
      </c>
      <c r="F68" s="0" t="n">
        <v>0.247303038622474</v>
      </c>
      <c r="G68" s="0" t="s">
        <v>286</v>
      </c>
      <c r="S68" s="0" t="s">
        <v>287</v>
      </c>
      <c r="T68" s="0" t="s">
        <v>288</v>
      </c>
    </row>
    <row r="69" customFormat="false" ht="12.75" hidden="false" customHeight="false" outlineLevel="0" collapsed="false">
      <c r="A69" s="0" t="s">
        <v>289</v>
      </c>
      <c r="C69" s="0" t="n">
        <v>0.667941049050986</v>
      </c>
      <c r="E69" s="0" t="s">
        <v>290</v>
      </c>
      <c r="F69" s="0" t="n">
        <v>1.11206285727849</v>
      </c>
      <c r="G69" s="0" t="s">
        <v>291</v>
      </c>
      <c r="S69" s="0" t="s">
        <v>292</v>
      </c>
      <c r="T69" s="0" t="s">
        <v>293</v>
      </c>
    </row>
    <row r="70" customFormat="false" ht="12.75" hidden="false" customHeight="false" outlineLevel="0" collapsed="false">
      <c r="A70" s="0" t="s">
        <v>250</v>
      </c>
      <c r="C70" s="0" t="n">
        <v>684783.807659888</v>
      </c>
      <c r="E70" s="0" t="s">
        <v>294</v>
      </c>
      <c r="F70" s="0" t="s">
        <v>295</v>
      </c>
      <c r="G70" s="0" t="s">
        <v>291</v>
      </c>
      <c r="S70" s="0" t="s">
        <v>296</v>
      </c>
      <c r="T70" s="0" t="s">
        <v>297</v>
      </c>
    </row>
    <row r="71" customFormat="false" ht="12.75" hidden="false" customHeight="false" outlineLevel="0" collapsed="false">
      <c r="A71" s="0" t="s">
        <v>254</v>
      </c>
      <c r="C71" s="0" t="n">
        <v>0.0211221505772337</v>
      </c>
      <c r="E71" s="0" t="s">
        <v>298</v>
      </c>
      <c r="F71" s="0" t="s">
        <v>295</v>
      </c>
      <c r="S71" s="0" t="s">
        <v>299</v>
      </c>
      <c r="T71" s="0" t="s">
        <v>300</v>
      </c>
    </row>
    <row r="72" customFormat="false" ht="12.75" hidden="false" customHeight="false" outlineLevel="0" collapsed="false">
      <c r="A72" s="0" t="s">
        <v>301</v>
      </c>
      <c r="C72" s="0" t="n">
        <v>0.247303038622474</v>
      </c>
      <c r="E72" s="0" t="s">
        <v>302</v>
      </c>
      <c r="F72" s="0" t="s">
        <v>295</v>
      </c>
      <c r="S72" s="0" t="s">
        <v>303</v>
      </c>
      <c r="T72" s="0" t="s">
        <v>304</v>
      </c>
    </row>
    <row r="73" customFormat="false" ht="12.75" hidden="false" customHeight="false" outlineLevel="0" collapsed="false">
      <c r="A73" s="0" t="s">
        <v>305</v>
      </c>
      <c r="C73" s="0" t="n">
        <v>-0.135139729320819</v>
      </c>
      <c r="E73" s="0" t="s">
        <v>306</v>
      </c>
      <c r="F73" s="0" t="n">
        <v>40908</v>
      </c>
      <c r="S73" s="0" t="s">
        <v>307</v>
      </c>
      <c r="T73" s="0" t="s">
        <v>308</v>
      </c>
    </row>
    <row r="74" customFormat="false" ht="12.75" hidden="false" customHeight="false" outlineLevel="0" collapsed="false">
      <c r="S74" s="0" t="s">
        <v>309</v>
      </c>
      <c r="T74" s="0" t="s">
        <v>310</v>
      </c>
    </row>
    <row r="75" customFormat="false" ht="12.75" hidden="false" customHeight="false" outlineLevel="0" collapsed="false">
      <c r="A75" s="0" t="s">
        <v>311</v>
      </c>
      <c r="S75" s="0" t="s">
        <v>312</v>
      </c>
      <c r="T75" s="0" t="s">
        <v>313</v>
      </c>
    </row>
    <row r="76" customFormat="false" ht="12.75" hidden="false" customHeight="false" outlineLevel="0" collapsed="false">
      <c r="A76" s="0" t="s">
        <v>314</v>
      </c>
      <c r="C76" s="0" t="n">
        <v>5.93449767345526</v>
      </c>
      <c r="S76" s="0" t="s">
        <v>315</v>
      </c>
      <c r="T76" s="0" t="s">
        <v>316</v>
      </c>
    </row>
    <row r="77" customFormat="false" ht="12.75" hidden="false" customHeight="false" outlineLevel="0" collapsed="false">
      <c r="A77" s="0" t="s">
        <v>317</v>
      </c>
      <c r="C77" s="0" t="n">
        <v>5.68107105853501</v>
      </c>
      <c r="S77" s="0" t="s">
        <v>318</v>
      </c>
      <c r="T77" s="0" t="s">
        <v>319</v>
      </c>
    </row>
    <row r="78" customFormat="false" ht="12.75" hidden="false" customHeight="false" outlineLevel="0" collapsed="false">
      <c r="A78" s="0" t="s">
        <v>320</v>
      </c>
      <c r="C78" s="0" t="n">
        <v>0.1317</v>
      </c>
      <c r="S78" s="0" t="s">
        <v>321</v>
      </c>
      <c r="T78" s="0" t="s">
        <v>322</v>
      </c>
    </row>
    <row r="79" customFormat="false" ht="12.75" hidden="false" customHeight="false" outlineLevel="0" collapsed="false">
      <c r="A79" s="0" t="s">
        <v>323</v>
      </c>
      <c r="C79" s="0" t="n">
        <v>0.0967743482635935</v>
      </c>
      <c r="S79" s="0" t="s">
        <v>324</v>
      </c>
      <c r="T79" s="0" t="s">
        <v>325</v>
      </c>
    </row>
    <row r="80" customFormat="false" ht="12.75" hidden="false" customHeight="false" outlineLevel="0" collapsed="false">
      <c r="A80" s="0" t="s">
        <v>326</v>
      </c>
      <c r="C80" s="0" t="n">
        <v>0.982438370475231</v>
      </c>
      <c r="S80" s="0" t="s">
        <v>327</v>
      </c>
      <c r="T80" s="0" t="s">
        <v>328</v>
      </c>
    </row>
    <row r="81" customFormat="false" ht="12.75" hidden="false" customHeight="false" outlineLevel="0" collapsed="false">
      <c r="A81" s="0" t="s">
        <v>329</v>
      </c>
      <c r="C81" s="0" t="n">
        <v>9946748.18295748</v>
      </c>
      <c r="S81" s="0" t="s">
        <v>330</v>
      </c>
      <c r="T81" s="0" t="s">
        <v>331</v>
      </c>
    </row>
    <row r="82" customFormat="false" ht="12.75" hidden="false" customHeight="false" outlineLevel="0" collapsed="false">
      <c r="A82" s="0" t="s">
        <v>176</v>
      </c>
      <c r="C82" s="0" t="n">
        <v>0.0682988235368641</v>
      </c>
      <c r="S82" s="0" t="s">
        <v>332</v>
      </c>
      <c r="T82" s="0" t="s">
        <v>333</v>
      </c>
    </row>
    <row r="83" customFormat="false" ht="12.75" hidden="false" customHeight="false" outlineLevel="0" collapsed="false">
      <c r="A83" s="0" t="s">
        <v>334</v>
      </c>
      <c r="C83" s="0" t="n">
        <v>0</v>
      </c>
      <c r="S83" s="0" t="s">
        <v>335</v>
      </c>
      <c r="T83" s="0" t="s">
        <v>336</v>
      </c>
    </row>
    <row r="84" customFormat="false" ht="12.75" hidden="false" customHeight="false" outlineLevel="0" collapsed="false">
      <c r="S84" s="0" t="s">
        <v>337</v>
      </c>
      <c r="T84" s="0" t="s">
        <v>338</v>
      </c>
    </row>
    <row r="85" customFormat="false" ht="12.75" hidden="false" customHeight="false" outlineLevel="0" collapsed="false">
      <c r="S85" s="0" t="s">
        <v>339</v>
      </c>
      <c r="T85" s="0" t="s">
        <v>340</v>
      </c>
    </row>
    <row r="86" customFormat="false" ht="12.75" hidden="false" customHeight="false" outlineLevel="0" collapsed="false">
      <c r="S86" s="0" t="s">
        <v>341</v>
      </c>
      <c r="T86" s="0" t="s">
        <v>342</v>
      </c>
    </row>
    <row r="87" customFormat="false" ht="12.75" hidden="false" customHeight="false" outlineLevel="0" collapsed="false">
      <c r="S87" s="0" t="s">
        <v>329</v>
      </c>
      <c r="T87" s="0" t="s">
        <v>343</v>
      </c>
    </row>
    <row r="88" customFormat="false" ht="12.75" hidden="false" customHeight="false" outlineLevel="0" collapsed="false">
      <c r="S88" s="0" t="s">
        <v>344</v>
      </c>
      <c r="T88" s="0" t="s">
        <v>345</v>
      </c>
    </row>
    <row r="89" customFormat="false" ht="12.75" hidden="false" customHeight="false" outlineLevel="0" collapsed="false">
      <c r="S89" s="0" t="s">
        <v>346</v>
      </c>
      <c r="T89" s="0" t="s">
        <v>347</v>
      </c>
    </row>
    <row r="90" customFormat="false" ht="12.75" hidden="false" customHeight="false" outlineLevel="0" collapsed="false">
      <c r="S90" s="0" t="s">
        <v>348</v>
      </c>
      <c r="T90" s="0" t="s">
        <v>349</v>
      </c>
    </row>
    <row r="91" customFormat="false" ht="12.75" hidden="false" customHeight="false" outlineLevel="0" collapsed="false">
      <c r="S91" s="0" t="s">
        <v>350</v>
      </c>
      <c r="T91" s="0" t="s">
        <v>351</v>
      </c>
    </row>
    <row r="92" customFormat="false" ht="12.75" hidden="false" customHeight="false" outlineLevel="0" collapsed="false">
      <c r="S92" s="0" t="s">
        <v>352</v>
      </c>
      <c r="T92" s="0" t="s">
        <v>353</v>
      </c>
    </row>
    <row r="93" customFormat="false" ht="12.75" hidden="false" customHeight="false" outlineLevel="0" collapsed="false">
      <c r="S93" s="0" t="s">
        <v>354</v>
      </c>
      <c r="T93" s="0" t="s">
        <v>355</v>
      </c>
    </row>
    <row r="94" customFormat="false" ht="12.75" hidden="false" customHeight="false" outlineLevel="0" collapsed="false">
      <c r="S94" s="0" t="s">
        <v>356</v>
      </c>
      <c r="T94" s="0" t="s">
        <v>357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2001-03-30T12:44:58Z</dcterms:created>
  <dc:creator>ssegura</dc:creator>
  <dc:description/>
  <dc:language>en-US</dc:language>
  <cp:lastModifiedBy>ssegura</cp:lastModifiedBy>
  <cp:lastPrinted>2001-04-16T19:12:11Z</cp:lastPrinted>
  <dcterms:modified xsi:type="dcterms:W3CDTF">2001-04-16T19:12:12Z</dcterms:modified>
  <cp:revision>0</cp:revision>
  <dc:subject/>
  <dc:title/>
</cp:coreProperties>
</file>