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<sst xmlns="http://schemas.openxmlformats.org/spreadsheetml/2006/main" count="75" uniqueCount="44">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</sst>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318590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506262.379310345</c:v>
                </c:pt>
                <c:pt idx="5">
                  <c:v>506262.379310345</c:v>
                </c:pt>
                <c:pt idx="6">
                  <c:v>824852.379310345</c:v>
                </c:pt>
                <c:pt idx="7">
                  <c:v>0</c:v>
                </c:pt>
                <c:pt idx="8">
                  <c:v>0</c:v>
                </c:pt>
                <c:pt idx="9">
                  <c:v>436797</c:v>
                </c:pt>
                <c:pt idx="10">
                  <c:v>436797</c:v>
                </c:pt>
                <c:pt idx="12">
                  <c:v>1693548.38709677</c:v>
                </c:pt>
                <c:pt idx="13">
                  <c:v>13203</c:v>
                </c:pt>
                <c:pt idx="14">
                  <c:v>-1388161.38709677</c:v>
                </c:pt>
                <c:pt idx="16">
                  <c:v>318590</c:v>
                </c:pt>
                <c:pt idx="17">
                  <c:v>0</c:v>
                </c:pt>
                <c:pt idx="18">
                  <c:v>318590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838751"/>
        <c:axId val="34616277"/>
      </c:barChart>
      <c:catAx>
        <c:axId val="838751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16277"/>
        <c:crossesAt val="0"/>
        <c:auto val="1"/>
        <c:lblAlgn val="ctr"/>
        <c:lblOffset val="100"/>
        <c:noMultiLvlLbl val="0"/>
      </c:catAx>
      <c:valAx>
        <c:axId val="346162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7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153368</v>
          </cell>
        </row>
        <row r="27">
          <cell r="BC27">
            <v>100000</v>
          </cell>
        </row>
        <row r="28">
          <cell r="BC28">
            <v>21239.3333333333</v>
          </cell>
        </row>
        <row r="29">
          <cell r="BC29">
            <v>21239.3333333333</v>
          </cell>
        </row>
        <row r="30">
          <cell r="BC30">
            <v>21239.3333333333</v>
          </cell>
        </row>
        <row r="31">
          <cell r="BC31">
            <v>21239.3333333333</v>
          </cell>
        </row>
        <row r="32">
          <cell r="BC32">
            <v>21239.3333333333</v>
          </cell>
        </row>
        <row r="33">
          <cell r="BC33">
            <v>21239.3333333333</v>
          </cell>
        </row>
        <row r="34">
          <cell r="BC34">
            <v>21239.3333333333</v>
          </cell>
        </row>
        <row r="35">
          <cell r="BC35">
            <v>21239.3333333333</v>
          </cell>
        </row>
        <row r="36">
          <cell r="BC36">
            <v>21239.3333333333</v>
          </cell>
        </row>
        <row r="37">
          <cell r="BC37">
            <v>21239.3333333333</v>
          </cell>
        </row>
        <row r="38">
          <cell r="BC38">
            <v>21239.3333333334</v>
          </cell>
        </row>
        <row r="39">
          <cell r="BC39">
            <v>21239.3333333333</v>
          </cell>
        </row>
        <row r="40">
          <cell r="BC40">
            <v>21239.3333333333</v>
          </cell>
        </row>
        <row r="41">
          <cell r="BC41">
            <v>21239.3333333333</v>
          </cell>
        </row>
        <row r="42">
          <cell r="BC42">
            <v>21239.3333333334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3000000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</v>
          </cell>
        </row>
        <row r="2489">
          <cell r="BK2489">
            <v>33397</v>
          </cell>
        </row>
        <row r="2490">
          <cell r="BK2490">
            <v>33397</v>
          </cell>
        </row>
        <row r="2491">
          <cell r="BK2491">
            <v>33397</v>
          </cell>
        </row>
        <row r="2492">
          <cell r="BK2492">
            <v>33397</v>
          </cell>
        </row>
        <row r="2493">
          <cell r="BK2493">
            <v>33751</v>
          </cell>
        </row>
        <row r="2494">
          <cell r="BK2494">
            <v>33751</v>
          </cell>
        </row>
        <row r="2495">
          <cell r="BK2495">
            <v>33750.8252873563</v>
          </cell>
        </row>
        <row r="2496">
          <cell r="BK2496">
            <v>33750.8252873563</v>
          </cell>
        </row>
        <row r="2497">
          <cell r="BK2497">
            <v>33750.8252873563</v>
          </cell>
        </row>
        <row r="2498">
          <cell r="BK2498">
            <v>33750.8252873563</v>
          </cell>
        </row>
        <row r="2499">
          <cell r="BK2499">
            <v>33750.8252873563</v>
          </cell>
        </row>
        <row r="2500">
          <cell r="BK2500">
            <v>33750.8252873563</v>
          </cell>
        </row>
        <row r="2501">
          <cell r="BK2501">
            <v>33750.8252873563</v>
          </cell>
        </row>
        <row r="2502">
          <cell r="BK2502">
            <v>33750.8252873563</v>
          </cell>
        </row>
        <row r="2503">
          <cell r="BK2503">
            <v>33750.8252873563</v>
          </cell>
        </row>
        <row r="2504">
          <cell r="BK2504">
            <v>33750.8252873563</v>
          </cell>
        </row>
        <row r="2505">
          <cell r="BK2505">
            <v>33750.8252873563</v>
          </cell>
        </row>
        <row r="2506">
          <cell r="BK2506">
            <v>33750.8252873563</v>
          </cell>
        </row>
        <row r="2507">
          <cell r="BK2507">
            <v>33750.8252873563</v>
          </cell>
        </row>
        <row r="2508">
          <cell r="BK2508">
            <v>33750.8252873563</v>
          </cell>
        </row>
        <row r="2509">
          <cell r="BK2509">
            <v>33750.8252873563</v>
          </cell>
        </row>
        <row r="2511">
          <cell r="BK2511">
            <v>1041818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3000000</v>
      </c>
      <c r="I6" s="32" t="n">
        <f aca="false">'[4]BAM-3RD'!$BK$2511</f>
        <v>1041818</v>
      </c>
      <c r="J6" s="32"/>
      <c r="K6" s="32" t="n">
        <f aca="false">SUM(E6,H6,I6)</f>
        <v>4541818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3500000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112903.225806452</v>
      </c>
      <c r="R8" s="51" t="n">
        <f aca="false">IF(L8&gt;0,$L$5-L8,0)+($M$5-M8)+($N$5-N8)</f>
        <v>-17500</v>
      </c>
      <c r="S8" s="50" t="n">
        <f aca="false">E8-Q8-R8</f>
        <v>51610.7741935484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112903.225806452</v>
      </c>
      <c r="R9" s="51" t="n">
        <f aca="false">IF(L9&gt;0,$L$5-L9,0)+($M$5-M9)+($N$5-N9)</f>
        <v>-2500</v>
      </c>
      <c r="S9" s="50" t="n">
        <f aca="false">E9-Q9-R9</f>
        <v>-3599.22580645161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112903.225806452</v>
      </c>
      <c r="R10" s="51" t="n">
        <f aca="false">IF(L10&gt;0,$L$5-L10,0)+($M$5-M10)+($N$5-N10)</f>
        <v>-2500</v>
      </c>
      <c r="S10" s="50" t="n">
        <f aca="false">E10-Q10-R10</f>
        <v>-1072189.22580645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112903.225806452</v>
      </c>
      <c r="R11" s="51" t="n">
        <f aca="false">IF(L11&gt;0,$L$5-L11,0)+($M$5-M11)+($N$5-N11)</f>
        <v>0</v>
      </c>
      <c r="S11" s="50" t="n">
        <f aca="false">E11-Q11-R11</f>
        <v>-34983.2258064516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112903.225806452</v>
      </c>
      <c r="R12" s="51" t="n">
        <f aca="false">IF(L12&gt;0,$L$5-L12,0)+($M$5-M12)+($N$5-N12)</f>
        <v>25000</v>
      </c>
      <c r="S12" s="50" t="n">
        <f aca="false">E12-Q12-R12</f>
        <v>114136.774193548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112903.225806452</v>
      </c>
      <c r="R13" s="51" t="n">
        <f aca="false">IF(L13&gt;0,$L$5-L13,0)+($M$5-M13)+($N$5-N13)</f>
        <v>11250</v>
      </c>
      <c r="S13" s="50" t="n">
        <f aca="false">E13-Q13-R13</f>
        <v>136746.774193548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112903.225806452</v>
      </c>
      <c r="R14" s="51" t="n">
        <f aca="false">IF(L14&gt;0,$L$5-L14,0)+($M$5-M14)+($N$5-N14)</f>
        <v>0</v>
      </c>
      <c r="S14" s="50" t="n">
        <f aca="false">E14-Q14-R14</f>
        <v>102716.774193548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112903.225806452</v>
      </c>
      <c r="R15" s="51" t="n">
        <f aca="false">IF(L15&gt;0,$L$5-L15,0)+($M$5-M15)+($N$5-N15)</f>
        <v>-6250</v>
      </c>
      <c r="S15" s="50" t="n">
        <f aca="false">E15-Q15-R15</f>
        <v>121616.774193548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112903.225806452</v>
      </c>
      <c r="R16" s="51" t="n">
        <f aca="false">IF(L16&gt;0,$L$5-L16,0)+($M$5-M16)+($N$5-N16)</f>
        <v>-27500</v>
      </c>
      <c r="S16" s="50" t="n">
        <f aca="false">E16-Q16-R16</f>
        <v>169969.774193548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</v>
      </c>
      <c r="J17" s="45" t="n">
        <f aca="false">SUM(H17:I17)</f>
        <v>1033397</v>
      </c>
      <c r="K17" s="47" t="n">
        <f aca="false">SUM(E17,H17,I17)</f>
        <v>252029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112903.225806452</v>
      </c>
      <c r="R17" s="51" t="n">
        <f aca="false">IF(L17&gt;0,$L$5-L17,0)+($M$5-M17)+($N$5-N17)</f>
        <v>-30000</v>
      </c>
      <c r="S17" s="50" t="n">
        <f aca="false">E17-Q17-R17</f>
        <v>-864271.225806452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</v>
      </c>
      <c r="J18" s="45" t="n">
        <f aca="false">SUM(H18:I18)</f>
        <v>33397</v>
      </c>
      <c r="K18" s="47" t="n">
        <f aca="false">SUM(E18,H18,I18)</f>
        <v>244100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112903.225806452</v>
      </c>
      <c r="R18" s="51" t="n">
        <f aca="false">IF(L18&gt;0,$L$5-L18,0)+($M$5-M18)+($N$5-N18)</f>
        <v>-2917</v>
      </c>
      <c r="S18" s="50" t="n">
        <f aca="false">E18-Q18-R18</f>
        <v>100716.774193548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</v>
      </c>
      <c r="J19" s="45" t="n">
        <f aca="false">SUM(H19:I19)</f>
        <v>1033397</v>
      </c>
      <c r="K19" s="47" t="n">
        <f aca="false">SUM(E19,H19,I19)</f>
        <v>334620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112903.225806452</v>
      </c>
      <c r="R19" s="51" t="n">
        <f aca="false">IF(L19&gt;0,$L$5-L19,0)+($M$5-M19)+($N$5-N19)</f>
        <v>-25246</v>
      </c>
      <c r="S19" s="50" t="n">
        <f aca="false">E19-Q19-R19</f>
        <v>-786434.225806452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</v>
      </c>
      <c r="J20" s="45" t="n">
        <f aca="false">SUM(H20:I20)</f>
        <v>33397</v>
      </c>
      <c r="K20" s="47" t="n">
        <f aca="false">SUM(E20,H20,I20)</f>
        <v>345354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112903.225806452</v>
      </c>
      <c r="R20" s="51" t="n">
        <f aca="false">IF(L20&gt;0,$L$5-L20,0)+($M$5-M20)+($N$5-N20)</f>
        <v>-25040</v>
      </c>
      <c r="S20" s="50" t="n">
        <f aca="false">E20-Q20-R20</f>
        <v>224093.774193548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</v>
      </c>
      <c r="J21" s="45" t="n">
        <f aca="false">SUM(H21:I21)</f>
        <v>33397</v>
      </c>
      <c r="K21" s="47" t="n">
        <f aca="false">SUM(E21,H21,I21)</f>
        <v>336769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0</v>
      </c>
      <c r="O21" s="30" t="n">
        <f aca="false">SUM(L21:N21)</f>
        <v>0</v>
      </c>
      <c r="P21" s="50"/>
      <c r="Q21" s="50" t="n">
        <f aca="false">$Q$6/31</f>
        <v>112903.225806452</v>
      </c>
      <c r="R21" s="51" t="n">
        <f aca="false">IF(L21&gt;0,$L$5-L21,0)+($M$5-M21)+($N$5-N21)</f>
        <v>30000</v>
      </c>
      <c r="S21" s="50" t="n">
        <f aca="false">E21-Q21-R21</f>
        <v>160468.774193548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29</v>
      </c>
      <c r="C22" s="42"/>
      <c r="D22" s="42"/>
      <c r="E22" s="43" t="n">
        <f aca="false">+'[2]BAM-EGS'!$BC26</f>
        <v>153368</v>
      </c>
      <c r="F22" s="42"/>
      <c r="G22" s="44"/>
      <c r="H22" s="45" t="n">
        <f aca="false">+'[3]BAM-EGS'!$BC26</f>
        <v>0</v>
      </c>
      <c r="I22" s="46" t="n">
        <f aca="false">'[4]BAM-3RD'!$BK2493</f>
        <v>33751</v>
      </c>
      <c r="J22" s="45" t="n">
        <f aca="false">SUM(H22:I22)</f>
        <v>33751</v>
      </c>
      <c r="K22" s="47" t="n">
        <f aca="false">SUM(E22,H22,I22)</f>
        <v>187119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112903.225806452</v>
      </c>
      <c r="R22" s="51" t="n">
        <f aca="false">IF(L22&gt;0,$L$5-L22,0)+($M$5-M22)+($N$5-N22)</f>
        <v>30000</v>
      </c>
      <c r="S22" s="50" t="n">
        <f aca="false">E22-Q22-R22</f>
        <v>10464.7741935484</v>
      </c>
      <c r="T22" s="50"/>
      <c r="U22" s="50" t="n">
        <f aca="false">SUM(Q22:S22)</f>
        <v>153368</v>
      </c>
      <c r="V22" s="52" t="n">
        <f aca="false">SUM(H22)</f>
        <v>0</v>
      </c>
      <c r="W22" s="52" t="n">
        <f aca="false">SUM(U22:V22)</f>
        <v>153368</v>
      </c>
      <c r="X22" s="30" t="n">
        <f aca="false">IF(K22&gt;0,K22,0)</f>
        <v>187119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29</v>
      </c>
      <c r="C23" s="42"/>
      <c r="D23" s="42"/>
      <c r="E23" s="43" t="n">
        <f aca="false">+'[2]BAM-EGS'!$BC27</f>
        <v>100000</v>
      </c>
      <c r="F23" s="42"/>
      <c r="G23" s="44"/>
      <c r="H23" s="45" t="n">
        <f aca="false">+'[3]BAM-EGS'!$BC27</f>
        <v>0</v>
      </c>
      <c r="I23" s="46" t="n">
        <f aca="false">'[4]BAM-3RD'!$BK2494</f>
        <v>33751</v>
      </c>
      <c r="J23" s="45" t="n">
        <f aca="false">SUM(H23:I23)</f>
        <v>33751</v>
      </c>
      <c r="K23" s="47" t="n">
        <f aca="false">SUM(E23,H23,I23)</f>
        <v>133751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0</v>
      </c>
      <c r="O23" s="30" t="n">
        <f aca="false">SUM(L23:N23)</f>
        <v>0</v>
      </c>
      <c r="P23" s="50"/>
      <c r="Q23" s="50" t="n">
        <f aca="false">$Q$6/31</f>
        <v>112903.225806452</v>
      </c>
      <c r="R23" s="51" t="n">
        <f aca="false">IF(L23&gt;0,$L$5-L23,0)+($M$5-M23)+($N$5-N23)</f>
        <v>30000</v>
      </c>
      <c r="S23" s="50" t="n">
        <f aca="false">E23-Q23-R23</f>
        <v>-42903.2258064516</v>
      </c>
      <c r="T23" s="50"/>
      <c r="U23" s="50" t="n">
        <f aca="false">SUM(Q23:S23)</f>
        <v>100000</v>
      </c>
      <c r="V23" s="52" t="n">
        <f aca="false">SUM(H23)</f>
        <v>0</v>
      </c>
      <c r="W23" s="52" t="n">
        <f aca="false">SUM(U23:V23)</f>
        <v>100000</v>
      </c>
      <c r="X23" s="30" t="n">
        <f aca="false">IF(K23&gt;0,K23,0)</f>
        <v>133751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21239.3333333333</v>
      </c>
      <c r="F24" s="42"/>
      <c r="G24" s="44"/>
      <c r="H24" s="45" t="n">
        <f aca="false">+'[3]BAM-EGS'!$BC28</f>
        <v>0</v>
      </c>
      <c r="I24" s="46" t="n">
        <f aca="false">'[4]BAM-3RD'!$BK2495</f>
        <v>33750.8252873563</v>
      </c>
      <c r="J24" s="45" t="n">
        <f aca="false">SUM(H24:I24)</f>
        <v>33750.8252873563</v>
      </c>
      <c r="K24" s="47" t="n">
        <f aca="false">SUM(E24,H24,I24)</f>
        <v>54990.1586206897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29119.8</v>
      </c>
      <c r="O24" s="30" t="n">
        <f aca="false">SUM(L24:N24)</f>
        <v>29119.8</v>
      </c>
      <c r="P24" s="50"/>
      <c r="Q24" s="50" t="n">
        <f aca="false">$Q$6/31</f>
        <v>112903.225806452</v>
      </c>
      <c r="R24" s="59" t="n">
        <f aca="false">((R$6)-SUM(R$8:R23))/($A$38-$A23)</f>
        <v>880.2</v>
      </c>
      <c r="S24" s="50" t="n">
        <f aca="false">E24-Q24-R24</f>
        <v>-92544.0924731183</v>
      </c>
      <c r="T24" s="50"/>
      <c r="U24" s="50" t="n">
        <f aca="false">SUM(Q24:S24)</f>
        <v>21239.3333333333</v>
      </c>
      <c r="V24" s="52" t="n">
        <f aca="false">SUM(H24)</f>
        <v>0</v>
      </c>
      <c r="W24" s="52" t="n">
        <f aca="false">SUM(U24:V24)</f>
        <v>21239.3333333333</v>
      </c>
      <c r="X24" s="30" t="n">
        <f aca="false">IF(K24&gt;0,K24,0)</f>
        <v>54990.1586206897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21239.3333333333</v>
      </c>
      <c r="F25" s="42"/>
      <c r="G25" s="44"/>
      <c r="H25" s="45" t="n">
        <f aca="false">+'[3]BAM-EGS'!$BC29</f>
        <v>0</v>
      </c>
      <c r="I25" s="46" t="n">
        <f aca="false">'[4]BAM-3RD'!$BK2496</f>
        <v>33750.8252873563</v>
      </c>
      <c r="J25" s="45" t="n">
        <f aca="false">SUM(H25:I25)</f>
        <v>33750.8252873563</v>
      </c>
      <c r="K25" s="47" t="n">
        <f aca="false">SUM(E25,H25,I25)</f>
        <v>54990.1586206896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29119.8</v>
      </c>
      <c r="O25" s="30" t="n">
        <f aca="false">SUM(L25:N25)</f>
        <v>29119.8</v>
      </c>
      <c r="P25" s="50"/>
      <c r="Q25" s="50" t="n">
        <f aca="false">$Q$6/31</f>
        <v>112903.225806452</v>
      </c>
      <c r="R25" s="59" t="n">
        <f aca="false">((R$6)-SUM(R$8:R24))/($A$38-$A24)</f>
        <v>880.2</v>
      </c>
      <c r="S25" s="50" t="n">
        <f aca="false">E25-Q25-R25</f>
        <v>-92544.0924731183</v>
      </c>
      <c r="T25" s="50"/>
      <c r="U25" s="50" t="n">
        <f aca="false">SUM(Q25:S25)</f>
        <v>21239.3333333333</v>
      </c>
      <c r="V25" s="52" t="n">
        <f aca="false">SUM(H25)</f>
        <v>0</v>
      </c>
      <c r="W25" s="52" t="n">
        <f aca="false">SUM(U25:V25)</f>
        <v>21239.3333333333</v>
      </c>
      <c r="X25" s="30" t="n">
        <f aca="false">IF(K25&gt;0,K25,0)</f>
        <v>54990.1586206896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21239.3333333333</v>
      </c>
      <c r="F26" s="42"/>
      <c r="G26" s="44"/>
      <c r="H26" s="45" t="n">
        <f aca="false">+'[3]BAM-EGS'!$BC30</f>
        <v>0</v>
      </c>
      <c r="I26" s="46" t="n">
        <f aca="false">'[4]BAM-3RD'!$BK2497</f>
        <v>33750.8252873563</v>
      </c>
      <c r="J26" s="45" t="n">
        <f aca="false">SUM(H26:I26)</f>
        <v>33750.8252873563</v>
      </c>
      <c r="K26" s="47" t="n">
        <f aca="false">SUM(E26,H26,I26)</f>
        <v>54990.1586206896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29119.8</v>
      </c>
      <c r="O26" s="30" t="n">
        <f aca="false">SUM(L26:N26)</f>
        <v>29119.8</v>
      </c>
      <c r="P26" s="50"/>
      <c r="Q26" s="50" t="n">
        <f aca="false">$Q$6/31</f>
        <v>112903.225806452</v>
      </c>
      <c r="R26" s="59" t="n">
        <f aca="false">((R$6)-SUM(R$8:R25))/($A$38-$A25)</f>
        <v>880.2</v>
      </c>
      <c r="S26" s="50" t="n">
        <f aca="false">E26-Q26-R26</f>
        <v>-92544.0924731183</v>
      </c>
      <c r="T26" s="50"/>
      <c r="U26" s="50" t="n">
        <f aca="false">SUM(Q26:S26)</f>
        <v>21239.3333333333</v>
      </c>
      <c r="V26" s="52" t="n">
        <f aca="false">SUM(H26)</f>
        <v>0</v>
      </c>
      <c r="W26" s="52" t="n">
        <f aca="false">SUM(U26:V26)</f>
        <v>21239.3333333333</v>
      </c>
      <c r="X26" s="30" t="n">
        <f aca="false">IF(K26&gt;0,K26,0)</f>
        <v>54990.1586206896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21239.3333333333</v>
      </c>
      <c r="F27" s="42"/>
      <c r="G27" s="44"/>
      <c r="H27" s="45" t="n">
        <f aca="false">+'[3]BAM-EGS'!$BC31</f>
        <v>0</v>
      </c>
      <c r="I27" s="46" t="n">
        <f aca="false">'[4]BAM-3RD'!$BK2498</f>
        <v>33750.8252873563</v>
      </c>
      <c r="J27" s="45" t="n">
        <f aca="false">SUM(H27:I27)</f>
        <v>33750.8252873563</v>
      </c>
      <c r="K27" s="47" t="n">
        <f aca="false">SUM(E27,H27,I27)</f>
        <v>54990.1586206896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29119.8</v>
      </c>
      <c r="O27" s="30" t="n">
        <f aca="false">SUM(L27:N27)</f>
        <v>29119.8</v>
      </c>
      <c r="P27" s="50"/>
      <c r="Q27" s="50" t="n">
        <f aca="false">$Q$6/31</f>
        <v>112903.225806452</v>
      </c>
      <c r="R27" s="59" t="n">
        <f aca="false">((R$6)-SUM(R$8:R26))/($A$38-$A26)</f>
        <v>880.2</v>
      </c>
      <c r="S27" s="50" t="n">
        <f aca="false">E27-Q27-R27</f>
        <v>-92544.0924731183</v>
      </c>
      <c r="T27" s="50"/>
      <c r="U27" s="50" t="n">
        <f aca="false">SUM(Q27:S27)</f>
        <v>21239.3333333333</v>
      </c>
      <c r="V27" s="52" t="n">
        <f aca="false">SUM(H27)</f>
        <v>0</v>
      </c>
      <c r="W27" s="52" t="n">
        <f aca="false">SUM(U27:V27)</f>
        <v>21239.3333333333</v>
      </c>
      <c r="X27" s="30" t="n">
        <f aca="false">IF(K27&gt;0,K27,0)</f>
        <v>54990.1586206896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21239.3333333333</v>
      </c>
      <c r="F28" s="42"/>
      <c r="G28" s="44"/>
      <c r="H28" s="45" t="n">
        <f aca="false">+'[3]BAM-EGS'!$BC32</f>
        <v>0</v>
      </c>
      <c r="I28" s="46" t="n">
        <f aca="false">'[4]BAM-3RD'!$BK2499</f>
        <v>33750.8252873563</v>
      </c>
      <c r="J28" s="45" t="n">
        <f aca="false">SUM(H28:I28)</f>
        <v>33750.8252873563</v>
      </c>
      <c r="K28" s="47" t="n">
        <f aca="false">SUM(E28,H28,I28)</f>
        <v>54990.1586206897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29119.8</v>
      </c>
      <c r="O28" s="30" t="n">
        <f aca="false">SUM(L28:N28)</f>
        <v>29119.8</v>
      </c>
      <c r="P28" s="50"/>
      <c r="Q28" s="50" t="n">
        <f aca="false">$Q$6/31</f>
        <v>112903.225806452</v>
      </c>
      <c r="R28" s="59" t="n">
        <f aca="false">((R$6)-SUM(R$8:R27))/($A$38-$A27)</f>
        <v>880.2</v>
      </c>
      <c r="S28" s="50" t="n">
        <f aca="false">E28-Q28-R28</f>
        <v>-92544.0924731183</v>
      </c>
      <c r="T28" s="50"/>
      <c r="U28" s="50" t="n">
        <f aca="false">SUM(Q28:S28)</f>
        <v>21239.3333333333</v>
      </c>
      <c r="V28" s="52" t="n">
        <f aca="false">SUM(H28)</f>
        <v>0</v>
      </c>
      <c r="W28" s="52" t="n">
        <f aca="false">SUM(U28:V28)</f>
        <v>21239.3333333333</v>
      </c>
      <c r="X28" s="30" t="n">
        <f aca="false">IF(K28&gt;0,K28,0)</f>
        <v>54990.1586206897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21239.3333333333</v>
      </c>
      <c r="F29" s="42"/>
      <c r="G29" s="44"/>
      <c r="H29" s="45" t="n">
        <f aca="false">+'[3]BAM-EGS'!$BC33</f>
        <v>0</v>
      </c>
      <c r="I29" s="46" t="n">
        <f aca="false">'[4]BAM-3RD'!$BK2500</f>
        <v>33750.8252873563</v>
      </c>
      <c r="J29" s="45" t="n">
        <f aca="false">SUM(H29:I29)</f>
        <v>33750.8252873563</v>
      </c>
      <c r="K29" s="47" t="n">
        <f aca="false">SUM(E29,H29,I29)</f>
        <v>54990.1586206897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29119.8</v>
      </c>
      <c r="O29" s="30" t="n">
        <f aca="false">SUM(L29:N29)</f>
        <v>29119.8</v>
      </c>
      <c r="P29" s="50"/>
      <c r="Q29" s="50" t="n">
        <f aca="false">$Q$6/31</f>
        <v>112903.225806452</v>
      </c>
      <c r="R29" s="59" t="n">
        <f aca="false">((R$6)-SUM(R$8:R28))/($A$38-$A28)</f>
        <v>880.2</v>
      </c>
      <c r="S29" s="50" t="n">
        <f aca="false">E29-Q29-R29</f>
        <v>-92544.0924731183</v>
      </c>
      <c r="T29" s="50"/>
      <c r="U29" s="50" t="n">
        <f aca="false">SUM(Q29:S29)</f>
        <v>21239.3333333333</v>
      </c>
      <c r="V29" s="52" t="n">
        <f aca="false">SUM(H29)</f>
        <v>0</v>
      </c>
      <c r="W29" s="52" t="n">
        <f aca="false">SUM(U29:V29)</f>
        <v>21239.3333333333</v>
      </c>
      <c r="X29" s="30" t="n">
        <f aca="false">IF(K29&gt;0,K29,0)</f>
        <v>54990.1586206897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21239.3333333333</v>
      </c>
      <c r="F30" s="42"/>
      <c r="G30" s="44"/>
      <c r="H30" s="45" t="n">
        <f aca="false">+'[3]BAM-EGS'!$BC34</f>
        <v>0</v>
      </c>
      <c r="I30" s="46" t="n">
        <f aca="false">'[4]BAM-3RD'!$BK2501</f>
        <v>33750.8252873563</v>
      </c>
      <c r="J30" s="45" t="n">
        <f aca="false">SUM(H30:I30)</f>
        <v>33750.8252873563</v>
      </c>
      <c r="K30" s="47" t="n">
        <f aca="false">SUM(E30,H30,I30)</f>
        <v>54990.1586206897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29119.8</v>
      </c>
      <c r="O30" s="30" t="n">
        <f aca="false">SUM(L30:N30)</f>
        <v>29119.8</v>
      </c>
      <c r="P30" s="50"/>
      <c r="Q30" s="50" t="n">
        <f aca="false">$Q$6/31</f>
        <v>112903.225806452</v>
      </c>
      <c r="R30" s="59" t="n">
        <f aca="false">((R$6)-SUM(R$8:R29))/($A$38-$A29)</f>
        <v>880.2</v>
      </c>
      <c r="S30" s="50" t="n">
        <f aca="false">E30-Q30-R30</f>
        <v>-92544.0924731183</v>
      </c>
      <c r="T30" s="50"/>
      <c r="U30" s="50" t="n">
        <f aca="false">SUM(Q30:S30)</f>
        <v>21239.3333333333</v>
      </c>
      <c r="V30" s="52" t="n">
        <f aca="false">SUM(H30)</f>
        <v>0</v>
      </c>
      <c r="W30" s="52" t="n">
        <f aca="false">SUM(U30:V30)</f>
        <v>21239.3333333333</v>
      </c>
      <c r="X30" s="30" t="n">
        <f aca="false">IF(K30&gt;0,K30,0)</f>
        <v>54990.1586206897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21239.3333333333</v>
      </c>
      <c r="F31" s="42"/>
      <c r="G31" s="44"/>
      <c r="H31" s="45" t="n">
        <f aca="false">+'[3]BAM-EGS'!$BC35</f>
        <v>0</v>
      </c>
      <c r="I31" s="46" t="n">
        <f aca="false">'[4]BAM-3RD'!$BK2502</f>
        <v>33750.8252873563</v>
      </c>
      <c r="J31" s="45" t="n">
        <f aca="false">SUM(H31:I31)</f>
        <v>33750.8252873563</v>
      </c>
      <c r="K31" s="47" t="n">
        <f aca="false">SUM(E31,H31,I31)</f>
        <v>54990.1586206897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29119.8</v>
      </c>
      <c r="O31" s="30" t="n">
        <f aca="false">SUM(L31:N31)</f>
        <v>29119.8</v>
      </c>
      <c r="P31" s="50"/>
      <c r="Q31" s="50" t="n">
        <f aca="false">$Q$6/31</f>
        <v>112903.225806452</v>
      </c>
      <c r="R31" s="59" t="n">
        <f aca="false">((R$6)-SUM(R$8:R30))/($A$38-$A30)</f>
        <v>880.2</v>
      </c>
      <c r="S31" s="50" t="n">
        <f aca="false">E31-Q31-R31</f>
        <v>-92544.0924731183</v>
      </c>
      <c r="T31" s="50"/>
      <c r="U31" s="50" t="n">
        <f aca="false">SUM(Q31:S31)</f>
        <v>21239.3333333333</v>
      </c>
      <c r="V31" s="52" t="n">
        <f aca="false">SUM(H31)</f>
        <v>0</v>
      </c>
      <c r="W31" s="52" t="n">
        <f aca="false">SUM(U31:V31)</f>
        <v>21239.3333333333</v>
      </c>
      <c r="X31" s="30" t="n">
        <f aca="false">IF(K31&gt;0,K31,0)</f>
        <v>54990.1586206897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21239.3333333333</v>
      </c>
      <c r="F32" s="42"/>
      <c r="G32" s="44"/>
      <c r="H32" s="45" t="n">
        <f aca="false">+'[3]BAM-EGS'!$BC36</f>
        <v>0</v>
      </c>
      <c r="I32" s="46" t="n">
        <f aca="false">'[4]BAM-3RD'!$BK2503</f>
        <v>33750.8252873563</v>
      </c>
      <c r="J32" s="45" t="n">
        <f aca="false">SUM(H32:I32)</f>
        <v>33750.8252873563</v>
      </c>
      <c r="K32" s="47" t="n">
        <f aca="false">SUM(E32,H32,I32)</f>
        <v>54990.1586206897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29119.8</v>
      </c>
      <c r="O32" s="30" t="n">
        <f aca="false">SUM(L32:N32)</f>
        <v>29119.8</v>
      </c>
      <c r="P32" s="50"/>
      <c r="Q32" s="50" t="n">
        <f aca="false">$Q$6/31</f>
        <v>112903.225806452</v>
      </c>
      <c r="R32" s="59" t="n">
        <f aca="false">((R$6)-SUM(R$8:R31))/($A$38-$A31)</f>
        <v>880.2</v>
      </c>
      <c r="S32" s="50" t="n">
        <f aca="false">E32-Q32-R32</f>
        <v>-92544.0924731183</v>
      </c>
      <c r="T32" s="50"/>
      <c r="U32" s="50" t="n">
        <f aca="false">SUM(Q32:S32)</f>
        <v>21239.3333333333</v>
      </c>
      <c r="V32" s="52" t="n">
        <f aca="false">SUM(H32)</f>
        <v>0</v>
      </c>
      <c r="W32" s="52" t="n">
        <f aca="false">SUM(U32:V32)</f>
        <v>21239.3333333333</v>
      </c>
      <c r="X32" s="30" t="n">
        <f aca="false">IF(K32&gt;0,K32,0)</f>
        <v>54990.1586206897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21239.3333333333</v>
      </c>
      <c r="F33" s="42"/>
      <c r="G33" s="44"/>
      <c r="H33" s="45" t="n">
        <f aca="false">+'[3]BAM-EGS'!$BC37</f>
        <v>0</v>
      </c>
      <c r="I33" s="46" t="n">
        <f aca="false">'[4]BAM-3RD'!$BK2504</f>
        <v>33750.8252873563</v>
      </c>
      <c r="J33" s="45" t="n">
        <f aca="false">SUM(H33:I33)</f>
        <v>33750.8252873563</v>
      </c>
      <c r="K33" s="47" t="n">
        <f aca="false">SUM(E33,H33,I33)</f>
        <v>54990.1586206897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29119.8</v>
      </c>
      <c r="O33" s="30" t="n">
        <f aca="false">SUM(L33:N33)</f>
        <v>29119.8</v>
      </c>
      <c r="P33" s="50"/>
      <c r="Q33" s="50" t="n">
        <f aca="false">$Q$6/31</f>
        <v>112903.225806452</v>
      </c>
      <c r="R33" s="59" t="n">
        <f aca="false">((R$6)-SUM(R$8:R32))/($A$38-$A32)</f>
        <v>880.2</v>
      </c>
      <c r="S33" s="50" t="n">
        <f aca="false">E33-Q33-R33</f>
        <v>-92544.0924731183</v>
      </c>
      <c r="T33" s="50"/>
      <c r="U33" s="50" t="n">
        <f aca="false">SUM(Q33:S33)</f>
        <v>21239.3333333333</v>
      </c>
      <c r="V33" s="52" t="n">
        <f aca="false">SUM(H33)</f>
        <v>0</v>
      </c>
      <c r="W33" s="52" t="n">
        <f aca="false">SUM(U33:V33)</f>
        <v>21239.3333333333</v>
      </c>
      <c r="X33" s="30" t="n">
        <f aca="false">IF(K33&gt;0,K33,0)</f>
        <v>54990.1586206897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21239.3333333334</v>
      </c>
      <c r="F34" s="42"/>
      <c r="G34" s="44"/>
      <c r="H34" s="45" t="n">
        <f aca="false">+'[3]BAM-EGS'!$BC38</f>
        <v>0</v>
      </c>
      <c r="I34" s="46" t="n">
        <f aca="false">'[4]BAM-3RD'!$BK2505</f>
        <v>33750.8252873563</v>
      </c>
      <c r="J34" s="45" t="n">
        <f aca="false">SUM(H34:I34)</f>
        <v>33750.8252873563</v>
      </c>
      <c r="K34" s="47" t="n">
        <f aca="false">SUM(E34,H34,I34)</f>
        <v>54990.1586206897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29119.8</v>
      </c>
      <c r="O34" s="30" t="n">
        <f aca="false">SUM(L34:N34)</f>
        <v>29119.8</v>
      </c>
      <c r="P34" s="50"/>
      <c r="Q34" s="50" t="n">
        <f aca="false">$Q$6/31</f>
        <v>112903.225806452</v>
      </c>
      <c r="R34" s="59" t="n">
        <f aca="false">((R$6)-SUM(R$8:R33))/($A$38-$A33)</f>
        <v>880.2</v>
      </c>
      <c r="S34" s="50" t="n">
        <f aca="false">E34-Q34-R34</f>
        <v>-92544.0924731183</v>
      </c>
      <c r="T34" s="50"/>
      <c r="U34" s="50" t="n">
        <f aca="false">SUM(Q34:S34)</f>
        <v>21239.3333333333</v>
      </c>
      <c r="V34" s="52" t="n">
        <f aca="false">SUM(H34)</f>
        <v>0</v>
      </c>
      <c r="W34" s="52" t="n">
        <f aca="false">SUM(U34:V34)</f>
        <v>21239.3333333333</v>
      </c>
      <c r="X34" s="30" t="n">
        <f aca="false">IF(K34&gt;0,K34,0)</f>
        <v>54990.1586206897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21239.3333333333</v>
      </c>
      <c r="F35" s="42"/>
      <c r="G35" s="44"/>
      <c r="H35" s="45" t="n">
        <f aca="false">+'[3]BAM-EGS'!$BC39</f>
        <v>0</v>
      </c>
      <c r="I35" s="46" t="n">
        <f aca="false">'[4]BAM-3RD'!$BK2506</f>
        <v>33750.8252873563</v>
      </c>
      <c r="J35" s="45" t="n">
        <f aca="false">SUM(H35:I35)</f>
        <v>33750.8252873563</v>
      </c>
      <c r="K35" s="47" t="n">
        <f aca="false">SUM(E35,H35,I35)</f>
        <v>54990.1586206897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29119.8</v>
      </c>
      <c r="O35" s="30" t="n">
        <f aca="false">SUM(L35:N35)</f>
        <v>29119.8</v>
      </c>
      <c r="P35" s="50"/>
      <c r="Q35" s="50" t="n">
        <f aca="false">$Q$6/31</f>
        <v>112903.225806452</v>
      </c>
      <c r="R35" s="59" t="n">
        <f aca="false">((R$6)-SUM(R$8:R34))/($A$38-$A34)</f>
        <v>880.2</v>
      </c>
      <c r="S35" s="50" t="n">
        <f aca="false">E35-Q35-R35</f>
        <v>-92544.0924731183</v>
      </c>
      <c r="T35" s="50"/>
      <c r="U35" s="50" t="n">
        <f aca="false">SUM(Q35:S35)</f>
        <v>21239.3333333333</v>
      </c>
      <c r="V35" s="52" t="n">
        <f aca="false">SUM(H35)</f>
        <v>0</v>
      </c>
      <c r="W35" s="52" t="n">
        <f aca="false">SUM(U35:V35)</f>
        <v>21239.3333333333</v>
      </c>
      <c r="X35" s="30" t="n">
        <f aca="false">IF(K35&gt;0,K35,0)</f>
        <v>54990.1586206897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21239.3333333333</v>
      </c>
      <c r="F36" s="42"/>
      <c r="G36" s="44"/>
      <c r="H36" s="45" t="n">
        <f aca="false">+'[3]BAM-EGS'!$BC40</f>
        <v>0</v>
      </c>
      <c r="I36" s="46" t="n">
        <f aca="false">'[4]BAM-3RD'!$BK2507</f>
        <v>33750.8252873563</v>
      </c>
      <c r="J36" s="45" t="n">
        <f aca="false">SUM(H36:I36)</f>
        <v>33750.8252873563</v>
      </c>
      <c r="K36" s="47" t="n">
        <f aca="false">SUM(E36,H36,I36)</f>
        <v>54990.1586206897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29119.8</v>
      </c>
      <c r="O36" s="30" t="n">
        <f aca="false">SUM(L36:N36)</f>
        <v>29119.8</v>
      </c>
      <c r="P36" s="50"/>
      <c r="Q36" s="50" t="n">
        <f aca="false">$Q$6/31</f>
        <v>112903.225806452</v>
      </c>
      <c r="R36" s="59" t="n">
        <f aca="false">((R$6)-SUM(R$8:R35))/($A$38-$A35)</f>
        <v>880.2</v>
      </c>
      <c r="S36" s="50" t="n">
        <f aca="false">E36-Q36-R36</f>
        <v>-92544.0924731183</v>
      </c>
      <c r="T36" s="50"/>
      <c r="U36" s="50" t="n">
        <f aca="false">SUM(Q36:S36)</f>
        <v>21239.3333333333</v>
      </c>
      <c r="V36" s="52" t="n">
        <f aca="false">SUM(H36)</f>
        <v>0</v>
      </c>
      <c r="W36" s="52" t="n">
        <f aca="false">SUM(U36:V36)</f>
        <v>21239.3333333333</v>
      </c>
      <c r="X36" s="30" t="n">
        <f aca="false">IF(K36&gt;0,K36,0)</f>
        <v>54990.1586206897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21239.3333333333</v>
      </c>
      <c r="F37" s="42"/>
      <c r="G37" s="44"/>
      <c r="H37" s="45" t="n">
        <f aca="false">+'[3]BAM-EGS'!$BC41</f>
        <v>0</v>
      </c>
      <c r="I37" s="46" t="n">
        <f aca="false">'[4]BAM-3RD'!$BK2508</f>
        <v>33750.8252873563</v>
      </c>
      <c r="J37" s="45" t="n">
        <f aca="false">SUM(H37:I37)</f>
        <v>33750.8252873563</v>
      </c>
      <c r="K37" s="47" t="n">
        <f aca="false">SUM(E37,H37,I37)</f>
        <v>54990.1586206897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29119.8</v>
      </c>
      <c r="O37" s="30" t="n">
        <f aca="false">SUM(L37:N37)</f>
        <v>29119.8</v>
      </c>
      <c r="P37" s="50"/>
      <c r="Q37" s="50" t="n">
        <f aca="false">$Q$6/31</f>
        <v>112903.225806452</v>
      </c>
      <c r="R37" s="59" t="n">
        <f aca="false">((R$6)-SUM(R$8:R36))/($A$38-$A36)</f>
        <v>880.2</v>
      </c>
      <c r="S37" s="50" t="n">
        <f aca="false">E37-Q37-R37</f>
        <v>-92544.0924731183</v>
      </c>
      <c r="T37" s="50"/>
      <c r="U37" s="50" t="n">
        <f aca="false">SUM(Q37:S37)</f>
        <v>21239.3333333333</v>
      </c>
      <c r="V37" s="52" t="n">
        <f aca="false">SUM(H37)</f>
        <v>0</v>
      </c>
      <c r="W37" s="52" t="n">
        <f aca="false">SUM(U37:V37)</f>
        <v>21239.3333333333</v>
      </c>
      <c r="X37" s="30" t="n">
        <f aca="false">IF(K37&gt;0,K37,0)</f>
        <v>54990.1586206897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21239.3333333334</v>
      </c>
      <c r="F38" s="42"/>
      <c r="G38" s="44"/>
      <c r="H38" s="45" t="n">
        <f aca="false">+'[3]BAM-EGS'!$BC42</f>
        <v>0</v>
      </c>
      <c r="I38" s="46" t="n">
        <f aca="false">'[4]BAM-3RD'!$BK2509</f>
        <v>33750.8252873563</v>
      </c>
      <c r="J38" s="45" t="n">
        <f aca="false">SUM(H38:I38)</f>
        <v>33750.8252873563</v>
      </c>
      <c r="K38" s="47" t="n">
        <f aca="false">SUM(E38,H38,I38)</f>
        <v>54990.1586206897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29119.8</v>
      </c>
      <c r="O38" s="30" t="n">
        <f aca="false">SUM(L38:N38)</f>
        <v>29119.8</v>
      </c>
      <c r="P38" s="50"/>
      <c r="Q38" s="50" t="n">
        <f aca="false">$Q$6/31</f>
        <v>112903.225806452</v>
      </c>
      <c r="R38" s="59" t="n">
        <f aca="false">((R$6)-SUM(R$8:R37))/($A$38-$A37)</f>
        <v>880.2</v>
      </c>
      <c r="S38" s="50" t="n">
        <f aca="false">E38-Q38-R38</f>
        <v>-92544.0924731182</v>
      </c>
      <c r="T38" s="50"/>
      <c r="U38" s="50" t="n">
        <f aca="false">SUM(Q38:S38)</f>
        <v>21239.3333333334</v>
      </c>
      <c r="V38" s="52" t="n">
        <f aca="false">SUM(H38)</f>
        <v>0</v>
      </c>
      <c r="W38" s="52" t="n">
        <f aca="false">SUM(U38:V38)</f>
        <v>21239.3333333334</v>
      </c>
      <c r="X38" s="30" t="n">
        <f aca="false">IF(K38&gt;0,K38,0)</f>
        <v>54990.1586206897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1041818</v>
      </c>
      <c r="J40" s="65" t="n">
        <f aca="false">SUM(J8:J39)</f>
        <v>4041818</v>
      </c>
      <c r="K40" s="66" t="n">
        <f aca="false">SUM(K8:K38)</f>
        <v>4541818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3500000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500000</v>
      </c>
      <c r="V40" s="66" t="n">
        <f aca="false">SUM(V8:V38)</f>
        <v>3000000</v>
      </c>
      <c r="W40" s="66" t="n">
        <f aca="false">SUM(W8:W38)</f>
        <v>3500000</v>
      </c>
      <c r="X40" s="67" t="n">
        <f aca="false">SUM(X8:X39)</f>
        <v>4541818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SUM(C24:C38)</f>
        <v>0</v>
      </c>
      <c r="D43" s="75" t="n">
        <f aca="false">SUM(D24:D38)</f>
        <v>0</v>
      </c>
      <c r="E43" s="75" t="n">
        <f aca="false">SUM(E24:E38)</f>
        <v>318590</v>
      </c>
      <c r="F43" s="75" t="n">
        <f aca="false">SUM(F24:F38)</f>
        <v>0</v>
      </c>
      <c r="G43" s="75" t="n">
        <f aca="false">SUM(G24:G38)</f>
        <v>0</v>
      </c>
      <c r="H43" s="75" t="n">
        <f aca="false">SUM(H24:H38)</f>
        <v>0</v>
      </c>
      <c r="I43" s="75" t="n">
        <f aca="false">SUM(I24:I38)</f>
        <v>506262.379310345</v>
      </c>
      <c r="J43" s="75" t="n">
        <f aca="false">SUM(J24:J38)</f>
        <v>506262.379310345</v>
      </c>
      <c r="K43" s="75" t="n">
        <f aca="false">SUM(K24:K38)</f>
        <v>824852.379310345</v>
      </c>
      <c r="L43" s="75" t="n">
        <f aca="false">SUM(L24:L38)</f>
        <v>0</v>
      </c>
      <c r="M43" s="75" t="n">
        <f aca="false">SUM(M24:M38)</f>
        <v>0</v>
      </c>
      <c r="N43" s="75" t="n">
        <f aca="false">SUM(N24:N38)</f>
        <v>436797</v>
      </c>
      <c r="O43" s="75" t="n">
        <f aca="false">SUM(O24:O38)</f>
        <v>436797</v>
      </c>
      <c r="P43" s="75"/>
      <c r="Q43" s="75" t="n">
        <f aca="false">SUM(Q24:Q38)</f>
        <v>1693548.38709677</v>
      </c>
      <c r="R43" s="75" t="n">
        <f aca="false">SUM(R24:R38)</f>
        <v>13203</v>
      </c>
      <c r="S43" s="75" t="n">
        <f aca="false">SUM(S24:S38)</f>
        <v>-1388161.38709677</v>
      </c>
      <c r="T43" s="75"/>
      <c r="U43" s="75" t="n">
        <f aca="false">SUM(U24:U38)</f>
        <v>318590</v>
      </c>
      <c r="V43" s="75" t="n">
        <f aca="false">SUM(V24:V38)</f>
        <v>0</v>
      </c>
      <c r="W43" s="75" t="n">
        <f aca="false">SUM(W24:W38)</f>
        <v>318590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1743249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443937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1636703.15862069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125347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384931.110344828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05/16/2001&amp;R&amp;D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