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<sst xmlns="http://schemas.openxmlformats.org/spreadsheetml/2006/main" count="75" uniqueCount="44">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</sst>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381889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244588.70625</c:v>
                </c:pt>
                <c:pt idx="5">
                  <c:v>244588.70625</c:v>
                </c:pt>
                <c:pt idx="6">
                  <c:v>626477.70625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1241935.48387097</c:v>
                </c:pt>
                <c:pt idx="13">
                  <c:v>19703</c:v>
                </c:pt>
                <c:pt idx="14">
                  <c:v>-879749.483870968</c:v>
                </c:pt>
                <c:pt idx="16">
                  <c:v>381889</c:v>
                </c:pt>
                <c:pt idx="17">
                  <c:v>0</c:v>
                </c:pt>
                <c:pt idx="18">
                  <c:v>381889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41690131"/>
        <c:axId val="60575722"/>
      </c:barChart>
      <c:catAx>
        <c:axId val="41690131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75722"/>
        <c:crossesAt val="0"/>
        <c:auto val="1"/>
        <c:lblAlgn val="ctr"/>
        <c:lblOffset val="100"/>
        <c:noMultiLvlLbl val="0"/>
      </c:catAx>
      <c:valAx>
        <c:axId val="60575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901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308297</v>
          </cell>
        </row>
        <row r="35">
          <cell r="BC35">
            <v>260000</v>
          </cell>
        </row>
        <row r="36">
          <cell r="BC36">
            <v>54555.5714285714</v>
          </cell>
        </row>
        <row r="37">
          <cell r="BC37">
            <v>54555.5714285714</v>
          </cell>
        </row>
        <row r="38">
          <cell r="BC38">
            <v>54555.5714285714</v>
          </cell>
        </row>
        <row r="39">
          <cell r="BC39">
            <v>54555.5714285714</v>
          </cell>
        </row>
        <row r="40">
          <cell r="BC40">
            <v>54555.5714285714</v>
          </cell>
        </row>
        <row r="41">
          <cell r="BC41">
            <v>54555.5714285715</v>
          </cell>
        </row>
        <row r="42">
          <cell r="BC42">
            <v>54555.5714285715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1064027</v>
      </c>
      <c r="J6" s="32"/>
      <c r="K6" s="32" t="n">
        <f aca="false">SUM(E6,H6,I6)</f>
        <v>6564027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177419.35483871</v>
      </c>
      <c r="R25" s="51" t="n">
        <f aca="false">IF(L25&gt;0,$L$5-L25,0)+($M$5-M25)+($N$5-N25)</f>
        <v>12500</v>
      </c>
      <c r="S25" s="50" t="n">
        <f aca="false">E25-Q25-R25</f>
        <v>25034.6451612903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177419.35483871</v>
      </c>
      <c r="R26" s="51" t="n">
        <f aca="false">IF(L26&gt;0,$L$5-L26,0)+($M$5-M26)+($N$5-N26)</f>
        <v>0</v>
      </c>
      <c r="S26" s="50" t="n">
        <f aca="false">E26-Q26-R26</f>
        <v>32564.6451612903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177419.35483871</v>
      </c>
      <c r="R27" s="51" t="n">
        <f aca="false">IF(L27&gt;0,$L$5-L27,0)+($M$5-M27)+($N$5-N27)</f>
        <v>0</v>
      </c>
      <c r="S27" s="50" t="n">
        <f aca="false">E27-Q27-R27</f>
        <v>38317.6451612903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177419.35483871</v>
      </c>
      <c r="R28" s="51" t="n">
        <f aca="false">IF(L28&gt;0,$L$5-L28,0)+($M$5-M28)+($N$5-N28)</f>
        <v>30000</v>
      </c>
      <c r="S28" s="50" t="n">
        <f aca="false">E28-Q28-R28</f>
        <v>5056.64516129033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177419.35483871</v>
      </c>
      <c r="R29" s="51" t="n">
        <f aca="false">IF(L29&gt;0,$L$5-L29,0)+($M$5-M29)+($N$5-N29)</f>
        <v>10000</v>
      </c>
      <c r="S29" s="50" t="n">
        <f aca="false">E29-Q29-R29</f>
        <v>44761.6451612903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308297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343238.05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177419.35483871</v>
      </c>
      <c r="R30" s="51" t="n">
        <f aca="false">IF(L30&gt;0,$L$5-L30,0)+($M$5-M30)+($N$5-N30)</f>
        <v>20000</v>
      </c>
      <c r="S30" s="50" t="n">
        <f aca="false">E30-Q30-R30</f>
        <v>110877.64516129</v>
      </c>
      <c r="T30" s="50"/>
      <c r="U30" s="50" t="n">
        <f aca="false">SUM(Q30:S30)</f>
        <v>308297</v>
      </c>
      <c r="V30" s="52" t="n">
        <f aca="false">SUM(H30)</f>
        <v>0</v>
      </c>
      <c r="W30" s="52" t="n">
        <f aca="false">SUM(U30:V30)</f>
        <v>308297</v>
      </c>
      <c r="X30" s="30" t="n">
        <f aca="false">IF(K30&gt;0,K30,0)</f>
        <v>343238.05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260000</v>
      </c>
      <c r="F31" s="42"/>
      <c r="G31" s="44"/>
      <c r="H31" s="45" t="n">
        <f aca="false">+'[3]BAM-EGS'!$BC35</f>
        <v>0</v>
      </c>
      <c r="I31" s="46" t="n">
        <f aca="false">'[4]BAM-3RD'!$BK2502</f>
        <v>34941.24375</v>
      </c>
      <c r="J31" s="45" t="n">
        <f aca="false">SUM(H31:I31)</f>
        <v>34941.24375</v>
      </c>
      <c r="K31" s="47" t="n">
        <f aca="false">SUM(E31,H31,I31)</f>
        <v>294941.24375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177419.35483871</v>
      </c>
      <c r="R31" s="51" t="n">
        <f aca="false">IF(L31&gt;0,$L$5-L31,0)+($M$5-M31)+($N$5-N31)</f>
        <v>0</v>
      </c>
      <c r="S31" s="50" t="n">
        <f aca="false">E31-Q31-R31</f>
        <v>82580.6451612903</v>
      </c>
      <c r="T31" s="50"/>
      <c r="U31" s="50" t="n">
        <f aca="false">SUM(Q31:S31)</f>
        <v>260000</v>
      </c>
      <c r="V31" s="52" t="n">
        <f aca="false">SUM(H31)</f>
        <v>0</v>
      </c>
      <c r="W31" s="52" t="n">
        <f aca="false">SUM(U31:V31)</f>
        <v>260000</v>
      </c>
      <c r="X31" s="30" t="n">
        <f aca="false">IF(K31&gt;0,K31,0)</f>
        <v>294941.24375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54555.5714285714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89496.8151785714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177419.35483871</v>
      </c>
      <c r="R32" s="59" t="n">
        <f aca="false">((R$6)-SUM(R$8:R31))/($A$38-$A31)</f>
        <v>2814.71428571429</v>
      </c>
      <c r="S32" s="50" t="n">
        <f aca="false">E32-Q32-R32</f>
        <v>-125678.497695853</v>
      </c>
      <c r="T32" s="50"/>
      <c r="U32" s="50" t="n">
        <f aca="false">SUM(Q32:S32)</f>
        <v>54555.5714285714</v>
      </c>
      <c r="V32" s="52" t="n">
        <f aca="false">SUM(H32)</f>
        <v>0</v>
      </c>
      <c r="W32" s="52" t="n">
        <f aca="false">SUM(U32:V32)</f>
        <v>54555.5714285714</v>
      </c>
      <c r="X32" s="30" t="n">
        <f aca="false">IF(K32&gt;0,K32,0)</f>
        <v>89496.8151785714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54555.5714285714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89496.8151785714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177419.35483871</v>
      </c>
      <c r="R33" s="59" t="n">
        <f aca="false">((R$6)-SUM(R$8:R32))/($A$38-$A32)</f>
        <v>2814.71428571429</v>
      </c>
      <c r="S33" s="50" t="n">
        <f aca="false">E33-Q33-R33</f>
        <v>-125678.497695853</v>
      </c>
      <c r="T33" s="50"/>
      <c r="U33" s="50" t="n">
        <f aca="false">SUM(Q33:S33)</f>
        <v>54555.5714285714</v>
      </c>
      <c r="V33" s="52" t="n">
        <f aca="false">SUM(H33)</f>
        <v>0</v>
      </c>
      <c r="W33" s="52" t="n">
        <f aca="false">SUM(U33:V33)</f>
        <v>54555.5714285714</v>
      </c>
      <c r="X33" s="30" t="n">
        <f aca="false">IF(K33&gt;0,K33,0)</f>
        <v>89496.8151785714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54555.5714285714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89496.8151785714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177419.35483871</v>
      </c>
      <c r="R34" s="59" t="n">
        <f aca="false">((R$6)-SUM(R$8:R33))/($A$38-$A33)</f>
        <v>2814.71428571429</v>
      </c>
      <c r="S34" s="50" t="n">
        <f aca="false">E34-Q34-R34</f>
        <v>-125678.497695853</v>
      </c>
      <c r="T34" s="50"/>
      <c r="U34" s="50" t="n">
        <f aca="false">SUM(Q34:S34)</f>
        <v>54555.5714285714</v>
      </c>
      <c r="V34" s="52" t="n">
        <f aca="false">SUM(H34)</f>
        <v>0</v>
      </c>
      <c r="W34" s="52" t="n">
        <f aca="false">SUM(U34:V34)</f>
        <v>54555.5714285714</v>
      </c>
      <c r="X34" s="30" t="n">
        <f aca="false">IF(K34&gt;0,K34,0)</f>
        <v>89496.8151785714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54555.5714285714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89496.8151785714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177419.35483871</v>
      </c>
      <c r="R35" s="59" t="n">
        <f aca="false">((R$6)-SUM(R$8:R34))/($A$38-$A34)</f>
        <v>2814.71428571429</v>
      </c>
      <c r="S35" s="50" t="n">
        <f aca="false">E35-Q35-R35</f>
        <v>-125678.497695853</v>
      </c>
      <c r="T35" s="50"/>
      <c r="U35" s="50" t="n">
        <f aca="false">SUM(Q35:S35)</f>
        <v>54555.5714285714</v>
      </c>
      <c r="V35" s="52" t="n">
        <f aca="false">SUM(H35)</f>
        <v>0</v>
      </c>
      <c r="W35" s="52" t="n">
        <f aca="false">SUM(U35:V35)</f>
        <v>54555.5714285714</v>
      </c>
      <c r="X35" s="30" t="n">
        <f aca="false">IF(K35&gt;0,K35,0)</f>
        <v>89496.8151785714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54555.5714285714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89496.8151785714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177419.35483871</v>
      </c>
      <c r="R36" s="59" t="n">
        <f aca="false">((R$6)-SUM(R$8:R35))/($A$38-$A35)</f>
        <v>2814.71428571429</v>
      </c>
      <c r="S36" s="50" t="n">
        <f aca="false">E36-Q36-R36</f>
        <v>-125678.497695853</v>
      </c>
      <c r="T36" s="50"/>
      <c r="U36" s="50" t="n">
        <f aca="false">SUM(Q36:S36)</f>
        <v>54555.5714285715</v>
      </c>
      <c r="V36" s="52" t="n">
        <f aca="false">SUM(H36)</f>
        <v>0</v>
      </c>
      <c r="W36" s="52" t="n">
        <f aca="false">SUM(U36:V36)</f>
        <v>54555.5714285715</v>
      </c>
      <c r="X36" s="30" t="n">
        <f aca="false">IF(K36&gt;0,K36,0)</f>
        <v>89496.8151785714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54555.5714285715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89496.8151785714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177419.35483871</v>
      </c>
      <c r="R37" s="59" t="n">
        <f aca="false">((R$6)-SUM(R$8:R36))/($A$38-$A36)</f>
        <v>2814.71428571429</v>
      </c>
      <c r="S37" s="50" t="n">
        <f aca="false">E37-Q37-R37</f>
        <v>-125678.497695853</v>
      </c>
      <c r="T37" s="50"/>
      <c r="U37" s="50" t="n">
        <f aca="false">SUM(Q37:S37)</f>
        <v>54555.5714285715</v>
      </c>
      <c r="V37" s="52" t="n">
        <f aca="false">SUM(H37)</f>
        <v>0</v>
      </c>
      <c r="W37" s="52" t="n">
        <f aca="false">SUM(U37:V37)</f>
        <v>54555.5714285715</v>
      </c>
      <c r="X37" s="30" t="n">
        <f aca="false">IF(K37&gt;0,K37,0)</f>
        <v>89496.8151785714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54555.5714285715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89496.8151785715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177419.35483871</v>
      </c>
      <c r="R38" s="59" t="n">
        <f aca="false">((R$6)-SUM(R$8:R37))/($A$38-$A37)</f>
        <v>2814.71428571429</v>
      </c>
      <c r="S38" s="50" t="n">
        <f aca="false">E38-Q38-R38</f>
        <v>-125678.497695852</v>
      </c>
      <c r="T38" s="50"/>
      <c r="U38" s="50" t="n">
        <f aca="false">SUM(Q38:S38)</f>
        <v>54555.5714285715</v>
      </c>
      <c r="V38" s="52" t="n">
        <f aca="false">SUM(H38)</f>
        <v>0</v>
      </c>
      <c r="W38" s="52" t="n">
        <f aca="false">SUM(U38:V38)</f>
        <v>54555.5714285715</v>
      </c>
      <c r="X38" s="30" t="n">
        <f aca="false">IF(K38&gt;0,K38,0)</f>
        <v>89496.8151785715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1064027</v>
      </c>
      <c r="J40" s="65" t="n">
        <f aca="false">SUM(J8:J39)</f>
        <v>6064027</v>
      </c>
      <c r="K40" s="66" t="n">
        <f aca="false">SUM(K8:K38)</f>
        <v>6564027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381889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244588.70625</v>
      </c>
      <c r="J43" s="75" t="n">
        <f aca="false">SUM(J32:J38)</f>
        <v>244588.70625</v>
      </c>
      <c r="K43" s="75" t="n">
        <f aca="false">SUM(K32:K38)</f>
        <v>626477.70625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1241935.48387097</v>
      </c>
      <c r="R43" s="75" t="n">
        <f aca="false">SUM(R32:R38)</f>
        <v>19703</v>
      </c>
      <c r="S43" s="75" t="n">
        <f aca="false">SUM(S32:S38)</f>
        <v>-879749.483870968</v>
      </c>
      <c r="T43" s="75"/>
      <c r="U43" s="75" t="n">
        <f aca="false">SUM(U32:U38)</f>
        <v>381889</v>
      </c>
      <c r="V43" s="75" t="n">
        <f aca="false">SUM(V32:V38)</f>
        <v>0</v>
      </c>
      <c r="W43" s="75" t="n">
        <f aca="false">SUM(W32:W38)</f>
        <v>381889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681700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299811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1901956.54375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