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<sst xmlns="http://schemas.openxmlformats.org/spreadsheetml/2006/main" count="75" uniqueCount="44">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</sst>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-24771.0000000002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734734.379310345</c:v>
                </c:pt>
                <c:pt idx="5">
                  <c:v>734734.379310345</c:v>
                </c:pt>
                <c:pt idx="6">
                  <c:v>709963.379310345</c:v>
                </c:pt>
                <c:pt idx="7">
                  <c:v>0</c:v>
                </c:pt>
                <c:pt idx="8">
                  <c:v>0</c:v>
                </c:pt>
                <c:pt idx="9">
                  <c:v>733750</c:v>
                </c:pt>
                <c:pt idx="10">
                  <c:v>733750</c:v>
                </c:pt>
                <c:pt idx="12">
                  <c:v>1064516.12903226</c:v>
                </c:pt>
                <c:pt idx="13">
                  <c:v>-73750</c:v>
                </c:pt>
                <c:pt idx="14">
                  <c:v>-1015537.12903226</c:v>
                </c:pt>
                <c:pt idx="16">
                  <c:v>-24771.0000000002</c:v>
                </c:pt>
                <c:pt idx="17">
                  <c:v>0</c:v>
                </c:pt>
                <c:pt idx="18">
                  <c:v>-24771.0000000002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92444932"/>
        <c:axId val="98281070"/>
      </c:barChart>
      <c:catAx>
        <c:axId val="92444932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81070"/>
        <c:crossesAt val="0"/>
        <c:auto val="1"/>
        <c:lblAlgn val="ctr"/>
        <c:lblOffset val="100"/>
        <c:noMultiLvlLbl val="0"/>
      </c:catAx>
      <c:valAx>
        <c:axId val="982810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449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0</v>
          </cell>
        </row>
        <row r="24">
          <cell r="K24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219835</v>
          </cell>
        </row>
        <row r="20">
          <cell r="BC20">
            <v>206424</v>
          </cell>
        </row>
        <row r="21">
          <cell r="BC21">
            <v>-1125.95454545455</v>
          </cell>
        </row>
        <row r="22">
          <cell r="BC22">
            <v>-1125.95454545455</v>
          </cell>
        </row>
        <row r="23">
          <cell r="BC23">
            <v>-1125.95454545455</v>
          </cell>
        </row>
        <row r="24">
          <cell r="BC24">
            <v>-1125.95454545455</v>
          </cell>
        </row>
        <row r="25">
          <cell r="BC25">
            <v>-1125.95454545455</v>
          </cell>
        </row>
        <row r="26">
          <cell r="BC26">
            <v>-1125.95454545455</v>
          </cell>
        </row>
        <row r="27">
          <cell r="BC27">
            <v>-1125.95454545455</v>
          </cell>
        </row>
        <row r="28">
          <cell r="BC28">
            <v>-1125.95454545455</v>
          </cell>
        </row>
        <row r="29">
          <cell r="BC29">
            <v>-1125.95454545455</v>
          </cell>
        </row>
        <row r="30">
          <cell r="BC30">
            <v>-1125.95454545456</v>
          </cell>
        </row>
        <row r="31">
          <cell r="BC31">
            <v>-1125.95454545456</v>
          </cell>
        </row>
        <row r="32">
          <cell r="BC32">
            <v>-1125.95454545456</v>
          </cell>
        </row>
        <row r="33">
          <cell r="BC33">
            <v>-1125.95454545456</v>
          </cell>
        </row>
        <row r="34">
          <cell r="BC34">
            <v>-1125.95454545456</v>
          </cell>
        </row>
        <row r="35">
          <cell r="BC35">
            <v>-1125.95454545456</v>
          </cell>
        </row>
        <row r="36">
          <cell r="BC36">
            <v>-1125.95454545455</v>
          </cell>
        </row>
        <row r="37">
          <cell r="BC37">
            <v>-1125.95454545456</v>
          </cell>
        </row>
        <row r="38">
          <cell r="BC38">
            <v>-1125.95454545456</v>
          </cell>
        </row>
        <row r="39">
          <cell r="BC39">
            <v>-1125.95454545456</v>
          </cell>
        </row>
        <row r="40">
          <cell r="BC40">
            <v>-1125.95454545455</v>
          </cell>
        </row>
        <row r="41">
          <cell r="BC41">
            <v>-1125.95454545456</v>
          </cell>
        </row>
        <row r="42">
          <cell r="BC42">
            <v>-1125.95454545459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1000000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W47" activeCellId="0" sqref="W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1000000</v>
      </c>
      <c r="I6" s="32" t="n">
        <f aca="false">'[4]BAM-3RD'!$BK$2511</f>
        <v>1035803</v>
      </c>
      <c r="J6" s="32"/>
      <c r="K6" s="32" t="n">
        <f aca="false">SUM(E6,H6,I6)</f>
        <v>2535803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1500000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48387.0967741935</v>
      </c>
      <c r="R8" s="51" t="n">
        <f aca="false">IF(L8&gt;0,$L$5-L8,0)+($M$5-M8)+($N$5-N8)</f>
        <v>-17500</v>
      </c>
      <c r="S8" s="50" t="n">
        <f aca="false">E8-Q8-R8</f>
        <v>116126.903225806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48387.0967741935</v>
      </c>
      <c r="R9" s="51" t="n">
        <f aca="false">IF(L9&gt;0,$L$5-L9,0)+($M$5-M9)+($N$5-N9)</f>
        <v>-2500</v>
      </c>
      <c r="S9" s="50" t="n">
        <f aca="false">E9-Q9-R9</f>
        <v>60916.9032258065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48387.0967741935</v>
      </c>
      <c r="R10" s="51" t="n">
        <f aca="false">IF(L10&gt;0,$L$5-L10,0)+($M$5-M10)+($N$5-N10)</f>
        <v>-2500</v>
      </c>
      <c r="S10" s="50" t="n">
        <f aca="false">E10-Q10-R10</f>
        <v>-1007673.09677419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48387.0967741935</v>
      </c>
      <c r="R11" s="51" t="n">
        <f aca="false">IF(L11&gt;0,$L$5-L11,0)+($M$5-M11)+($N$5-N11)</f>
        <v>0</v>
      </c>
      <c r="S11" s="50" t="n">
        <f aca="false">E11-Q11-R11</f>
        <v>29532.9032258065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48387.0967741935</v>
      </c>
      <c r="R12" s="51" t="n">
        <f aca="false">IF(L12&gt;0,$L$5-L12,0)+($M$5-M12)+($N$5-N12)</f>
        <v>25000</v>
      </c>
      <c r="S12" s="50" t="n">
        <f aca="false">E12-Q12-R12</f>
        <v>178652.903225806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48387.0967741935</v>
      </c>
      <c r="R13" s="51" t="n">
        <f aca="false">IF(L13&gt;0,$L$5-L13,0)+($M$5-M13)+($N$5-N13)</f>
        <v>11250</v>
      </c>
      <c r="S13" s="50" t="n">
        <f aca="false">E13-Q13-R13</f>
        <v>201262.903225806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48387.0967741935</v>
      </c>
      <c r="R14" s="51" t="n">
        <f aca="false">IF(L14&gt;0,$L$5-L14,0)+($M$5-M14)+($N$5-N14)</f>
        <v>0</v>
      </c>
      <c r="S14" s="50" t="n">
        <f aca="false">E14-Q14-R14</f>
        <v>167232.903225806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219835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253375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0</v>
      </c>
      <c r="O15" s="30" t="n">
        <f aca="false">SUM(L15:N15)</f>
        <v>0</v>
      </c>
      <c r="P15" s="50"/>
      <c r="Q15" s="50" t="n">
        <f aca="false">$Q$6/31</f>
        <v>48387.0967741935</v>
      </c>
      <c r="R15" s="51" t="n">
        <f aca="false">IF(L15&gt;0,$L$5-L15,0)+($M$5-M15)+($N$5-N15)</f>
        <v>30000</v>
      </c>
      <c r="S15" s="50" t="n">
        <f aca="false">E15-Q15-R15</f>
        <v>141447.903225806</v>
      </c>
      <c r="T15" s="50"/>
      <c r="U15" s="50" t="n">
        <f aca="false">SUM(Q15:S15)</f>
        <v>219835</v>
      </c>
      <c r="V15" s="52" t="n">
        <f aca="false">SUM(H15)</f>
        <v>0</v>
      </c>
      <c r="W15" s="52" t="n">
        <f aca="false">SUM(U15:V15)</f>
        <v>219835</v>
      </c>
      <c r="X15" s="30" t="n">
        <f aca="false">IF(K15&gt;0,K15,0)</f>
        <v>253375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29</v>
      </c>
      <c r="C16" s="42"/>
      <c r="D16" s="42"/>
      <c r="E16" s="43" t="n">
        <f aca="false">+'[2]BAM-EGS'!$BC20</f>
        <v>206424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239821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0</v>
      </c>
      <c r="O16" s="30" t="n">
        <f aca="false">SUM(L16:N16)</f>
        <v>0</v>
      </c>
      <c r="P16" s="50"/>
      <c r="Q16" s="50" t="n">
        <f aca="false">$Q$6/31</f>
        <v>48387.0967741935</v>
      </c>
      <c r="R16" s="51" t="n">
        <f aca="false">IF(L16&gt;0,$L$5-L16,0)+($M$5-M16)+($N$5-N16)</f>
        <v>30000</v>
      </c>
      <c r="S16" s="50" t="n">
        <f aca="false">E16-Q16-R16</f>
        <v>128036.903225806</v>
      </c>
      <c r="T16" s="50"/>
      <c r="U16" s="50" t="n">
        <f aca="false">SUM(Q16:S16)</f>
        <v>206424</v>
      </c>
      <c r="V16" s="52" t="n">
        <f aca="false">SUM(H16)</f>
        <v>0</v>
      </c>
      <c r="W16" s="52" t="n">
        <f aca="false">SUM(U16:V16)</f>
        <v>206424</v>
      </c>
      <c r="X16" s="30" t="n">
        <f aca="false">IF(K16&gt;0,K16,0)</f>
        <v>239821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-1125.95454545455</v>
      </c>
      <c r="F17" s="42"/>
      <c r="G17" s="44"/>
      <c r="H17" s="45" t="n">
        <f aca="false">+'[3]BAM-EGS'!$BC21</f>
        <v>0</v>
      </c>
      <c r="I17" s="46" t="n">
        <f aca="false">'[4]BAM-3RD'!$BK2488</f>
        <v>33397.0172413793</v>
      </c>
      <c r="J17" s="45" t="n">
        <f aca="false">SUM(H17:I17)</f>
        <v>33397.0172413793</v>
      </c>
      <c r="K17" s="47" t="n">
        <f aca="false">SUM(E17,H17,I17)</f>
        <v>32271.0626959248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33352.2727272727</v>
      </c>
      <c r="O17" s="30" t="n">
        <f aca="false">SUM(L17:N17)</f>
        <v>33352.2727272727</v>
      </c>
      <c r="P17" s="50"/>
      <c r="Q17" s="50" t="n">
        <f aca="false">$Q$6/31</f>
        <v>48387.0967741935</v>
      </c>
      <c r="R17" s="59" t="n">
        <f aca="false">((R$6)-SUM(R$8:R16))/($A$38-$A16)</f>
        <v>-3352.27272727273</v>
      </c>
      <c r="S17" s="50" t="n">
        <f aca="false">E17-Q17-R17</f>
        <v>-46160.7785923754</v>
      </c>
      <c r="T17" s="50"/>
      <c r="U17" s="50" t="n">
        <f aca="false">SUM(Q17:S17)</f>
        <v>-1125.95454545454</v>
      </c>
      <c r="V17" s="52" t="n">
        <f aca="false">SUM(H17)</f>
        <v>0</v>
      </c>
      <c r="W17" s="52" t="n">
        <f aca="false">SUM(U17:V17)</f>
        <v>-1125.95454545454</v>
      </c>
      <c r="X17" s="30" t="n">
        <f aca="false">IF(K17&gt;0,K17,0)</f>
        <v>32271.0626959248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-1125.95454545455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32271.0626959248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33352.2727272727</v>
      </c>
      <c r="O18" s="30" t="n">
        <f aca="false">SUM(L18:N18)</f>
        <v>33352.2727272727</v>
      </c>
      <c r="P18" s="50"/>
      <c r="Q18" s="50" t="n">
        <f aca="false">$Q$6/31</f>
        <v>48387.0967741935</v>
      </c>
      <c r="R18" s="59" t="n">
        <f aca="false">((R$6)-SUM(R$8:R17))/($A$38-$A17)</f>
        <v>-3352.27272727273</v>
      </c>
      <c r="S18" s="50" t="n">
        <f aca="false">E18-Q18-R18</f>
        <v>-46160.7785923754</v>
      </c>
      <c r="T18" s="50"/>
      <c r="U18" s="50" t="n">
        <f aca="false">SUM(Q18:S18)</f>
        <v>-1125.95454545454</v>
      </c>
      <c r="V18" s="52" t="n">
        <f aca="false">SUM(H18)</f>
        <v>0</v>
      </c>
      <c r="W18" s="52" t="n">
        <f aca="false">SUM(U18:V18)</f>
        <v>-1125.95454545454</v>
      </c>
      <c r="X18" s="30" t="n">
        <f aca="false">IF(K18&gt;0,K18,0)</f>
        <v>32271.0626959248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-1125.95454545455</v>
      </c>
      <c r="F19" s="42"/>
      <c r="G19" s="44"/>
      <c r="H19" s="45" t="n">
        <f aca="false">+'[3]BAM-EGS'!$BC23</f>
        <v>0</v>
      </c>
      <c r="I19" s="46" t="n">
        <f aca="false">'[4]BAM-3RD'!$BK2490</f>
        <v>33397.0172413793</v>
      </c>
      <c r="J19" s="45" t="n">
        <f aca="false">SUM(H19:I19)</f>
        <v>33397.0172413793</v>
      </c>
      <c r="K19" s="47" t="n">
        <f aca="false">SUM(E19,H19,I19)</f>
        <v>32271.0626959248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33352.2727272727</v>
      </c>
      <c r="O19" s="30" t="n">
        <f aca="false">SUM(L19:N19)</f>
        <v>33352.2727272727</v>
      </c>
      <c r="P19" s="50"/>
      <c r="Q19" s="50" t="n">
        <f aca="false">$Q$6/31</f>
        <v>48387.0967741935</v>
      </c>
      <c r="R19" s="59" t="n">
        <f aca="false">((R$6)-SUM(R$8:R18))/($A$38-$A18)</f>
        <v>-3352.27272727273</v>
      </c>
      <c r="S19" s="50" t="n">
        <f aca="false">E19-Q19-R19</f>
        <v>-46160.7785923754</v>
      </c>
      <c r="T19" s="50"/>
      <c r="U19" s="50" t="n">
        <f aca="false">SUM(Q19:S19)</f>
        <v>-1125.95454545454</v>
      </c>
      <c r="V19" s="52" t="n">
        <f aca="false">SUM(H19)</f>
        <v>0</v>
      </c>
      <c r="W19" s="52" t="n">
        <f aca="false">SUM(U19:V19)</f>
        <v>-1125.95454545454</v>
      </c>
      <c r="X19" s="30" t="n">
        <f aca="false">IF(K19&gt;0,K19,0)</f>
        <v>32271.0626959248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-1125.95454545455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32271.0626959248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33352.2727272727</v>
      </c>
      <c r="O20" s="30" t="n">
        <f aca="false">SUM(L20:N20)</f>
        <v>33352.2727272727</v>
      </c>
      <c r="P20" s="50"/>
      <c r="Q20" s="50" t="n">
        <f aca="false">$Q$6/31</f>
        <v>48387.0967741935</v>
      </c>
      <c r="R20" s="59" t="n">
        <f aca="false">((R$6)-SUM(R$8:R19))/($A$38-$A19)</f>
        <v>-3352.27272727273</v>
      </c>
      <c r="S20" s="50" t="n">
        <f aca="false">E20-Q20-R20</f>
        <v>-46160.7785923754</v>
      </c>
      <c r="T20" s="50"/>
      <c r="U20" s="50" t="n">
        <f aca="false">SUM(Q20:S20)</f>
        <v>-1125.95454545455</v>
      </c>
      <c r="V20" s="52" t="n">
        <f aca="false">SUM(H20)</f>
        <v>0</v>
      </c>
      <c r="W20" s="52" t="n">
        <f aca="false">SUM(U20:V20)</f>
        <v>-1125.95454545455</v>
      </c>
      <c r="X20" s="30" t="n">
        <f aca="false">IF(K20&gt;0,K20,0)</f>
        <v>32271.0626959248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-1125.95454545455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32271.0626959248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33352.2727272727</v>
      </c>
      <c r="O21" s="30" t="n">
        <f aca="false">SUM(L21:N21)</f>
        <v>33352.2727272727</v>
      </c>
      <c r="P21" s="50"/>
      <c r="Q21" s="50" t="n">
        <f aca="false">$Q$6/31</f>
        <v>48387.0967741935</v>
      </c>
      <c r="R21" s="59" t="n">
        <f aca="false">((R$6)-SUM(R$8:R20))/($A$38-$A20)</f>
        <v>-3352.27272727273</v>
      </c>
      <c r="S21" s="50" t="n">
        <f aca="false">E21-Q21-R21</f>
        <v>-46160.7785923754</v>
      </c>
      <c r="T21" s="50"/>
      <c r="U21" s="50" t="n">
        <f aca="false">SUM(Q21:S21)</f>
        <v>-1125.95454545455</v>
      </c>
      <c r="V21" s="52" t="n">
        <f aca="false">SUM(H21)</f>
        <v>0</v>
      </c>
      <c r="W21" s="52" t="n">
        <f aca="false">SUM(U21:V21)</f>
        <v>-1125.95454545455</v>
      </c>
      <c r="X21" s="30" t="n">
        <f aca="false">IF(K21&gt;0,K21,0)</f>
        <v>32271.0626959248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-1125.95454545455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32271.0626959248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33352.2727272727</v>
      </c>
      <c r="O22" s="30" t="n">
        <f aca="false">SUM(L22:N22)</f>
        <v>33352.2727272727</v>
      </c>
      <c r="P22" s="50"/>
      <c r="Q22" s="50" t="n">
        <f aca="false">$Q$6/31</f>
        <v>48387.0967741935</v>
      </c>
      <c r="R22" s="59" t="n">
        <f aca="false">((R$6)-SUM(R$8:R21))/($A$38-$A21)</f>
        <v>-3352.27272727273</v>
      </c>
      <c r="S22" s="50" t="n">
        <f aca="false">E22-Q22-R22</f>
        <v>-46160.7785923754</v>
      </c>
      <c r="T22" s="50"/>
      <c r="U22" s="50" t="n">
        <f aca="false">SUM(Q22:S22)</f>
        <v>-1125.95454545455</v>
      </c>
      <c r="V22" s="52" t="n">
        <f aca="false">SUM(H22)</f>
        <v>0</v>
      </c>
      <c r="W22" s="52" t="n">
        <f aca="false">SUM(U22:V22)</f>
        <v>-1125.95454545455</v>
      </c>
      <c r="X22" s="30" t="n">
        <f aca="false">IF(K22&gt;0,K22,0)</f>
        <v>32271.0626959248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-1125.95454545455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32271.0626959248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33352.2727272727</v>
      </c>
      <c r="O23" s="30" t="n">
        <f aca="false">SUM(L23:N23)</f>
        <v>33352.2727272727</v>
      </c>
      <c r="P23" s="50"/>
      <c r="Q23" s="50" t="n">
        <f aca="false">$Q$6/31</f>
        <v>48387.0967741935</v>
      </c>
      <c r="R23" s="59" t="n">
        <f aca="false">((R$6)-SUM(R$8:R22))/($A$38-$A22)</f>
        <v>-3352.27272727273</v>
      </c>
      <c r="S23" s="50" t="n">
        <f aca="false">E23-Q23-R23</f>
        <v>-46160.7785923754</v>
      </c>
      <c r="T23" s="50"/>
      <c r="U23" s="50" t="n">
        <f aca="false">SUM(Q23:S23)</f>
        <v>-1125.95454545455</v>
      </c>
      <c r="V23" s="52" t="n">
        <f aca="false">SUM(H23)</f>
        <v>0</v>
      </c>
      <c r="W23" s="52" t="n">
        <f aca="false">SUM(U23:V23)</f>
        <v>-1125.95454545455</v>
      </c>
      <c r="X23" s="30" t="n">
        <f aca="false">IF(K23&gt;0,K23,0)</f>
        <v>32271.0626959248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-1125.95454545455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32271.0626959248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33352.2727272727</v>
      </c>
      <c r="O24" s="30" t="n">
        <f aca="false">SUM(L24:N24)</f>
        <v>33352.2727272727</v>
      </c>
      <c r="P24" s="50"/>
      <c r="Q24" s="50" t="n">
        <f aca="false">$Q$6/31</f>
        <v>48387.0967741935</v>
      </c>
      <c r="R24" s="59" t="n">
        <f aca="false">((R$6)-SUM(R$8:R23))/($A$38-$A23)</f>
        <v>-3352.27272727273</v>
      </c>
      <c r="S24" s="50" t="n">
        <f aca="false">E24-Q24-R24</f>
        <v>-46160.7785923754</v>
      </c>
      <c r="T24" s="50"/>
      <c r="U24" s="50" t="n">
        <f aca="false">SUM(Q24:S24)</f>
        <v>-1125.95454545455</v>
      </c>
      <c r="V24" s="52" t="n">
        <f aca="false">SUM(H24)</f>
        <v>0</v>
      </c>
      <c r="W24" s="52" t="n">
        <f aca="false">SUM(U24:V24)</f>
        <v>-1125.95454545455</v>
      </c>
      <c r="X24" s="30" t="n">
        <f aca="false">IF(K24&gt;0,K24,0)</f>
        <v>32271.0626959248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-1125.95454545455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32271.0626959248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33352.2727272727</v>
      </c>
      <c r="O25" s="30" t="n">
        <f aca="false">SUM(L25:N25)</f>
        <v>33352.2727272727</v>
      </c>
      <c r="P25" s="50"/>
      <c r="Q25" s="50" t="n">
        <f aca="false">$Q$6/31</f>
        <v>48387.0967741935</v>
      </c>
      <c r="R25" s="59" t="n">
        <f aca="false">((R$6)-SUM(R$8:R24))/($A$38-$A24)</f>
        <v>-3352.27272727273</v>
      </c>
      <c r="S25" s="50" t="n">
        <f aca="false">E25-Q25-R25</f>
        <v>-46160.7785923754</v>
      </c>
      <c r="T25" s="50"/>
      <c r="U25" s="50" t="n">
        <f aca="false">SUM(Q25:S25)</f>
        <v>-1125.95454545455</v>
      </c>
      <c r="V25" s="52" t="n">
        <f aca="false">SUM(H25)</f>
        <v>0</v>
      </c>
      <c r="W25" s="52" t="n">
        <f aca="false">SUM(U25:V25)</f>
        <v>-1125.95454545455</v>
      </c>
      <c r="X25" s="30" t="n">
        <f aca="false">IF(K25&gt;0,K25,0)</f>
        <v>32271.0626959248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-1125.95454545456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32271.0626959248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33352.2727272727</v>
      </c>
      <c r="O26" s="30" t="n">
        <f aca="false">SUM(L26:N26)</f>
        <v>33352.2727272727</v>
      </c>
      <c r="P26" s="50"/>
      <c r="Q26" s="50" t="n">
        <f aca="false">$Q$6/31</f>
        <v>48387.0967741935</v>
      </c>
      <c r="R26" s="59" t="n">
        <f aca="false">((R$6)-SUM(R$8:R25))/($A$38-$A25)</f>
        <v>-3352.27272727273</v>
      </c>
      <c r="S26" s="50" t="n">
        <f aca="false">E26-Q26-R26</f>
        <v>-46160.7785923754</v>
      </c>
      <c r="T26" s="50"/>
      <c r="U26" s="50" t="n">
        <f aca="false">SUM(Q26:S26)</f>
        <v>-1125.95454545456</v>
      </c>
      <c r="V26" s="52" t="n">
        <f aca="false">SUM(H26)</f>
        <v>0</v>
      </c>
      <c r="W26" s="52" t="n">
        <f aca="false">SUM(U26:V26)</f>
        <v>-1125.95454545456</v>
      </c>
      <c r="X26" s="30" t="n">
        <f aca="false">IF(K26&gt;0,K26,0)</f>
        <v>32271.0626959248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-1125.95454545456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32271.0626959248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33352.2727272727</v>
      </c>
      <c r="O27" s="30" t="n">
        <f aca="false">SUM(L27:N27)</f>
        <v>33352.2727272727</v>
      </c>
      <c r="P27" s="50"/>
      <c r="Q27" s="50" t="n">
        <f aca="false">$Q$6/31</f>
        <v>48387.0967741935</v>
      </c>
      <c r="R27" s="59" t="n">
        <f aca="false">((R$6)-SUM(R$8:R26))/($A$38-$A26)</f>
        <v>-3352.27272727273</v>
      </c>
      <c r="S27" s="50" t="n">
        <f aca="false">E27-Q27-R27</f>
        <v>-46160.7785923754</v>
      </c>
      <c r="T27" s="50"/>
      <c r="U27" s="50" t="n">
        <f aca="false">SUM(Q27:S27)</f>
        <v>-1125.95454545456</v>
      </c>
      <c r="V27" s="52" t="n">
        <f aca="false">SUM(H27)</f>
        <v>0</v>
      </c>
      <c r="W27" s="52" t="n">
        <f aca="false">SUM(U27:V27)</f>
        <v>-1125.95454545456</v>
      </c>
      <c r="X27" s="30" t="n">
        <f aca="false">IF(K27&gt;0,K27,0)</f>
        <v>32271.0626959248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-1125.95454545456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32271.0626959248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33352.2727272727</v>
      </c>
      <c r="O28" s="30" t="n">
        <f aca="false">SUM(L28:N28)</f>
        <v>33352.2727272727</v>
      </c>
      <c r="P28" s="50"/>
      <c r="Q28" s="50" t="n">
        <f aca="false">$Q$6/31</f>
        <v>48387.0967741935</v>
      </c>
      <c r="R28" s="59" t="n">
        <f aca="false">((R$6)-SUM(R$8:R27))/($A$38-$A27)</f>
        <v>-3352.27272727273</v>
      </c>
      <c r="S28" s="50" t="n">
        <f aca="false">E28-Q28-R28</f>
        <v>-46160.7785923754</v>
      </c>
      <c r="T28" s="50"/>
      <c r="U28" s="50" t="n">
        <f aca="false">SUM(Q28:S28)</f>
        <v>-1125.95454545456</v>
      </c>
      <c r="V28" s="52" t="n">
        <f aca="false">SUM(H28)</f>
        <v>0</v>
      </c>
      <c r="W28" s="52" t="n">
        <f aca="false">SUM(U28:V28)</f>
        <v>-1125.95454545456</v>
      </c>
      <c r="X28" s="30" t="n">
        <f aca="false">IF(K28&gt;0,K28,0)</f>
        <v>32271.0626959248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-1125.95454545456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32271.0626959248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33352.2727272727</v>
      </c>
      <c r="O29" s="30" t="n">
        <f aca="false">SUM(L29:N29)</f>
        <v>33352.2727272727</v>
      </c>
      <c r="P29" s="50"/>
      <c r="Q29" s="50" t="n">
        <f aca="false">$Q$6/31</f>
        <v>48387.0967741935</v>
      </c>
      <c r="R29" s="59" t="n">
        <f aca="false">((R$6)-SUM(R$8:R28))/($A$38-$A28)</f>
        <v>-3352.27272727273</v>
      </c>
      <c r="S29" s="50" t="n">
        <f aca="false">E29-Q29-R29</f>
        <v>-46160.7785923754</v>
      </c>
      <c r="T29" s="50"/>
      <c r="U29" s="50" t="n">
        <f aca="false">SUM(Q29:S29)</f>
        <v>-1125.95454545456</v>
      </c>
      <c r="V29" s="52" t="n">
        <f aca="false">SUM(H29)</f>
        <v>0</v>
      </c>
      <c r="W29" s="52" t="n">
        <f aca="false">SUM(U29:V29)</f>
        <v>-1125.95454545456</v>
      </c>
      <c r="X29" s="30" t="n">
        <f aca="false">IF(K29&gt;0,K29,0)</f>
        <v>32271.0626959248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-1125.95454545456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32271.0626959248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33352.2727272727</v>
      </c>
      <c r="O30" s="30" t="n">
        <f aca="false">SUM(L30:N30)</f>
        <v>33352.2727272727</v>
      </c>
      <c r="P30" s="50"/>
      <c r="Q30" s="50" t="n">
        <f aca="false">$Q$6/31</f>
        <v>48387.0967741935</v>
      </c>
      <c r="R30" s="59" t="n">
        <f aca="false">((R$6)-SUM(R$8:R29))/($A$38-$A29)</f>
        <v>-3352.27272727273</v>
      </c>
      <c r="S30" s="50" t="n">
        <f aca="false">E30-Q30-R30</f>
        <v>-46160.7785923754</v>
      </c>
      <c r="T30" s="50"/>
      <c r="U30" s="50" t="n">
        <f aca="false">SUM(Q30:S30)</f>
        <v>-1125.95454545456</v>
      </c>
      <c r="V30" s="52" t="n">
        <f aca="false">SUM(H30)</f>
        <v>0</v>
      </c>
      <c r="W30" s="52" t="n">
        <f aca="false">SUM(U30:V30)</f>
        <v>-1125.95454545456</v>
      </c>
      <c r="X30" s="30" t="n">
        <f aca="false">IF(K30&gt;0,K30,0)</f>
        <v>32271.0626959248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-1125.95454545456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32271.0626959248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33352.2727272727</v>
      </c>
      <c r="O31" s="30" t="n">
        <f aca="false">SUM(L31:N31)</f>
        <v>33352.2727272727</v>
      </c>
      <c r="P31" s="50"/>
      <c r="Q31" s="50" t="n">
        <f aca="false">$Q$6/31</f>
        <v>48387.0967741935</v>
      </c>
      <c r="R31" s="59" t="n">
        <f aca="false">((R$6)-SUM(R$8:R30))/($A$38-$A30)</f>
        <v>-3352.27272727273</v>
      </c>
      <c r="S31" s="50" t="n">
        <f aca="false">E31-Q31-R31</f>
        <v>-46160.7785923754</v>
      </c>
      <c r="T31" s="50"/>
      <c r="U31" s="50" t="n">
        <f aca="false">SUM(Q31:S31)</f>
        <v>-1125.95454545456</v>
      </c>
      <c r="V31" s="52" t="n">
        <f aca="false">SUM(H31)</f>
        <v>0</v>
      </c>
      <c r="W31" s="52" t="n">
        <f aca="false">SUM(U31:V31)</f>
        <v>-1125.95454545456</v>
      </c>
      <c r="X31" s="30" t="n">
        <f aca="false">IF(K31&gt;0,K31,0)</f>
        <v>32271.0626959248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-1125.95454545455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32271.0626959248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33352.2727272727</v>
      </c>
      <c r="O32" s="30" t="n">
        <f aca="false">SUM(L32:N32)</f>
        <v>33352.2727272727</v>
      </c>
      <c r="P32" s="50"/>
      <c r="Q32" s="50" t="n">
        <f aca="false">$Q$6/31</f>
        <v>48387.0967741935</v>
      </c>
      <c r="R32" s="59" t="n">
        <f aca="false">((R$6)-SUM(R$8:R31))/($A$38-$A31)</f>
        <v>-3352.27272727273</v>
      </c>
      <c r="S32" s="50" t="n">
        <f aca="false">E32-Q32-R32</f>
        <v>-46160.7785923754</v>
      </c>
      <c r="T32" s="50"/>
      <c r="U32" s="50" t="n">
        <f aca="false">SUM(Q32:S32)</f>
        <v>-1125.95454545455</v>
      </c>
      <c r="V32" s="52" t="n">
        <f aca="false">SUM(H32)</f>
        <v>0</v>
      </c>
      <c r="W32" s="52" t="n">
        <f aca="false">SUM(U32:V32)</f>
        <v>-1125.95454545455</v>
      </c>
      <c r="X32" s="30" t="n">
        <f aca="false">IF(K32&gt;0,K32,0)</f>
        <v>32271.0626959248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-1125.95454545456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32271.0626959248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33352.2727272727</v>
      </c>
      <c r="O33" s="30" t="n">
        <f aca="false">SUM(L33:N33)</f>
        <v>33352.2727272727</v>
      </c>
      <c r="P33" s="50"/>
      <c r="Q33" s="50" t="n">
        <f aca="false">$Q$6/31</f>
        <v>48387.0967741935</v>
      </c>
      <c r="R33" s="59" t="n">
        <f aca="false">((R$6)-SUM(R$8:R32))/($A$38-$A32)</f>
        <v>-3352.27272727273</v>
      </c>
      <c r="S33" s="50" t="n">
        <f aca="false">E33-Q33-R33</f>
        <v>-46160.7785923754</v>
      </c>
      <c r="T33" s="50"/>
      <c r="U33" s="50" t="n">
        <f aca="false">SUM(Q33:S33)</f>
        <v>-1125.95454545456</v>
      </c>
      <c r="V33" s="52" t="n">
        <f aca="false">SUM(H33)</f>
        <v>0</v>
      </c>
      <c r="W33" s="52" t="n">
        <f aca="false">SUM(U33:V33)</f>
        <v>-1125.95454545456</v>
      </c>
      <c r="X33" s="30" t="n">
        <f aca="false">IF(K33&gt;0,K33,0)</f>
        <v>32271.0626959248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-1125.95454545456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32271.0626959247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33352.2727272727</v>
      </c>
      <c r="O34" s="30" t="n">
        <f aca="false">SUM(L34:N34)</f>
        <v>33352.2727272727</v>
      </c>
      <c r="P34" s="50"/>
      <c r="Q34" s="50" t="n">
        <f aca="false">$Q$6/31</f>
        <v>48387.0967741935</v>
      </c>
      <c r="R34" s="59" t="n">
        <f aca="false">((R$6)-SUM(R$8:R33))/($A$38-$A33)</f>
        <v>-3352.27272727273</v>
      </c>
      <c r="S34" s="50" t="n">
        <f aca="false">E34-Q34-R34</f>
        <v>-46160.7785923754</v>
      </c>
      <c r="T34" s="50"/>
      <c r="U34" s="50" t="n">
        <f aca="false">SUM(Q34:S34)</f>
        <v>-1125.95454545457</v>
      </c>
      <c r="V34" s="52" t="n">
        <f aca="false">SUM(H34)</f>
        <v>0</v>
      </c>
      <c r="W34" s="52" t="n">
        <f aca="false">SUM(U34:V34)</f>
        <v>-1125.95454545457</v>
      </c>
      <c r="X34" s="30" t="n">
        <f aca="false">IF(K34&gt;0,K34,0)</f>
        <v>32271.0626959247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-1125.95454545456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32271.0626959248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33352.2727272727</v>
      </c>
      <c r="O35" s="30" t="n">
        <f aca="false">SUM(L35:N35)</f>
        <v>33352.2727272727</v>
      </c>
      <c r="P35" s="50"/>
      <c r="Q35" s="50" t="n">
        <f aca="false">$Q$6/31</f>
        <v>48387.0967741935</v>
      </c>
      <c r="R35" s="59" t="n">
        <f aca="false">((R$6)-SUM(R$8:R34))/($A$38-$A34)</f>
        <v>-3352.27272727273</v>
      </c>
      <c r="S35" s="50" t="n">
        <f aca="false">E35-Q35-R35</f>
        <v>-46160.7785923754</v>
      </c>
      <c r="T35" s="50"/>
      <c r="U35" s="50" t="n">
        <f aca="false">SUM(Q35:S35)</f>
        <v>-1125.95454545456</v>
      </c>
      <c r="V35" s="52" t="n">
        <f aca="false">SUM(H35)</f>
        <v>0</v>
      </c>
      <c r="W35" s="52" t="n">
        <f aca="false">SUM(U35:V35)</f>
        <v>-1125.95454545456</v>
      </c>
      <c r="X35" s="30" t="n">
        <f aca="false">IF(K35&gt;0,K35,0)</f>
        <v>32271.0626959248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-1125.95454545455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32271.0626959248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33352.2727272727</v>
      </c>
      <c r="O36" s="30" t="n">
        <f aca="false">SUM(L36:N36)</f>
        <v>33352.2727272727</v>
      </c>
      <c r="P36" s="50"/>
      <c r="Q36" s="50" t="n">
        <f aca="false">$Q$6/31</f>
        <v>48387.0967741935</v>
      </c>
      <c r="R36" s="59" t="n">
        <f aca="false">((R$6)-SUM(R$8:R35))/($A$38-$A35)</f>
        <v>-3352.27272727273</v>
      </c>
      <c r="S36" s="50" t="n">
        <f aca="false">E36-Q36-R36</f>
        <v>-46160.7785923754</v>
      </c>
      <c r="T36" s="50"/>
      <c r="U36" s="50" t="n">
        <f aca="false">SUM(Q36:S36)</f>
        <v>-1125.95454545455</v>
      </c>
      <c r="V36" s="52" t="n">
        <f aca="false">SUM(H36)</f>
        <v>0</v>
      </c>
      <c r="W36" s="52" t="n">
        <f aca="false">SUM(U36:V36)</f>
        <v>-1125.95454545455</v>
      </c>
      <c r="X36" s="30" t="n">
        <f aca="false">IF(K36&gt;0,K36,0)</f>
        <v>32271.0626959248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-1125.95454545456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32271.0626959248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33352.2727272727</v>
      </c>
      <c r="O37" s="30" t="n">
        <f aca="false">SUM(L37:N37)</f>
        <v>33352.2727272727</v>
      </c>
      <c r="P37" s="50"/>
      <c r="Q37" s="50" t="n">
        <f aca="false">$Q$6/31</f>
        <v>48387.0967741935</v>
      </c>
      <c r="R37" s="59" t="n">
        <f aca="false">((R$6)-SUM(R$8:R36))/($A$38-$A36)</f>
        <v>-3352.27272727273</v>
      </c>
      <c r="S37" s="50" t="n">
        <f aca="false">E37-Q37-R37</f>
        <v>-46160.7785923754</v>
      </c>
      <c r="T37" s="50"/>
      <c r="U37" s="50" t="n">
        <f aca="false">SUM(Q37:S37)</f>
        <v>-1125.95454545456</v>
      </c>
      <c r="V37" s="52" t="n">
        <f aca="false">SUM(H37)</f>
        <v>0</v>
      </c>
      <c r="W37" s="52" t="n">
        <f aca="false">SUM(U37:V37)</f>
        <v>-1125.95454545456</v>
      </c>
      <c r="X37" s="30" t="n">
        <f aca="false">IF(K37&gt;0,K37,0)</f>
        <v>32271.0626959248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-1125.95454545459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32271.0626959247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33352.2727272727</v>
      </c>
      <c r="O38" s="30" t="n">
        <f aca="false">SUM(L38:N38)</f>
        <v>33352.2727272727</v>
      </c>
      <c r="P38" s="50"/>
      <c r="Q38" s="50" t="n">
        <f aca="false">$Q$6/31</f>
        <v>48387.0967741935</v>
      </c>
      <c r="R38" s="59" t="n">
        <f aca="false">((R$6)-SUM(R$8:R37))/($A$38-$A37)</f>
        <v>-3352.27272727273</v>
      </c>
      <c r="S38" s="50" t="n">
        <f aca="false">E38-Q38-R38</f>
        <v>-46160.7785923754</v>
      </c>
      <c r="T38" s="50"/>
      <c r="U38" s="50" t="n">
        <f aca="false">SUM(Q38:S38)</f>
        <v>-1125.95454545459</v>
      </c>
      <c r="V38" s="52" t="n">
        <f aca="false">SUM(H38)</f>
        <v>0</v>
      </c>
      <c r="W38" s="52" t="n">
        <f aca="false">SUM(U38:V38)</f>
        <v>-1125.95454545459</v>
      </c>
      <c r="X38" s="30" t="n">
        <f aca="false">IF(K38&gt;0,K38,0)</f>
        <v>32271.0626959247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1000000</v>
      </c>
      <c r="I40" s="65" t="n">
        <f aca="false">SUM(I8:I39)</f>
        <v>1035803</v>
      </c>
      <c r="J40" s="65" t="n">
        <f aca="false">SUM(J8:J39)</f>
        <v>2035803</v>
      </c>
      <c r="K40" s="66" t="n">
        <f aca="false">SUM(K8:K38)</f>
        <v>2535803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1500000</v>
      </c>
      <c r="R40" s="66" t="n">
        <f aca="false">SUM(R8:R38)</f>
        <v>0</v>
      </c>
      <c r="S40" s="66" t="n">
        <f aca="false">SUM(S8:S38)</f>
        <v>-1000000</v>
      </c>
      <c r="T40" s="66"/>
      <c r="U40" s="66" t="n">
        <f aca="false">SUM(U8:U38)</f>
        <v>500000</v>
      </c>
      <c r="V40" s="66" t="n">
        <f aca="false">SUM(V8:V38)</f>
        <v>1000000</v>
      </c>
      <c r="W40" s="66" t="n">
        <f aca="false">SUM(W8:W38)</f>
        <v>1500000</v>
      </c>
      <c r="X40" s="67" t="n">
        <f aca="false">SUM(X8:X39)</f>
        <v>2535803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SUM(C17:C38)</f>
        <v>0</v>
      </c>
      <c r="D43" s="75" t="n">
        <f aca="false">SUM(D17:D38)</f>
        <v>0</v>
      </c>
      <c r="E43" s="75" t="n">
        <f aca="false">SUM(E17:E38)</f>
        <v>-24771.0000000002</v>
      </c>
      <c r="F43" s="75" t="n">
        <f aca="false">SUM(F17:F38)</f>
        <v>0</v>
      </c>
      <c r="G43" s="75" t="n">
        <f aca="false">SUM(G17:G38)</f>
        <v>0</v>
      </c>
      <c r="H43" s="75" t="n">
        <f aca="false">SUM(H17:H38)</f>
        <v>0</v>
      </c>
      <c r="I43" s="75" t="n">
        <f aca="false">SUM(I17:I38)</f>
        <v>734734.379310345</v>
      </c>
      <c r="J43" s="75" t="n">
        <f aca="false">SUM(J17:J38)</f>
        <v>734734.379310345</v>
      </c>
      <c r="K43" s="75" t="n">
        <f aca="false">SUM(K17:K38)</f>
        <v>709963.379310345</v>
      </c>
      <c r="L43" s="75" t="n">
        <f aca="false">SUM(L17:L38)</f>
        <v>0</v>
      </c>
      <c r="M43" s="75" t="n">
        <f aca="false">SUM(M17:M38)</f>
        <v>0</v>
      </c>
      <c r="N43" s="75" t="n">
        <f aca="false">SUM(N17:N38)</f>
        <v>733750</v>
      </c>
      <c r="O43" s="75" t="n">
        <f aca="false">SUM(O17:O38)</f>
        <v>733750</v>
      </c>
      <c r="P43" s="75"/>
      <c r="Q43" s="75" t="n">
        <f aca="false">SUM(Q17:Q38)</f>
        <v>1064516.12903226</v>
      </c>
      <c r="R43" s="75" t="n">
        <f aca="false">SUM(R17:R38)</f>
        <v>-73750</v>
      </c>
      <c r="S43" s="75" t="n">
        <f aca="false">SUM(S17:S38)</f>
        <v>-1015537.12903226</v>
      </c>
      <c r="T43" s="75"/>
      <c r="U43" s="75" t="n">
        <f aca="false">SUM(U17:U38)</f>
        <v>-24771.0000000002</v>
      </c>
      <c r="V43" s="75" t="n">
        <f aca="false">SUM(V17:V38)</f>
        <v>0</v>
      </c>
      <c r="W43" s="75" t="n">
        <f aca="false">SUM(W17:W38)</f>
        <v>-24771.0000000002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LONG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1466107.06269592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-35083.0000000001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225897.438871473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-10311.9999999999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225897.438871473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05/9/2001&amp;R&amp;D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