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CK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<sst xmlns="http://schemas.openxmlformats.org/spreadsheetml/2006/main" count="27" uniqueCount="23">
  <si>
    <t xml:space="preserve">x</t>
  </si>
  <si>
    <t xml:space="preserve">t</t>
  </si>
  <si>
    <t xml:space="preserve">N'(x)</t>
  </si>
  <si>
    <t xml:space="preserve">N(x)</t>
  </si>
  <si>
    <t xml:space="preserve">Inputs:</t>
  </si>
  <si>
    <t xml:space="preserve">Call Parameters:</t>
  </si>
  <si>
    <t xml:space="preserve">Put Parameters:</t>
  </si>
  <si>
    <t xml:space="preserve">S</t>
  </si>
  <si>
    <t xml:space="preserve">C</t>
  </si>
  <si>
    <t xml:space="preserve">P</t>
  </si>
  <si>
    <t xml:space="preserve">K</t>
  </si>
  <si>
    <t xml:space="preserve">Delta</t>
  </si>
  <si>
    <t xml:space="preserve">r</t>
  </si>
  <si>
    <t xml:space="preserve">Gamma</t>
  </si>
  <si>
    <t xml:space="preserve">tau</t>
  </si>
  <si>
    <t xml:space="preserve">Theta</t>
  </si>
  <si>
    <t xml:space="preserve">sigma</t>
  </si>
  <si>
    <t xml:space="preserve">Omega</t>
  </si>
  <si>
    <t xml:space="preserve">Calculated Values:</t>
  </si>
  <si>
    <t xml:space="preserve">st</t>
  </si>
  <si>
    <t xml:space="preserve">KB</t>
  </si>
  <si>
    <t xml:space="preserve">d1</t>
  </si>
  <si>
    <t xml:space="preserve">d2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</si>
</sst>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\$#,##0_);[RED]&quot;($&quot;#,##0\)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0"/>
    </font>
    <font>
      <b val="true"/>
      <i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" xfId="20"/>
    <cellStyle name="Currency [0]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3" min="3" style="0" width="9.56"/>
    <col collapsed="false" customWidth="true" hidden="false" outlineLevel="0" max="4" min="4" style="0" width="7.14"/>
    <col collapsed="false" customWidth="true" hidden="false" outlineLevel="0" max="6" min="6" style="0" width="7.14"/>
  </cols>
  <sheetData>
    <row r="1" customFormat="false" ht="15" hidden="false" customHeight="true" outlineLevel="0" collapsed="false">
      <c r="B1" s="1" t="s">
        <v>0</v>
      </c>
      <c r="C1" s="1" t="s">
        <v>1</v>
      </c>
      <c r="D1" s="1" t="s">
        <v>2</v>
      </c>
      <c r="E1" s="1" t="s">
        <v>3</v>
      </c>
    </row>
    <row r="2" customFormat="false" ht="14.65" hidden="false" customHeight="false" outlineLevel="0" collapsed="false">
      <c r="B2" s="0" t="n">
        <f aca="false">B15</f>
        <v>-1.22136981661144</v>
      </c>
      <c r="C2" s="0" t="n">
        <f aca="false">IF(B2&gt;0,1/(1+0.33267*B2),1/(1-0.33267*B2))</f>
        <v>0.711079205768575</v>
      </c>
      <c r="D2" s="0" t="n">
        <f aca="false">(1/SQRT(2*3.1415926))*EXP(-(B2^2)/2)</f>
        <v>0.18922648667979</v>
      </c>
      <c r="E2" s="0" t="n">
        <f aca="false">IF(B2&gt;0,1-D2*(0.4361836*C2-0.1201676*C2^2+0.937298*C2^3),D2*(0.4361836*C2-0.1201676*C2^2+0.937298*C2^3))</f>
        <v>0.110962723282874</v>
      </c>
    </row>
    <row r="3" customFormat="false" ht="14.65" hidden="false" customHeight="false" outlineLevel="0" collapsed="false">
      <c r="B3" s="0" t="n">
        <f aca="false">B16</f>
        <v>-1.33136981661144</v>
      </c>
      <c r="C3" s="0" t="n">
        <f aca="false">IF(B3&gt;0,1/(1+0.33267*B3),1/(1-0.33267*B3))</f>
        <v>0.693045456680845</v>
      </c>
      <c r="D3" s="0" t="n">
        <f aca="false">(1/SQRT(2*3.1415926535))*EXP(-(B3^2)/2)</f>
        <v>0.164439702276731</v>
      </c>
      <c r="E3" s="0" t="n">
        <f aca="false">IF(B3&gt;0,1-D3*(0.4361836*C3-0.1201676*C3^2+0.937298*C3^3),D3*(0.4361836*C3-0.1201676*C3^2+0.937298*C3^3))</f>
        <v>0.0915243517849147</v>
      </c>
    </row>
    <row r="5" customFormat="false" ht="15" hidden="false" customHeight="true" outlineLevel="0" collapsed="false">
      <c r="A5" s="2" t="s">
        <v>4</v>
      </c>
      <c r="B5" s="3"/>
      <c r="D5" s="4" t="s">
        <v>5</v>
      </c>
      <c r="E5" s="4"/>
      <c r="F5" s="4" t="s">
        <v>6</v>
      </c>
    </row>
    <row r="6" customFormat="false" ht="14.65" hidden="false" customHeight="false" outlineLevel="0" collapsed="false">
      <c r="A6" s="1" t="s">
        <v>7</v>
      </c>
      <c r="B6" s="0" t="n">
        <v>60</v>
      </c>
      <c r="D6" s="1" t="s">
        <v>8</v>
      </c>
      <c r="E6" s="0" t="n">
        <f aca="false">B6*E2-B14*E3</f>
        <v>0.338548093130691</v>
      </c>
      <c r="F6" s="1" t="s">
        <v>9</v>
      </c>
      <c r="G6" s="0" t="n">
        <f aca="false">E6-B6+B14</f>
        <v>9.38263505582378</v>
      </c>
    </row>
    <row r="7" customFormat="false" ht="14.65" hidden="false" customHeight="false" outlineLevel="0" collapsed="false">
      <c r="A7" s="1" t="s">
        <v>10</v>
      </c>
      <c r="B7" s="0" t="n">
        <v>70</v>
      </c>
      <c r="D7" s="1" t="s">
        <v>11</v>
      </c>
      <c r="E7" s="0" t="n">
        <f aca="false">E2</f>
        <v>0.110962723282874</v>
      </c>
      <c r="F7" s="1" t="s">
        <v>11</v>
      </c>
      <c r="G7" s="0" t="n">
        <f aca="false">E7-1</f>
        <v>-0.889037276717126</v>
      </c>
    </row>
    <row r="8" customFormat="false" ht="14.65" hidden="false" customHeight="false" outlineLevel="0" collapsed="false">
      <c r="A8" s="1" t="s">
        <v>12</v>
      </c>
      <c r="B8" s="0" t="n">
        <v>0.055</v>
      </c>
      <c r="D8" s="1" t="s">
        <v>13</v>
      </c>
      <c r="E8" s="0" t="n">
        <f aca="false">D2/(B6*B13)</f>
        <v>0.0286706797999681</v>
      </c>
      <c r="F8" s="1" t="s">
        <v>13</v>
      </c>
      <c r="G8" s="0" t="n">
        <f aca="false">E8</f>
        <v>0.0286706797999681</v>
      </c>
    </row>
    <row r="9" customFormat="false" ht="14.65" hidden="false" customHeight="false" outlineLevel="0" collapsed="false">
      <c r="A9" s="1" t="s">
        <v>14</v>
      </c>
      <c r="B9" s="0" t="n">
        <v>0.25</v>
      </c>
      <c r="D9" s="1" t="s">
        <v>15</v>
      </c>
      <c r="E9" s="0" t="n">
        <f aca="false">-(B6*B10*D2)/(2*SQRT(B9))-(B8*B14*E3)</f>
        <v>-2.84534646588452</v>
      </c>
      <c r="F9" s="1" t="s">
        <v>15</v>
      </c>
      <c r="G9" s="0" t="n">
        <f aca="false">E9+B8*B14</f>
        <v>0.952078317063601</v>
      </c>
    </row>
    <row r="10" customFormat="false" ht="14.65" hidden="false" customHeight="false" outlineLevel="0" collapsed="false">
      <c r="A10" s="1" t="s">
        <v>16</v>
      </c>
      <c r="B10" s="0" t="n">
        <v>0.22</v>
      </c>
      <c r="D10" s="1" t="s">
        <v>17</v>
      </c>
      <c r="E10" s="0" t="n">
        <f aca="false">B6*E7/E6</f>
        <v>19.6656354948138</v>
      </c>
      <c r="F10" s="1" t="s">
        <v>17</v>
      </c>
      <c r="G10" s="0" t="n">
        <f aca="false">B6*G7/G6</f>
        <v>-5.68520850333171</v>
      </c>
    </row>
    <row r="11" customFormat="false" ht="14.65" hidden="false" customHeight="false" outlineLevel="0" collapsed="false">
      <c r="A11" s="1"/>
      <c r="D11" s="1"/>
      <c r="F11" s="1"/>
    </row>
    <row r="12" customFormat="false" ht="14.65" hidden="false" customHeight="false" outlineLevel="0" collapsed="false">
      <c r="A12" s="2" t="s">
        <v>18</v>
      </c>
      <c r="B12" s="3"/>
    </row>
    <row r="13" customFormat="false" ht="14.65" hidden="false" customHeight="false" outlineLevel="0" collapsed="false">
      <c r="A13" s="1" t="s">
        <v>19</v>
      </c>
      <c r="B13" s="0" t="n">
        <f aca="false">B10*SQRT(B9)</f>
        <v>0.11</v>
      </c>
    </row>
    <row r="14" customFormat="false" ht="14.65" hidden="false" customHeight="false" outlineLevel="0" collapsed="false">
      <c r="A14" s="1" t="s">
        <v>20</v>
      </c>
      <c r="B14" s="0" t="n">
        <f aca="false">B7*EXP(-B8*B9)</f>
        <v>69.0440869626931</v>
      </c>
    </row>
    <row r="15" customFormat="false" ht="14.65" hidden="false" customHeight="false" outlineLevel="0" collapsed="false">
      <c r="A15" s="1" t="s">
        <v>21</v>
      </c>
      <c r="B15" s="0" t="n">
        <f aca="false">(1/B13)*LN(B6/B14)+B13/2</f>
        <v>-1.22136981661144</v>
      </c>
    </row>
    <row r="16" customFormat="false" ht="14.65" hidden="false" customHeight="false" outlineLevel="0" collapsed="false">
      <c r="A16" s="1" t="s">
        <v>22</v>
      </c>
      <c r="B16" s="0" t="n">
        <f aca="false">B15-B13</f>
        <v>-1.33136981661144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