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xhibit A" sheetId="1" state="visible" r:id="rId3"/>
  </sheets>
  <definedNames>
    <definedName function="false" hidden="false" localSheetId="0" name="_xlnm.Print_Area" vbProcedure="false">'Exhibit A'!$A$1:$O$186</definedName>
    <definedName function="false" hidden="false" localSheetId="0" name="_xlnm.Print_Titles" vbProcedure="false">'Exhibit A'!$1:$6</definedName>
    <definedName function="false" hidden="false" name="benchdata" vbProcedure="false">#REF!</definedName>
    <definedName function="false" hidden="false" name="FM" vbProcedure="false">#REF!</definedName>
    <definedName function="false" hidden="false" name="INDEXPRICES" vbProcedure="false">#REF!</definedName>
    <definedName function="false" hidden="false" name="nomandtotaldata" vbProcedure="false">#REF!</definedName>
    <definedName function="false" hidden="false" name="nomdata" vbProcedure="false">#REF!</definedName>
    <definedName function="false" hidden="false" name="nomexbdata" vbProcedure="false">'Exhibit A'!$C$6:$O$165</definedName>
    <definedName function="false" hidden="false" name="nomvardata" vbProcedure="false">#REF!</definedName>
    <definedName function="false" hidden="false" name="nomvolandval" vbProcedure="false">#REF!</definedName>
    <definedName function="false" hidden="false" name="pricediff" vbProcedure="false">#REF!</definedName>
    <definedName function="false" hidden="false" name="pricenumandbench" vbProcedure="false">#REF!</definedName>
    <definedName function="false" hidden="false" name="useprice" vbProcedure="false">#REF!</definedName>
    <definedName function="false" hidden="false" localSheetId="0" name="Excel_BuiltIn__FilterDatabase" vbProcedure="false">'Exhibit A'!$C$2:$O$152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<sst xmlns="http://schemas.openxmlformats.org/spreadsheetml/2006/main" count="2096" uniqueCount="648">
  <si>
    <t xml:space="preserve">EXHIBIT  "A"</t>
  </si>
  <si>
    <t xml:space="preserve">OCEAN ENERGY, INC</t>
  </si>
  <si>
    <t xml:space="preserve">REQUEST FOR BID</t>
  </si>
  <si>
    <t xml:space="preserve">Gas Daily</t>
  </si>
  <si>
    <t xml:space="preserve">Price</t>
  </si>
  <si>
    <t xml:space="preserve"> Upstream Transp</t>
  </si>
  <si>
    <t xml:space="preserve">Transporter(s)</t>
  </si>
  <si>
    <t xml:space="preserve">Upstream </t>
  </si>
  <si>
    <t xml:space="preserve">Transporter Receiving OEI</t>
  </si>
  <si>
    <t xml:space="preserve">Pipeline</t>
  </si>
  <si>
    <t xml:space="preserve">Adjustment/</t>
  </si>
  <si>
    <t xml:space="preserve">Adjustment</t>
  </si>
  <si>
    <t xml:space="preserve">upstream of</t>
  </si>
  <si>
    <t xml:space="preserve">Shipper noms</t>
  </si>
  <si>
    <t xml:space="preserve">Wellhead</t>
  </si>
  <si>
    <t xml:space="preserve">Delivery</t>
  </si>
  <si>
    <t xml:space="preserve">Delivery Pt</t>
  </si>
  <si>
    <t xml:space="preserve">Processed</t>
  </si>
  <si>
    <t xml:space="preserve">Plant(s)</t>
  </si>
  <si>
    <t xml:space="preserve">Notes</t>
  </si>
  <si>
    <t xml:space="preserve">TIK</t>
  </si>
  <si>
    <t xml:space="preserve">Exhb</t>
  </si>
  <si>
    <t xml:space="preserve">Gas at the Delivery Point</t>
  </si>
  <si>
    <t xml:space="preserve">Properties</t>
  </si>
  <si>
    <t xml:space="preserve">Delivery Point</t>
  </si>
  <si>
    <t xml:space="preserve">Est GAFS</t>
  </si>
  <si>
    <t xml:space="preserve">Adjusted Vol</t>
  </si>
  <si>
    <t xml:space="preserve">Upstrm K</t>
  </si>
  <si>
    <t xml:space="preserve">OEI Analyst</t>
  </si>
  <si>
    <t xml:space="preserve">Location</t>
  </si>
  <si>
    <t xml:space="preserve">MMBtu</t>
  </si>
  <si>
    <t xml:space="preserve">Fee/MMBtu</t>
  </si>
  <si>
    <t xml:space="preserve">Fuel/%</t>
  </si>
  <si>
    <t xml:space="preserve">Performed by</t>
  </si>
  <si>
    <t xml:space="preserve">Operator</t>
  </si>
  <si>
    <t xml:space="preserve">Pt Oper</t>
  </si>
  <si>
    <t xml:space="preserve">OBA?</t>
  </si>
  <si>
    <t xml:space="preserve">By</t>
  </si>
  <si>
    <t xml:space="preserve">Parties</t>
  </si>
  <si>
    <t xml:space="preserve">ANR - via Manta Ray</t>
  </si>
  <si>
    <t xml:space="preserve">Ship Shoal 331 </t>
  </si>
  <si>
    <t xml:space="preserve">ANR 184272 @ SS 207</t>
  </si>
  <si>
    <t xml:space="preserve">These rates are for example purposes only----&gt;</t>
  </si>
  <si>
    <t xml:space="preserve">Larry Gentry</t>
  </si>
  <si>
    <t xml:space="preserve">ANR</t>
  </si>
  <si>
    <t xml:space="preserve">Louisiana-Onshore South</t>
  </si>
  <si>
    <t xml:space="preserve">Manta Ray</t>
  </si>
  <si>
    <t xml:space="preserve">OEI</t>
  </si>
  <si>
    <t xml:space="preserve">Pogo</t>
  </si>
  <si>
    <t xml:space="preserve">No</t>
  </si>
  <si>
    <t xml:space="preserve">NA</t>
  </si>
  <si>
    <t xml:space="preserve">ANR </t>
  </si>
  <si>
    <t xml:space="preserve">Eugene Island 297</t>
  </si>
  <si>
    <t xml:space="preserve">ANR 105044</t>
  </si>
  <si>
    <t xml:space="preserve">Ray Franks</t>
  </si>
  <si>
    <t xml:space="preserve">NA - Wellhead</t>
  </si>
  <si>
    <t xml:space="preserve">Purchaser</t>
  </si>
  <si>
    <t xml:space="preserve">Unocal</t>
  </si>
  <si>
    <t xml:space="preserve">ANR via DEFS</t>
  </si>
  <si>
    <t xml:space="preserve">Doebeli 1-16, Petee 2-9</t>
  </si>
  <si>
    <t xml:space="preserve">DEFS Sherman Plant ANR SW 103702T</t>
  </si>
  <si>
    <t xml:space="preserve">Greg Nelson</t>
  </si>
  <si>
    <t xml:space="preserve">Duke Energy Field Svcs</t>
  </si>
  <si>
    <t xml:space="preserve">Multiple</t>
  </si>
  <si>
    <t xml:space="preserve">DEFS</t>
  </si>
  <si>
    <t xml:space="preserve">Yes</t>
  </si>
  <si>
    <t xml:space="preserve">ANR via HIOS</t>
  </si>
  <si>
    <t xml:space="preserve">High Island 339/340 A</t>
  </si>
  <si>
    <t xml:space="preserve">HI 339/340 via ANR  108238</t>
  </si>
  <si>
    <t xml:space="preserve">El Paso</t>
  </si>
  <si>
    <t xml:space="preserve">Devon</t>
  </si>
  <si>
    <t xml:space="preserve">Eunice</t>
  </si>
  <si>
    <t xml:space="preserve">ANR via HIOS and UTOS</t>
  </si>
  <si>
    <t xml:space="preserve">HI 339/340 HIOS and UTOS when WC 167 is unavailable</t>
  </si>
  <si>
    <t xml:space="preserve">No Bid</t>
  </si>
  <si>
    <t xml:space="preserve">Colorado Interstate Gas</t>
  </si>
  <si>
    <t xml:space="preserve">Red Desert Field</t>
  </si>
  <si>
    <t xml:space="preserve">Mt Gas Red Desert Plt RD040</t>
  </si>
  <si>
    <t xml:space="preserve">NOTE Property on divestiture list may not be available for sale</t>
  </si>
  <si>
    <t xml:space="preserve">Kim Beury</t>
  </si>
  <si>
    <t xml:space="preserve">Property Sold</t>
  </si>
  <si>
    <t xml:space="preserve">NA - Property Sold</t>
  </si>
  <si>
    <t xml:space="preserve">NA </t>
  </si>
  <si>
    <t xml:space="preserve">Columbia Gulf Trans.</t>
  </si>
  <si>
    <t xml:space="preserve">Vermillion 288</t>
  </si>
  <si>
    <t xml:space="preserve">SMS  Pool P3039247</t>
  </si>
  <si>
    <t xml:space="preserve">Columbia</t>
  </si>
  <si>
    <t xml:space="preserve">Columbia Gulf</t>
  </si>
  <si>
    <t xml:space="preserve">Ocean</t>
  </si>
  <si>
    <t xml:space="preserve">CTGS - via BAGS East</t>
  </si>
  <si>
    <t xml:space="preserve">Brazos 377</t>
  </si>
  <si>
    <t xml:space="preserve">Transco 2126 (NNG @ 53064)</t>
  </si>
  <si>
    <t xml:space="preserve">Comes into NNG capacity subsea @ BA451</t>
  </si>
  <si>
    <t xml:space="preserve">Transco, St. 30</t>
  </si>
  <si>
    <t xml:space="preserve">South-Corpus Christi</t>
  </si>
  <si>
    <t xml:space="preserve">Ocean to provide</t>
  </si>
  <si>
    <t xml:space="preserve">CTGS</t>
  </si>
  <si>
    <t xml:space="preserve">Wms</t>
  </si>
  <si>
    <t xml:space="preserve">Brazos 397</t>
  </si>
  <si>
    <t xml:space="preserve">Ocean has firm transport on Northern</t>
  </si>
  <si>
    <t xml:space="preserve">Tri Union, MMS</t>
  </si>
  <si>
    <t xml:space="preserve">Brazos 399</t>
  </si>
  <si>
    <t xml:space="preserve">Tri Union</t>
  </si>
  <si>
    <t xml:space="preserve">Brazos 416</t>
  </si>
  <si>
    <t xml:space="preserve">Not Producing</t>
  </si>
  <si>
    <t xml:space="preserve">Brazos 432</t>
  </si>
  <si>
    <t xml:space="preserve">Brazos 439</t>
  </si>
  <si>
    <t xml:space="preserve">Transco 6236 (NNG @ 7682)</t>
  </si>
  <si>
    <t xml:space="preserve">CTGS - via BAGS West</t>
  </si>
  <si>
    <t xml:space="preserve">Brazos 515</t>
  </si>
  <si>
    <t xml:space="preserve">Transco 2127 (NNG @ 53064) </t>
  </si>
  <si>
    <t xml:space="preserve">Brazos 552</t>
  </si>
  <si>
    <t xml:space="preserve">Transco 2127 (NNG @ 53064)</t>
  </si>
  <si>
    <t xml:space="preserve">Samedan, Case, Tri Union</t>
  </si>
  <si>
    <t xml:space="preserve">DEFS - Ada</t>
  </si>
  <si>
    <t xml:space="preserve">Ada Field </t>
  </si>
  <si>
    <t xml:space="preserve">Tx Gas 9866</t>
  </si>
  <si>
    <t xml:space="preserve">Donna Ellsworth</t>
  </si>
  <si>
    <t xml:space="preserve">Texas Gas SL</t>
  </si>
  <si>
    <t xml:space="preserve">Ada Plant into Pelicoe  to TGT</t>
  </si>
  <si>
    <t xml:space="preserve">this is not a real option</t>
  </si>
  <si>
    <t xml:space="preserve">DEFS - Cyclone Mountain</t>
  </si>
  <si>
    <t xml:space="preserve">Scott M 2-31, Strange 1 &amp; 2-29</t>
  </si>
  <si>
    <t xml:space="preserve">Reliant 803782,Ozark OZ1010501, NGPL 3350</t>
  </si>
  <si>
    <t xml:space="preserve">Reliant (West)</t>
  </si>
  <si>
    <t xml:space="preserve">Oklahoma</t>
  </si>
  <si>
    <t xml:space="preserve">DEFS - Linam Ranch System</t>
  </si>
  <si>
    <t xml:space="preserve">Shugart Field, NW</t>
  </si>
  <si>
    <t xml:space="preserve">NNG POI 1709, EPNG 987H</t>
  </si>
  <si>
    <t xml:space="preserve">Northern Mids (1-6)</t>
  </si>
  <si>
    <t xml:space="preserve">Permian Basin Area</t>
  </si>
  <si>
    <t xml:space="preserve">DEFS - Okarche Plant</t>
  </si>
  <si>
    <t xml:space="preserve">Canyon City Fld &amp; Strong City Fld</t>
  </si>
  <si>
    <t xml:space="preserve">ONG,ANR,PEPL,WNG,Transok,Enogex</t>
  </si>
  <si>
    <t xml:space="preserve">ANR OK</t>
  </si>
  <si>
    <t xml:space="preserve">DEFS - OEI Kept whole</t>
  </si>
  <si>
    <t xml:space="preserve">Okarche Plant</t>
  </si>
  <si>
    <t xml:space="preserve">DEFS - Ruston</t>
  </si>
  <si>
    <t xml:space="preserve">Ruston Field</t>
  </si>
  <si>
    <t xml:space="preserve">MRT West @ chev, Tetco 70181  </t>
  </si>
  <si>
    <t xml:space="preserve">Texas Eastern (ETX)</t>
  </si>
  <si>
    <t xml:space="preserve">East Texas - North Louisiana</t>
  </si>
  <si>
    <t xml:space="preserve">DIGS</t>
  </si>
  <si>
    <t xml:space="preserve">MP 198/199 </t>
  </si>
  <si>
    <t xml:space="preserve">DIGS 40940 MBPP Mtr. 8220</t>
  </si>
  <si>
    <t xml:space="preserve">305412</t>
  </si>
  <si>
    <t xml:space="preserve">Gathered on Digs  from MP 198/199 mtr # 40940</t>
  </si>
  <si>
    <t xml:space="preserve">DIGGS</t>
  </si>
  <si>
    <t xml:space="preserve">Coastal</t>
  </si>
  <si>
    <t xml:space="preserve">Dow Pipeline - via Blue Dolphin</t>
  </si>
  <si>
    <t xml:space="preserve">Galveston  273/283 Blue Dolphin</t>
  </si>
  <si>
    <t xml:space="preserve">Dow Pipeline @ Freeport BD273/283</t>
  </si>
  <si>
    <t xml:space="preserve"> </t>
  </si>
  <si>
    <t xml:space="preserve">Houston Ship Channel</t>
  </si>
  <si>
    <t xml:space="preserve">East Houston-Katy</t>
  </si>
  <si>
    <t xml:space="preserve">Secure best possible price</t>
  </si>
  <si>
    <t xml:space="preserve">Mariner</t>
  </si>
  <si>
    <t xml:space="preserve">East Texas Gas Systems</t>
  </si>
  <si>
    <t xml:space="preserve">Waskom Field via TGG</t>
  </si>
  <si>
    <t xml:space="preserve">OEI Hub Agmt # 449</t>
  </si>
  <si>
    <t xml:space="preserve">Reliant (North/South)</t>
  </si>
  <si>
    <t xml:space="preserve">Carthage Plant</t>
  </si>
  <si>
    <t xml:space="preserve">Evans well only, Waskom zero flow July forward</t>
  </si>
  <si>
    <t xml:space="preserve">Metcalf, Coleman, and Bleakly</t>
  </si>
  <si>
    <t xml:space="preserve">OEI Interhub transfer (IHT) # 410</t>
  </si>
  <si>
    <t xml:space="preserve">Carthage Hub Tailgate</t>
  </si>
  <si>
    <t xml:space="preserve">El Paso Fld Servvices - Dubach</t>
  </si>
  <si>
    <t xml:space="preserve">Ruston &amp; Calhoun Fields</t>
  </si>
  <si>
    <t xml:space="preserve">TGT 2632,  MRT @kerr,  TETCO 70202</t>
  </si>
  <si>
    <t xml:space="preserve">El Paso Field Svcs</t>
  </si>
  <si>
    <t xml:space="preserve">EPFS</t>
  </si>
  <si>
    <t xml:space="preserve">Dubach Plant</t>
  </si>
  <si>
    <t xml:space="preserve">Enogex, Inc - East</t>
  </si>
  <si>
    <t xml:space="preserve">Wilburton</t>
  </si>
  <si>
    <t xml:space="preserve">SMS East Pool 88-028</t>
  </si>
  <si>
    <t xml:space="preserve">Enogex</t>
  </si>
  <si>
    <t xml:space="preserve">Enogex, Inc - West</t>
  </si>
  <si>
    <t xml:space="preserve">Watonga Chickasha</t>
  </si>
  <si>
    <t xml:space="preserve">SMS West Pool 88-028</t>
  </si>
  <si>
    <t xml:space="preserve">PEPL</t>
  </si>
  <si>
    <t xml:space="preserve">Exxon - Conroe Plant</t>
  </si>
  <si>
    <t xml:space="preserve">Conroe Field</t>
  </si>
  <si>
    <t xml:space="preserve">Copano 2105, Koch 12844, MTP 11258, DEFS 28-2005001</t>
  </si>
  <si>
    <t xml:space="preserve">East-Houston-Katy</t>
  </si>
  <si>
    <t xml:space="preserve">Conroe Facility</t>
  </si>
  <si>
    <t xml:space="preserve">Duke</t>
  </si>
  <si>
    <t xml:space="preserve">HIOS</t>
  </si>
  <si>
    <t xml:space="preserve">High Island A-560</t>
  </si>
  <si>
    <t xml:space="preserve">HI A 560</t>
  </si>
  <si>
    <t xml:space="preserve">Gas going into ANR</t>
  </si>
  <si>
    <t xml:space="preserve">High Island A-442</t>
  </si>
  <si>
    <t xml:space="preserve">HIA-442</t>
  </si>
  <si>
    <t xml:space="preserve">Gas going into ANR and processed at Eunice DETM's vol is net</t>
  </si>
  <si>
    <t xml:space="preserve">Calpine</t>
  </si>
  <si>
    <t xml:space="preserve">High Island 264</t>
  </si>
  <si>
    <t xml:space="preserve">HIA264</t>
  </si>
  <si>
    <t xml:space="preserve">Vol is net of PTR</t>
  </si>
  <si>
    <t xml:space="preserve">Dominion</t>
  </si>
  <si>
    <t xml:space="preserve">Houston Pipe Line</t>
  </si>
  <si>
    <t xml:space="preserve">San Leon Field</t>
  </si>
  <si>
    <t xml:space="preserve">HPL 6387</t>
  </si>
  <si>
    <t xml:space="preserve">East_Houston-Katy</t>
  </si>
  <si>
    <t xml:space="preserve">Oak Hill via Fuels Cotton Valley</t>
  </si>
  <si>
    <t xml:space="preserve">HPL 986462 - Castle Busby</t>
  </si>
  <si>
    <t xml:space="preserve">Fuels Cotton Valley</t>
  </si>
  <si>
    <t xml:space="preserve">FCV</t>
  </si>
  <si>
    <t xml:space="preserve">KN Westex @ Westar Transmission</t>
  </si>
  <si>
    <t xml:space="preserve">Buffalo Wallow</t>
  </si>
  <si>
    <t xml:space="preserve">ANR 032080110, NGPL 3971, PEPL 6132</t>
  </si>
  <si>
    <t xml:space="preserve">2375/2376</t>
  </si>
  <si>
    <t xml:space="preserve">OneOk Westex</t>
  </si>
  <si>
    <t xml:space="preserve">OEI (direct connects see note)</t>
  </si>
  <si>
    <t xml:space="preserve">OneOK Westex</t>
  </si>
  <si>
    <t xml:space="preserve">4 wells go to Leedy plant before entering OneOK Westex those wells are operated by El Paso</t>
  </si>
  <si>
    <t xml:space="preserve">Koch Gateway  Pipeline</t>
  </si>
  <si>
    <t xml:space="preserve">Eugene Island 45</t>
  </si>
  <si>
    <t xml:space="preserve">Koch SLN 000291</t>
  </si>
  <si>
    <t xml:space="preserve">Gulf South (Zones 2&amp;4)</t>
  </si>
  <si>
    <t xml:space="preserve">Koch Gateway</t>
  </si>
  <si>
    <t xml:space="preserve">Main Pass 76</t>
  </si>
  <si>
    <t xml:space="preserve">Mtr 402. Koch lateral to Sonat 602300</t>
  </si>
  <si>
    <t xml:space="preserve">Sonat</t>
  </si>
  <si>
    <t xml:space="preserve">Producer flow line</t>
  </si>
  <si>
    <t xml:space="preserve">Exxon</t>
  </si>
  <si>
    <t xml:space="preserve">Enterprise</t>
  </si>
  <si>
    <t xml:space="preserve">Purchaser is shipper on Koch lateral to Sonat</t>
  </si>
  <si>
    <t xml:space="preserve">Crawford #3</t>
  </si>
  <si>
    <t xml:space="preserve">SLN 21001</t>
  </si>
  <si>
    <t xml:space="preserve">Gulf South (Zone 1)</t>
  </si>
  <si>
    <t xml:space="preserve">Koch Gateway  Pipeline - Area 7</t>
  </si>
  <si>
    <t xml:space="preserve">Chatman,Murff, Roy Sec 18</t>
  </si>
  <si>
    <t xml:space="preserve">SLN 9755 - aka Sligo Field C.P.</t>
  </si>
  <si>
    <t xml:space="preserve">Koch Gateway  Pipeline - Area 8</t>
  </si>
  <si>
    <t xml:space="preserve">Neal C.P.</t>
  </si>
  <si>
    <t xml:space="preserve">SLN 1287</t>
  </si>
  <si>
    <t xml:space="preserve">Neal John 2</t>
  </si>
  <si>
    <t xml:space="preserve">SLN 9245 -  aka John Boone  #1 well</t>
  </si>
  <si>
    <t xml:space="preserve">Neal John 3</t>
  </si>
  <si>
    <t xml:space="preserve">SLN 9388</t>
  </si>
  <si>
    <t xml:space="preserve">Harris Hardin # 1 &amp; #4</t>
  </si>
  <si>
    <t xml:space="preserve">SLN 0965</t>
  </si>
  <si>
    <t xml:space="preserve">S.S. Harris C.P.</t>
  </si>
  <si>
    <t xml:space="preserve">SLN 1323</t>
  </si>
  <si>
    <t xml:space="preserve">Sealy &amp; Mangham wells</t>
  </si>
  <si>
    <t xml:space="preserve">SLN 10681 - aka  Thomkins Spenser</t>
  </si>
  <si>
    <t xml:space="preserve">Harris Hardin 2</t>
  </si>
  <si>
    <t xml:space="preserve">SLN 11997</t>
  </si>
  <si>
    <t xml:space="preserve">Newman C.P.</t>
  </si>
  <si>
    <t xml:space="preserve">SLN 11803 - aka Newman #1</t>
  </si>
  <si>
    <t xml:space="preserve">Koch Midstream</t>
  </si>
  <si>
    <t xml:space="preserve">Armstrong &amp; Rogers GU</t>
  </si>
  <si>
    <t xml:space="preserve">meter 20816 prev. 1757 - aka Henderson Field C.P.</t>
  </si>
  <si>
    <t xml:space="preserve">Tennesseee, 800 Leg</t>
  </si>
  <si>
    <t xml:space="preserve">Lockridge</t>
  </si>
  <si>
    <t xml:space="preserve">Oasis 25005(Preferred), Lone Star,Westar; PG&amp;E,Tufco</t>
  </si>
  <si>
    <t xml:space="preserve">Waha</t>
  </si>
  <si>
    <t xml:space="preserve">Sid Richardson</t>
  </si>
  <si>
    <t xml:space="preserve">Altura</t>
  </si>
  <si>
    <t xml:space="preserve">Lone Star Gas</t>
  </si>
  <si>
    <t xml:space="preserve">Oakhill via Fuels Cotton Valley</t>
  </si>
  <si>
    <t xml:space="preserve">Lone Star 035744 aka Alfred Taylor</t>
  </si>
  <si>
    <t xml:space="preserve">Laneville via Energy Transfer</t>
  </si>
  <si>
    <t xml:space="preserve">Lone Star 042552 aka McAnally C.P.</t>
  </si>
  <si>
    <t xml:space="preserve">Quito field</t>
  </si>
  <si>
    <t xml:space="preserve">Richardson - Mi Vida Plant </t>
  </si>
  <si>
    <t xml:space="preserve">Samson</t>
  </si>
  <si>
    <t xml:space="preserve">Sid Richardson OEI Kept whole</t>
  </si>
  <si>
    <t xml:space="preserve">MidLa  into Sonat - DEFS Processes</t>
  </si>
  <si>
    <t xml:space="preserve">Main Pass 140</t>
  </si>
  <si>
    <t xml:space="preserve">Into MidLa @ #80100, del to Sonat @#17250</t>
  </si>
  <si>
    <t xml:space="preserve">Amoco</t>
  </si>
  <si>
    <t xml:space="preserve">Purchaser is shipper on MidLa line to Sonat</t>
  </si>
  <si>
    <t xml:space="preserve">MOPS</t>
  </si>
  <si>
    <t xml:space="preserve">Mustang Island 828/831</t>
  </si>
  <si>
    <t xml:space="preserve">MOPS 840 - wellhead</t>
  </si>
  <si>
    <t xml:space="preserve">NA No production anticipated</t>
  </si>
  <si>
    <t xml:space="preserve">Nautilus Pipeline Company</t>
  </si>
  <si>
    <t xml:space="preserve">Grand Isle 116</t>
  </si>
  <si>
    <t xml:space="preserve">Naut # 992200 via Manta Ray at SS207</t>
  </si>
  <si>
    <t xml:space="preserve">Avails is total, OEI PTR= 6766, Residue=27063</t>
  </si>
  <si>
    <t xml:space="preserve">Anadarko</t>
  </si>
  <si>
    <t xml:space="preserve">Exxon Garden City</t>
  </si>
  <si>
    <t xml:space="preserve">Purchase nominates PTR to Plant</t>
  </si>
  <si>
    <t xml:space="preserve">NGPL - Saunders Plant</t>
  </si>
  <si>
    <t xml:space="preserve">Townsend Fld via Saunders plant</t>
  </si>
  <si>
    <t xml:space="preserve">NGPL (Midcon)</t>
  </si>
  <si>
    <t xml:space="preserve">North TX Panhandle</t>
  </si>
  <si>
    <t xml:space="preserve">Dynegy Versado</t>
  </si>
  <si>
    <t xml:space="preserve">Dynegy Versado OEI Kept whole</t>
  </si>
  <si>
    <t xml:space="preserve">NGPL - via Agave</t>
  </si>
  <si>
    <t xml:space="preserve">Townsend Fld (Brunson, etc)</t>
  </si>
  <si>
    <t xml:space="preserve">NGPL PIN 1759</t>
  </si>
  <si>
    <t xml:space="preserve">Agave</t>
  </si>
  <si>
    <t xml:space="preserve">Yates</t>
  </si>
  <si>
    <t xml:space="preserve">Unknown</t>
  </si>
  <si>
    <t xml:space="preserve">NGPL - via Bear Paw</t>
  </si>
  <si>
    <t xml:space="preserve">Zybach 1-11</t>
  </si>
  <si>
    <t xml:space="preserve">NGPL PIN 5361</t>
  </si>
  <si>
    <t xml:space="preserve">OEI shipper contract on Bear Paw is 4209-6000</t>
  </si>
  <si>
    <t xml:space="preserve">Phillips</t>
  </si>
  <si>
    <t xml:space="preserve">No prorata allocation</t>
  </si>
  <si>
    <t xml:space="preserve">NGPL - via El Paso (PG&amp; E)</t>
  </si>
  <si>
    <t xml:space="preserve">Wilson #1 Well </t>
  </si>
  <si>
    <t xml:space="preserve">NGPL  PIN 438</t>
  </si>
  <si>
    <t xml:space="preserve">Used when TGPL unavailable</t>
  </si>
  <si>
    <t xml:space="preserve">Fina</t>
  </si>
  <si>
    <t xml:space="preserve">Only used once usually EPFS into TGPL</t>
  </si>
  <si>
    <t xml:space="preserve">NGPL - via KN Westex</t>
  </si>
  <si>
    <t xml:space="preserve">Goad - Hemphill, Co Tx</t>
  </si>
  <si>
    <t xml:space="preserve">NGPL PIN 36120 GID 5907</t>
  </si>
  <si>
    <t xml:space="preserve">NGPL (Midcont.)</t>
  </si>
  <si>
    <t xml:space="preserve">NGPL - via Koch (SFS)</t>
  </si>
  <si>
    <t xml:space="preserve">Oak Hill Field</t>
  </si>
  <si>
    <t xml:space="preserve">Koch Midstream to NGPL PIN 6298</t>
  </si>
  <si>
    <t xml:space="preserve">NGPL TexOK (East)</t>
  </si>
  <si>
    <t xml:space="preserve">Eastern Texas-North Louisiana</t>
  </si>
  <si>
    <t xml:space="preserve">SFS, Koch Midstream</t>
  </si>
  <si>
    <t xml:space="preserve">NGPL - via New Waskom GG / TGG</t>
  </si>
  <si>
    <t xml:space="preserve">Waskom Field</t>
  </si>
  <si>
    <t xml:space="preserve">NGPL PIN 5590</t>
  </si>
  <si>
    <t xml:space="preserve">Gatherer provides GAFS del split monthly</t>
  </si>
  <si>
    <t xml:space="preserve">New Waskom Gas Gath</t>
  </si>
  <si>
    <t xml:space="preserve">NWGG</t>
  </si>
  <si>
    <t xml:space="preserve">NWGG Options:  exb #'s 62,88,105,157</t>
  </si>
  <si>
    <t xml:space="preserve">NGPL - via OneOk Fld Ser</t>
  </si>
  <si>
    <t xml:space="preserve">Bink  - Beckham Co.</t>
  </si>
  <si>
    <t xml:space="preserve">NGPL PIN 5348</t>
  </si>
  <si>
    <t xml:space="preserve">OneOk Field Services</t>
  </si>
  <si>
    <t xml:space="preserve">NGPL - via Transok</t>
  </si>
  <si>
    <t xml:space="preserve">Treadwell 1-8</t>
  </si>
  <si>
    <t xml:space="preserve">NGPL PIN 6506</t>
  </si>
  <si>
    <t xml:space="preserve">Transok</t>
  </si>
  <si>
    <t xml:space="preserve">NGPL - via Verasdo</t>
  </si>
  <si>
    <t xml:space="preserve">Townsend Fld </t>
  </si>
  <si>
    <t xml:space="preserve">NGPL PIN 36141</t>
  </si>
  <si>
    <t xml:space="preserve">Oasis</t>
  </si>
  <si>
    <t xml:space="preserve">Gomez field</t>
  </si>
  <si>
    <t xml:space="preserve">WGR - Gomez Plant Oasis 4466, PG&amp;E</t>
  </si>
  <si>
    <t xml:space="preserve">WGR</t>
  </si>
  <si>
    <t xml:space="preserve">Texaco</t>
  </si>
  <si>
    <t xml:space="preserve">WGR - OEI kept whole</t>
  </si>
  <si>
    <t xml:space="preserve">Gomez plant</t>
  </si>
  <si>
    <t xml:space="preserve">Richardson - Mi Vida Plant Oasis 3350</t>
  </si>
  <si>
    <t xml:space="preserve">Strong City Field</t>
  </si>
  <si>
    <t xml:space="preserve">Contract DU-7733/4-TA</t>
  </si>
  <si>
    <t xml:space="preserve">OGT</t>
  </si>
  <si>
    <t xml:space="preserve">NA - Pool</t>
  </si>
  <si>
    <t xml:space="preserve">Contract DU-8407/8-TA</t>
  </si>
  <si>
    <t xml:space="preserve">Contract DU-7424/5-TA</t>
  </si>
  <si>
    <t xml:space="preserve">Contract  DU-8260-TA (Durham)</t>
  </si>
  <si>
    <t xml:space="preserve">Unknown - kept whole</t>
  </si>
  <si>
    <t xml:space="preserve">Stephens Plant</t>
  </si>
  <si>
    <t xml:space="preserve">ONG-Oklahoma Natural Gas</t>
  </si>
  <si>
    <t xml:space="preserve">Sweeney 2-24, Jonas 2-23</t>
  </si>
  <si>
    <t xml:space="preserve">DEFS Kingfisher Plant S-0031, PEPL, ANR</t>
  </si>
  <si>
    <t xml:space="preserve">volume received by DEFS at Wellhead is given to OEI's account at tailgate of Kingfisher plant</t>
  </si>
  <si>
    <t xml:space="preserve">Smallwood 2-30</t>
  </si>
  <si>
    <t xml:space="preserve">Warrel Heritage Gas Svcs - ONG 85-155</t>
  </si>
  <si>
    <t xml:space="preserve">Warrell Heritage</t>
  </si>
  <si>
    <t xml:space="preserve">Heritage</t>
  </si>
  <si>
    <t xml:space="preserve">Heritage, OEI kept whole</t>
  </si>
  <si>
    <t xml:space="preserve">Ozark Gas Transmission</t>
  </si>
  <si>
    <t xml:space="preserve">Scott M 1-31</t>
  </si>
  <si>
    <t xml:space="preserve">OZ 1013601</t>
  </si>
  <si>
    <t xml:space="preserve">Whiting 1-25,2-25,3-25</t>
  </si>
  <si>
    <t xml:space="preserve">OZ 1028901</t>
  </si>
  <si>
    <t xml:space="preserve">Stalwart</t>
  </si>
  <si>
    <t xml:space="preserve">Oxley</t>
  </si>
  <si>
    <t xml:space="preserve">PEPL </t>
  </si>
  <si>
    <t xml:space="preserve">Barby # 3 (ANR Link)</t>
  </si>
  <si>
    <t xml:space="preserve">PEPL 6289</t>
  </si>
  <si>
    <t xml:space="preserve">Seminole</t>
  </si>
  <si>
    <t xml:space="preserve">unknown</t>
  </si>
  <si>
    <t xml:space="preserve">Selling gas to DEFS take off exhibit</t>
  </si>
  <si>
    <t xml:space="preserve">PEPL - via American Central Gas co.</t>
  </si>
  <si>
    <t xml:space="preserve">Strong City Fld </t>
  </si>
  <si>
    <t xml:space="preserve">American Central PEPL Pool 13241</t>
  </si>
  <si>
    <t xml:space="preserve">100358</t>
  </si>
  <si>
    <t xml:space="preserve">Amer Central Upstream Contract</t>
  </si>
  <si>
    <t xml:space="preserve">American Central</t>
  </si>
  <si>
    <t xml:space="preserve">Split connect at wellhead to Dynegy</t>
  </si>
  <si>
    <t xml:space="preserve">Properties up for sale</t>
  </si>
  <si>
    <t xml:space="preserve">Questar</t>
  </si>
  <si>
    <t xml:space="preserve">Hiawatha Field</t>
  </si>
  <si>
    <t xml:space="preserve">MAP 293</t>
  </si>
  <si>
    <t xml:space="preserve">N.Dripping Rock 23-5</t>
  </si>
  <si>
    <t xml:space="preserve">07453511 - MAP 23</t>
  </si>
  <si>
    <t xml:space="preserve">Ruger 24-32</t>
  </si>
  <si>
    <t xml:space="preserve">080250112 - MAP 23</t>
  </si>
  <si>
    <t xml:space="preserve">Celcius 4-1</t>
  </si>
  <si>
    <t xml:space="preserve">039558500 - MAP 23</t>
  </si>
  <si>
    <t xml:space="preserve">Dripping Rock #3</t>
  </si>
  <si>
    <t xml:space="preserve">002334 - MAP 23</t>
  </si>
  <si>
    <t xml:space="preserve">Celcius Drpg Rck tap,Oxy Fed. 9-1</t>
  </si>
  <si>
    <t xml:space="preserve">Imbalance Meter - MAP 23</t>
  </si>
  <si>
    <t xml:space="preserve">REGT - No/So. </t>
  </si>
  <si>
    <t xml:space="preserve">Various</t>
  </si>
  <si>
    <t xml:space="preserve">South Pool 795</t>
  </si>
  <si>
    <t xml:space="preserve">Ruston Pool 680</t>
  </si>
  <si>
    <t xml:space="preserve">Flex  Pool 2156</t>
  </si>
  <si>
    <t xml:space="preserve">REGT - No/So. via New Waskom GG</t>
  </si>
  <si>
    <t xml:space="preserve">Reliant 805228 South Zone</t>
  </si>
  <si>
    <t xml:space="preserve">NWGG, Dynegy</t>
  </si>
  <si>
    <t xml:space="preserve">OEI, NWGG</t>
  </si>
  <si>
    <t xml:space="preserve">Dynegy</t>
  </si>
  <si>
    <t xml:space="preserve">Waskom Plant</t>
  </si>
  <si>
    <t xml:space="preserve">REGT - West</t>
  </si>
  <si>
    <t xml:space="preserve">West  Pool 1595</t>
  </si>
  <si>
    <t xml:space="preserve">E. Amber Pool 797</t>
  </si>
  <si>
    <t xml:space="preserve">Sea Robin Pipeline</t>
  </si>
  <si>
    <t xml:space="preserve">SMI 235</t>
  </si>
  <si>
    <t xml:space="preserve">Sea Robin 004756</t>
  </si>
  <si>
    <t xml:space="preserve">Sligo Plant  (REFS)</t>
  </si>
  <si>
    <t xml:space="preserve">Sligo Field</t>
  </si>
  <si>
    <t xml:space="preserve">MRT @ slgo, TETCO 70970,TGT 2760,Koch 4089</t>
  </si>
  <si>
    <t xml:space="preserve">Reliant Energy Field Svcs</t>
  </si>
  <si>
    <t xml:space="preserve">REFS</t>
  </si>
  <si>
    <t xml:space="preserve">Sligo Plant</t>
  </si>
  <si>
    <t xml:space="preserve">Southern Natural Gas</t>
  </si>
  <si>
    <t xml:space="preserve">Dow Chemical #1,Carol,Payne</t>
  </si>
  <si>
    <t xml:space="preserve">Marathon</t>
  </si>
  <si>
    <t xml:space="preserve">Needs FT;currently nom'd IT which is restriced.</t>
  </si>
  <si>
    <t xml:space="preserve">South Pass 65</t>
  </si>
  <si>
    <t xml:space="preserve">Sonat 18300</t>
  </si>
  <si>
    <t xml:space="preserve">On 26" Ogla Lateral</t>
  </si>
  <si>
    <t xml:space="preserve">LTA nom'd by P/L</t>
  </si>
  <si>
    <t xml:space="preserve">APC</t>
  </si>
  <si>
    <t xml:space="preserve">South Pass 70</t>
  </si>
  <si>
    <t xml:space="preserve">Sonat 21100</t>
  </si>
  <si>
    <t xml:space="preserve">Sandy Hook</t>
  </si>
  <si>
    <t xml:space="preserve">JR Pounds- Dexter Rec Stn</t>
  </si>
  <si>
    <t xml:space="preserve">Pounds Gath.</t>
  </si>
  <si>
    <t xml:space="preserve">JR Pounds</t>
  </si>
  <si>
    <t xml:space="preserve">Na</t>
  </si>
  <si>
    <t xml:space="preserve">Samson, Bass Ent.</t>
  </si>
  <si>
    <t xml:space="preserve">Superior Pipeline</t>
  </si>
  <si>
    <t xml:space="preserve">Canyon City SW</t>
  </si>
  <si>
    <t xml:space="preserve">ONG (97-075), Transok </t>
  </si>
  <si>
    <t xml:space="preserve">Superior</t>
  </si>
  <si>
    <t xml:space="preserve">Superior Pipeline @ ONG</t>
  </si>
  <si>
    <t xml:space="preserve">Niles Field / Lookeba</t>
  </si>
  <si>
    <t xml:space="preserve">ONG (97-026), Transok</t>
  </si>
  <si>
    <t xml:space="preserve">ONG (97-026)</t>
  </si>
  <si>
    <t xml:space="preserve">TETCo</t>
  </si>
  <si>
    <t xml:space="preserve">Main Pass 175</t>
  </si>
  <si>
    <t xml:space="preserve">TETCo 72870</t>
  </si>
  <si>
    <t xml:space="preserve">Texas E. (ELA)</t>
  </si>
  <si>
    <t xml:space="preserve">Fairways</t>
  </si>
  <si>
    <t xml:space="preserve">East Cameron 152 &amp; 138</t>
  </si>
  <si>
    <t xml:space="preserve">TETCo 73026</t>
  </si>
  <si>
    <t xml:space="preserve">Texas Eastern (WLA)</t>
  </si>
  <si>
    <t xml:space="preserve">DFS Lateral</t>
  </si>
  <si>
    <t xml:space="preserve">Spinnaker</t>
  </si>
  <si>
    <t xml:space="preserve">West Cameron 524</t>
  </si>
  <si>
    <t xml:space="preserve">TETCo 73084</t>
  </si>
  <si>
    <t xml:space="preserve">West Cameron 528</t>
  </si>
  <si>
    <t xml:space="preserve">TETCo 73169</t>
  </si>
  <si>
    <t xml:space="preserve">Barrett</t>
  </si>
  <si>
    <t xml:space="preserve">West Cameron 549</t>
  </si>
  <si>
    <t xml:space="preserve">TETCo 73155</t>
  </si>
  <si>
    <t xml:space="preserve">High Island A-329</t>
  </si>
  <si>
    <t xml:space="preserve">TETCo 72355 at West Cam 570</t>
  </si>
  <si>
    <t xml:space="preserve">TETCo - via New Waskom GG</t>
  </si>
  <si>
    <t xml:space="preserve">TETCo 72488</t>
  </si>
  <si>
    <t xml:space="preserve">TETCo - via REFS</t>
  </si>
  <si>
    <t xml:space="preserve">Stockman Field</t>
  </si>
  <si>
    <t xml:space="preserve">TETCo 71706</t>
  </si>
  <si>
    <t xml:space="preserve">Gas transferred from New Waskom pool </t>
  </si>
  <si>
    <t xml:space="preserve">TGPL 100 leg zn 0</t>
  </si>
  <si>
    <t xml:space="preserve">Zeidman #2, Wharton wells</t>
  </si>
  <si>
    <t xml:space="preserve">Zone 0 - 011911</t>
  </si>
  <si>
    <t xml:space="preserve">Tennessee, South - Corpus Christi</t>
  </si>
  <si>
    <t xml:space="preserve">South - Corpus Christi</t>
  </si>
  <si>
    <t xml:space="preserve">San Salvador (CNG #1)</t>
  </si>
  <si>
    <t xml:space="preserve">Zone 0 - 12511</t>
  </si>
  <si>
    <t xml:space="preserve">Grand Chenier</t>
  </si>
  <si>
    <t xml:space="preserve">TGPL 100 leg zn 0 via El Paso (PG&amp;E TX)</t>
  </si>
  <si>
    <t xml:space="preserve">Wilson #1,Kotara #1, Riser #4, Corziene #1</t>
  </si>
  <si>
    <t xml:space="preserve">Zone 0 - 012458</t>
  </si>
  <si>
    <t xml:space="preserve">Fina / Esenjay</t>
  </si>
  <si>
    <t xml:space="preserve">TGPL 500 leg zn L</t>
  </si>
  <si>
    <t xml:space="preserve">South Marsh Island 80</t>
  </si>
  <si>
    <t xml:space="preserve">Zone L - 012414</t>
  </si>
  <si>
    <t xml:space="preserve">Tennesseee, 500 Leg</t>
  </si>
  <si>
    <t xml:space="preserve">Coastal States Trans.</t>
  </si>
  <si>
    <t xml:space="preserve">South Pass 31 / Broken Point</t>
  </si>
  <si>
    <t xml:space="preserve">Zone L - 010672</t>
  </si>
  <si>
    <t xml:space="preserve">Energy Partners</t>
  </si>
  <si>
    <t xml:space="preserve">Ycloskey</t>
  </si>
  <si>
    <t xml:space="preserve">Verm 273(271)</t>
  </si>
  <si>
    <t xml:space="preserve">Zone L - 012040</t>
  </si>
  <si>
    <t xml:space="preserve">NO</t>
  </si>
  <si>
    <t xml:space="preserve">Blue Water</t>
  </si>
  <si>
    <t xml:space="preserve">Samedan</t>
  </si>
  <si>
    <t xml:space="preserve">Main Pass 69</t>
  </si>
  <si>
    <t xml:space="preserve">Zone L - 010488</t>
  </si>
  <si>
    <t xml:space="preserve">Avails is total, OEI PTR= 918, Dynegy PTR=230, Residue=8506</t>
  </si>
  <si>
    <t xml:space="preserve">About 20% ded'd to Dynegy</t>
  </si>
  <si>
    <t xml:space="preserve">Main Pass 75</t>
  </si>
  <si>
    <t xml:space="preserve">Zone L - 011706</t>
  </si>
  <si>
    <t xml:space="preserve">Forrest Oil</t>
  </si>
  <si>
    <t xml:space="preserve">TGPL 800 leg zn 1</t>
  </si>
  <si>
    <t xml:space="preserve">Chalkley (Garrison)</t>
  </si>
  <si>
    <t xml:space="preserve">Zone 1 - 12192</t>
  </si>
  <si>
    <t xml:space="preserve">TGPL 800 leg zn L</t>
  </si>
  <si>
    <t xml:space="preserve">South Marsh Island 255</t>
  </si>
  <si>
    <t xml:space="preserve">Zone L - 011317</t>
  </si>
  <si>
    <t xml:space="preserve">Brooklun Union</t>
  </si>
  <si>
    <t xml:space="preserve">Samedan,West Port</t>
  </si>
  <si>
    <t xml:space="preserve">Vermilion 68</t>
  </si>
  <si>
    <t xml:space="preserve">Zone L - 011395</t>
  </si>
  <si>
    <t xml:space="preserve">Samedan,APC</t>
  </si>
  <si>
    <t xml:space="preserve">West Cameron 202</t>
  </si>
  <si>
    <t xml:space="preserve">Zone L - 011844</t>
  </si>
  <si>
    <t xml:space="preserve">ERT</t>
  </si>
  <si>
    <t xml:space="preserve">South Marsh Island 243 A</t>
  </si>
  <si>
    <t xml:space="preserve">Zone L - 011135</t>
  </si>
  <si>
    <t xml:space="preserve">Samedan,Fairways,Phillips,EDC</t>
  </si>
  <si>
    <t xml:space="preserve">South Marsh Island 243 Subsea</t>
  </si>
  <si>
    <t xml:space="preserve">Zone L - 011750</t>
  </si>
  <si>
    <t xml:space="preserve">Amoco,Phillips,Devon,Fairways</t>
  </si>
  <si>
    <t xml:space="preserve">South Marsh Island 244</t>
  </si>
  <si>
    <t xml:space="preserve">Zone L - 011308</t>
  </si>
  <si>
    <t xml:space="preserve">Samedan,Fairways,Phillips,Hunt</t>
  </si>
  <si>
    <t xml:space="preserve">Eugene Island Block 7</t>
  </si>
  <si>
    <t xml:space="preserve">Koch Midstream Quivera into TGP 050105</t>
  </si>
  <si>
    <t xml:space="preserve">Marathon Plt</t>
  </si>
  <si>
    <t xml:space="preserve">Vermilion 114(115)</t>
  </si>
  <si>
    <t xml:space="preserve">Zone L - 12505</t>
  </si>
  <si>
    <t xml:space="preserve">West Port</t>
  </si>
  <si>
    <t xml:space="preserve">Miller &amp; Sturlese</t>
  </si>
  <si>
    <t xml:space="preserve">TGPL 010210 Grand Cheniere Dehy.Plt.</t>
  </si>
  <si>
    <t xml:space="preserve">Tom Brown</t>
  </si>
  <si>
    <t xml:space="preserve">TGPL/ Columbia Gulf via Koch </t>
  </si>
  <si>
    <t xml:space="preserve">South Pass 78 via Koch</t>
  </si>
  <si>
    <t xml:space="preserve">CGT 8607877, TGP 011492</t>
  </si>
  <si>
    <t xml:space="preserve">14783</t>
  </si>
  <si>
    <t xml:space="preserve">TGT via Bayou South</t>
  </si>
  <si>
    <t xml:space="preserve">Ivan Field</t>
  </si>
  <si>
    <t xml:space="preserve">TGT 9539 preferred. Alts: REGT 009605, MRT  MTHN, KGP 4283</t>
  </si>
  <si>
    <t xml:space="preserve">Bayou South</t>
  </si>
  <si>
    <t xml:space="preserve">Transco </t>
  </si>
  <si>
    <t xml:space="preserve">Eugene Island 108</t>
  </si>
  <si>
    <t xml:space="preserve">Meter 2729  RP 0443</t>
  </si>
  <si>
    <t xml:space="preserve">Transco, St. 65</t>
  </si>
  <si>
    <t xml:space="preserve">Hamman &amp; Anderson GU 1-2</t>
  </si>
  <si>
    <t xml:space="preserve">Meter 91672  RP4183</t>
  </si>
  <si>
    <t xml:space="preserve">Esenjay</t>
  </si>
  <si>
    <t xml:space="preserve">Transco  </t>
  </si>
  <si>
    <t xml:space="preserve">Galveston Island 393</t>
  </si>
  <si>
    <t xml:space="preserve">Meter 9537</t>
  </si>
  <si>
    <t xml:space="preserve">Blk. 393 is not producing</t>
  </si>
  <si>
    <t xml:space="preserve">Galveston Island 420</t>
  </si>
  <si>
    <t xml:space="preserve">Meter 6801,  RP 9537</t>
  </si>
  <si>
    <t xml:space="preserve">Barrett, MMS</t>
  </si>
  <si>
    <t xml:space="preserve">Brazos A-21</t>
  </si>
  <si>
    <t xml:space="preserve">Meter 3612,  RP 1610</t>
  </si>
  <si>
    <t xml:space="preserve">Kerr McGee</t>
  </si>
  <si>
    <t xml:space="preserve">Currently Not Producing</t>
  </si>
  <si>
    <t xml:space="preserve">Brazos A-21 B</t>
  </si>
  <si>
    <t xml:space="preserve">Meter 8073, RP 1631</t>
  </si>
  <si>
    <t xml:space="preserve">Meter 5596, RP 1621</t>
  </si>
  <si>
    <t xml:space="preserve">SG - Northern FT</t>
  </si>
  <si>
    <t xml:space="preserve">High Island 98-L @ HI 178/179</t>
  </si>
  <si>
    <t xml:space="preserve">Meter 8669, RP 8670</t>
  </si>
  <si>
    <t xml:space="preserve">Transco, St. 45</t>
  </si>
  <si>
    <t xml:space="preserve">Vermilion 112 @ 131</t>
  </si>
  <si>
    <t xml:space="preserve">Meter 4925, RP 0080</t>
  </si>
  <si>
    <t xml:space="preserve">Vermilion 76/66</t>
  </si>
  <si>
    <t xml:space="preserve">Meter 7883, RP 11395</t>
  </si>
  <si>
    <t xml:space="preserve">Vermilion 76/58</t>
  </si>
  <si>
    <t xml:space="preserve">Meter 0448, RP 2597</t>
  </si>
  <si>
    <t xml:space="preserve">Amerada</t>
  </si>
  <si>
    <t xml:space="preserve">Transco  -DEFS Processing</t>
  </si>
  <si>
    <t xml:space="preserve">Eugene  Island 126</t>
  </si>
  <si>
    <t xml:space="preserve">Meter 0004, RP 2254</t>
  </si>
  <si>
    <t xml:space="preserve">processed at N TBone for DEFS acct</t>
  </si>
  <si>
    <t xml:space="preserve">Terrebone</t>
  </si>
  <si>
    <t xml:space="preserve">Eugene  Island 128</t>
  </si>
  <si>
    <t xml:space="preserve">Meter 6788, RP 2250</t>
  </si>
  <si>
    <t xml:space="preserve">Eugene  Island 100/105</t>
  </si>
  <si>
    <t xml:space="preserve">Meter 6961,  RP 2424</t>
  </si>
  <si>
    <t xml:space="preserve">Eugene  Island 105D</t>
  </si>
  <si>
    <t xml:space="preserve">Meter 9018,  RP 2824</t>
  </si>
  <si>
    <t xml:space="preserve">Transco  -OEI Processing</t>
  </si>
  <si>
    <t xml:space="preserve">High Island 23- L</t>
  </si>
  <si>
    <t xml:space="preserve">Meter 5016,  RP 0096</t>
  </si>
  <si>
    <t xml:space="preserve">Gas processed at Cameron Meadows for OEI acct</t>
  </si>
  <si>
    <t xml:space="preserve">High Island 9- L</t>
  </si>
  <si>
    <t xml:space="preserve">Meter 9027, RP 0096</t>
  </si>
  <si>
    <t xml:space="preserve">Eugene  Island 107 &amp; 118#2</t>
  </si>
  <si>
    <t xml:space="preserve">Meter 0640, RP 9739</t>
  </si>
  <si>
    <t xml:space="preserve">processed at N TBone for OEI acct</t>
  </si>
  <si>
    <t xml:space="preserve">RME</t>
  </si>
  <si>
    <t xml:space="preserve">Eugene  Island 135</t>
  </si>
  <si>
    <t xml:space="preserve">Meter 9250, RP 9249</t>
  </si>
  <si>
    <t xml:space="preserve">Enron</t>
  </si>
  <si>
    <t xml:space="preserve">Ship Shoal 92 @112</t>
  </si>
  <si>
    <t xml:space="preserve">Meter 2328, RP 0038</t>
  </si>
  <si>
    <t xml:space="preserve">Murphy</t>
  </si>
  <si>
    <t xml:space="preserve">Transco - via Manta Ray</t>
  </si>
  <si>
    <t xml:space="preserve">Meter 0601, RP 2748</t>
  </si>
  <si>
    <t xml:space="preserve">Transco via Sea Robin</t>
  </si>
  <si>
    <t xml:space="preserve">East Cameron Block 38</t>
  </si>
  <si>
    <t xml:space="preserve">Sea Robin 4760 delivered to Transco RP 6840</t>
  </si>
  <si>
    <t xml:space="preserve">SeaRobin</t>
  </si>
  <si>
    <t xml:space="preserve">Cow Island</t>
  </si>
  <si>
    <t xml:space="preserve">Transok, Inc.</t>
  </si>
  <si>
    <t xml:space="preserve">Transmission</t>
  </si>
  <si>
    <t xml:space="preserve">Pool 7159</t>
  </si>
  <si>
    <t xml:space="preserve">Thomas, Canute,Commanche, Clinton</t>
  </si>
  <si>
    <t xml:space="preserve">Gathering</t>
  </si>
  <si>
    <t xml:space="preserve">Pool 7157</t>
  </si>
  <si>
    <t xml:space="preserve">Transwestern</t>
  </si>
  <si>
    <t xml:space="preserve">Strong City via DEFS</t>
  </si>
  <si>
    <t xml:space="preserve">TWPL POI 500220 - Hammon mtr 58647</t>
  </si>
  <si>
    <t xml:space="preserve">El Paso Permian</t>
  </si>
  <si>
    <t xml:space="preserve">Permian</t>
  </si>
  <si>
    <t xml:space="preserve">Hamman</t>
  </si>
  <si>
    <t xml:space="preserve">Derrick Federal 3&amp;4</t>
  </si>
  <si>
    <t xml:space="preserve">Agave/TWPL IC @ Buffalo Valley ( TW POI 500307)</t>
  </si>
  <si>
    <t xml:space="preserve">Well expected to come on line around 6/27 -7/10/01 at 2800 - 3100/d</t>
  </si>
  <si>
    <t xml:space="preserve">Trunkline</t>
  </si>
  <si>
    <t xml:space="preserve">Ship Shoal 64</t>
  </si>
  <si>
    <t xml:space="preserve">TGC 82615</t>
  </si>
  <si>
    <t xml:space="preserve">Trunkline ELA</t>
  </si>
  <si>
    <t xml:space="preserve">Patterson</t>
  </si>
  <si>
    <t xml:space="preserve">Neal Common SU</t>
  </si>
  <si>
    <t xml:space="preserve">TXL 82610</t>
  </si>
  <si>
    <t xml:space="preserve">Trunkline WLA</t>
  </si>
  <si>
    <t xml:space="preserve">Trunkline  - via Manta Ray</t>
  </si>
  <si>
    <t xml:space="preserve">South Tim 277 @ 280</t>
  </si>
  <si>
    <t xml:space="preserve">TGC 82576 - Ocean</t>
  </si>
  <si>
    <t xml:space="preserve">Vesco</t>
  </si>
  <si>
    <t xml:space="preserve">Grand Isle 68</t>
  </si>
  <si>
    <t xml:space="preserve">Venice Plant Tailgate</t>
  </si>
  <si>
    <t xml:space="preserve">Koch, Columbia Gulf and Tetco interconnects</t>
  </si>
  <si>
    <t xml:space="preserve">Venice Gath. &amp; Plt.</t>
  </si>
  <si>
    <t xml:space="preserve">Venice</t>
  </si>
  <si>
    <t xml:space="preserve">Waskom Plt  via New Waskom GG</t>
  </si>
  <si>
    <t xml:space="preserve">TETCo 70191</t>
  </si>
  <si>
    <t xml:space="preserve">Williams </t>
  </si>
  <si>
    <t xml:space="preserve">Hemphill Field, Hobart Ranch Plnt</t>
  </si>
  <si>
    <t xml:space="preserve">Seminole 24339, WNG 16330, KN 001553</t>
  </si>
  <si>
    <t xml:space="preserve">Williams</t>
  </si>
  <si>
    <t xml:space="preserve">Hobart Ranch</t>
  </si>
  <si>
    <t xml:space="preserve">Note (1):  All prices quoted above are subject to a fuel and transportation "Deduction" defined as follows:  LESS any and all costs and expenses of Buyer attributable to the compression, dehydration, gathering, fuel, transporting and other post production operations necessary to transport the gas delivered hereunder to the Delivery Point(s)</t>
  </si>
  <si>
    <t xml:space="preserve">Note (2):  Transco rates for Exhibits 127 through 148 are based upon the April 1, 2001 rate filing.  It is likely that the rates of the August 30, 2001 filing will be lower.</t>
  </si>
</sst>
</file>

<file path=xl/styles.xml><?xml version="1.0" encoding="utf-8"?>
<styleSheet xmlns="http://schemas.openxmlformats.org/spreadsheetml/2006/main">
  <numFmts count="11">
    <numFmt numFmtId="164" formatCode="General"/>
    <numFmt numFmtId="165" formatCode="_(\$* #,##0.00_);_(\$* \(#,##0.00\);_(\$* \-??_);_(@_)"/>
    <numFmt numFmtId="166" formatCode="_(\$* #,##0.0000_);_(\$* \(#,##0.0000\);_(\$* \-??_);_(@_)"/>
    <numFmt numFmtId="167" formatCode="0%"/>
    <numFmt numFmtId="168" formatCode="0.00%"/>
    <numFmt numFmtId="169" formatCode="[$-409]mmm\-yy"/>
    <numFmt numFmtId="170" formatCode="_(* #,##0.00_);_(* \(#,##0.00\);_(* \-??_);_(@_)"/>
    <numFmt numFmtId="171" formatCode="_(* #,##0_);_(* \(#,##0\);_(* \-??_);_(@_)"/>
    <numFmt numFmtId="172" formatCode="0.0"/>
    <numFmt numFmtId="173" formatCode="#,##0"/>
    <numFmt numFmtId="174" formatCode="[$-409]#,##0_);\(#,##0\)"/>
  </numFmts>
  <fonts count="18">
    <font>
      <sz val="10"/>
      <name val="Arial"/>
      <family val="0"/>
    </font>
    <font>
      <sz val="10"/>
      <name val="Arial"/>
      <family val="0"/>
    </font>
    <font>
      <sz val="10"/>
      <name val="Arial"/>
      <family val="0"/>
    </font>
    <font>
      <sz val="10"/>
      <name val="Arial"/>
      <family val="0"/>
    </font>
    <font>
      <sz val="10"/>
      <name val="Arial"/>
      <family val="2"/>
    </font>
    <font>
      <sz val="10"/>
      <color rgb="FF0000FF"/>
      <name val="Arial"/>
      <family val="2"/>
    </font>
    <font>
      <b val="true"/>
      <sz val="10"/>
      <name val="Arial"/>
      <family val="2"/>
    </font>
    <font>
      <b val="true"/>
      <sz val="10"/>
      <color rgb="FFFF0000"/>
      <name val="Arial"/>
      <family val="2"/>
    </font>
    <font>
      <b val="true"/>
      <sz val="12"/>
      <color rgb="FF000000"/>
      <name val="Arial"/>
      <family val="2"/>
    </font>
    <font>
      <b val="true"/>
      <sz val="12"/>
      <name val="Arial"/>
      <family val="2"/>
    </font>
    <font>
      <sz val="12"/>
      <name val="Arial"/>
      <family val="2"/>
    </font>
    <font>
      <b val="true"/>
      <sz val="8"/>
      <name val="Arial"/>
      <family val="2"/>
    </font>
    <font>
      <sz val="10"/>
      <color rgb="FFFF0000"/>
      <name val="Arial"/>
      <family val="2"/>
    </font>
    <font>
      <b val="true"/>
      <i val="true"/>
      <sz val="10"/>
      <name val="Arial"/>
      <family val="2"/>
    </font>
    <font>
      <sz val="8"/>
      <name val="Arial"/>
      <family val="2"/>
    </font>
    <font>
      <sz val="10"/>
      <color rgb="FF000000"/>
      <name val="Arial"/>
      <family val="2"/>
    </font>
    <font>
      <sz val="16"/>
      <name val="Arial"/>
      <family val="2"/>
    </font>
    <font>
      <sz val="16"/>
      <color rgb="FF0000FF"/>
      <name val="Arial"/>
      <family val="2"/>
    </font>
  </fonts>
  <fills count="5">
    <fill>
      <patternFill patternType="none"/>
    </fill>
    <fill>
      <patternFill patternType="gray125"/>
    </fill>
    <fill>
      <patternFill patternType="solid">
        <fgColor rgb="FFFFFF99"/>
        <bgColor rgb="FFFFFFCC"/>
      </patternFill>
    </fill>
    <fill>
      <patternFill patternType="solid">
        <fgColor rgb="FFFF9900"/>
        <bgColor rgb="FFFFCC00"/>
      </patternFill>
    </fill>
    <fill>
      <patternFill patternType="solid">
        <fgColor rgb="FFFFFFFF"/>
        <bgColor rgb="FFFFFFCC"/>
      </patternFill>
    </fill>
  </fills>
  <borders count="35">
    <border diagonalUp="false" diagonalDown="false">
      <left/>
      <right/>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style="medium"/>
      <top/>
      <bottom style="medium"/>
      <diagonal/>
    </border>
    <border diagonalUp="false" diagonalDown="false">
      <left/>
      <right style="thick"/>
      <top style="medium"/>
      <bottom style="medium"/>
      <diagonal/>
    </border>
    <border diagonalUp="false" diagonalDown="false">
      <left style="thick"/>
      <right style="medium"/>
      <top style="medium"/>
      <bottom style="medium"/>
      <diagonal/>
    </border>
    <border diagonalUp="false" diagonalDown="false">
      <left style="medium"/>
      <right style="thick"/>
      <top style="medium"/>
      <bottom style="medium"/>
      <diagonal/>
    </border>
    <border diagonalUp="false" diagonalDown="false">
      <left style="thick"/>
      <right style="thick"/>
      <top style="medium"/>
      <bottom style="medium"/>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style="medium"/>
      <top/>
      <bottom style="medium"/>
      <diagonal/>
    </border>
    <border diagonalUp="false" diagonalDown="false">
      <left/>
      <right/>
      <top/>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17" applyFont="true" applyBorder="true" applyAlignment="true" applyProtection="true">
      <alignment horizontal="left" vertical="bottom" textRotation="0" wrapText="false" indent="0" shrinkToFit="false"/>
      <protection locked="true" hidden="false"/>
    </xf>
    <xf numFmtId="166" fontId="4" fillId="0" borderId="0" xfId="17" applyFont="true" applyBorder="true" applyAlignment="true" applyProtection="true">
      <alignment horizontal="right" vertical="bottom" textRotation="0" wrapText="false" indent="0" shrinkToFit="false"/>
      <protection locked="true" hidden="false"/>
    </xf>
    <xf numFmtId="168" fontId="4" fillId="0" borderId="0" xfId="19" applyFont="true" applyBorder="true" applyAlignment="true" applyProtection="true">
      <alignment horizontal="righ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right" vertical="bottom" textRotation="0" wrapText="false" indent="0" shrinkToFit="false"/>
      <protection locked="true" hidden="false"/>
    </xf>
    <xf numFmtId="164" fontId="6" fillId="0" borderId="2"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6" fillId="0" borderId="3" xfId="0" applyFont="true" applyBorder="true" applyAlignment="true" applyProtection="false">
      <alignment horizontal="center" vertical="bottom" textRotation="0" wrapText="false" indent="0" shrinkToFit="false"/>
      <protection locked="true" hidden="false"/>
    </xf>
    <xf numFmtId="164" fontId="6" fillId="0" borderId="4" xfId="0" applyFont="true" applyBorder="true" applyAlignment="true" applyProtection="false">
      <alignment horizontal="center" vertical="bottom" textRotation="0" wrapText="false" indent="0" shrinkToFit="false"/>
      <protection locked="true" hidden="false"/>
    </xf>
    <xf numFmtId="166" fontId="6" fillId="0" borderId="5" xfId="17" applyFont="true" applyBorder="true" applyAlignment="true" applyProtection="true">
      <alignment horizontal="left" vertical="bottom" textRotation="0" wrapText="false" indent="0" shrinkToFit="false"/>
      <protection locked="true" hidden="false"/>
    </xf>
    <xf numFmtId="168" fontId="6" fillId="0" borderId="6" xfId="19" applyFont="true" applyBorder="true" applyAlignment="true" applyProtection="true">
      <alignment horizontal="right" vertical="bottom"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top" textRotation="0" wrapText="false" indent="0" shrinkToFit="false"/>
      <protection locked="true" hidden="false"/>
    </xf>
    <xf numFmtId="164" fontId="9" fillId="0" borderId="0" xfId="0" applyFont="true" applyBorder="false" applyAlignment="true" applyProtection="false">
      <alignment horizontal="left" vertical="top" textRotation="0" wrapText="false" indent="0" shrinkToFit="false"/>
      <protection locked="true" hidden="false"/>
    </xf>
    <xf numFmtId="171" fontId="10" fillId="0" borderId="0" xfId="15" applyFont="true" applyBorder="true" applyAlignment="true" applyProtection="true">
      <alignment horizontal="right" vertical="top"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6" fillId="0" borderId="3" xfId="0" applyFont="true" applyBorder="true" applyAlignment="true" applyProtection="false">
      <alignment horizontal="center" vertical="top" textRotation="0" wrapText="false" indent="0" shrinkToFit="false"/>
      <protection locked="true" hidden="false"/>
    </xf>
    <xf numFmtId="166" fontId="6" fillId="0" borderId="3" xfId="17" applyFont="true" applyBorder="true" applyAlignment="true" applyProtection="true">
      <alignment horizontal="left" vertical="bottom" textRotation="0" wrapText="false" indent="0" shrinkToFit="false"/>
      <protection locked="true" hidden="false"/>
    </xf>
    <xf numFmtId="165" fontId="6" fillId="0" borderId="3" xfId="17" applyFont="true" applyBorder="true" applyAlignment="true" applyProtection="true">
      <alignment horizontal="center"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left" vertical="bottom" textRotation="0" wrapText="false" indent="0" shrinkToFit="false"/>
      <protection locked="true" hidden="false"/>
    </xf>
    <xf numFmtId="164" fontId="9" fillId="0" borderId="8" xfId="0" applyFont="true" applyBorder="true" applyAlignment="true" applyProtection="false">
      <alignment horizontal="left" vertical="bottom" textRotation="0" wrapText="false" indent="0" shrinkToFit="false"/>
      <protection locked="true" hidden="false"/>
    </xf>
    <xf numFmtId="164" fontId="9" fillId="0" borderId="6" xfId="0" applyFont="true" applyBorder="true" applyAlignment="true" applyProtection="false">
      <alignment horizontal="left" vertical="bottom" textRotation="0" wrapText="false" indent="0" shrinkToFit="false"/>
      <protection locked="true" hidden="false"/>
    </xf>
    <xf numFmtId="164" fontId="9" fillId="0" borderId="9" xfId="0" applyFont="true" applyBorder="true" applyAlignment="true" applyProtection="false">
      <alignment horizontal="general" vertical="bottom" textRotation="0" wrapText="false" indent="0" shrinkToFit="false"/>
      <protection locked="true" hidden="false"/>
    </xf>
    <xf numFmtId="164" fontId="9" fillId="0" borderId="10" xfId="0" applyFont="true" applyBorder="true" applyAlignment="true" applyProtection="false">
      <alignment horizontal="left" vertical="bottom" textRotation="0" wrapText="false" indent="0" shrinkToFit="false"/>
      <protection locked="true" hidden="false"/>
    </xf>
    <xf numFmtId="164" fontId="9" fillId="0" borderId="11" xfId="0" applyFont="true" applyBorder="true" applyAlignment="true" applyProtection="false">
      <alignment horizontal="left" vertical="bottom" textRotation="0" wrapText="false" indent="0" shrinkToFit="false"/>
      <protection locked="true" hidden="false"/>
    </xf>
    <xf numFmtId="164" fontId="9" fillId="0" borderId="12" xfId="0" applyFont="true" applyBorder="true" applyAlignment="true" applyProtection="false">
      <alignment horizontal="left" vertical="bottom" textRotation="0" wrapText="false" indent="0" shrinkToFit="false"/>
      <protection locked="true" hidden="false"/>
    </xf>
    <xf numFmtId="164" fontId="9" fillId="0" borderId="13" xfId="0" applyFont="true" applyBorder="true" applyAlignment="true" applyProtection="false">
      <alignment horizontal="right" vertical="bottom" textRotation="0" wrapText="false" indent="0" shrinkToFit="false"/>
      <protection locked="true" hidden="false"/>
    </xf>
    <xf numFmtId="164" fontId="9" fillId="0" borderId="11" xfId="0" applyFont="true" applyBorder="true" applyAlignment="true" applyProtection="false">
      <alignment horizontal="center" vertical="bottom" textRotation="0" wrapText="true" indent="0" shrinkToFit="false"/>
      <protection locked="true" hidden="false"/>
    </xf>
    <xf numFmtId="164" fontId="9" fillId="0" borderId="14" xfId="0" applyFont="true" applyBorder="true" applyAlignment="true" applyProtection="false">
      <alignment horizontal="general" vertical="bottom" textRotation="0" wrapText="false" indent="0" shrinkToFit="false"/>
      <protection locked="true" hidden="false"/>
    </xf>
    <xf numFmtId="164" fontId="9" fillId="0" borderId="12" xfId="0" applyFont="true" applyBorder="true" applyAlignment="true" applyProtection="false">
      <alignment horizontal="general" vertical="bottom" textRotation="0" wrapText="false" indent="0" shrinkToFit="false"/>
      <protection locked="true" hidden="false"/>
    </xf>
    <xf numFmtId="171" fontId="9" fillId="0" borderId="15" xfId="15" applyFont="true" applyBorder="true" applyAlignment="true" applyProtection="true">
      <alignment horizontal="center" vertical="bottom" textRotation="0" wrapText="false" indent="0" shrinkToFit="false"/>
      <protection locked="true" hidden="false"/>
    </xf>
    <xf numFmtId="164" fontId="6" fillId="0" borderId="16" xfId="0" applyFont="true" applyBorder="true" applyAlignment="true" applyProtection="false">
      <alignment horizontal="center" vertical="bottom" textRotation="0" wrapText="false" indent="0" shrinkToFit="false"/>
      <protection locked="true" hidden="false"/>
    </xf>
    <xf numFmtId="164" fontId="6" fillId="0" borderId="10" xfId="0" applyFont="true" applyBorder="true" applyAlignment="true" applyProtection="false">
      <alignment horizontal="center" vertical="bottom" textRotation="0" wrapText="false" indent="0" shrinkToFit="false"/>
      <protection locked="true" hidden="false"/>
    </xf>
    <xf numFmtId="166" fontId="6" fillId="0" borderId="16" xfId="17" applyFont="true" applyBorder="true" applyAlignment="true" applyProtection="true">
      <alignment horizontal="left" vertical="bottom" textRotation="0" wrapText="false" indent="0" shrinkToFit="false"/>
      <protection locked="true" hidden="false"/>
    </xf>
    <xf numFmtId="166" fontId="11" fillId="0" borderId="17" xfId="17" applyFont="true" applyBorder="true" applyAlignment="true" applyProtection="true">
      <alignment horizontal="center" vertical="bottom" textRotation="0" wrapText="false" indent="0" shrinkToFit="false"/>
      <protection locked="true" hidden="false"/>
    </xf>
    <xf numFmtId="168" fontId="6" fillId="0" borderId="18" xfId="19" applyFont="true" applyBorder="true" applyAlignment="true" applyProtection="true">
      <alignment horizontal="center" vertical="bottom" textRotation="0" wrapText="false" indent="0" shrinkToFit="false"/>
      <protection locked="true" hidden="false"/>
    </xf>
    <xf numFmtId="164" fontId="8" fillId="0" borderId="16" xfId="0" applyFont="true" applyBorder="true" applyAlignment="true" applyProtection="false">
      <alignment horizontal="center" vertical="bottom" textRotation="0" wrapText="false" indent="0" shrinkToFit="false"/>
      <protection locked="true" hidden="false"/>
    </xf>
    <xf numFmtId="164" fontId="8" fillId="0" borderId="16" xfId="0" applyFont="true" applyBorder="true" applyAlignment="true" applyProtection="false">
      <alignment horizontal="left" vertical="bottom" textRotation="0" wrapText="false" indent="0" shrinkToFit="false"/>
      <protection locked="true" hidden="false"/>
    </xf>
    <xf numFmtId="164" fontId="8" fillId="0" borderId="10" xfId="0" applyFont="true" applyBorder="true" applyAlignment="true" applyProtection="false">
      <alignment horizontal="left" vertical="bottom" textRotation="0" wrapText="false" indent="0" shrinkToFit="false"/>
      <protection locked="true" hidden="false"/>
    </xf>
    <xf numFmtId="164" fontId="8" fillId="0" borderId="19" xfId="0" applyFont="true" applyBorder="true" applyAlignment="true" applyProtection="false">
      <alignment horizontal="left" vertical="bottom" textRotation="0" wrapText="false" indent="0" shrinkToFit="false"/>
      <protection locked="true" hidden="false"/>
    </xf>
    <xf numFmtId="164" fontId="10" fillId="0" borderId="19" xfId="0" applyFont="true" applyBorder="true" applyAlignment="true" applyProtection="false">
      <alignment horizontal="left" vertical="bottom" textRotation="0" wrapText="false" indent="0" shrinkToFit="false"/>
      <protection locked="true" hidden="false"/>
    </xf>
    <xf numFmtId="164" fontId="10" fillId="0" borderId="20" xfId="0" applyFont="true" applyBorder="true" applyAlignment="true" applyProtection="false">
      <alignment horizontal="left" vertical="bottom" textRotation="0" wrapText="false" indent="0" shrinkToFit="false"/>
      <protection locked="true" hidden="false"/>
    </xf>
    <xf numFmtId="172" fontId="4" fillId="0" borderId="21" xfId="0" applyFont="true" applyBorder="true" applyAlignment="true" applyProtection="true">
      <alignment horizontal="right" vertical="bottom" textRotation="0" wrapText="false" indent="0" shrinkToFit="false"/>
      <protection locked="true" hidden="false"/>
    </xf>
    <xf numFmtId="164" fontId="4" fillId="0" borderId="22" xfId="0" applyFont="true" applyBorder="true" applyAlignment="true" applyProtection="true">
      <alignment horizontal="left" vertical="bottom" textRotation="0" wrapText="false" indent="0" shrinkToFit="false"/>
      <protection locked="true" hidden="false"/>
    </xf>
    <xf numFmtId="173" fontId="10" fillId="0" borderId="22" xfId="15" applyFont="true" applyBorder="true" applyAlignment="true" applyProtection="true">
      <alignment horizontal="right" vertical="bottom" textRotation="0" wrapText="false" indent="0" shrinkToFit="false"/>
      <protection locked="true" hidden="false"/>
    </xf>
    <xf numFmtId="174" fontId="4" fillId="0" borderId="22" xfId="0" applyFont="true" applyBorder="true" applyAlignment="true" applyProtection="true">
      <alignment horizontal="right" vertical="bottom" textRotation="0" wrapText="false" indent="0" shrinkToFit="false"/>
      <protection locked="true" hidden="false"/>
    </xf>
    <xf numFmtId="164" fontId="7" fillId="0" borderId="22" xfId="0" applyFont="true" applyBorder="true" applyAlignment="true" applyProtection="false">
      <alignment horizontal="right" vertical="bottom" textRotation="0" wrapText="false" indent="0" shrinkToFit="false"/>
      <protection locked="true" hidden="false"/>
    </xf>
    <xf numFmtId="164" fontId="4" fillId="0" borderId="23" xfId="0" applyFont="true" applyBorder="true" applyAlignment="true" applyProtection="false">
      <alignment horizontal="center" vertical="bottom" textRotation="0" wrapText="false" indent="0" shrinkToFit="false"/>
      <protection locked="true" hidden="false"/>
    </xf>
    <xf numFmtId="164" fontId="4" fillId="0" borderId="24" xfId="0" applyFont="true" applyBorder="true" applyAlignment="true" applyProtection="true">
      <alignment horizontal="left" vertical="bottom" textRotation="0" wrapText="false" indent="0" shrinkToFit="false"/>
      <protection locked="true" hidden="false"/>
    </xf>
    <xf numFmtId="166" fontId="4" fillId="0" borderId="24" xfId="17" applyFont="true" applyBorder="true" applyAlignment="true" applyProtection="true">
      <alignment horizontal="left" vertical="bottom" textRotation="0" wrapText="false" indent="0" shrinkToFit="false"/>
      <protection locked="true" hidden="false"/>
    </xf>
    <xf numFmtId="166" fontId="4" fillId="0" borderId="24" xfId="17" applyFont="true" applyBorder="true" applyAlignment="true" applyProtection="true">
      <alignment horizontal="center" vertical="bottom" textRotation="0" wrapText="false" indent="0" shrinkToFit="false"/>
      <protection locked="true" hidden="false"/>
    </xf>
    <xf numFmtId="166" fontId="4" fillId="0" borderId="24" xfId="17" applyFont="true" applyBorder="true" applyAlignment="true" applyProtection="true">
      <alignment horizontal="right" vertical="bottom" textRotation="0" wrapText="false" indent="0" shrinkToFit="false"/>
      <protection locked="true" hidden="false"/>
    </xf>
    <xf numFmtId="164" fontId="0" fillId="0" borderId="24" xfId="0" applyFont="true" applyBorder="true" applyAlignment="tru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false" indent="0" shrinkToFit="false"/>
      <protection locked="true" hidden="false"/>
    </xf>
    <xf numFmtId="164" fontId="0" fillId="0" borderId="22" xfId="0" applyFont="true" applyBorder="true" applyAlignment="true" applyProtection="false">
      <alignment horizontal="left" vertical="bottom" textRotation="0" wrapText="false" indent="0" shrinkToFit="false"/>
      <protection locked="true" hidden="false"/>
    </xf>
    <xf numFmtId="164" fontId="0" fillId="0" borderId="23"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72" fontId="4" fillId="0" borderId="26" xfId="0" applyFont="true" applyBorder="true" applyAlignment="true" applyProtection="true">
      <alignment horizontal="right" vertical="bottom" textRotation="0" wrapText="false" indent="0" shrinkToFit="false"/>
      <protection locked="true" hidden="false"/>
    </xf>
    <xf numFmtId="173" fontId="10" fillId="0" borderId="24" xfId="15" applyFont="true" applyBorder="true" applyAlignment="true" applyProtection="true">
      <alignment horizontal="right" vertical="bottom" textRotation="0" wrapText="false" indent="0" shrinkToFit="false"/>
      <protection locked="true" hidden="false"/>
    </xf>
    <xf numFmtId="164" fontId="4" fillId="0" borderId="24" xfId="0" applyFont="true" applyBorder="true" applyAlignment="true" applyProtection="false">
      <alignment horizontal="left" vertical="bottom" textRotation="0" wrapText="false" indent="0" shrinkToFit="false"/>
      <protection locked="true" hidden="false"/>
    </xf>
    <xf numFmtId="164" fontId="4" fillId="0" borderId="27" xfId="0" applyFont="true" applyBorder="true" applyAlignment="true" applyProtection="false">
      <alignment horizontal="center" vertical="bottom" textRotation="0" wrapText="false" indent="0" shrinkToFit="false"/>
      <protection locked="true" hidden="false"/>
    </xf>
    <xf numFmtId="168" fontId="4" fillId="0" borderId="24" xfId="19" applyFont="true" applyBorder="true" applyAlignment="true" applyProtection="true">
      <alignment horizontal="right" vertical="bottom" textRotation="0" wrapText="fals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0" fillId="0" borderId="24" xfId="0" applyFont="true" applyBorder="true" applyAlignment="true" applyProtection="false">
      <alignment horizontal="left" vertical="bottom" textRotation="0" wrapText="false" indent="0" shrinkToFit="false"/>
      <protection locked="true" hidden="false"/>
    </xf>
    <xf numFmtId="164" fontId="0" fillId="0" borderId="27" xfId="0" applyFont="true" applyBorder="true" applyAlignment="true" applyProtection="false">
      <alignment horizontal="general" vertical="bottom" textRotation="0" wrapText="false" indent="0" shrinkToFit="false"/>
      <protection locked="true" hidden="false"/>
    </xf>
    <xf numFmtId="164" fontId="12" fillId="0" borderId="24" xfId="0" applyFont="true" applyBorder="true" applyAlignment="false" applyProtection="false">
      <alignment horizontal="general" vertical="bottom" textRotation="0" wrapText="false" indent="0" shrinkToFit="false"/>
      <protection locked="true" hidden="false"/>
    </xf>
    <xf numFmtId="164" fontId="0" fillId="0" borderId="27" xfId="0" applyFont="true" applyBorder="true" applyAlignment="false" applyProtection="false">
      <alignment horizontal="general" vertical="bottom" textRotation="0" wrapText="false" indent="0" shrinkToFit="false"/>
      <protection locked="true" hidden="false"/>
    </xf>
    <xf numFmtId="174" fontId="4" fillId="0" borderId="24" xfId="0" applyFont="true" applyBorder="true" applyAlignment="true" applyProtection="true">
      <alignment horizontal="right" vertical="bottom" textRotation="0" wrapText="false" indent="0" shrinkToFit="false"/>
      <protection locked="true" hidden="false"/>
    </xf>
    <xf numFmtId="164" fontId="4" fillId="0" borderId="24" xfId="0" applyFont="true" applyBorder="true" applyAlignment="true" applyProtection="false">
      <alignment horizontal="general" vertical="bottom" textRotation="0" wrapText="false" indent="0" shrinkToFit="false"/>
      <protection locked="true" hidden="false"/>
    </xf>
    <xf numFmtId="166" fontId="5" fillId="0" borderId="24" xfId="17" applyFont="true" applyBorder="true" applyAlignment="true" applyProtection="true">
      <alignment horizontal="left" vertical="bottom" textRotation="0" wrapText="false" indent="0" shrinkToFit="false"/>
      <protection locked="true" hidden="false"/>
    </xf>
    <xf numFmtId="166" fontId="5" fillId="0" borderId="24" xfId="17" applyFont="true" applyBorder="true" applyAlignment="true" applyProtection="true">
      <alignment horizontal="right" vertical="bottom" textRotation="0" wrapText="false" indent="0" shrinkToFit="false"/>
      <protection locked="true" hidden="false"/>
    </xf>
    <xf numFmtId="168" fontId="5" fillId="0" borderId="24" xfId="19" applyFont="true" applyBorder="true" applyAlignment="true" applyProtection="true">
      <alignment horizontal="right" vertical="bottom" textRotation="0" wrapText="false" indent="0" shrinkToFit="false"/>
      <protection locked="true" hidden="false"/>
    </xf>
    <xf numFmtId="164" fontId="12" fillId="0" borderId="24" xfId="0" applyFont="true" applyBorder="true" applyAlignment="true" applyProtection="false">
      <alignment horizontal="left" vertical="bottom" textRotation="0" wrapText="false" indent="0" shrinkToFit="false"/>
      <protection locked="true" hidden="false"/>
    </xf>
    <xf numFmtId="164" fontId="12" fillId="0" borderId="27" xfId="0" applyFont="true" applyBorder="true" applyAlignment="false" applyProtection="false">
      <alignment horizontal="general" vertical="bottom" textRotation="0" wrapText="false" indent="0" shrinkToFit="false"/>
      <protection locked="true" hidden="false"/>
    </xf>
    <xf numFmtId="164" fontId="4" fillId="0" borderId="24" xfId="0" applyFont="true" applyBorder="true" applyAlignment="true" applyProtection="true">
      <alignment horizontal="general" vertical="bottom" textRotation="0" wrapText="false" indent="0" shrinkToFit="false"/>
      <protection locked="true" hidden="false"/>
    </xf>
    <xf numFmtId="164" fontId="4" fillId="0" borderId="24" xfId="0" applyFont="true" applyBorder="true" applyAlignment="false" applyProtection="false">
      <alignment horizontal="general" vertical="bottom" textRotation="0" wrapText="false" indent="0" shrinkToFit="false"/>
      <protection locked="true" hidden="false"/>
    </xf>
    <xf numFmtId="164" fontId="4" fillId="0" borderId="27" xfId="0" applyFont="true" applyBorder="true" applyAlignment="false" applyProtection="false">
      <alignment horizontal="general" vertical="bottom" textRotation="0" wrapText="false" indent="0" shrinkToFit="false"/>
      <protection locked="true" hidden="false"/>
    </xf>
    <xf numFmtId="166" fontId="5" fillId="0" borderId="24" xfId="17" applyFont="true" applyBorder="true" applyAlignment="true" applyProtection="true">
      <alignment horizontal="center" vertical="bottom" textRotation="0" wrapText="false" indent="0" shrinkToFit="false"/>
      <protection locked="true" hidden="false"/>
    </xf>
    <xf numFmtId="167" fontId="0" fillId="0" borderId="24" xfId="19" applyFont="true" applyBorder="true" applyAlignment="true" applyProtection="true">
      <alignment horizontal="general" vertical="bottom" textRotation="0" wrapText="false" indent="0" shrinkToFit="false"/>
      <protection locked="true" hidden="false"/>
    </xf>
    <xf numFmtId="164" fontId="13" fillId="0" borderId="24" xfId="0" applyFont="true" applyBorder="true" applyAlignment="true" applyProtection="false">
      <alignment horizontal="left" vertical="bottom" textRotation="0" wrapText="false" indent="0" shrinkToFit="false"/>
      <protection locked="true" hidden="false"/>
    </xf>
    <xf numFmtId="174" fontId="4" fillId="0" borderId="24" xfId="0" applyFont="true" applyBorder="true" applyAlignment="true" applyProtection="true">
      <alignment horizontal="center" vertical="bottom" textRotation="0" wrapText="false" indent="0" shrinkToFit="false"/>
      <protection locked="true" hidden="false"/>
    </xf>
    <xf numFmtId="164" fontId="12" fillId="0" borderId="24" xfId="0" applyFont="true" applyBorder="true" applyAlignment="true" applyProtection="false">
      <alignment horizontal="general" vertical="bottom" textRotation="0" wrapText="false" indent="0" shrinkToFit="false"/>
      <protection locked="true" hidden="false"/>
    </xf>
    <xf numFmtId="173" fontId="0" fillId="0" borderId="24" xfId="0" applyFont="true" applyBorder="true" applyAlignment="true" applyProtection="false">
      <alignment horizontal="left" vertical="bottom" textRotation="0" wrapText="false" indent="0" shrinkToFit="false"/>
      <protection locked="true" hidden="false"/>
    </xf>
    <xf numFmtId="171" fontId="4" fillId="0" borderId="27" xfId="15" applyFont="true" applyBorder="true" applyAlignment="true" applyProtection="true">
      <alignment horizontal="center" vertical="bottom" textRotation="0" wrapText="false" indent="0" shrinkToFit="false"/>
      <protection locked="true" hidden="false"/>
    </xf>
    <xf numFmtId="173" fontId="10" fillId="0" borderId="24" xfId="0" applyFont="true" applyBorder="true" applyAlignment="true" applyProtection="false">
      <alignment horizontal="right" vertical="bottom" textRotation="0" wrapText="false" indent="0" shrinkToFit="false"/>
      <protection locked="true" hidden="false"/>
    </xf>
    <xf numFmtId="173" fontId="10" fillId="2" borderId="24" xfId="15" applyFont="true" applyBorder="true" applyAlignment="true" applyProtection="true">
      <alignment horizontal="right" vertical="bottom" textRotation="0" wrapText="false" indent="0" shrinkToFit="false"/>
      <protection locked="true" hidden="false"/>
    </xf>
    <xf numFmtId="164" fontId="5" fillId="0" borderId="24" xfId="0" applyFont="true" applyBorder="true" applyAlignment="true" applyProtection="true">
      <alignment horizontal="left" vertical="bottom" textRotation="0" wrapText="false" indent="0" shrinkToFit="false"/>
      <protection locked="true" hidden="false"/>
    </xf>
    <xf numFmtId="164" fontId="12" fillId="0" borderId="27" xfId="0" applyFont="true" applyBorder="true" applyAlignment="true" applyProtection="false">
      <alignment horizontal="general" vertical="bottom" textRotation="0" wrapText="false" indent="0" shrinkToFit="false"/>
      <protection locked="true" hidden="false"/>
    </xf>
    <xf numFmtId="164" fontId="14" fillId="3" borderId="0" xfId="0" applyFont="true" applyBorder="true" applyAlignment="true" applyProtection="false">
      <alignment horizontal="center" vertical="bottom" textRotation="9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72" fontId="4" fillId="4" borderId="26" xfId="0" applyFont="true" applyBorder="true" applyAlignment="true" applyProtection="true">
      <alignment horizontal="right" vertical="bottom" textRotation="0" wrapText="false" indent="0" shrinkToFit="false"/>
      <protection locked="true" hidden="false"/>
    </xf>
    <xf numFmtId="164" fontId="4" fillId="4" borderId="24" xfId="0" applyFont="true" applyBorder="true" applyAlignment="true" applyProtection="true">
      <alignment horizontal="left" vertical="bottom" textRotation="0" wrapText="false" indent="0" shrinkToFit="false"/>
      <protection locked="true" hidden="false"/>
    </xf>
    <xf numFmtId="174" fontId="4" fillId="4" borderId="24" xfId="0" applyFont="true" applyBorder="true" applyAlignment="true" applyProtection="true">
      <alignment horizontal="right" vertical="bottom" textRotation="0" wrapText="false" indent="0" shrinkToFit="false"/>
      <protection locked="true" hidden="false"/>
    </xf>
    <xf numFmtId="173" fontId="4" fillId="4" borderId="24" xfId="0" applyFont="true" applyBorder="true" applyAlignment="true" applyProtection="false">
      <alignment horizontal="general" vertical="bottom" textRotation="0" wrapText="false" indent="0" shrinkToFit="false"/>
      <protection locked="true" hidden="false"/>
    </xf>
    <xf numFmtId="164" fontId="4" fillId="4" borderId="27" xfId="0" applyFont="true" applyBorder="true" applyAlignment="true" applyProtection="false">
      <alignment horizontal="center" vertical="bottom" textRotation="0" wrapText="false" indent="0" shrinkToFit="false"/>
      <protection locked="true" hidden="false"/>
    </xf>
    <xf numFmtId="172" fontId="4" fillId="0" borderId="28" xfId="0" applyFont="true" applyBorder="true" applyAlignment="true" applyProtection="true">
      <alignment horizontal="right" vertical="bottom" textRotation="0" wrapText="false" indent="0" shrinkToFit="false"/>
      <protection locked="true" hidden="false"/>
    </xf>
    <xf numFmtId="164" fontId="4" fillId="0" borderId="29" xfId="0" applyFont="true" applyBorder="true" applyAlignment="true" applyProtection="true">
      <alignment horizontal="left" vertical="bottom" textRotation="0" wrapText="false" indent="0" shrinkToFit="false"/>
      <protection locked="true" hidden="false"/>
    </xf>
    <xf numFmtId="173" fontId="10" fillId="0" borderId="29" xfId="15" applyFont="true" applyBorder="true" applyAlignment="true" applyProtection="true">
      <alignment horizontal="right" vertical="bottom" textRotation="0" wrapText="false" indent="0" shrinkToFit="false"/>
      <protection locked="true" hidden="false"/>
    </xf>
    <xf numFmtId="174" fontId="4" fillId="0" borderId="29" xfId="0" applyFont="true" applyBorder="true" applyAlignment="true" applyProtection="true">
      <alignment horizontal="right" vertical="bottom" textRotation="0" wrapText="false" indent="0" shrinkToFit="false"/>
      <protection locked="true" hidden="false"/>
    </xf>
    <xf numFmtId="164" fontId="4" fillId="0" borderId="29" xfId="0" applyFont="true" applyBorder="true" applyAlignment="true" applyProtection="false">
      <alignment horizontal="general" vertical="bottom" textRotation="0" wrapText="false" indent="0" shrinkToFit="false"/>
      <protection locked="true" hidden="false"/>
    </xf>
    <xf numFmtId="164" fontId="4" fillId="0" borderId="30" xfId="0" applyFont="true" applyBorder="true" applyAlignment="true" applyProtection="false">
      <alignment horizontal="center" vertical="bottom" textRotation="0" wrapText="false" indent="0" shrinkToFit="false"/>
      <protection locked="true" hidden="false"/>
    </xf>
    <xf numFmtId="164" fontId="4" fillId="0" borderId="29" xfId="0" applyFont="true" applyBorder="true" applyAlignment="true" applyProtection="false">
      <alignment horizontal="left" vertical="bottom" textRotation="0" wrapText="false" indent="0" shrinkToFit="false"/>
      <protection locked="true" hidden="false"/>
    </xf>
    <xf numFmtId="164" fontId="4" fillId="0" borderId="31" xfId="0" applyFont="true" applyBorder="true" applyAlignment="true" applyProtection="true">
      <alignment horizontal="left" vertical="bottom" textRotation="0" wrapText="false" indent="0" shrinkToFit="false"/>
      <protection locked="true" hidden="false"/>
    </xf>
    <xf numFmtId="166" fontId="4" fillId="0" borderId="29" xfId="17" applyFont="true" applyBorder="true" applyAlignment="true" applyProtection="true">
      <alignment horizontal="right" vertical="bottom" textRotation="0" wrapText="false" indent="0" shrinkToFit="false"/>
      <protection locked="true" hidden="false"/>
    </xf>
    <xf numFmtId="168" fontId="4" fillId="0" borderId="29" xfId="19" applyFont="true" applyBorder="true" applyAlignment="true" applyProtection="true">
      <alignment horizontal="right" vertical="bottom" textRotation="0" wrapText="false" indent="0" shrinkToFit="false"/>
      <protection locked="true" hidden="false"/>
    </xf>
    <xf numFmtId="164" fontId="15" fillId="0" borderId="31" xfId="0" applyFont="true" applyBorder="true" applyAlignment="true" applyProtection="false">
      <alignment horizontal="left" vertical="bottom" textRotation="0" wrapText="false" indent="0" shrinkToFit="false"/>
      <protection locked="true" hidden="false"/>
    </xf>
    <xf numFmtId="172" fontId="4" fillId="0" borderId="32" xfId="0" applyFont="true" applyBorder="true" applyAlignment="true" applyProtection="true">
      <alignment horizontal="right" vertical="bottom" textRotation="0" wrapText="false" indent="0" shrinkToFit="false"/>
      <protection locked="true" hidden="false"/>
    </xf>
    <xf numFmtId="164" fontId="4" fillId="0" borderId="33" xfId="0" applyFont="true" applyBorder="true" applyAlignment="true" applyProtection="true">
      <alignment horizontal="left" vertical="bottom" textRotation="0" wrapText="false" indent="0" shrinkToFit="false"/>
      <protection locked="true" hidden="false"/>
    </xf>
    <xf numFmtId="173" fontId="10" fillId="0" borderId="33" xfId="15" applyFont="true" applyBorder="true" applyAlignment="true" applyProtection="true">
      <alignment horizontal="right" vertical="bottom" textRotation="0" wrapText="false" indent="0" shrinkToFit="false"/>
      <protection locked="true" hidden="false"/>
    </xf>
    <xf numFmtId="174" fontId="4" fillId="0" borderId="33" xfId="0" applyFont="true" applyBorder="true" applyAlignment="true" applyProtection="true">
      <alignment horizontal="right" vertical="bottom" textRotation="0" wrapText="false" indent="0" shrinkToFit="false"/>
      <protection locked="true" hidden="false"/>
    </xf>
    <xf numFmtId="164" fontId="4" fillId="0" borderId="33" xfId="0" applyFont="true" applyBorder="true" applyAlignment="true" applyProtection="false">
      <alignment horizontal="general" vertical="bottom" textRotation="0" wrapText="false" indent="0" shrinkToFit="false"/>
      <protection locked="true" hidden="false"/>
    </xf>
    <xf numFmtId="164" fontId="4" fillId="0" borderId="34" xfId="0" applyFont="true" applyBorder="true" applyAlignment="true" applyProtection="false">
      <alignment horizontal="center" vertical="bottom" textRotation="0" wrapText="false" indent="0" shrinkToFit="false"/>
      <protection locked="true" hidden="false"/>
    </xf>
    <xf numFmtId="166" fontId="4" fillId="0" borderId="33" xfId="17" applyFont="true" applyBorder="true" applyAlignment="true" applyProtection="true">
      <alignment horizontal="right" vertical="bottom" textRotation="0" wrapText="false" indent="0" shrinkToFit="false"/>
      <protection locked="true" hidden="false"/>
    </xf>
    <xf numFmtId="168" fontId="4" fillId="0" borderId="33" xfId="19" applyFont="true" applyBorder="true" applyAlignment="true" applyProtection="true">
      <alignment horizontal="right" vertical="bottom" textRotation="0" wrapText="false" indent="0" shrinkToFit="false"/>
      <protection locked="true" hidden="false"/>
    </xf>
    <xf numFmtId="164" fontId="12" fillId="0" borderId="20" xfId="0" applyFont="true" applyBorder="true" applyAlignment="true" applyProtection="false">
      <alignment horizontal="general" vertical="bottom" textRotation="0" wrapText="false" indent="0" shrinkToFit="false"/>
      <protection locked="true" hidden="false"/>
    </xf>
    <xf numFmtId="164" fontId="12" fillId="0" borderId="18" xfId="0" applyFont="true" applyBorder="true" applyAlignment="false" applyProtection="false">
      <alignment horizontal="general" vertical="bottom" textRotation="0" wrapText="false" indent="0" shrinkToFit="false"/>
      <protection locked="true" hidden="false"/>
    </xf>
    <xf numFmtId="164" fontId="12" fillId="0" borderId="18" xfId="0" applyFont="true" applyBorder="true" applyAlignment="true" applyProtection="false">
      <alignment horizontal="general" vertical="bottom" textRotation="0" wrapText="false" indent="0" shrinkToFit="false"/>
      <protection locked="true" hidden="false"/>
    </xf>
    <xf numFmtId="164" fontId="12" fillId="0" borderId="18" xfId="0" applyFont="true" applyBorder="true" applyAlignment="true" applyProtection="false">
      <alignment horizontal="left" vertical="bottom" textRotation="0" wrapText="false" indent="0" shrinkToFit="false"/>
      <protection locked="true" hidden="false"/>
    </xf>
    <xf numFmtId="164" fontId="12" fillId="0" borderId="34" xfId="0" applyFont="true" applyBorder="true" applyAlignment="true" applyProtection="false">
      <alignment horizontal="general" vertical="bottom" textRotation="0" wrapText="false" indent="0" shrinkToFit="false"/>
      <protection locked="true" hidden="false"/>
    </xf>
    <xf numFmtId="173" fontId="10" fillId="0" borderId="10" xfId="0" applyFont="true" applyBorder="true" applyAlignment="true" applyProtection="false">
      <alignment horizontal="right" vertical="top" textRotation="0" wrapText="false" indent="0" shrinkToFit="false"/>
      <protection locked="true" hidden="false"/>
    </xf>
    <xf numFmtId="164" fontId="10" fillId="0" borderId="0" xfId="0" applyFont="true" applyBorder="false" applyAlignment="true" applyProtection="false">
      <alignment horizontal="right" vertical="top"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6" fontId="10" fillId="0" borderId="0" xfId="17" applyFont="true" applyBorder="true" applyAlignment="true" applyProtection="true">
      <alignment horizontal="left" vertical="top" textRotation="0" wrapText="false" indent="0" shrinkToFit="false"/>
      <protection locked="true" hidden="false"/>
    </xf>
    <xf numFmtId="166" fontId="10" fillId="0" borderId="0" xfId="17" applyFont="true" applyBorder="true" applyAlignment="true" applyProtection="true">
      <alignment horizontal="right" vertical="top" textRotation="0" wrapText="false" indent="0" shrinkToFit="false"/>
      <protection locked="true" hidden="false"/>
    </xf>
    <xf numFmtId="168" fontId="10" fillId="0" borderId="0" xfId="19" applyFont="true" applyBorder="true" applyAlignment="true" applyProtection="true">
      <alignment horizontal="right" vertical="top"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73" fontId="4"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4" fontId="16" fillId="0" borderId="0" xfId="0" applyFont="true" applyBorder="true" applyAlignment="true" applyProtection="false">
      <alignment horizontal="justify" vertical="top" textRotation="0" wrapText="true" indent="0" shrinkToFit="false"/>
      <protection locked="true" hidden="false"/>
    </xf>
    <xf numFmtId="164" fontId="16" fillId="0" borderId="0" xfId="0" applyFont="true" applyBorder="false" applyAlignment="true" applyProtection="false">
      <alignment horizontal="justify" vertical="top" textRotation="0" wrapText="false" indent="0" shrinkToFit="false"/>
      <protection locked="true" hidden="false"/>
    </xf>
    <xf numFmtId="164" fontId="17" fillId="0" borderId="0" xfId="0" applyFont="true" applyBorder="true" applyAlignment="true" applyProtection="false">
      <alignment horizontal="justify"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5.84765625" defaultRowHeight="12.75" customHeight="true" zeroHeight="false" outlineLevelRow="0" outlineLevelCol="0"/>
  <cols>
    <col collapsed="false" customWidth="true" hidden="false" outlineLevel="0" max="1" min="1" style="0" width="1.7"/>
    <col collapsed="false" customWidth="true" hidden="false" outlineLevel="0" max="2" min="2" style="1" width="6.99"/>
    <col collapsed="false" customWidth="true" hidden="false" outlineLevel="0" max="3" min="3" style="2" width="36.7"/>
    <col collapsed="false" customWidth="true" hidden="false" outlineLevel="0" max="4" min="4" style="2" width="37.7"/>
    <col collapsed="false" customWidth="true" hidden="false" outlineLevel="0" max="5" min="5" style="2" width="56.41"/>
    <col collapsed="false" customWidth="true" hidden="false" outlineLevel="0" max="7" min="6" style="3" width="11.85"/>
    <col collapsed="false" customWidth="true" hidden="true" outlineLevel="0" max="8" min="8" style="4" width="11.7"/>
    <col collapsed="false" customWidth="true" hidden="false" outlineLevel="0" max="9" min="9" style="4" width="59.42"/>
    <col collapsed="false" customWidth="true" hidden="false" outlineLevel="0" max="10" min="10" style="4" width="15.56"/>
    <col collapsed="false" customWidth="true" hidden="false" outlineLevel="0" max="11" min="11" style="4" width="31.85"/>
    <col collapsed="false" customWidth="true" hidden="false" outlineLevel="0" max="12" min="12" style="4" width="30.28"/>
    <col collapsed="false" customWidth="true" hidden="false" outlineLevel="0" max="13" min="13" style="5" width="61.14"/>
    <col collapsed="false" customWidth="true" hidden="false" outlineLevel="0" max="14" min="14" style="6" width="14.99"/>
    <col collapsed="false" customWidth="true" hidden="false" outlineLevel="0" max="15" min="15" style="7" width="8.14"/>
    <col collapsed="false" customWidth="true" hidden="false" outlineLevel="0" max="16" min="16" style="1" width="23.41"/>
    <col collapsed="false" customWidth="true" hidden="false" outlineLevel="0" max="17" min="17" style="1" width="16.99"/>
    <col collapsed="false" customWidth="true" hidden="false" outlineLevel="0" max="18" min="18" style="1" width="11.56"/>
    <col collapsed="false" customWidth="true" hidden="false" outlineLevel="0" max="19" min="19" style="1" width="15.99"/>
    <col collapsed="false" customWidth="true" hidden="false" outlineLevel="0" max="20" min="20" style="1" width="12.56"/>
    <col collapsed="false" customWidth="true" hidden="false" outlineLevel="0" max="21" min="21" style="8" width="28.7"/>
    <col collapsed="false" customWidth="true" hidden="false" outlineLevel="0" max="22" min="22" style="8" width="22.28"/>
    <col collapsed="false" customWidth="true" hidden="false" outlineLevel="0" max="23" min="23" style="8" width="80.85"/>
    <col collapsed="false" customWidth="true" hidden="false" outlineLevel="0" max="24" min="24" style="1" width="28.41"/>
    <col collapsed="false" customWidth="false" hidden="false" outlineLevel="0" max="257" min="25" style="1" width="5.85"/>
  </cols>
  <sheetData>
    <row r="1" customFormat="false" ht="12.75" hidden="false" customHeight="false" outlineLevel="0" collapsed="false">
      <c r="A1" s="9"/>
      <c r="C1" s="10" t="s">
        <v>0</v>
      </c>
      <c r="H1" s="11"/>
      <c r="I1" s="11"/>
      <c r="J1" s="11"/>
    </row>
    <row r="2" customFormat="false" ht="13.5" hidden="false" customHeight="false" outlineLevel="0" collapsed="false">
      <c r="C2" s="12" t="s">
        <v>1</v>
      </c>
      <c r="H2" s="11"/>
      <c r="I2" s="11"/>
      <c r="J2" s="11"/>
      <c r="L2" s="13"/>
    </row>
    <row r="3" customFormat="false" ht="13.5" hidden="false" customHeight="false" outlineLevel="0" collapsed="false">
      <c r="C3" s="14" t="s">
        <v>2</v>
      </c>
      <c r="H3" s="11"/>
      <c r="I3" s="11"/>
      <c r="J3" s="11"/>
      <c r="K3" s="15" t="s">
        <v>3</v>
      </c>
      <c r="L3" s="16" t="s">
        <v>4</v>
      </c>
    </row>
    <row r="4" customFormat="false" ht="16.5" hidden="false" customHeight="false" outlineLevel="0" collapsed="false">
      <c r="C4" s="17"/>
      <c r="H4" s="11"/>
      <c r="I4" s="11"/>
      <c r="J4" s="11"/>
      <c r="K4" s="18"/>
      <c r="L4" s="19" t="s">
        <v>3</v>
      </c>
      <c r="M4" s="20" t="s">
        <v>4</v>
      </c>
      <c r="N4" s="20" t="s">
        <v>5</v>
      </c>
      <c r="O4" s="21"/>
      <c r="P4" s="22" t="s">
        <v>6</v>
      </c>
      <c r="Q4" s="23" t="s">
        <v>7</v>
      </c>
      <c r="R4" s="24"/>
      <c r="S4" s="24"/>
      <c r="T4" s="25"/>
      <c r="U4" s="26"/>
      <c r="V4" s="26"/>
      <c r="W4" s="26"/>
      <c r="X4" s="27"/>
    </row>
    <row r="5" customFormat="false" ht="15" hidden="false" customHeight="true" outlineLevel="0" collapsed="false">
      <c r="C5" s="28" t="s">
        <v>8</v>
      </c>
      <c r="D5" s="29"/>
      <c r="E5" s="30"/>
      <c r="F5" s="31"/>
      <c r="G5" s="31"/>
      <c r="H5" s="32"/>
      <c r="I5" s="32"/>
      <c r="J5" s="32"/>
      <c r="K5" s="33" t="s">
        <v>3</v>
      </c>
      <c r="L5" s="19" t="s">
        <v>9</v>
      </c>
      <c r="M5" s="34" t="s">
        <v>10</v>
      </c>
      <c r="N5" s="35" t="s">
        <v>11</v>
      </c>
      <c r="O5" s="35"/>
      <c r="P5" s="36" t="s">
        <v>12</v>
      </c>
      <c r="Q5" s="37" t="s">
        <v>13</v>
      </c>
      <c r="R5" s="38" t="s">
        <v>14</v>
      </c>
      <c r="S5" s="38" t="s">
        <v>15</v>
      </c>
      <c r="T5" s="28" t="s">
        <v>16</v>
      </c>
      <c r="U5" s="39" t="s">
        <v>17</v>
      </c>
      <c r="V5" s="39" t="s">
        <v>18</v>
      </c>
      <c r="W5" s="40" t="s">
        <v>19</v>
      </c>
      <c r="X5" s="28" t="s">
        <v>20</v>
      </c>
    </row>
    <row r="6" customFormat="false" ht="33.75" hidden="false" customHeight="true" outlineLevel="0" collapsed="false">
      <c r="B6" s="41" t="s">
        <v>21</v>
      </c>
      <c r="C6" s="42" t="s">
        <v>22</v>
      </c>
      <c r="D6" s="43" t="s">
        <v>23</v>
      </c>
      <c r="E6" s="44" t="s">
        <v>24</v>
      </c>
      <c r="F6" s="45" t="s">
        <v>25</v>
      </c>
      <c r="G6" s="46" t="s">
        <v>26</v>
      </c>
      <c r="H6" s="47" t="s">
        <v>27</v>
      </c>
      <c r="I6" s="48" t="s">
        <v>19</v>
      </c>
      <c r="J6" s="49" t="s">
        <v>28</v>
      </c>
      <c r="K6" s="50" t="s">
        <v>9</v>
      </c>
      <c r="L6" s="51" t="s">
        <v>29</v>
      </c>
      <c r="M6" s="52" t="s">
        <v>30</v>
      </c>
      <c r="N6" s="53" t="s">
        <v>31</v>
      </c>
      <c r="O6" s="54" t="s">
        <v>32</v>
      </c>
      <c r="P6" s="55" t="s">
        <v>24</v>
      </c>
      <c r="Q6" s="56" t="s">
        <v>33</v>
      </c>
      <c r="R6" s="57" t="s">
        <v>34</v>
      </c>
      <c r="S6" s="57" t="s">
        <v>35</v>
      </c>
      <c r="T6" s="57" t="s">
        <v>36</v>
      </c>
      <c r="U6" s="58" t="s">
        <v>37</v>
      </c>
      <c r="V6" s="59"/>
      <c r="W6" s="60"/>
      <c r="X6" s="42" t="s">
        <v>38</v>
      </c>
    </row>
    <row r="7" customFormat="false" ht="15" hidden="false" customHeight="true" outlineLevel="0" collapsed="false">
      <c r="A7" s="1"/>
      <c r="B7" s="61" t="n">
        <v>1</v>
      </c>
      <c r="C7" s="62" t="s">
        <v>39</v>
      </c>
      <c r="D7" s="62" t="s">
        <v>40</v>
      </c>
      <c r="E7" s="62" t="s">
        <v>41</v>
      </c>
      <c r="F7" s="63" t="n">
        <v>0</v>
      </c>
      <c r="G7" s="63"/>
      <c r="H7" s="64"/>
      <c r="I7" s="65" t="s">
        <v>42</v>
      </c>
      <c r="J7" s="66" t="s">
        <v>43</v>
      </c>
      <c r="K7" s="67" t="s">
        <v>44</v>
      </c>
      <c r="L7" s="67" t="s">
        <v>45</v>
      </c>
      <c r="M7" s="68" t="str">
        <f aca="false">CONCATENATE("Gas Daily Mid"," ",K7," ","+ $0")</f>
        <v>Gas Daily Mid ANR + $0</v>
      </c>
      <c r="N7" s="69"/>
      <c r="O7" s="70"/>
      <c r="P7" s="71" t="s">
        <v>46</v>
      </c>
      <c r="Q7" s="72" t="s">
        <v>47</v>
      </c>
      <c r="R7" s="72" t="s">
        <v>48</v>
      </c>
      <c r="S7" s="72" t="s">
        <v>46</v>
      </c>
      <c r="T7" s="72" t="s">
        <v>49</v>
      </c>
      <c r="U7" s="73" t="s">
        <v>49</v>
      </c>
      <c r="V7" s="73" t="s">
        <v>50</v>
      </c>
      <c r="W7" s="73"/>
      <c r="X7" s="74"/>
    </row>
    <row r="8" customFormat="false" ht="15" hidden="false" customHeight="false" outlineLevel="0" collapsed="false">
      <c r="A8" s="75"/>
      <c r="B8" s="76" t="n">
        <v>2</v>
      </c>
      <c r="C8" s="67" t="s">
        <v>51</v>
      </c>
      <c r="D8" s="67" t="s">
        <v>52</v>
      </c>
      <c r="E8" s="67" t="s">
        <v>53</v>
      </c>
      <c r="F8" s="77" t="n">
        <v>1240</v>
      </c>
      <c r="G8" s="77"/>
      <c r="H8" s="78"/>
      <c r="I8" s="78"/>
      <c r="J8" s="79" t="s">
        <v>54</v>
      </c>
      <c r="K8" s="67" t="s">
        <v>44</v>
      </c>
      <c r="L8" s="67" t="s">
        <v>45</v>
      </c>
      <c r="M8" s="68" t="str">
        <f aca="false">CONCATENATE("Gas Daily Mid"," ",K8," ","+ $0")</f>
        <v>Gas Daily Mid ANR + $0</v>
      </c>
      <c r="N8" s="70"/>
      <c r="O8" s="80"/>
      <c r="P8" s="81" t="s">
        <v>55</v>
      </c>
      <c r="Q8" s="81" t="s">
        <v>56</v>
      </c>
      <c r="R8" s="71" t="s">
        <v>57</v>
      </c>
      <c r="S8" s="71" t="s">
        <v>57</v>
      </c>
      <c r="T8" s="71" t="s">
        <v>49</v>
      </c>
      <c r="U8" s="82" t="s">
        <v>49</v>
      </c>
      <c r="V8" s="82" t="s">
        <v>49</v>
      </c>
      <c r="W8" s="82"/>
      <c r="X8" s="83"/>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c r="IV8" s="75"/>
      <c r="IW8" s="75"/>
    </row>
    <row r="9" customFormat="false" ht="15" hidden="false" customHeight="false" outlineLevel="0" collapsed="false">
      <c r="A9" s="1"/>
      <c r="B9" s="76" t="n">
        <v>3</v>
      </c>
      <c r="C9" s="67" t="s">
        <v>58</v>
      </c>
      <c r="D9" s="67" t="s">
        <v>59</v>
      </c>
      <c r="E9" s="67" t="s">
        <v>60</v>
      </c>
      <c r="F9" s="77" t="n">
        <v>45</v>
      </c>
      <c r="G9" s="77"/>
      <c r="H9" s="78"/>
      <c r="I9" s="78"/>
      <c r="J9" s="79" t="s">
        <v>61</v>
      </c>
      <c r="K9" s="67" t="s">
        <v>44</v>
      </c>
      <c r="L9" s="67" t="s">
        <v>45</v>
      </c>
      <c r="M9" s="68" t="str">
        <f aca="false">CONCATENATE("Gas Daily Mid"," ",K9," ","+ $0")</f>
        <v>Gas Daily Mid ANR + $0</v>
      </c>
      <c r="N9" s="70"/>
      <c r="O9" s="80"/>
      <c r="P9" s="84" t="s">
        <v>62</v>
      </c>
      <c r="Q9" s="84" t="s">
        <v>47</v>
      </c>
      <c r="R9" s="84" t="s">
        <v>63</v>
      </c>
      <c r="S9" s="84" t="s">
        <v>64</v>
      </c>
      <c r="T9" s="84" t="s">
        <v>65</v>
      </c>
      <c r="U9" s="82" t="s">
        <v>50</v>
      </c>
      <c r="V9" s="82"/>
      <c r="W9" s="82"/>
      <c r="X9" s="85"/>
    </row>
    <row r="10" customFormat="false" ht="15" hidden="false" customHeight="false" outlineLevel="0" collapsed="false">
      <c r="A10" s="75"/>
      <c r="B10" s="76" t="n">
        <v>4</v>
      </c>
      <c r="C10" s="67" t="s">
        <v>66</v>
      </c>
      <c r="D10" s="67" t="s">
        <v>67</v>
      </c>
      <c r="E10" s="67" t="s">
        <v>68</v>
      </c>
      <c r="F10" s="77" t="n">
        <v>161</v>
      </c>
      <c r="G10" s="77"/>
      <c r="H10" s="86"/>
      <c r="I10" s="87"/>
      <c r="J10" s="79" t="s">
        <v>54</v>
      </c>
      <c r="K10" s="67" t="s">
        <v>44</v>
      </c>
      <c r="L10" s="67" t="s">
        <v>45</v>
      </c>
      <c r="M10" s="88" t="str">
        <f aca="false">CONCATENATE("Gas Daily Mid"," ",K10," ","+ $0"," ","Less Transport and Fuel")</f>
        <v>Gas Daily Mid ANR + $0 Less Transport and Fuel</v>
      </c>
      <c r="N10" s="89" t="n">
        <v>0.1244</v>
      </c>
      <c r="O10" s="90" t="n">
        <v>0.01</v>
      </c>
      <c r="P10" s="71" t="s">
        <v>69</v>
      </c>
      <c r="Q10" s="71" t="s">
        <v>56</v>
      </c>
      <c r="R10" s="71" t="s">
        <v>70</v>
      </c>
      <c r="S10" s="71" t="s">
        <v>70</v>
      </c>
      <c r="T10" s="71" t="s">
        <v>49</v>
      </c>
      <c r="U10" s="82" t="s">
        <v>56</v>
      </c>
      <c r="V10" s="82" t="s">
        <v>71</v>
      </c>
      <c r="W10" s="82"/>
      <c r="X10" s="8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row>
    <row r="11" customFormat="false" ht="15" hidden="false" customHeight="false" outlineLevel="0" collapsed="false">
      <c r="A11" s="75"/>
      <c r="B11" s="76" t="n">
        <v>5</v>
      </c>
      <c r="C11" s="67" t="s">
        <v>72</v>
      </c>
      <c r="D11" s="67" t="s">
        <v>67</v>
      </c>
      <c r="E11" s="67" t="s">
        <v>73</v>
      </c>
      <c r="F11" s="77" t="n">
        <v>0</v>
      </c>
      <c r="G11" s="77"/>
      <c r="H11" s="86"/>
      <c r="I11" s="87"/>
      <c r="J11" s="79" t="s">
        <v>54</v>
      </c>
      <c r="K11" s="67" t="s">
        <v>74</v>
      </c>
      <c r="L11" s="67" t="s">
        <v>74</v>
      </c>
      <c r="M11" s="67" t="s">
        <v>74</v>
      </c>
      <c r="N11" s="89"/>
      <c r="O11" s="90"/>
      <c r="P11" s="71" t="s">
        <v>69</v>
      </c>
      <c r="Q11" s="71" t="s">
        <v>56</v>
      </c>
      <c r="R11" s="71" t="s">
        <v>70</v>
      </c>
      <c r="S11" s="71" t="s">
        <v>70</v>
      </c>
      <c r="T11" s="71" t="s">
        <v>49</v>
      </c>
      <c r="U11" s="71" t="s">
        <v>49</v>
      </c>
      <c r="V11" s="82" t="s">
        <v>49</v>
      </c>
      <c r="W11" s="82"/>
      <c r="X11" s="8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c r="IW11" s="75"/>
    </row>
    <row r="12" customFormat="false" ht="15" hidden="false" customHeight="false" outlineLevel="0" collapsed="false">
      <c r="A12" s="1"/>
      <c r="B12" s="76" t="n">
        <v>6</v>
      </c>
      <c r="C12" s="67" t="s">
        <v>75</v>
      </c>
      <c r="D12" s="67" t="s">
        <v>76</v>
      </c>
      <c r="E12" s="67" t="s">
        <v>77</v>
      </c>
      <c r="F12" s="77" t="n">
        <v>4400</v>
      </c>
      <c r="G12" s="77"/>
      <c r="H12" s="86"/>
      <c r="I12" s="87" t="s">
        <v>78</v>
      </c>
      <c r="J12" s="79" t="s">
        <v>79</v>
      </c>
      <c r="K12" s="67" t="s">
        <v>80</v>
      </c>
      <c r="L12" s="67" t="s">
        <v>80</v>
      </c>
      <c r="M12" s="67" t="s">
        <v>80</v>
      </c>
      <c r="N12" s="70"/>
      <c r="O12" s="80"/>
      <c r="P12" s="84" t="s">
        <v>81</v>
      </c>
      <c r="Q12" s="84" t="s">
        <v>82</v>
      </c>
      <c r="R12" s="84" t="s">
        <v>82</v>
      </c>
      <c r="S12" s="84" t="s">
        <v>82</v>
      </c>
      <c r="T12" s="84" t="s">
        <v>82</v>
      </c>
      <c r="U12" s="84" t="s">
        <v>82</v>
      </c>
      <c r="V12" s="91"/>
      <c r="W12" s="91"/>
      <c r="X12" s="92"/>
    </row>
    <row r="13" customFormat="false" ht="15" hidden="false" customHeight="false" outlineLevel="0" collapsed="false">
      <c r="A13" s="1"/>
      <c r="B13" s="76" t="n">
        <v>7</v>
      </c>
      <c r="C13" s="67" t="s">
        <v>83</v>
      </c>
      <c r="D13" s="67" t="s">
        <v>84</v>
      </c>
      <c r="E13" s="67" t="s">
        <v>85</v>
      </c>
      <c r="F13" s="77" t="n">
        <v>100</v>
      </c>
      <c r="G13" s="77"/>
      <c r="H13" s="86"/>
      <c r="I13" s="87"/>
      <c r="J13" s="79" t="s">
        <v>54</v>
      </c>
      <c r="K13" s="93" t="s">
        <v>86</v>
      </c>
      <c r="L13" s="67" t="s">
        <v>45</v>
      </c>
      <c r="M13" s="68" t="str">
        <f aca="false">CONCATENATE("Gas Daily Mid"," ",K13," ","+ $0")</f>
        <v>Gas Daily Mid Columbia + $0</v>
      </c>
      <c r="N13" s="70"/>
      <c r="O13" s="80"/>
      <c r="P13" s="94" t="s">
        <v>87</v>
      </c>
      <c r="Q13" s="94" t="s">
        <v>88</v>
      </c>
      <c r="R13" s="94" t="s">
        <v>69</v>
      </c>
      <c r="S13" s="94" t="s">
        <v>69</v>
      </c>
      <c r="T13" s="71" t="s">
        <v>49</v>
      </c>
      <c r="U13" s="71" t="s">
        <v>49</v>
      </c>
      <c r="V13" s="82" t="s">
        <v>49</v>
      </c>
      <c r="W13" s="78"/>
      <c r="X13" s="95"/>
    </row>
    <row r="14" customFormat="false" ht="15" hidden="false" customHeight="false" outlineLevel="0" collapsed="false">
      <c r="A14" s="1"/>
      <c r="B14" s="76" t="n">
        <v>8</v>
      </c>
      <c r="C14" s="67" t="s">
        <v>89</v>
      </c>
      <c r="D14" s="67" t="s">
        <v>90</v>
      </c>
      <c r="E14" s="67" t="s">
        <v>91</v>
      </c>
      <c r="F14" s="77" t="n">
        <v>83</v>
      </c>
      <c r="G14" s="77"/>
      <c r="H14" s="86"/>
      <c r="I14" s="87" t="s">
        <v>92</v>
      </c>
      <c r="J14" s="79" t="s">
        <v>43</v>
      </c>
      <c r="K14" s="67" t="s">
        <v>93</v>
      </c>
      <c r="L14" s="67" t="s">
        <v>94</v>
      </c>
      <c r="M14" s="88" t="str">
        <f aca="false">CONCATENATE("Gas Daily Mid"," ",K14," ","+ $.04"," Less Transport and Fuel")</f>
        <v>Gas Daily Mid Transco, St. 30 + $.04 Less Transport and Fuel</v>
      </c>
      <c r="N14" s="96" t="s">
        <v>95</v>
      </c>
      <c r="O14" s="96"/>
      <c r="P14" s="81" t="s">
        <v>96</v>
      </c>
      <c r="Q14" s="97" t="s">
        <v>56</v>
      </c>
      <c r="R14" s="81" t="s">
        <v>47</v>
      </c>
      <c r="S14" s="81" t="s">
        <v>96</v>
      </c>
      <c r="T14" s="81" t="s">
        <v>49</v>
      </c>
      <c r="U14" s="82" t="s">
        <v>49</v>
      </c>
      <c r="V14" s="82" t="s">
        <v>50</v>
      </c>
      <c r="W14" s="82"/>
      <c r="X14" s="85" t="s">
        <v>97</v>
      </c>
    </row>
    <row r="15" customFormat="false" ht="15" hidden="false" customHeight="false" outlineLevel="0" collapsed="false">
      <c r="A15" s="1"/>
      <c r="B15" s="76" t="n">
        <v>9</v>
      </c>
      <c r="C15" s="67" t="s">
        <v>89</v>
      </c>
      <c r="D15" s="67" t="s">
        <v>98</v>
      </c>
      <c r="E15" s="67" t="s">
        <v>91</v>
      </c>
      <c r="F15" s="77" t="n">
        <v>772</v>
      </c>
      <c r="G15" s="77"/>
      <c r="H15" s="86"/>
      <c r="I15" s="87" t="s">
        <v>99</v>
      </c>
      <c r="J15" s="79" t="s">
        <v>43</v>
      </c>
      <c r="K15" s="67" t="s">
        <v>93</v>
      </c>
      <c r="L15" s="67" t="s">
        <v>94</v>
      </c>
      <c r="M15" s="88" t="str">
        <f aca="false">CONCATENATE("Gas Daily Mid"," ",K15," ","+ $.04"," Less Transport and Fuel")</f>
        <v>Gas Daily Mid Transco, St. 30 + $.04 Less Transport and Fuel</v>
      </c>
      <c r="N15" s="96" t="s">
        <v>95</v>
      </c>
      <c r="O15" s="96"/>
      <c r="P15" s="81" t="s">
        <v>96</v>
      </c>
      <c r="Q15" s="81" t="s">
        <v>56</v>
      </c>
      <c r="R15" s="81" t="s">
        <v>47</v>
      </c>
      <c r="S15" s="81" t="s">
        <v>96</v>
      </c>
      <c r="T15" s="81" t="s">
        <v>49</v>
      </c>
      <c r="U15" s="82" t="s">
        <v>49</v>
      </c>
      <c r="V15" s="82" t="s">
        <v>50</v>
      </c>
      <c r="W15" s="82"/>
      <c r="X15" s="85" t="s">
        <v>100</v>
      </c>
    </row>
    <row r="16" customFormat="false" ht="15" hidden="false" customHeight="false" outlineLevel="0" collapsed="false">
      <c r="A16" s="1"/>
      <c r="B16" s="76" t="n">
        <v>10</v>
      </c>
      <c r="C16" s="67" t="s">
        <v>89</v>
      </c>
      <c r="D16" s="67" t="s">
        <v>101</v>
      </c>
      <c r="E16" s="67" t="s">
        <v>91</v>
      </c>
      <c r="F16" s="77" t="n">
        <v>1240</v>
      </c>
      <c r="G16" s="77"/>
      <c r="H16" s="86"/>
      <c r="I16" s="87" t="s">
        <v>99</v>
      </c>
      <c r="J16" s="79" t="s">
        <v>43</v>
      </c>
      <c r="K16" s="67" t="s">
        <v>93</v>
      </c>
      <c r="L16" s="67" t="s">
        <v>94</v>
      </c>
      <c r="M16" s="88" t="str">
        <f aca="false">CONCATENATE("Gas Daily Mid"," ",K16," ","+ $.04"," Less Transport and Fuel")</f>
        <v>Gas Daily Mid Transco, St. 30 + $.04 Less Transport and Fuel</v>
      </c>
      <c r="N16" s="96" t="s">
        <v>95</v>
      </c>
      <c r="O16" s="96"/>
      <c r="P16" s="81" t="s">
        <v>96</v>
      </c>
      <c r="Q16" s="81" t="s">
        <v>56</v>
      </c>
      <c r="R16" s="81" t="s">
        <v>47</v>
      </c>
      <c r="S16" s="81" t="s">
        <v>96</v>
      </c>
      <c r="T16" s="81" t="s">
        <v>49</v>
      </c>
      <c r="U16" s="82" t="s">
        <v>49</v>
      </c>
      <c r="V16" s="82" t="s">
        <v>50</v>
      </c>
      <c r="W16" s="82"/>
      <c r="X16" s="85" t="s">
        <v>102</v>
      </c>
    </row>
    <row r="17" customFormat="false" ht="15" hidden="false" customHeight="false" outlineLevel="0" collapsed="false">
      <c r="A17" s="1"/>
      <c r="B17" s="76" t="n">
        <v>11</v>
      </c>
      <c r="C17" s="67" t="s">
        <v>89</v>
      </c>
      <c r="D17" s="67" t="s">
        <v>103</v>
      </c>
      <c r="E17" s="67" t="s">
        <v>91</v>
      </c>
      <c r="F17" s="77" t="n">
        <v>0</v>
      </c>
      <c r="G17" s="77"/>
      <c r="H17" s="86"/>
      <c r="I17" s="87" t="s">
        <v>99</v>
      </c>
      <c r="J17" s="79" t="s">
        <v>43</v>
      </c>
      <c r="K17" s="67" t="s">
        <v>74</v>
      </c>
      <c r="L17" s="67" t="s">
        <v>74</v>
      </c>
      <c r="M17" s="67" t="s">
        <v>74</v>
      </c>
      <c r="N17" s="70"/>
      <c r="O17" s="80"/>
      <c r="P17" s="81" t="s">
        <v>96</v>
      </c>
      <c r="Q17" s="81" t="s">
        <v>56</v>
      </c>
      <c r="R17" s="81" t="s">
        <v>47</v>
      </c>
      <c r="S17" s="81" t="s">
        <v>96</v>
      </c>
      <c r="T17" s="81" t="s">
        <v>49</v>
      </c>
      <c r="U17" s="82" t="s">
        <v>49</v>
      </c>
      <c r="V17" s="82" t="s">
        <v>50</v>
      </c>
      <c r="W17" s="82" t="s">
        <v>104</v>
      </c>
      <c r="X17" s="85"/>
    </row>
    <row r="18" customFormat="false" ht="15" hidden="false" customHeight="false" outlineLevel="0" collapsed="false">
      <c r="A18" s="1"/>
      <c r="B18" s="76" t="n">
        <v>12</v>
      </c>
      <c r="C18" s="67" t="s">
        <v>89</v>
      </c>
      <c r="D18" s="67" t="s">
        <v>105</v>
      </c>
      <c r="E18" s="67" t="s">
        <v>91</v>
      </c>
      <c r="F18" s="77" t="n">
        <v>180</v>
      </c>
      <c r="G18" s="77"/>
      <c r="H18" s="86"/>
      <c r="I18" s="87" t="s">
        <v>99</v>
      </c>
      <c r="J18" s="79" t="s">
        <v>43</v>
      </c>
      <c r="K18" s="67" t="s">
        <v>93</v>
      </c>
      <c r="L18" s="67" t="s">
        <v>94</v>
      </c>
      <c r="M18" s="88" t="str">
        <f aca="false">CONCATENATE("Gas Daily Mid"," ",K18," ","+ $.04"," Less Transport and Fuel")</f>
        <v>Gas Daily Mid Transco, St. 30 + $.04 Less Transport and Fuel</v>
      </c>
      <c r="N18" s="96" t="s">
        <v>95</v>
      </c>
      <c r="O18" s="96"/>
      <c r="P18" s="81" t="s">
        <v>96</v>
      </c>
      <c r="Q18" s="81" t="s">
        <v>56</v>
      </c>
      <c r="R18" s="81" t="s">
        <v>47</v>
      </c>
      <c r="S18" s="81" t="s">
        <v>96</v>
      </c>
      <c r="T18" s="81" t="s">
        <v>49</v>
      </c>
      <c r="U18" s="82" t="s">
        <v>49</v>
      </c>
      <c r="V18" s="82" t="s">
        <v>50</v>
      </c>
      <c r="W18" s="82"/>
      <c r="X18" s="85"/>
    </row>
    <row r="19" customFormat="false" ht="15" hidden="false" customHeight="false" outlineLevel="0" collapsed="false">
      <c r="A19" s="1"/>
      <c r="B19" s="76" t="n">
        <v>13</v>
      </c>
      <c r="C19" s="67" t="s">
        <v>89</v>
      </c>
      <c r="D19" s="67" t="s">
        <v>106</v>
      </c>
      <c r="E19" s="67" t="s">
        <v>107</v>
      </c>
      <c r="F19" s="77" t="n">
        <v>954</v>
      </c>
      <c r="G19" s="77"/>
      <c r="H19" s="86"/>
      <c r="I19" s="87" t="s">
        <v>99</v>
      </c>
      <c r="J19" s="79" t="s">
        <v>43</v>
      </c>
      <c r="K19" s="67" t="s">
        <v>93</v>
      </c>
      <c r="L19" s="67" t="s">
        <v>94</v>
      </c>
      <c r="M19" s="88" t="str">
        <f aca="false">CONCATENATE("Gas Daily Mid"," ",K19," ","+ $.04"," Less Transport and Fuel")</f>
        <v>Gas Daily Mid Transco, St. 30 + $.04 Less Transport and Fuel</v>
      </c>
      <c r="N19" s="96" t="s">
        <v>95</v>
      </c>
      <c r="O19" s="96"/>
      <c r="P19" s="81" t="s">
        <v>96</v>
      </c>
      <c r="Q19" s="81" t="s">
        <v>56</v>
      </c>
      <c r="R19" s="81" t="s">
        <v>102</v>
      </c>
      <c r="S19" s="81" t="s">
        <v>96</v>
      </c>
      <c r="T19" s="81" t="s">
        <v>49</v>
      </c>
      <c r="U19" s="82" t="s">
        <v>49</v>
      </c>
      <c r="V19" s="82" t="s">
        <v>50</v>
      </c>
      <c r="W19" s="82"/>
      <c r="X19" s="85"/>
    </row>
    <row r="20" customFormat="false" ht="15" hidden="false" customHeight="false" outlineLevel="0" collapsed="false">
      <c r="A20" s="1"/>
      <c r="B20" s="76" t="n">
        <v>14</v>
      </c>
      <c r="C20" s="67" t="s">
        <v>108</v>
      </c>
      <c r="D20" s="67" t="s">
        <v>109</v>
      </c>
      <c r="E20" s="67" t="s">
        <v>110</v>
      </c>
      <c r="F20" s="77" t="n">
        <v>0</v>
      </c>
      <c r="G20" s="77"/>
      <c r="H20" s="86"/>
      <c r="I20" s="87" t="s">
        <v>99</v>
      </c>
      <c r="J20" s="79" t="s">
        <v>43</v>
      </c>
      <c r="K20" s="67" t="s">
        <v>74</v>
      </c>
      <c r="L20" s="67" t="s">
        <v>74</v>
      </c>
      <c r="M20" s="67" t="s">
        <v>74</v>
      </c>
      <c r="N20" s="70"/>
      <c r="O20" s="80"/>
      <c r="P20" s="81" t="s">
        <v>96</v>
      </c>
      <c r="Q20" s="81" t="s">
        <v>56</v>
      </c>
      <c r="R20" s="81" t="s">
        <v>47</v>
      </c>
      <c r="S20" s="81" t="s">
        <v>96</v>
      </c>
      <c r="T20" s="81" t="s">
        <v>49</v>
      </c>
      <c r="U20" s="82" t="s">
        <v>49</v>
      </c>
      <c r="V20" s="82" t="s">
        <v>50</v>
      </c>
      <c r="W20" s="82"/>
      <c r="X20" s="85"/>
    </row>
    <row r="21" customFormat="false" ht="15" hidden="false" customHeight="false" outlineLevel="0" collapsed="false">
      <c r="A21" s="1"/>
      <c r="B21" s="76" t="n">
        <v>15</v>
      </c>
      <c r="C21" s="67" t="s">
        <v>108</v>
      </c>
      <c r="D21" s="67" t="s">
        <v>111</v>
      </c>
      <c r="E21" s="67" t="s">
        <v>112</v>
      </c>
      <c r="F21" s="77" t="n">
        <v>229</v>
      </c>
      <c r="G21" s="77"/>
      <c r="H21" s="86"/>
      <c r="I21" s="87" t="s">
        <v>99</v>
      </c>
      <c r="J21" s="79" t="s">
        <v>43</v>
      </c>
      <c r="K21" s="67" t="s">
        <v>93</v>
      </c>
      <c r="L21" s="67" t="s">
        <v>94</v>
      </c>
      <c r="M21" s="88" t="str">
        <f aca="false">CONCATENATE("Gas Daily Mid"," ",K21," ","+ $.04"," Less Transport and Fuel")</f>
        <v>Gas Daily Mid Transco, St. 30 + $.04 Less Transport and Fuel</v>
      </c>
      <c r="N21" s="96" t="s">
        <v>95</v>
      </c>
      <c r="O21" s="96"/>
      <c r="P21" s="81" t="s">
        <v>96</v>
      </c>
      <c r="Q21" s="81" t="s">
        <v>56</v>
      </c>
      <c r="R21" s="81" t="s">
        <v>47</v>
      </c>
      <c r="S21" s="81" t="s">
        <v>96</v>
      </c>
      <c r="T21" s="81" t="s">
        <v>49</v>
      </c>
      <c r="U21" s="82" t="s">
        <v>49</v>
      </c>
      <c r="V21" s="82" t="s">
        <v>50</v>
      </c>
      <c r="W21" s="82"/>
      <c r="X21" s="85" t="s">
        <v>113</v>
      </c>
    </row>
    <row r="22" customFormat="false" ht="15" hidden="false" customHeight="false" outlineLevel="0" collapsed="false">
      <c r="A22" s="1"/>
      <c r="B22" s="76" t="n">
        <v>16</v>
      </c>
      <c r="C22" s="67" t="s">
        <v>114</v>
      </c>
      <c r="D22" s="67" t="s">
        <v>115</v>
      </c>
      <c r="E22" s="67" t="s">
        <v>116</v>
      </c>
      <c r="F22" s="77" t="n">
        <v>310</v>
      </c>
      <c r="G22" s="77"/>
      <c r="H22" s="86"/>
      <c r="I22" s="87"/>
      <c r="J22" s="79" t="s">
        <v>117</v>
      </c>
      <c r="K22" s="67" t="s">
        <v>118</v>
      </c>
      <c r="L22" s="67" t="s">
        <v>45</v>
      </c>
      <c r="M22" s="68" t="str">
        <f aca="false">CONCATENATE("Gas Daily Mid"," ",K22," ","+ $0")</f>
        <v>Gas Daily Mid Texas Gas SL + $0</v>
      </c>
      <c r="N22" s="70"/>
      <c r="O22" s="80"/>
      <c r="P22" s="91" t="s">
        <v>62</v>
      </c>
      <c r="Q22" s="84" t="s">
        <v>47</v>
      </c>
      <c r="R22" s="84" t="s">
        <v>47</v>
      </c>
      <c r="S22" s="84" t="s">
        <v>64</v>
      </c>
      <c r="T22" s="84"/>
      <c r="U22" s="91" t="s">
        <v>50</v>
      </c>
      <c r="V22" s="91" t="s">
        <v>50</v>
      </c>
      <c r="W22" s="82"/>
      <c r="X22" s="85"/>
    </row>
    <row r="23" customFormat="false" ht="15" hidden="false" customHeight="false" outlineLevel="0" collapsed="false">
      <c r="A23" s="1"/>
      <c r="B23" s="76" t="n">
        <v>17</v>
      </c>
      <c r="C23" s="67" t="s">
        <v>114</v>
      </c>
      <c r="D23" s="67" t="s">
        <v>115</v>
      </c>
      <c r="E23" s="67" t="s">
        <v>119</v>
      </c>
      <c r="F23" s="77" t="n">
        <v>0</v>
      </c>
      <c r="G23" s="77"/>
      <c r="H23" s="86"/>
      <c r="I23" s="87"/>
      <c r="J23" s="79" t="s">
        <v>117</v>
      </c>
      <c r="K23" s="67" t="s">
        <v>74</v>
      </c>
      <c r="L23" s="67" t="s">
        <v>74</v>
      </c>
      <c r="M23" s="67" t="s">
        <v>74</v>
      </c>
      <c r="N23" s="70"/>
      <c r="O23" s="80"/>
      <c r="P23" s="91" t="s">
        <v>62</v>
      </c>
      <c r="Q23" s="84" t="s">
        <v>47</v>
      </c>
      <c r="R23" s="84" t="s">
        <v>47</v>
      </c>
      <c r="S23" s="84" t="s">
        <v>64</v>
      </c>
      <c r="T23" s="84"/>
      <c r="U23" s="91" t="s">
        <v>50</v>
      </c>
      <c r="V23" s="91" t="s">
        <v>50</v>
      </c>
      <c r="W23" s="98" t="s">
        <v>120</v>
      </c>
      <c r="X23" s="85"/>
    </row>
    <row r="24" customFormat="false" ht="15" hidden="false" customHeight="false" outlineLevel="0" collapsed="false">
      <c r="A24" s="1"/>
      <c r="B24" s="76" t="n">
        <v>18</v>
      </c>
      <c r="C24" s="67" t="s">
        <v>121</v>
      </c>
      <c r="D24" s="67" t="s">
        <v>122</v>
      </c>
      <c r="E24" s="67" t="s">
        <v>123</v>
      </c>
      <c r="F24" s="77" t="n">
        <v>580</v>
      </c>
      <c r="G24" s="77"/>
      <c r="H24" s="86"/>
      <c r="I24" s="87"/>
      <c r="J24" s="79" t="s">
        <v>117</v>
      </c>
      <c r="K24" s="67" t="s">
        <v>124</v>
      </c>
      <c r="L24" s="67" t="s">
        <v>125</v>
      </c>
      <c r="M24" s="68" t="str">
        <f aca="false">CONCATENATE("Gas Daily Mid"," ",K24," ","+ $0")</f>
        <v>Gas Daily Mid Reliant (West) + $0</v>
      </c>
      <c r="N24" s="70"/>
      <c r="O24" s="80"/>
      <c r="P24" s="91" t="s">
        <v>62</v>
      </c>
      <c r="Q24" s="84" t="s">
        <v>47</v>
      </c>
      <c r="R24" s="84" t="s">
        <v>47</v>
      </c>
      <c r="S24" s="84" t="s">
        <v>64</v>
      </c>
      <c r="T24" s="84"/>
      <c r="U24" s="91" t="s">
        <v>50</v>
      </c>
      <c r="V24" s="91" t="s">
        <v>50</v>
      </c>
      <c r="W24" s="82"/>
      <c r="X24" s="85"/>
    </row>
    <row r="25" customFormat="false" ht="15" hidden="false" customHeight="false" outlineLevel="0" collapsed="false">
      <c r="A25" s="1"/>
      <c r="B25" s="76" t="n">
        <v>19</v>
      </c>
      <c r="C25" s="67" t="s">
        <v>126</v>
      </c>
      <c r="D25" s="67" t="s">
        <v>127</v>
      </c>
      <c r="E25" s="67" t="s">
        <v>128</v>
      </c>
      <c r="F25" s="77" t="n">
        <v>1637</v>
      </c>
      <c r="G25" s="77"/>
      <c r="H25" s="86"/>
      <c r="I25" s="87"/>
      <c r="J25" s="79" t="s">
        <v>61</v>
      </c>
      <c r="K25" s="67" t="s">
        <v>129</v>
      </c>
      <c r="L25" s="67" t="s">
        <v>130</v>
      </c>
      <c r="M25" s="88" t="str">
        <f aca="false">CONCATENATE("Gas Daily Mid"," ",K25," ","- $.01")</f>
        <v>Gas Daily Mid Northern Mids (1-6) - $.01</v>
      </c>
      <c r="N25" s="89"/>
      <c r="O25" s="90"/>
      <c r="P25" s="84" t="s">
        <v>62</v>
      </c>
      <c r="Q25" s="84" t="s">
        <v>47</v>
      </c>
      <c r="R25" s="84" t="s">
        <v>47</v>
      </c>
      <c r="S25" s="84" t="s">
        <v>64</v>
      </c>
      <c r="T25" s="84" t="s">
        <v>65</v>
      </c>
      <c r="U25" s="91" t="s">
        <v>50</v>
      </c>
      <c r="V25" s="91"/>
      <c r="W25" s="91"/>
      <c r="X25" s="92"/>
    </row>
    <row r="26" customFormat="false" ht="15" hidden="false" customHeight="false" outlineLevel="0" collapsed="false">
      <c r="A26" s="1"/>
      <c r="B26" s="76" t="n">
        <v>20</v>
      </c>
      <c r="C26" s="67" t="s">
        <v>131</v>
      </c>
      <c r="D26" s="67" t="s">
        <v>132</v>
      </c>
      <c r="E26" s="67" t="s">
        <v>133</v>
      </c>
      <c r="F26" s="77" t="n">
        <v>1619</v>
      </c>
      <c r="G26" s="77"/>
      <c r="H26" s="86"/>
      <c r="I26" s="87"/>
      <c r="J26" s="79" t="s">
        <v>61</v>
      </c>
      <c r="K26" s="67" t="s">
        <v>134</v>
      </c>
      <c r="L26" s="67" t="s">
        <v>125</v>
      </c>
      <c r="M26" s="68" t="str">
        <f aca="false">CONCATENATE("Gas Daily Mid"," ",K26," ","+ $0")</f>
        <v>Gas Daily Mid ANR OK + $0</v>
      </c>
      <c r="N26" s="70"/>
      <c r="O26" s="80"/>
      <c r="P26" s="84" t="s">
        <v>62</v>
      </c>
      <c r="Q26" s="84" t="s">
        <v>47</v>
      </c>
      <c r="R26" s="84" t="s">
        <v>63</v>
      </c>
      <c r="S26" s="84" t="s">
        <v>64</v>
      </c>
      <c r="T26" s="84" t="s">
        <v>65</v>
      </c>
      <c r="U26" s="91" t="s">
        <v>135</v>
      </c>
      <c r="V26" s="91" t="s">
        <v>136</v>
      </c>
      <c r="W26" s="91"/>
      <c r="X26" s="92"/>
    </row>
    <row r="27" customFormat="false" ht="15" hidden="false" customHeight="false" outlineLevel="0" collapsed="false">
      <c r="A27" s="1"/>
      <c r="B27" s="76" t="n">
        <v>21</v>
      </c>
      <c r="C27" s="67" t="s">
        <v>137</v>
      </c>
      <c r="D27" s="67" t="s">
        <v>138</v>
      </c>
      <c r="E27" s="67" t="s">
        <v>139</v>
      </c>
      <c r="F27" s="77" t="n">
        <v>172</v>
      </c>
      <c r="G27" s="77"/>
      <c r="H27" s="86"/>
      <c r="I27" s="87"/>
      <c r="J27" s="79" t="s">
        <v>117</v>
      </c>
      <c r="K27" s="67" t="s">
        <v>140</v>
      </c>
      <c r="L27" s="67" t="s">
        <v>141</v>
      </c>
      <c r="M27" s="68" t="str">
        <f aca="false">CONCATENATE("Gas Daily Mid"," ",K27," ","+ $0")</f>
        <v>Gas Daily Mid Texas Eastern (ETX) + $0</v>
      </c>
      <c r="N27" s="70"/>
      <c r="O27" s="80"/>
      <c r="P27" s="91" t="s">
        <v>62</v>
      </c>
      <c r="Q27" s="84" t="s">
        <v>47</v>
      </c>
      <c r="R27" s="84" t="s">
        <v>47</v>
      </c>
      <c r="S27" s="84" t="s">
        <v>64</v>
      </c>
      <c r="T27" s="84"/>
      <c r="U27" s="91" t="s">
        <v>50</v>
      </c>
      <c r="V27" s="91" t="s">
        <v>50</v>
      </c>
      <c r="W27" s="82"/>
      <c r="X27" s="85"/>
    </row>
    <row r="28" customFormat="false" ht="15" hidden="false" customHeight="false" outlineLevel="0" collapsed="false">
      <c r="A28" s="1"/>
      <c r="B28" s="76" t="n">
        <v>22</v>
      </c>
      <c r="C28" s="67" t="s">
        <v>142</v>
      </c>
      <c r="D28" s="67" t="s">
        <v>143</v>
      </c>
      <c r="E28" s="67" t="s">
        <v>144</v>
      </c>
      <c r="F28" s="77" t="n">
        <v>0</v>
      </c>
      <c r="G28" s="77"/>
      <c r="H28" s="99" t="s">
        <v>145</v>
      </c>
      <c r="I28" s="87" t="s">
        <v>146</v>
      </c>
      <c r="J28" s="79" t="s">
        <v>43</v>
      </c>
      <c r="K28" s="67" t="s">
        <v>74</v>
      </c>
      <c r="L28" s="67" t="s">
        <v>74</v>
      </c>
      <c r="M28" s="67" t="s">
        <v>74</v>
      </c>
      <c r="N28" s="70"/>
      <c r="O28" s="80"/>
      <c r="P28" s="71" t="s">
        <v>147</v>
      </c>
      <c r="Q28" s="71" t="s">
        <v>47</v>
      </c>
      <c r="R28" s="71" t="s">
        <v>148</v>
      </c>
      <c r="S28" s="71" t="s">
        <v>147</v>
      </c>
      <c r="T28" s="71" t="s">
        <v>49</v>
      </c>
      <c r="U28" s="82" t="s">
        <v>49</v>
      </c>
      <c r="V28" s="82" t="s">
        <v>50</v>
      </c>
      <c r="W28" s="82"/>
      <c r="X28" s="83"/>
    </row>
    <row r="29" customFormat="false" ht="15" hidden="false" customHeight="false" outlineLevel="0" collapsed="false">
      <c r="A29" s="75"/>
      <c r="B29" s="76" t="n">
        <v>23</v>
      </c>
      <c r="C29" s="67" t="s">
        <v>149</v>
      </c>
      <c r="D29" s="67" t="s">
        <v>150</v>
      </c>
      <c r="E29" s="67" t="s">
        <v>151</v>
      </c>
      <c r="F29" s="77" t="n">
        <v>576</v>
      </c>
      <c r="G29" s="77"/>
      <c r="H29" s="86"/>
      <c r="I29" s="87" t="s">
        <v>152</v>
      </c>
      <c r="J29" s="79" t="s">
        <v>54</v>
      </c>
      <c r="K29" s="67" t="s">
        <v>153</v>
      </c>
      <c r="L29" s="67" t="s">
        <v>154</v>
      </c>
      <c r="M29" s="68" t="s">
        <v>155</v>
      </c>
      <c r="N29" s="70"/>
      <c r="O29" s="80"/>
      <c r="P29" s="81" t="s">
        <v>55</v>
      </c>
      <c r="Q29" s="81" t="s">
        <v>56</v>
      </c>
      <c r="R29" s="81" t="s">
        <v>47</v>
      </c>
      <c r="S29" s="81" t="s">
        <v>47</v>
      </c>
      <c r="T29" s="71" t="s">
        <v>49</v>
      </c>
      <c r="U29" s="71" t="s">
        <v>49</v>
      </c>
      <c r="V29" s="82" t="s">
        <v>49</v>
      </c>
      <c r="W29" s="82"/>
      <c r="X29" s="83" t="s">
        <v>156</v>
      </c>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c r="IW29" s="75"/>
    </row>
    <row r="30" customFormat="false" ht="15" hidden="false" customHeight="false" outlineLevel="0" collapsed="false">
      <c r="A30" s="1"/>
      <c r="B30" s="76" t="n">
        <v>24</v>
      </c>
      <c r="C30" s="67" t="s">
        <v>157</v>
      </c>
      <c r="D30" s="67" t="s">
        <v>158</v>
      </c>
      <c r="E30" s="67" t="s">
        <v>159</v>
      </c>
      <c r="F30" s="77" t="n">
        <v>997</v>
      </c>
      <c r="G30" s="77"/>
      <c r="H30" s="86"/>
      <c r="I30" s="87"/>
      <c r="J30" s="79" t="s">
        <v>117</v>
      </c>
      <c r="K30" s="67" t="s">
        <v>160</v>
      </c>
      <c r="L30" s="67" t="s">
        <v>125</v>
      </c>
      <c r="M30" s="68" t="str">
        <f aca="false">CONCATENATE("Gas Daily Mid"," ",K30," ","+ $0")</f>
        <v>Gas Daily Mid Reliant (North/South) + $0</v>
      </c>
      <c r="N30" s="70"/>
      <c r="O30" s="80"/>
      <c r="P30" s="82"/>
      <c r="Q30" s="100" t="s">
        <v>47</v>
      </c>
      <c r="R30" s="71"/>
      <c r="S30" s="100" t="s">
        <v>64</v>
      </c>
      <c r="T30" s="100"/>
      <c r="U30" s="82" t="s">
        <v>62</v>
      </c>
      <c r="V30" s="82" t="s">
        <v>161</v>
      </c>
      <c r="W30" s="82" t="s">
        <v>162</v>
      </c>
      <c r="X30" s="83"/>
    </row>
    <row r="31" customFormat="false" ht="15" hidden="false" customHeight="false" outlineLevel="0" collapsed="false">
      <c r="A31" s="1"/>
      <c r="B31" s="76" t="n">
        <v>25</v>
      </c>
      <c r="C31" s="67" t="s">
        <v>157</v>
      </c>
      <c r="D31" s="67" t="s">
        <v>163</v>
      </c>
      <c r="E31" s="67" t="s">
        <v>164</v>
      </c>
      <c r="F31" s="77" t="n">
        <v>700</v>
      </c>
      <c r="G31" s="77"/>
      <c r="H31" s="86"/>
      <c r="I31" s="87"/>
      <c r="J31" s="79" t="s">
        <v>79</v>
      </c>
      <c r="K31" s="67" t="s">
        <v>165</v>
      </c>
      <c r="L31" s="67" t="s">
        <v>141</v>
      </c>
      <c r="M31" s="68" t="str">
        <f aca="false">CONCATENATE("Gas Daily Mid"," ",K31," ","+ $0")</f>
        <v>Gas Daily Mid Carthage Hub Tailgate + $0</v>
      </c>
      <c r="N31" s="70"/>
      <c r="O31" s="80"/>
      <c r="P31" s="84" t="s">
        <v>64</v>
      </c>
      <c r="Q31" s="84"/>
      <c r="R31" s="84"/>
      <c r="S31" s="84"/>
      <c r="T31" s="84"/>
      <c r="U31" s="91"/>
      <c r="V31" s="91"/>
      <c r="W31" s="91"/>
      <c r="X31" s="92"/>
    </row>
    <row r="32" customFormat="false" ht="15" hidden="false" customHeight="false" outlineLevel="0" collapsed="false">
      <c r="A32" s="1"/>
      <c r="B32" s="76" t="n">
        <v>26</v>
      </c>
      <c r="C32" s="67" t="s">
        <v>166</v>
      </c>
      <c r="D32" s="67" t="s">
        <v>167</v>
      </c>
      <c r="E32" s="67" t="s">
        <v>168</v>
      </c>
      <c r="F32" s="77" t="n">
        <v>16000</v>
      </c>
      <c r="G32" s="77"/>
      <c r="H32" s="86"/>
      <c r="I32" s="87"/>
      <c r="J32" s="79" t="s">
        <v>117</v>
      </c>
      <c r="K32" s="67" t="s">
        <v>140</v>
      </c>
      <c r="L32" s="67" t="s">
        <v>141</v>
      </c>
      <c r="M32" s="68" t="str">
        <f aca="false">CONCATENATE("Gas Daily Mid"," ",K32," ","+ $0")</f>
        <v>Gas Daily Mid Texas Eastern (ETX) + $0</v>
      </c>
      <c r="N32" s="70"/>
      <c r="O32" s="80"/>
      <c r="P32" s="84" t="s">
        <v>169</v>
      </c>
      <c r="Q32" s="100" t="s">
        <v>47</v>
      </c>
      <c r="R32" s="81"/>
      <c r="S32" s="84" t="s">
        <v>170</v>
      </c>
      <c r="T32" s="84"/>
      <c r="U32" s="82" t="s">
        <v>169</v>
      </c>
      <c r="V32" s="82" t="s">
        <v>171</v>
      </c>
      <c r="W32" s="101"/>
      <c r="X32" s="85"/>
    </row>
    <row r="33" customFormat="false" ht="15" hidden="false" customHeight="false" outlineLevel="0" collapsed="false">
      <c r="A33" s="1"/>
      <c r="B33" s="76" t="n">
        <v>27</v>
      </c>
      <c r="C33" s="67" t="s">
        <v>172</v>
      </c>
      <c r="D33" s="67" t="s">
        <v>173</v>
      </c>
      <c r="E33" s="67" t="s">
        <v>174</v>
      </c>
      <c r="F33" s="77" t="n">
        <v>6763</v>
      </c>
      <c r="G33" s="77"/>
      <c r="H33" s="86"/>
      <c r="I33" s="87"/>
      <c r="J33" s="79" t="s">
        <v>117</v>
      </c>
      <c r="K33" s="67" t="s">
        <v>160</v>
      </c>
      <c r="L33" s="67" t="s">
        <v>125</v>
      </c>
      <c r="M33" s="68" t="str">
        <f aca="false">CONCATENATE("Gas Daily Mid"," ",K33," ","+ $0")</f>
        <v>Gas Daily Mid Reliant (North/South) + $0</v>
      </c>
      <c r="N33" s="70"/>
      <c r="O33" s="80"/>
      <c r="P33" s="84" t="s">
        <v>175</v>
      </c>
      <c r="Q33" s="100" t="s">
        <v>47</v>
      </c>
      <c r="R33" s="84" t="s">
        <v>63</v>
      </c>
      <c r="S33" s="84" t="s">
        <v>47</v>
      </c>
      <c r="T33" s="84" t="s">
        <v>65</v>
      </c>
      <c r="U33" s="91" t="s">
        <v>50</v>
      </c>
      <c r="V33" s="91" t="s">
        <v>50</v>
      </c>
      <c r="W33" s="82"/>
      <c r="X33" s="85"/>
    </row>
    <row r="34" customFormat="false" ht="15" hidden="false" customHeight="false" outlineLevel="0" collapsed="false">
      <c r="A34" s="1"/>
      <c r="B34" s="76" t="n">
        <v>28</v>
      </c>
      <c r="C34" s="67" t="s">
        <v>176</v>
      </c>
      <c r="D34" s="67" t="s">
        <v>177</v>
      </c>
      <c r="E34" s="67" t="s">
        <v>178</v>
      </c>
      <c r="F34" s="77" t="n">
        <v>10066</v>
      </c>
      <c r="G34" s="77"/>
      <c r="H34" s="86"/>
      <c r="I34" s="87"/>
      <c r="J34" s="79" t="s">
        <v>117</v>
      </c>
      <c r="K34" s="67" t="s">
        <v>179</v>
      </c>
      <c r="L34" s="67" t="s">
        <v>125</v>
      </c>
      <c r="M34" s="68" t="str">
        <f aca="false">CONCATENATE("Gas Daily Mid"," ",K34," ","+ $0")</f>
        <v>Gas Daily Mid PEPL + $0</v>
      </c>
      <c r="N34" s="70"/>
      <c r="O34" s="80"/>
      <c r="P34" s="84" t="s">
        <v>175</v>
      </c>
      <c r="Q34" s="100" t="s">
        <v>47</v>
      </c>
      <c r="R34" s="84" t="s">
        <v>63</v>
      </c>
      <c r="S34" s="84" t="s">
        <v>47</v>
      </c>
      <c r="T34" s="84" t="s">
        <v>65</v>
      </c>
      <c r="U34" s="91" t="s">
        <v>50</v>
      </c>
      <c r="V34" s="91" t="s">
        <v>50</v>
      </c>
      <c r="W34" s="82"/>
      <c r="X34" s="85"/>
    </row>
    <row r="35" customFormat="false" ht="15" hidden="false" customHeight="false" outlineLevel="0" collapsed="false">
      <c r="A35" s="75"/>
      <c r="B35" s="76" t="n">
        <v>29</v>
      </c>
      <c r="C35" s="67" t="s">
        <v>180</v>
      </c>
      <c r="D35" s="67" t="s">
        <v>181</v>
      </c>
      <c r="E35" s="67" t="s">
        <v>182</v>
      </c>
      <c r="F35" s="77" t="n">
        <v>630</v>
      </c>
      <c r="G35" s="77"/>
      <c r="H35" s="86"/>
      <c r="I35" s="87"/>
      <c r="J35" s="79" t="s">
        <v>54</v>
      </c>
      <c r="K35" s="67" t="s">
        <v>153</v>
      </c>
      <c r="L35" s="67" t="s">
        <v>183</v>
      </c>
      <c r="M35" s="88" t="str">
        <f aca="false">CONCATENATE("85% of"," Gas Daily Mid"," ",K35," ","+ $0")</f>
        <v>85% of Gas Daily Mid Houston Ship Channel + $0</v>
      </c>
      <c r="N35" s="70"/>
      <c r="O35" s="80"/>
      <c r="P35" s="71" t="s">
        <v>184</v>
      </c>
      <c r="Q35" s="71" t="s">
        <v>56</v>
      </c>
      <c r="R35" s="71" t="s">
        <v>185</v>
      </c>
      <c r="S35" s="71" t="s">
        <v>185</v>
      </c>
      <c r="T35" s="71" t="s">
        <v>49</v>
      </c>
      <c r="U35" s="71" t="s">
        <v>49</v>
      </c>
      <c r="V35" s="82" t="s">
        <v>49</v>
      </c>
      <c r="W35" s="82"/>
      <c r="X35" s="83"/>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c r="IW35" s="75"/>
    </row>
    <row r="36" customFormat="false" ht="15" hidden="false" customHeight="false" outlineLevel="0" collapsed="false">
      <c r="A36" s="75"/>
      <c r="B36" s="76" t="n">
        <v>30</v>
      </c>
      <c r="C36" s="67" t="s">
        <v>186</v>
      </c>
      <c r="D36" s="67" t="s">
        <v>187</v>
      </c>
      <c r="E36" s="67" t="s">
        <v>188</v>
      </c>
      <c r="F36" s="77" t="n">
        <v>742</v>
      </c>
      <c r="G36" s="77"/>
      <c r="H36" s="86"/>
      <c r="I36" s="87" t="s">
        <v>189</v>
      </c>
      <c r="J36" s="79" t="s">
        <v>54</v>
      </c>
      <c r="K36" s="67" t="s">
        <v>44</v>
      </c>
      <c r="L36" s="67" t="s">
        <v>45</v>
      </c>
      <c r="M36" s="68" t="str">
        <f aca="false">CONCATENATE("Gas Daily Mid"," ",K36," ","+ $0"," Less Transport and Fuel")</f>
        <v>Gas Daily Mid ANR + $0 Less Transport and Fuel</v>
      </c>
      <c r="N36" s="89" t="n">
        <v>0.1244</v>
      </c>
      <c r="O36" s="90" t="n">
        <v>0.01</v>
      </c>
      <c r="P36" s="71" t="s">
        <v>69</v>
      </c>
      <c r="Q36" s="71" t="s">
        <v>56</v>
      </c>
      <c r="R36" s="81" t="s">
        <v>47</v>
      </c>
      <c r="S36" s="81" t="s">
        <v>47</v>
      </c>
      <c r="T36" s="71" t="s">
        <v>49</v>
      </c>
      <c r="U36" s="82" t="s">
        <v>56</v>
      </c>
      <c r="V36" s="82" t="s">
        <v>71</v>
      </c>
      <c r="W36" s="82"/>
      <c r="X36" s="8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75"/>
      <c r="HQ36" s="75"/>
      <c r="HR36" s="75"/>
      <c r="HS36" s="75"/>
      <c r="HT36" s="75"/>
      <c r="HU36" s="75"/>
      <c r="HV36" s="75"/>
      <c r="HW36" s="75"/>
      <c r="HX36" s="75"/>
      <c r="HY36" s="75"/>
      <c r="HZ36" s="75"/>
      <c r="IA36" s="75"/>
      <c r="IB36" s="75"/>
      <c r="IC36" s="75"/>
      <c r="ID36" s="75"/>
      <c r="IE36" s="75"/>
      <c r="IF36" s="75"/>
      <c r="IG36" s="75"/>
      <c r="IH36" s="75"/>
      <c r="II36" s="75"/>
      <c r="IJ36" s="75"/>
      <c r="IK36" s="75"/>
      <c r="IL36" s="75"/>
      <c r="IM36" s="75"/>
      <c r="IN36" s="75"/>
      <c r="IO36" s="75"/>
      <c r="IP36" s="75"/>
      <c r="IQ36" s="75"/>
      <c r="IR36" s="75"/>
      <c r="IS36" s="75"/>
      <c r="IT36" s="75"/>
      <c r="IU36" s="75"/>
      <c r="IV36" s="75"/>
      <c r="IW36" s="75"/>
    </row>
    <row r="37" customFormat="false" ht="15" hidden="false" customHeight="false" outlineLevel="0" collapsed="false">
      <c r="A37" s="1"/>
      <c r="B37" s="76" t="n">
        <v>31</v>
      </c>
      <c r="C37" s="67" t="s">
        <v>186</v>
      </c>
      <c r="D37" s="67" t="s">
        <v>190</v>
      </c>
      <c r="E37" s="67" t="s">
        <v>191</v>
      </c>
      <c r="F37" s="77" t="n">
        <v>9859</v>
      </c>
      <c r="G37" s="77"/>
      <c r="H37" s="86"/>
      <c r="I37" s="87" t="s">
        <v>192</v>
      </c>
      <c r="J37" s="79" t="s">
        <v>54</v>
      </c>
      <c r="K37" s="67" t="s">
        <v>44</v>
      </c>
      <c r="L37" s="67" t="s">
        <v>45</v>
      </c>
      <c r="M37" s="68" t="str">
        <f aca="false">CONCATENATE("Gas Daily Mid"," ",K37," ","+ $0"," Less Transport and Fuel")</f>
        <v>Gas Daily Mid ANR + $0 Less Transport and Fuel</v>
      </c>
      <c r="N37" s="89" t="n">
        <v>0.1244</v>
      </c>
      <c r="O37" s="90" t="n">
        <v>0.01</v>
      </c>
      <c r="P37" s="71" t="s">
        <v>69</v>
      </c>
      <c r="Q37" s="71" t="s">
        <v>56</v>
      </c>
      <c r="R37" s="81" t="s">
        <v>47</v>
      </c>
      <c r="S37" s="81" t="s">
        <v>47</v>
      </c>
      <c r="T37" s="71" t="s">
        <v>49</v>
      </c>
      <c r="U37" s="82" t="s">
        <v>56</v>
      </c>
      <c r="V37" s="82" t="s">
        <v>71</v>
      </c>
      <c r="W37" s="82"/>
      <c r="X37" s="85" t="s">
        <v>193</v>
      </c>
    </row>
    <row r="38" customFormat="false" ht="15" hidden="false" customHeight="false" outlineLevel="0" collapsed="false">
      <c r="A38" s="1"/>
      <c r="B38" s="76" t="n">
        <v>32</v>
      </c>
      <c r="C38" s="67" t="s">
        <v>186</v>
      </c>
      <c r="D38" s="67" t="s">
        <v>194</v>
      </c>
      <c r="E38" s="67" t="s">
        <v>195</v>
      </c>
      <c r="F38" s="77" t="n">
        <v>3100</v>
      </c>
      <c r="G38" s="77"/>
      <c r="H38" s="86"/>
      <c r="I38" s="87" t="s">
        <v>196</v>
      </c>
      <c r="J38" s="79" t="s">
        <v>54</v>
      </c>
      <c r="K38" s="67" t="s">
        <v>44</v>
      </c>
      <c r="L38" s="67" t="s">
        <v>45</v>
      </c>
      <c r="M38" s="68" t="str">
        <f aca="false">CONCATENATE("Gas Daily Mid"," ",K38," ","+ $0"," Less Transport and Fuel")</f>
        <v>Gas Daily Mid ANR + $0 Less Transport and Fuel</v>
      </c>
      <c r="N38" s="89" t="n">
        <v>0.1244</v>
      </c>
      <c r="O38" s="90" t="n">
        <v>0.01</v>
      </c>
      <c r="P38" s="71" t="s">
        <v>69</v>
      </c>
      <c r="Q38" s="71" t="s">
        <v>56</v>
      </c>
      <c r="R38" s="81" t="s">
        <v>197</v>
      </c>
      <c r="S38" s="81" t="s">
        <v>197</v>
      </c>
      <c r="T38" s="71" t="s">
        <v>49</v>
      </c>
      <c r="U38" s="82" t="s">
        <v>56</v>
      </c>
      <c r="V38" s="82" t="s">
        <v>71</v>
      </c>
      <c r="W38" s="82"/>
      <c r="X38" s="85"/>
    </row>
    <row r="39" customFormat="false" ht="15" hidden="false" customHeight="false" outlineLevel="0" collapsed="false">
      <c r="A39" s="1"/>
      <c r="B39" s="76" t="n">
        <v>33</v>
      </c>
      <c r="C39" s="67" t="s">
        <v>198</v>
      </c>
      <c r="D39" s="67" t="s">
        <v>199</v>
      </c>
      <c r="E39" s="67" t="s">
        <v>200</v>
      </c>
      <c r="F39" s="77" t="n">
        <v>215</v>
      </c>
      <c r="G39" s="77"/>
      <c r="H39" s="86"/>
      <c r="I39" s="87"/>
      <c r="J39" s="79" t="s">
        <v>54</v>
      </c>
      <c r="K39" s="67" t="s">
        <v>153</v>
      </c>
      <c r="L39" s="67" t="s">
        <v>201</v>
      </c>
      <c r="M39" s="68" t="s">
        <v>155</v>
      </c>
      <c r="N39" s="70"/>
      <c r="O39" s="80"/>
      <c r="P39" s="81" t="s">
        <v>55</v>
      </c>
      <c r="Q39" s="81" t="s">
        <v>56</v>
      </c>
      <c r="R39" s="81" t="s">
        <v>47</v>
      </c>
      <c r="S39" s="81" t="s">
        <v>47</v>
      </c>
      <c r="T39" s="94" t="s">
        <v>49</v>
      </c>
      <c r="U39" s="78" t="s">
        <v>49</v>
      </c>
      <c r="V39" s="78" t="s">
        <v>49</v>
      </c>
      <c r="W39" s="78"/>
      <c r="X39" s="95"/>
    </row>
    <row r="40" customFormat="false" ht="15" hidden="false" customHeight="false" outlineLevel="0" collapsed="false">
      <c r="A40" s="1"/>
      <c r="B40" s="76" t="n">
        <v>34</v>
      </c>
      <c r="C40" s="67" t="s">
        <v>198</v>
      </c>
      <c r="D40" s="67" t="s">
        <v>202</v>
      </c>
      <c r="E40" s="67" t="s">
        <v>203</v>
      </c>
      <c r="F40" s="77" t="n">
        <v>87</v>
      </c>
      <c r="G40" s="77"/>
      <c r="H40" s="86"/>
      <c r="I40" s="87"/>
      <c r="J40" s="79" t="s">
        <v>117</v>
      </c>
      <c r="K40" s="67" t="s">
        <v>153</v>
      </c>
      <c r="L40" s="67" t="s">
        <v>201</v>
      </c>
      <c r="M40" s="68" t="s">
        <v>155</v>
      </c>
      <c r="N40" s="70"/>
      <c r="O40" s="80"/>
      <c r="P40" s="84" t="s">
        <v>204</v>
      </c>
      <c r="Q40" s="84" t="s">
        <v>47</v>
      </c>
      <c r="R40" s="84"/>
      <c r="S40" s="84" t="s">
        <v>205</v>
      </c>
      <c r="T40" s="84"/>
      <c r="U40" s="91" t="s">
        <v>50</v>
      </c>
      <c r="V40" s="91" t="s">
        <v>50</v>
      </c>
      <c r="W40" s="82"/>
      <c r="X40" s="85"/>
    </row>
    <row r="41" customFormat="false" ht="15" hidden="false" customHeight="false" outlineLevel="0" collapsed="false">
      <c r="A41" s="1"/>
      <c r="B41" s="76" t="n">
        <v>35</v>
      </c>
      <c r="C41" s="67" t="s">
        <v>206</v>
      </c>
      <c r="D41" s="67" t="s">
        <v>207</v>
      </c>
      <c r="E41" s="67" t="s">
        <v>208</v>
      </c>
      <c r="F41" s="77" t="n">
        <v>6045</v>
      </c>
      <c r="G41" s="77"/>
      <c r="H41" s="99" t="s">
        <v>209</v>
      </c>
      <c r="I41" s="87"/>
      <c r="J41" s="102" t="s">
        <v>61</v>
      </c>
      <c r="K41" s="67" t="s">
        <v>179</v>
      </c>
      <c r="L41" s="67" t="s">
        <v>125</v>
      </c>
      <c r="M41" s="68" t="str">
        <f aca="false">CONCATENATE("Gas Daily Mid"," ",K41," ","+ $0")</f>
        <v>Gas Daily Mid PEPL + $0</v>
      </c>
      <c r="N41" s="70"/>
      <c r="O41" s="80"/>
      <c r="P41" s="84" t="s">
        <v>210</v>
      </c>
      <c r="Q41" s="84" t="s">
        <v>47</v>
      </c>
      <c r="R41" s="84" t="s">
        <v>211</v>
      </c>
      <c r="S41" s="84" t="s">
        <v>212</v>
      </c>
      <c r="T41" s="84" t="s">
        <v>65</v>
      </c>
      <c r="U41" s="91" t="s">
        <v>50</v>
      </c>
      <c r="V41" s="91"/>
      <c r="W41" s="91" t="s">
        <v>213</v>
      </c>
      <c r="X41" s="92"/>
    </row>
    <row r="42" customFormat="false" ht="15" hidden="false" customHeight="false" outlineLevel="0" collapsed="false">
      <c r="A42" s="1"/>
      <c r="B42" s="76" t="n">
        <v>36</v>
      </c>
      <c r="C42" s="67" t="s">
        <v>214</v>
      </c>
      <c r="D42" s="67" t="s">
        <v>215</v>
      </c>
      <c r="E42" s="67" t="s">
        <v>216</v>
      </c>
      <c r="F42" s="103" t="n">
        <v>230</v>
      </c>
      <c r="G42" s="77"/>
      <c r="H42" s="86"/>
      <c r="I42" s="87"/>
      <c r="J42" s="79" t="s">
        <v>54</v>
      </c>
      <c r="K42" s="67" t="s">
        <v>217</v>
      </c>
      <c r="L42" s="67" t="s">
        <v>45</v>
      </c>
      <c r="M42" s="68" t="str">
        <f aca="false">CONCATENATE("Gas Daily Mid"," ",K42," ","+ $0"," ","Less Transport")</f>
        <v>Gas Daily Mid Gulf South (Zones 2&amp;4) + $0 Less Transport</v>
      </c>
      <c r="N42" s="89" t="n">
        <v>0.0854</v>
      </c>
      <c r="O42" s="80"/>
      <c r="P42" s="71" t="s">
        <v>218</v>
      </c>
      <c r="Q42" s="71" t="s">
        <v>56</v>
      </c>
      <c r="R42" s="81" t="s">
        <v>47</v>
      </c>
      <c r="S42" s="81" t="s">
        <v>47</v>
      </c>
      <c r="T42" s="71" t="s">
        <v>49</v>
      </c>
      <c r="U42" s="82" t="s">
        <v>49</v>
      </c>
      <c r="V42" s="82" t="s">
        <v>49</v>
      </c>
      <c r="W42" s="82"/>
      <c r="X42" s="83"/>
    </row>
    <row r="43" customFormat="false" ht="15" hidden="false" customHeight="false" outlineLevel="0" collapsed="false">
      <c r="A43" s="1"/>
      <c r="B43" s="76" t="n">
        <v>37</v>
      </c>
      <c r="C43" s="67" t="s">
        <v>214</v>
      </c>
      <c r="D43" s="67" t="s">
        <v>219</v>
      </c>
      <c r="E43" s="67" t="s">
        <v>220</v>
      </c>
      <c r="F43" s="103" t="n">
        <v>6388</v>
      </c>
      <c r="G43" s="104" t="n">
        <v>5238</v>
      </c>
      <c r="H43" s="86"/>
      <c r="I43" s="87"/>
      <c r="J43" s="79" t="s">
        <v>43</v>
      </c>
      <c r="K43" s="67" t="s">
        <v>221</v>
      </c>
      <c r="L43" s="67" t="s">
        <v>45</v>
      </c>
      <c r="M43" s="68" t="str">
        <f aca="false">CONCATENATE("Gas Daily Mid"," ",K43," ","+ $0"," ","Less Transport")</f>
        <v>Gas Daily Mid Sonat + $0 Less Transport</v>
      </c>
      <c r="N43" s="89" t="n">
        <v>0.0854</v>
      </c>
      <c r="O43" s="80"/>
      <c r="P43" s="71" t="s">
        <v>222</v>
      </c>
      <c r="Q43" s="71" t="s">
        <v>47</v>
      </c>
      <c r="R43" s="71" t="s">
        <v>47</v>
      </c>
      <c r="S43" s="71" t="s">
        <v>223</v>
      </c>
      <c r="T43" s="71" t="s">
        <v>49</v>
      </c>
      <c r="U43" s="82" t="s">
        <v>224</v>
      </c>
      <c r="V43" s="82" t="s">
        <v>224</v>
      </c>
      <c r="W43" s="82" t="s">
        <v>225</v>
      </c>
      <c r="X43" s="83"/>
    </row>
    <row r="44" customFormat="false" ht="15" hidden="false" customHeight="false" outlineLevel="0" collapsed="false">
      <c r="A44" s="1"/>
      <c r="B44" s="76" t="n">
        <v>38</v>
      </c>
      <c r="C44" s="67" t="s">
        <v>214</v>
      </c>
      <c r="D44" s="67" t="s">
        <v>226</v>
      </c>
      <c r="E44" s="67" t="s">
        <v>227</v>
      </c>
      <c r="F44" s="77" t="n">
        <v>900</v>
      </c>
      <c r="G44" s="77"/>
      <c r="H44" s="86"/>
      <c r="I44" s="87"/>
      <c r="J44" s="79" t="s">
        <v>79</v>
      </c>
      <c r="K44" s="67" t="s">
        <v>228</v>
      </c>
      <c r="L44" s="67" t="s">
        <v>94</v>
      </c>
      <c r="M44" s="68" t="str">
        <f aca="false">CONCATENATE("Gas Daily Mid"," ",K44," ","+ $0"," ","Less Transport")</f>
        <v>Gas Daily Mid Gulf South (Zone 1) + $0 Less Transport</v>
      </c>
      <c r="N44" s="89" t="n">
        <v>0.1049</v>
      </c>
      <c r="O44" s="80"/>
      <c r="P44" s="84" t="s">
        <v>55</v>
      </c>
      <c r="Q44" s="84"/>
      <c r="R44" s="84"/>
      <c r="S44" s="84"/>
      <c r="T44" s="84"/>
      <c r="U44" s="91"/>
      <c r="V44" s="91"/>
      <c r="W44" s="91"/>
      <c r="X44" s="92"/>
    </row>
    <row r="45" customFormat="false" ht="15" hidden="false" customHeight="false" outlineLevel="0" collapsed="false">
      <c r="A45" s="1"/>
      <c r="B45" s="76" t="n">
        <v>39</v>
      </c>
      <c r="C45" s="67" t="s">
        <v>229</v>
      </c>
      <c r="D45" s="67" t="s">
        <v>230</v>
      </c>
      <c r="E45" s="67" t="s">
        <v>231</v>
      </c>
      <c r="F45" s="77" t="n">
        <v>407</v>
      </c>
      <c r="G45" s="77"/>
      <c r="H45" s="86"/>
      <c r="I45" s="87"/>
      <c r="J45" s="79" t="s">
        <v>117</v>
      </c>
      <c r="K45" s="67" t="s">
        <v>217</v>
      </c>
      <c r="L45" s="67" t="s">
        <v>45</v>
      </c>
      <c r="M45" s="68" t="str">
        <f aca="false">CONCATENATE("Gas Daily Mid"," ",K45," ","+ $0"," ","")</f>
        <v>Gas Daily Mid Gulf South (Zones 2&amp;4) + $0 </v>
      </c>
      <c r="N45" s="89" t="s">
        <v>152</v>
      </c>
      <c r="O45" s="80"/>
      <c r="P45" s="84" t="s">
        <v>55</v>
      </c>
      <c r="Q45" s="84" t="s">
        <v>55</v>
      </c>
      <c r="R45" s="84" t="s">
        <v>47</v>
      </c>
      <c r="S45" s="84" t="s">
        <v>47</v>
      </c>
      <c r="T45" s="84"/>
      <c r="U45" s="91" t="s">
        <v>50</v>
      </c>
      <c r="V45" s="91" t="s">
        <v>50</v>
      </c>
      <c r="W45" s="82"/>
      <c r="X45" s="85"/>
    </row>
    <row r="46" customFormat="false" ht="15" hidden="false" customHeight="false" outlineLevel="0" collapsed="false">
      <c r="A46" s="1"/>
      <c r="B46" s="76" t="n">
        <v>40</v>
      </c>
      <c r="C46" s="67" t="s">
        <v>232</v>
      </c>
      <c r="D46" s="67" t="s">
        <v>233</v>
      </c>
      <c r="E46" s="67" t="s">
        <v>234</v>
      </c>
      <c r="F46" s="77" t="n">
        <v>296</v>
      </c>
      <c r="G46" s="77"/>
      <c r="H46" s="86"/>
      <c r="I46" s="87"/>
      <c r="J46" s="79" t="s">
        <v>79</v>
      </c>
      <c r="K46" s="67" t="s">
        <v>228</v>
      </c>
      <c r="L46" s="67" t="s">
        <v>94</v>
      </c>
      <c r="M46" s="68" t="str">
        <f aca="false">CONCATENATE("Gas Daily Mid"," ",K46," ","+ $0"," ","Less Transport")</f>
        <v>Gas Daily Mid Gulf South (Zone 1) + $0 Less Transport</v>
      </c>
      <c r="N46" s="89" t="n">
        <v>0.1049</v>
      </c>
      <c r="O46" s="80"/>
      <c r="P46" s="84" t="s">
        <v>55</v>
      </c>
      <c r="Q46" s="84"/>
      <c r="R46" s="84"/>
      <c r="S46" s="84"/>
      <c r="T46" s="84"/>
      <c r="U46" s="91"/>
      <c r="V46" s="91"/>
      <c r="W46" s="91"/>
      <c r="X46" s="92"/>
    </row>
    <row r="47" customFormat="false" ht="15" hidden="false" customHeight="false" outlineLevel="0" collapsed="false">
      <c r="A47" s="1"/>
      <c r="B47" s="76" t="n">
        <v>41</v>
      </c>
      <c r="C47" s="67" t="s">
        <v>232</v>
      </c>
      <c r="D47" s="67" t="s">
        <v>235</v>
      </c>
      <c r="E47" s="67" t="s">
        <v>236</v>
      </c>
      <c r="F47" s="77" t="n">
        <v>3</v>
      </c>
      <c r="G47" s="77"/>
      <c r="H47" s="86"/>
      <c r="I47" s="87"/>
      <c r="J47" s="79" t="s">
        <v>79</v>
      </c>
      <c r="K47" s="67" t="s">
        <v>228</v>
      </c>
      <c r="L47" s="67" t="s">
        <v>94</v>
      </c>
      <c r="M47" s="68" t="str">
        <f aca="false">CONCATENATE("Gas Daily Mid"," ",K47," ","+ $0"," ","Less Transport")</f>
        <v>Gas Daily Mid Gulf South (Zone 1) + $0 Less Transport</v>
      </c>
      <c r="N47" s="89" t="n">
        <v>0.1049</v>
      </c>
      <c r="O47" s="80"/>
      <c r="P47" s="84" t="s">
        <v>55</v>
      </c>
      <c r="Q47" s="84"/>
      <c r="R47" s="84"/>
      <c r="S47" s="84"/>
      <c r="T47" s="84"/>
      <c r="U47" s="91"/>
      <c r="V47" s="91"/>
      <c r="W47" s="91"/>
      <c r="X47" s="92"/>
    </row>
    <row r="48" customFormat="false" ht="15" hidden="false" customHeight="false" outlineLevel="0" collapsed="false">
      <c r="A48" s="1"/>
      <c r="B48" s="76" t="n">
        <v>42</v>
      </c>
      <c r="C48" s="67" t="s">
        <v>232</v>
      </c>
      <c r="D48" s="67" t="s">
        <v>237</v>
      </c>
      <c r="E48" s="67" t="s">
        <v>238</v>
      </c>
      <c r="F48" s="77" t="n">
        <v>266</v>
      </c>
      <c r="G48" s="77"/>
      <c r="H48" s="86"/>
      <c r="I48" s="87"/>
      <c r="J48" s="79" t="s">
        <v>79</v>
      </c>
      <c r="K48" s="67" t="s">
        <v>228</v>
      </c>
      <c r="L48" s="67" t="s">
        <v>94</v>
      </c>
      <c r="M48" s="68" t="str">
        <f aca="false">CONCATENATE("Gas Daily Mid"," ",K48," ","+ $0"," ","Less Transport")</f>
        <v>Gas Daily Mid Gulf South (Zone 1) + $0 Less Transport</v>
      </c>
      <c r="N48" s="89" t="n">
        <v>0.1049</v>
      </c>
      <c r="O48" s="80"/>
      <c r="P48" s="84" t="s">
        <v>55</v>
      </c>
      <c r="Q48" s="84"/>
      <c r="R48" s="84"/>
      <c r="S48" s="84"/>
      <c r="T48" s="84"/>
      <c r="U48" s="91"/>
      <c r="V48" s="91"/>
      <c r="W48" s="91"/>
      <c r="X48" s="92"/>
    </row>
    <row r="49" customFormat="false" ht="15" hidden="false" customHeight="false" outlineLevel="0" collapsed="false">
      <c r="A49" s="1"/>
      <c r="B49" s="76" t="n">
        <v>43</v>
      </c>
      <c r="C49" s="67" t="s">
        <v>232</v>
      </c>
      <c r="D49" s="67" t="s">
        <v>239</v>
      </c>
      <c r="E49" s="67" t="s">
        <v>240</v>
      </c>
      <c r="F49" s="77" t="n">
        <v>0</v>
      </c>
      <c r="G49" s="77"/>
      <c r="H49" s="86"/>
      <c r="I49" s="87"/>
      <c r="J49" s="79" t="s">
        <v>117</v>
      </c>
      <c r="K49" s="67" t="s">
        <v>74</v>
      </c>
      <c r="L49" s="67" t="s">
        <v>74</v>
      </c>
      <c r="M49" s="67" t="s">
        <v>74</v>
      </c>
      <c r="N49" s="70"/>
      <c r="O49" s="80"/>
      <c r="P49" s="84" t="s">
        <v>55</v>
      </c>
      <c r="Q49" s="84" t="s">
        <v>55</v>
      </c>
      <c r="R49" s="84" t="s">
        <v>47</v>
      </c>
      <c r="S49" s="84" t="s">
        <v>47</v>
      </c>
      <c r="T49" s="84"/>
      <c r="U49" s="91" t="s">
        <v>50</v>
      </c>
      <c r="V49" s="91" t="s">
        <v>50</v>
      </c>
      <c r="W49" s="82"/>
      <c r="X49" s="85"/>
    </row>
    <row r="50" customFormat="false" ht="15" hidden="false" customHeight="false" outlineLevel="0" collapsed="false">
      <c r="A50" s="1"/>
      <c r="B50" s="76" t="n">
        <v>44</v>
      </c>
      <c r="C50" s="67" t="s">
        <v>232</v>
      </c>
      <c r="D50" s="67" t="s">
        <v>241</v>
      </c>
      <c r="E50" s="67" t="s">
        <v>242</v>
      </c>
      <c r="F50" s="77" t="n">
        <v>64</v>
      </c>
      <c r="G50" s="77"/>
      <c r="H50" s="86"/>
      <c r="I50" s="87"/>
      <c r="J50" s="79" t="s">
        <v>117</v>
      </c>
      <c r="K50" s="67" t="s">
        <v>228</v>
      </c>
      <c r="L50" s="67" t="s">
        <v>94</v>
      </c>
      <c r="M50" s="68" t="str">
        <f aca="false">CONCATENATE("Gas Daily Mid"," ",K50," ","+ $0"," ","Less Transport")</f>
        <v>Gas Daily Mid Gulf South (Zone 1) + $0 Less Transport</v>
      </c>
      <c r="N50" s="89" t="n">
        <v>0.1049</v>
      </c>
      <c r="O50" s="80"/>
      <c r="P50" s="84" t="s">
        <v>55</v>
      </c>
      <c r="Q50" s="84" t="s">
        <v>55</v>
      </c>
      <c r="R50" s="84" t="s">
        <v>47</v>
      </c>
      <c r="S50" s="84" t="s">
        <v>47</v>
      </c>
      <c r="T50" s="84"/>
      <c r="U50" s="91" t="s">
        <v>50</v>
      </c>
      <c r="V50" s="91" t="s">
        <v>50</v>
      </c>
      <c r="W50" s="82"/>
      <c r="X50" s="85"/>
    </row>
    <row r="51" customFormat="false" ht="15" hidden="false" customHeight="false" outlineLevel="0" collapsed="false">
      <c r="A51" s="1"/>
      <c r="B51" s="76" t="n">
        <v>45</v>
      </c>
      <c r="C51" s="67" t="s">
        <v>232</v>
      </c>
      <c r="D51" s="67" t="s">
        <v>243</v>
      </c>
      <c r="E51" s="67" t="s">
        <v>244</v>
      </c>
      <c r="F51" s="77" t="n">
        <v>426</v>
      </c>
      <c r="G51" s="77"/>
      <c r="H51" s="86"/>
      <c r="I51" s="87" t="s">
        <v>152</v>
      </c>
      <c r="J51" s="79" t="s">
        <v>117</v>
      </c>
      <c r="K51" s="67" t="s">
        <v>228</v>
      </c>
      <c r="L51" s="67" t="s">
        <v>94</v>
      </c>
      <c r="M51" s="68" t="str">
        <f aca="false">CONCATENATE("Gas Daily Mid"," ",K51," ","+ $0"," ","Less Transport")</f>
        <v>Gas Daily Mid Gulf South (Zone 1) + $0 Less Transport</v>
      </c>
      <c r="N51" s="89" t="n">
        <v>0.1049</v>
      </c>
      <c r="O51" s="80"/>
      <c r="P51" s="84" t="s">
        <v>55</v>
      </c>
      <c r="Q51" s="84" t="s">
        <v>55</v>
      </c>
      <c r="R51" s="84" t="s">
        <v>47</v>
      </c>
      <c r="S51" s="84" t="s">
        <v>47</v>
      </c>
      <c r="T51" s="84"/>
      <c r="U51" s="91" t="s">
        <v>50</v>
      </c>
      <c r="V51" s="91" t="s">
        <v>50</v>
      </c>
      <c r="W51" s="82"/>
      <c r="X51" s="85"/>
    </row>
    <row r="52" customFormat="false" ht="15" hidden="false" customHeight="false" outlineLevel="0" collapsed="false">
      <c r="A52" s="1"/>
      <c r="B52" s="76" t="n">
        <v>46</v>
      </c>
      <c r="C52" s="67" t="s">
        <v>232</v>
      </c>
      <c r="D52" s="67" t="s">
        <v>245</v>
      </c>
      <c r="E52" s="67" t="s">
        <v>246</v>
      </c>
      <c r="F52" s="77" t="n">
        <v>47</v>
      </c>
      <c r="G52" s="77"/>
      <c r="H52" s="86"/>
      <c r="I52" s="87"/>
      <c r="J52" s="79" t="s">
        <v>117</v>
      </c>
      <c r="K52" s="67" t="s">
        <v>228</v>
      </c>
      <c r="L52" s="67" t="s">
        <v>94</v>
      </c>
      <c r="M52" s="68" t="str">
        <f aca="false">CONCATENATE("Gas Daily Mid"," ",K52," ","+ $0"," ","Less Transport")</f>
        <v>Gas Daily Mid Gulf South (Zone 1) + $0 Less Transport</v>
      </c>
      <c r="N52" s="89" t="n">
        <v>0.1049</v>
      </c>
      <c r="O52" s="80"/>
      <c r="P52" s="84" t="s">
        <v>55</v>
      </c>
      <c r="Q52" s="84" t="s">
        <v>55</v>
      </c>
      <c r="R52" s="84" t="s">
        <v>47</v>
      </c>
      <c r="S52" s="84" t="s">
        <v>47</v>
      </c>
      <c r="T52" s="84"/>
      <c r="U52" s="91" t="s">
        <v>50</v>
      </c>
      <c r="V52" s="91" t="s">
        <v>50</v>
      </c>
      <c r="W52" s="82"/>
      <c r="X52" s="85"/>
    </row>
    <row r="53" customFormat="false" ht="15" hidden="false" customHeight="false" outlineLevel="0" collapsed="false">
      <c r="A53" s="1"/>
      <c r="B53" s="76" t="n">
        <v>47</v>
      </c>
      <c r="C53" s="67" t="s">
        <v>232</v>
      </c>
      <c r="D53" s="67" t="s">
        <v>247</v>
      </c>
      <c r="E53" s="67" t="s">
        <v>248</v>
      </c>
      <c r="F53" s="77" t="n">
        <v>600</v>
      </c>
      <c r="G53" s="77"/>
      <c r="H53" s="86"/>
      <c r="I53" s="87"/>
      <c r="J53" s="79" t="s">
        <v>79</v>
      </c>
      <c r="K53" s="67" t="s">
        <v>228</v>
      </c>
      <c r="L53" s="67" t="s">
        <v>94</v>
      </c>
      <c r="M53" s="68" t="str">
        <f aca="false">CONCATENATE("Gas Daily Mid"," ",K53," ","+ $0"," ","Less Transport")</f>
        <v>Gas Daily Mid Gulf South (Zone 1) + $0 Less Transport</v>
      </c>
      <c r="N53" s="89" t="n">
        <v>0.1049</v>
      </c>
      <c r="O53" s="80"/>
      <c r="P53" s="84" t="s">
        <v>55</v>
      </c>
      <c r="Q53" s="84"/>
      <c r="R53" s="84"/>
      <c r="S53" s="84"/>
      <c r="T53" s="84"/>
      <c r="U53" s="91"/>
      <c r="V53" s="91"/>
      <c r="W53" s="91"/>
      <c r="X53" s="92"/>
    </row>
    <row r="54" customFormat="false" ht="15" hidden="false" customHeight="false" outlineLevel="0" collapsed="false">
      <c r="A54" s="1"/>
      <c r="B54" s="76" t="n">
        <v>48</v>
      </c>
      <c r="C54" s="67" t="s">
        <v>249</v>
      </c>
      <c r="D54" s="67" t="s">
        <v>250</v>
      </c>
      <c r="E54" s="67" t="s">
        <v>251</v>
      </c>
      <c r="F54" s="77" t="n">
        <v>147</v>
      </c>
      <c r="G54" s="77"/>
      <c r="H54" s="86"/>
      <c r="I54" s="87"/>
      <c r="J54" s="79" t="s">
        <v>117</v>
      </c>
      <c r="K54" s="67" t="s">
        <v>252</v>
      </c>
      <c r="L54" s="67" t="s">
        <v>45</v>
      </c>
      <c r="M54" s="88" t="str">
        <f aca="false">CONCATENATE("Gas Daily Mid"," ",K54," ","+ $0","  Less Transport")</f>
        <v>Gas Daily Mid Tennesseee, 800 Leg + $0  Less Transport</v>
      </c>
      <c r="N54" s="89" t="n">
        <v>0.1523</v>
      </c>
      <c r="O54" s="80"/>
      <c r="P54" s="84" t="s">
        <v>55</v>
      </c>
      <c r="Q54" s="84" t="s">
        <v>55</v>
      </c>
      <c r="R54" s="84" t="s">
        <v>47</v>
      </c>
      <c r="S54" s="84" t="s">
        <v>47</v>
      </c>
      <c r="T54" s="84"/>
      <c r="U54" s="91" t="s">
        <v>50</v>
      </c>
      <c r="V54" s="91" t="s">
        <v>50</v>
      </c>
      <c r="W54" s="82"/>
      <c r="X54" s="85"/>
    </row>
    <row r="55" customFormat="false" ht="15" hidden="false" customHeight="false" outlineLevel="0" collapsed="false">
      <c r="A55" s="1"/>
      <c r="B55" s="76" t="n">
        <v>49</v>
      </c>
      <c r="C55" s="67" t="s">
        <v>249</v>
      </c>
      <c r="D55" s="67" t="s">
        <v>253</v>
      </c>
      <c r="E55" s="67" t="s">
        <v>254</v>
      </c>
      <c r="F55" s="77" t="n">
        <v>717</v>
      </c>
      <c r="G55" s="77"/>
      <c r="H55" s="86"/>
      <c r="I55" s="87"/>
      <c r="J55" s="79" t="s">
        <v>61</v>
      </c>
      <c r="K55" s="105" t="s">
        <v>255</v>
      </c>
      <c r="L55" s="105" t="s">
        <v>130</v>
      </c>
      <c r="M55" s="88" t="str">
        <f aca="false">CONCATENATE("Gas Daily Mid"," ",K55," ","+ $0"," ","Less Transport and Fuel")</f>
        <v>Gas Daily Mid Waha + $0 Less Transport and Fuel</v>
      </c>
      <c r="N55" s="89" t="n">
        <v>0.02</v>
      </c>
      <c r="O55" s="90" t="n">
        <v>0.005</v>
      </c>
      <c r="P55" s="100" t="s">
        <v>256</v>
      </c>
      <c r="Q55" s="100" t="s">
        <v>47</v>
      </c>
      <c r="R55" s="100" t="s">
        <v>257</v>
      </c>
      <c r="S55" s="100" t="s">
        <v>256</v>
      </c>
      <c r="T55" s="100" t="s">
        <v>65</v>
      </c>
      <c r="U55" s="91" t="s">
        <v>50</v>
      </c>
      <c r="V55" s="91"/>
      <c r="W55" s="91"/>
      <c r="X55" s="106"/>
    </row>
    <row r="56" customFormat="false" ht="15" hidden="false" customHeight="false" outlineLevel="0" collapsed="false">
      <c r="A56" s="1"/>
      <c r="B56" s="76" t="n">
        <v>50</v>
      </c>
      <c r="C56" s="67" t="s">
        <v>258</v>
      </c>
      <c r="D56" s="67" t="s">
        <v>259</v>
      </c>
      <c r="E56" s="67" t="s">
        <v>260</v>
      </c>
      <c r="F56" s="77" t="n">
        <v>154</v>
      </c>
      <c r="G56" s="77"/>
      <c r="H56" s="86"/>
      <c r="I56" s="87"/>
      <c r="J56" s="79" t="s">
        <v>79</v>
      </c>
      <c r="K56" s="105" t="s">
        <v>255</v>
      </c>
      <c r="L56" s="105" t="s">
        <v>130</v>
      </c>
      <c r="M56" s="88" t="str">
        <f aca="false">CONCATENATE("Gas Daily Mid"," ",K56," ","+ $0"," ","Less Transport and Fuel")</f>
        <v>Gas Daily Mid Waha + $0 Less Transport and Fuel</v>
      </c>
      <c r="N56" s="89" t="n">
        <v>0.25</v>
      </c>
      <c r="O56" s="90" t="n">
        <v>0.005</v>
      </c>
      <c r="P56" s="84"/>
      <c r="Q56" s="84"/>
      <c r="R56" s="84"/>
      <c r="S56" s="84"/>
      <c r="T56" s="84"/>
      <c r="U56" s="91"/>
      <c r="V56" s="91"/>
      <c r="W56" s="91"/>
      <c r="X56" s="92"/>
    </row>
    <row r="57" customFormat="false" ht="15" hidden="false" customHeight="false" outlineLevel="0" collapsed="false">
      <c r="A57" s="1"/>
      <c r="B57" s="76" t="n">
        <v>51</v>
      </c>
      <c r="C57" s="67" t="s">
        <v>258</v>
      </c>
      <c r="D57" s="67" t="s">
        <v>261</v>
      </c>
      <c r="E57" s="67" t="s">
        <v>262</v>
      </c>
      <c r="F57" s="77" t="n">
        <v>554</v>
      </c>
      <c r="G57" s="77"/>
      <c r="H57" s="86"/>
      <c r="I57" s="87"/>
      <c r="J57" s="79" t="s">
        <v>79</v>
      </c>
      <c r="K57" s="105" t="s">
        <v>255</v>
      </c>
      <c r="L57" s="105" t="s">
        <v>130</v>
      </c>
      <c r="M57" s="88" t="str">
        <f aca="false">CONCATENATE("Gas Daily Mid"," ",K57," ","+ $0"," ","Less Transport and Fuel")</f>
        <v>Gas Daily Mid Waha + $0 Less Transport and Fuel</v>
      </c>
      <c r="N57" s="89" t="n">
        <v>0.15</v>
      </c>
      <c r="O57" s="90" t="n">
        <v>0.005</v>
      </c>
      <c r="P57" s="84"/>
      <c r="Q57" s="84"/>
      <c r="R57" s="84"/>
      <c r="S57" s="84"/>
      <c r="T57" s="84"/>
      <c r="U57" s="91"/>
      <c r="V57" s="91"/>
      <c r="W57" s="91"/>
      <c r="X57" s="92"/>
    </row>
    <row r="58" customFormat="false" ht="15" hidden="false" customHeight="false" outlineLevel="0" collapsed="false">
      <c r="A58" s="1"/>
      <c r="B58" s="76" t="n">
        <v>52</v>
      </c>
      <c r="C58" s="67" t="s">
        <v>258</v>
      </c>
      <c r="D58" s="67" t="s">
        <v>263</v>
      </c>
      <c r="E58" s="67" t="s">
        <v>264</v>
      </c>
      <c r="F58" s="77" t="n">
        <v>0</v>
      </c>
      <c r="G58" s="77"/>
      <c r="H58" s="86"/>
      <c r="I58" s="87"/>
      <c r="J58" s="79" t="s">
        <v>61</v>
      </c>
      <c r="K58" s="67" t="s">
        <v>74</v>
      </c>
      <c r="L58" s="67" t="s">
        <v>74</v>
      </c>
      <c r="M58" s="67" t="s">
        <v>74</v>
      </c>
      <c r="N58" s="70"/>
      <c r="O58" s="80"/>
      <c r="P58" s="84" t="s">
        <v>256</v>
      </c>
      <c r="Q58" s="84" t="s">
        <v>47</v>
      </c>
      <c r="R58" s="84" t="s">
        <v>265</v>
      </c>
      <c r="S58" s="84" t="s">
        <v>256</v>
      </c>
      <c r="T58" s="84" t="s">
        <v>65</v>
      </c>
      <c r="U58" s="91" t="s">
        <v>266</v>
      </c>
      <c r="V58" s="91"/>
      <c r="W58" s="91"/>
      <c r="X58" s="92"/>
    </row>
    <row r="59" customFormat="false" ht="15" hidden="false" customHeight="false" outlineLevel="0" collapsed="false">
      <c r="A59" s="1"/>
      <c r="B59" s="76" t="n">
        <v>53</v>
      </c>
      <c r="C59" s="67" t="s">
        <v>267</v>
      </c>
      <c r="D59" s="67" t="s">
        <v>268</v>
      </c>
      <c r="E59" s="67" t="s">
        <v>269</v>
      </c>
      <c r="F59" s="77" t="n">
        <v>1837</v>
      </c>
      <c r="G59" s="77"/>
      <c r="H59" s="86"/>
      <c r="I59" s="87"/>
      <c r="J59" s="79" t="s">
        <v>43</v>
      </c>
      <c r="K59" s="67" t="s">
        <v>221</v>
      </c>
      <c r="L59" s="67" t="s">
        <v>45</v>
      </c>
      <c r="M59" s="88" t="str">
        <f aca="false">CONCATENATE("Gas Daily Mid"," ",K59," ","+  $0"," Less Transport")</f>
        <v>Gas Daily Mid Sonat +  $0 Less Transport</v>
      </c>
      <c r="N59" s="89" t="n">
        <v>0.056</v>
      </c>
      <c r="O59" s="90" t="s">
        <v>152</v>
      </c>
      <c r="P59" s="81" t="s">
        <v>55</v>
      </c>
      <c r="Q59" s="81" t="s">
        <v>50</v>
      </c>
      <c r="R59" s="81" t="s">
        <v>270</v>
      </c>
      <c r="S59" s="81" t="s">
        <v>270</v>
      </c>
      <c r="T59" s="81" t="s">
        <v>49</v>
      </c>
      <c r="U59" s="81" t="s">
        <v>49</v>
      </c>
      <c r="V59" s="82" t="s">
        <v>50</v>
      </c>
      <c r="W59" s="82" t="s">
        <v>271</v>
      </c>
      <c r="X59" s="85"/>
    </row>
    <row r="60" customFormat="false" ht="15" hidden="false" customHeight="false" outlineLevel="0" collapsed="false">
      <c r="A60" s="1"/>
      <c r="B60" s="76" t="n">
        <v>54</v>
      </c>
      <c r="C60" s="67" t="s">
        <v>272</v>
      </c>
      <c r="D60" s="67" t="s">
        <v>273</v>
      </c>
      <c r="E60" s="67" t="s">
        <v>274</v>
      </c>
      <c r="F60" s="77" t="n">
        <v>0</v>
      </c>
      <c r="G60" s="77"/>
      <c r="H60" s="86"/>
      <c r="I60" s="87"/>
      <c r="J60" s="79" t="s">
        <v>43</v>
      </c>
      <c r="K60" s="67" t="s">
        <v>153</v>
      </c>
      <c r="L60" s="67" t="s">
        <v>201</v>
      </c>
      <c r="M60" s="68" t="s">
        <v>155</v>
      </c>
      <c r="N60" s="70"/>
      <c r="O60" s="80"/>
      <c r="P60" s="87" t="s">
        <v>275</v>
      </c>
      <c r="Q60" s="71"/>
      <c r="R60" s="71"/>
      <c r="S60" s="71"/>
      <c r="T60" s="71"/>
      <c r="U60" s="82"/>
      <c r="V60" s="82"/>
      <c r="W60" s="82"/>
      <c r="X60" s="83"/>
    </row>
    <row r="61" customFormat="false" ht="15" hidden="false" customHeight="false" outlineLevel="0" collapsed="false">
      <c r="A61" s="1"/>
      <c r="B61" s="76" t="n">
        <v>55</v>
      </c>
      <c r="C61" s="67" t="s">
        <v>276</v>
      </c>
      <c r="D61" s="67" t="s">
        <v>277</v>
      </c>
      <c r="E61" s="67" t="s">
        <v>278</v>
      </c>
      <c r="F61" s="77" t="n">
        <v>33829</v>
      </c>
      <c r="G61" s="104" t="n">
        <v>27063</v>
      </c>
      <c r="H61" s="86"/>
      <c r="I61" s="87" t="s">
        <v>279</v>
      </c>
      <c r="J61" s="79" t="s">
        <v>54</v>
      </c>
      <c r="K61" s="67" t="s">
        <v>118</v>
      </c>
      <c r="L61" s="67" t="s">
        <v>45</v>
      </c>
      <c r="M61" s="88" t="str">
        <f aca="false">CONCATENATE("Gas Daily Mid"," ",K61," ","+  $0"," Less Transport and Fuel")</f>
        <v>Gas Daily Mid Texas Gas SL +  $0 Less Transport and Fuel</v>
      </c>
      <c r="N61" s="96" t="s">
        <v>95</v>
      </c>
      <c r="O61" s="96"/>
      <c r="P61" s="71" t="s">
        <v>46</v>
      </c>
      <c r="Q61" s="71" t="s">
        <v>88</v>
      </c>
      <c r="R61" s="71" t="s">
        <v>280</v>
      </c>
      <c r="S61" s="71" t="s">
        <v>280</v>
      </c>
      <c r="T61" s="71" t="s">
        <v>49</v>
      </c>
      <c r="U61" s="82" t="s">
        <v>88</v>
      </c>
      <c r="V61" s="82" t="s">
        <v>281</v>
      </c>
      <c r="W61" s="82" t="s">
        <v>282</v>
      </c>
      <c r="X61" s="83"/>
    </row>
    <row r="62" customFormat="false" ht="15" hidden="false" customHeight="false" outlineLevel="0" collapsed="false">
      <c r="A62" s="1"/>
      <c r="B62" s="76" t="n">
        <v>56</v>
      </c>
      <c r="C62" s="67" t="s">
        <v>283</v>
      </c>
      <c r="D62" s="67" t="s">
        <v>284</v>
      </c>
      <c r="E62" s="67" t="n">
        <v>908135</v>
      </c>
      <c r="F62" s="77" t="n">
        <v>1500</v>
      </c>
      <c r="G62" s="77"/>
      <c r="H62" s="86"/>
      <c r="I62" s="87"/>
      <c r="J62" s="79" t="s">
        <v>61</v>
      </c>
      <c r="K62" s="105" t="s">
        <v>285</v>
      </c>
      <c r="L62" s="67" t="s">
        <v>286</v>
      </c>
      <c r="M62" s="88" t="str">
        <f aca="false">CONCATENATE("Gas Daily Mid"," ",K62," ","+ $0"," Less Transport and Fuel")</f>
        <v>Gas Daily Mid NGPL (Midcon) + $0 Less Transport and Fuel</v>
      </c>
      <c r="N62" s="89" t="n">
        <v>0.0176</v>
      </c>
      <c r="O62" s="90" t="n">
        <v>0.0058</v>
      </c>
      <c r="P62" s="84" t="s">
        <v>287</v>
      </c>
      <c r="Q62" s="84" t="s">
        <v>47</v>
      </c>
      <c r="R62" s="84" t="s">
        <v>47</v>
      </c>
      <c r="S62" s="84" t="s">
        <v>287</v>
      </c>
      <c r="T62" s="84" t="s">
        <v>65</v>
      </c>
      <c r="U62" s="91" t="s">
        <v>288</v>
      </c>
      <c r="V62" s="91"/>
      <c r="W62" s="91"/>
      <c r="X62" s="92"/>
    </row>
    <row r="63" customFormat="false" ht="15" hidden="false" customHeight="false" outlineLevel="0" collapsed="false">
      <c r="A63" s="1"/>
      <c r="B63" s="76" t="n">
        <v>57</v>
      </c>
      <c r="C63" s="67" t="s">
        <v>289</v>
      </c>
      <c r="D63" s="67" t="s">
        <v>290</v>
      </c>
      <c r="E63" s="67" t="s">
        <v>291</v>
      </c>
      <c r="F63" s="77" t="n">
        <v>1595</v>
      </c>
      <c r="G63" s="77"/>
      <c r="H63" s="86"/>
      <c r="I63" s="87"/>
      <c r="J63" s="79" t="s">
        <v>61</v>
      </c>
      <c r="K63" s="105" t="s">
        <v>285</v>
      </c>
      <c r="L63" s="67" t="s">
        <v>286</v>
      </c>
      <c r="M63" s="88" t="str">
        <f aca="false">CONCATENATE("Gas Daily Mid"," ",K63," ","+ $0"," Less Transport and Fuel")</f>
        <v>Gas Daily Mid NGPL (Midcon) + $0 Less Transport and Fuel</v>
      </c>
      <c r="N63" s="89" t="n">
        <v>0.0176</v>
      </c>
      <c r="O63" s="90" t="n">
        <v>0.0058</v>
      </c>
      <c r="P63" s="84" t="s">
        <v>292</v>
      </c>
      <c r="Q63" s="84" t="s">
        <v>47</v>
      </c>
      <c r="R63" s="84" t="s">
        <v>293</v>
      </c>
      <c r="S63" s="84" t="s">
        <v>292</v>
      </c>
      <c r="T63" s="84" t="s">
        <v>65</v>
      </c>
      <c r="U63" s="91" t="s">
        <v>294</v>
      </c>
      <c r="V63" s="91"/>
      <c r="W63" s="91"/>
      <c r="X63" s="92"/>
    </row>
    <row r="64" customFormat="false" ht="15" hidden="false" customHeight="false" outlineLevel="0" collapsed="false">
      <c r="A64" s="1"/>
      <c r="B64" s="76" t="n">
        <v>58</v>
      </c>
      <c r="C64" s="67" t="s">
        <v>295</v>
      </c>
      <c r="D64" s="67" t="s">
        <v>296</v>
      </c>
      <c r="E64" s="67" t="s">
        <v>297</v>
      </c>
      <c r="F64" s="77" t="n">
        <v>101</v>
      </c>
      <c r="G64" s="77"/>
      <c r="H64" s="86"/>
      <c r="I64" s="87" t="s">
        <v>298</v>
      </c>
      <c r="J64" s="79" t="s">
        <v>61</v>
      </c>
      <c r="K64" s="67" t="s">
        <v>285</v>
      </c>
      <c r="L64" s="67" t="s">
        <v>125</v>
      </c>
      <c r="M64" s="68" t="str">
        <f aca="false">CONCATENATE("Gas Daily Mid"," ",K64," ","+ $0")</f>
        <v>Gas Daily Mid NGPL (Midcon) + $0</v>
      </c>
      <c r="N64" s="70"/>
      <c r="O64" s="80"/>
      <c r="P64" s="84" t="s">
        <v>169</v>
      </c>
      <c r="Q64" s="84" t="s">
        <v>47</v>
      </c>
      <c r="R64" s="84" t="s">
        <v>299</v>
      </c>
      <c r="S64" s="84" t="s">
        <v>170</v>
      </c>
      <c r="T64" s="84" t="s">
        <v>300</v>
      </c>
      <c r="U64" s="91" t="s">
        <v>294</v>
      </c>
      <c r="V64" s="91"/>
      <c r="W64" s="91"/>
      <c r="X64" s="92"/>
    </row>
    <row r="65" customFormat="false" ht="15" hidden="false" customHeight="false" outlineLevel="0" collapsed="false">
      <c r="A65" s="1"/>
      <c r="B65" s="76" t="n">
        <v>59</v>
      </c>
      <c r="C65" s="67" t="s">
        <v>301</v>
      </c>
      <c r="D65" s="67" t="s">
        <v>302</v>
      </c>
      <c r="E65" s="67" t="s">
        <v>303</v>
      </c>
      <c r="F65" s="77" t="n">
        <v>0</v>
      </c>
      <c r="G65" s="77"/>
      <c r="H65" s="86"/>
      <c r="I65" s="87" t="s">
        <v>304</v>
      </c>
      <c r="J65" s="79" t="s">
        <v>43</v>
      </c>
      <c r="K65" s="78" t="s">
        <v>74</v>
      </c>
      <c r="L65" s="78" t="s">
        <v>74</v>
      </c>
      <c r="M65" s="78" t="s">
        <v>74</v>
      </c>
      <c r="N65" s="70"/>
      <c r="O65" s="80"/>
      <c r="P65" s="71" t="s">
        <v>169</v>
      </c>
      <c r="Q65" s="71" t="s">
        <v>47</v>
      </c>
      <c r="R65" s="71" t="s">
        <v>305</v>
      </c>
      <c r="S65" s="71" t="s">
        <v>170</v>
      </c>
      <c r="T65" s="71" t="s">
        <v>49</v>
      </c>
      <c r="U65" s="82" t="s">
        <v>49</v>
      </c>
      <c r="V65" s="82" t="s">
        <v>49</v>
      </c>
      <c r="W65" s="82" t="s">
        <v>306</v>
      </c>
      <c r="X65" s="83"/>
    </row>
    <row r="66" customFormat="false" ht="15" hidden="false" customHeight="false" outlineLevel="0" collapsed="false">
      <c r="A66" s="75"/>
      <c r="B66" s="76" t="n">
        <v>60</v>
      </c>
      <c r="C66" s="67" t="s">
        <v>307</v>
      </c>
      <c r="D66" s="67" t="s">
        <v>308</v>
      </c>
      <c r="E66" s="67" t="s">
        <v>309</v>
      </c>
      <c r="F66" s="77" t="n">
        <v>360</v>
      </c>
      <c r="G66" s="77"/>
      <c r="H66" s="86"/>
      <c r="I66" s="87"/>
      <c r="J66" s="79" t="s">
        <v>61</v>
      </c>
      <c r="K66" s="67" t="s">
        <v>310</v>
      </c>
      <c r="L66" s="67" t="s">
        <v>125</v>
      </c>
      <c r="M66" s="68" t="str">
        <f aca="false">CONCATENATE("Gas Daily Mid"," ",K66," ","+ $0")</f>
        <v>Gas Daily Mid NGPL (Midcont.) + $0</v>
      </c>
      <c r="N66" s="70"/>
      <c r="O66" s="80"/>
      <c r="P66" s="84" t="s">
        <v>210</v>
      </c>
      <c r="Q66" s="84" t="s">
        <v>47</v>
      </c>
      <c r="R66" s="84" t="s">
        <v>47</v>
      </c>
      <c r="S66" s="84" t="s">
        <v>212</v>
      </c>
      <c r="T66" s="84" t="s">
        <v>65</v>
      </c>
      <c r="U66" s="91" t="s">
        <v>294</v>
      </c>
      <c r="V66" s="91"/>
      <c r="W66" s="91"/>
      <c r="X66" s="92"/>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row>
    <row r="67" customFormat="false" ht="15" hidden="false" customHeight="false" outlineLevel="0" collapsed="false">
      <c r="A67" s="1"/>
      <c r="B67" s="76" t="n">
        <v>61</v>
      </c>
      <c r="C67" s="67" t="s">
        <v>311</v>
      </c>
      <c r="D67" s="67" t="s">
        <v>312</v>
      </c>
      <c r="E67" s="67" t="s">
        <v>313</v>
      </c>
      <c r="F67" s="77" t="n">
        <v>5194</v>
      </c>
      <c r="G67" s="77"/>
      <c r="H67" s="86"/>
      <c r="I67" s="87"/>
      <c r="J67" s="79" t="s">
        <v>117</v>
      </c>
      <c r="K67" s="67" t="s">
        <v>314</v>
      </c>
      <c r="L67" s="67" t="s">
        <v>315</v>
      </c>
      <c r="M67" s="68" t="str">
        <f aca="false">CONCATENATE("Gas Daily Mid"," ",K67," ","+ $0")</f>
        <v>Gas Daily Mid NGPL TexOK (East) + $0</v>
      </c>
      <c r="N67" s="70"/>
      <c r="O67" s="80"/>
      <c r="P67" s="84" t="s">
        <v>316</v>
      </c>
      <c r="Q67" s="84" t="s">
        <v>47</v>
      </c>
      <c r="R67" s="84" t="s">
        <v>63</v>
      </c>
      <c r="S67" s="84" t="s">
        <v>249</v>
      </c>
      <c r="T67" s="84"/>
      <c r="U67" s="91" t="s">
        <v>50</v>
      </c>
      <c r="V67" s="91" t="s">
        <v>50</v>
      </c>
      <c r="W67" s="82"/>
      <c r="X67" s="85"/>
    </row>
    <row r="68" customFormat="false" ht="15" hidden="false" customHeight="false" outlineLevel="0" collapsed="false">
      <c r="A68" s="1"/>
      <c r="B68" s="76" t="n">
        <v>62</v>
      </c>
      <c r="C68" s="67" t="s">
        <v>317</v>
      </c>
      <c r="D68" s="67" t="s">
        <v>318</v>
      </c>
      <c r="E68" s="67" t="s">
        <v>319</v>
      </c>
      <c r="F68" s="77" t="n">
        <v>0</v>
      </c>
      <c r="G68" s="77"/>
      <c r="H68" s="86"/>
      <c r="I68" s="87" t="s">
        <v>320</v>
      </c>
      <c r="J68" s="79" t="s">
        <v>117</v>
      </c>
      <c r="K68" s="78" t="s">
        <v>74</v>
      </c>
      <c r="L68" s="78" t="s">
        <v>74</v>
      </c>
      <c r="M68" s="78" t="s">
        <v>74</v>
      </c>
      <c r="N68" s="70"/>
      <c r="O68" s="80"/>
      <c r="P68" s="84" t="s">
        <v>321</v>
      </c>
      <c r="Q68" s="84" t="s">
        <v>47</v>
      </c>
      <c r="R68" s="84" t="s">
        <v>47</v>
      </c>
      <c r="S68" s="84" t="s">
        <v>322</v>
      </c>
      <c r="T68" s="84"/>
      <c r="U68" s="91" t="s">
        <v>50</v>
      </c>
      <c r="V68" s="91" t="s">
        <v>50</v>
      </c>
      <c r="W68" s="91" t="s">
        <v>323</v>
      </c>
      <c r="X68" s="85"/>
    </row>
    <row r="69" customFormat="false" ht="15" hidden="false" customHeight="false" outlineLevel="0" collapsed="false">
      <c r="A69" s="75"/>
      <c r="B69" s="76" t="n">
        <v>63</v>
      </c>
      <c r="C69" s="67" t="s">
        <v>324</v>
      </c>
      <c r="D69" s="67" t="s">
        <v>325</v>
      </c>
      <c r="E69" s="67" t="s">
        <v>326</v>
      </c>
      <c r="F69" s="77" t="n">
        <v>61</v>
      </c>
      <c r="G69" s="77"/>
      <c r="H69" s="86"/>
      <c r="I69" s="87"/>
      <c r="J69" s="79" t="s">
        <v>61</v>
      </c>
      <c r="K69" s="67" t="s">
        <v>310</v>
      </c>
      <c r="L69" s="67" t="s">
        <v>125</v>
      </c>
      <c r="M69" s="68" t="str">
        <f aca="false">CONCATENATE("Gas Daily Mid"," ",K69," ","+ $0")</f>
        <v>Gas Daily Mid NGPL (Midcont.) + $0</v>
      </c>
      <c r="N69" s="70"/>
      <c r="O69" s="80"/>
      <c r="P69" s="84" t="s">
        <v>327</v>
      </c>
      <c r="Q69" s="84" t="s">
        <v>47</v>
      </c>
      <c r="R69" s="84" t="s">
        <v>47</v>
      </c>
      <c r="S69" s="84" t="s">
        <v>327</v>
      </c>
      <c r="T69" s="84" t="s">
        <v>65</v>
      </c>
      <c r="U69" s="91" t="s">
        <v>294</v>
      </c>
      <c r="V69" s="91"/>
      <c r="W69" s="91"/>
      <c r="X69" s="92"/>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75"/>
      <c r="BT69" s="75"/>
      <c r="BU69" s="75"/>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c r="EO69" s="75"/>
      <c r="EP69" s="75"/>
      <c r="EQ69" s="75"/>
      <c r="ER69" s="75"/>
      <c r="ES69" s="75"/>
      <c r="ET69" s="75"/>
      <c r="EU69" s="75"/>
      <c r="EV69" s="75"/>
      <c r="EW69" s="75"/>
      <c r="EX69" s="75"/>
      <c r="EY69" s="75"/>
      <c r="EZ69" s="75"/>
      <c r="FA69" s="75"/>
      <c r="FB69" s="75"/>
      <c r="FC69" s="75"/>
      <c r="FD69" s="75"/>
      <c r="FE69" s="75"/>
      <c r="FF69" s="75"/>
      <c r="FG69" s="75"/>
      <c r="FH69" s="75"/>
      <c r="FI69" s="75"/>
      <c r="FJ69" s="75"/>
      <c r="FK69" s="75"/>
      <c r="FL69" s="75"/>
      <c r="FM69" s="75"/>
      <c r="FN69" s="75"/>
      <c r="FO69" s="75"/>
      <c r="FP69" s="75"/>
      <c r="FQ69" s="75"/>
      <c r="FR69" s="75"/>
      <c r="FS69" s="75"/>
      <c r="FT69" s="75"/>
      <c r="FU69" s="75"/>
      <c r="FV69" s="75"/>
      <c r="FW69" s="75"/>
      <c r="FX69" s="75"/>
      <c r="FY69" s="75"/>
      <c r="FZ69" s="75"/>
      <c r="GA69" s="75"/>
      <c r="GB69" s="75"/>
      <c r="GC69" s="75"/>
      <c r="GD69" s="75"/>
      <c r="GE69" s="75"/>
      <c r="GF69" s="75"/>
      <c r="GG69" s="75"/>
      <c r="GH69" s="75"/>
      <c r="GI69" s="75"/>
      <c r="GJ69" s="75"/>
      <c r="GK69" s="75"/>
      <c r="GL69" s="75"/>
      <c r="GM69" s="75"/>
      <c r="GN69" s="75"/>
      <c r="GO69" s="75"/>
      <c r="GP69" s="75"/>
      <c r="GQ69" s="75"/>
      <c r="GR69" s="75"/>
      <c r="GS69" s="75"/>
      <c r="GT69" s="75"/>
      <c r="GU69" s="75"/>
      <c r="GV69" s="75"/>
      <c r="GW69" s="75"/>
      <c r="GX69" s="75"/>
      <c r="GY69" s="75"/>
      <c r="GZ69" s="75"/>
      <c r="HA69" s="75"/>
      <c r="HB69" s="75"/>
      <c r="HC69" s="75"/>
      <c r="HD69" s="75"/>
      <c r="HE69" s="75"/>
      <c r="HF69" s="75"/>
      <c r="HG69" s="75"/>
      <c r="HH69" s="75"/>
      <c r="HI69" s="75"/>
      <c r="HJ69" s="75"/>
      <c r="HK69" s="75"/>
      <c r="HL69" s="75"/>
      <c r="HM69" s="75"/>
      <c r="HN69" s="75"/>
      <c r="HO69" s="75"/>
      <c r="HP69" s="75"/>
      <c r="HQ69" s="75"/>
      <c r="HR69" s="75"/>
      <c r="HS69" s="75"/>
      <c r="HT69" s="75"/>
      <c r="HU69" s="75"/>
      <c r="HV69" s="75"/>
      <c r="HW69" s="75"/>
      <c r="HX69" s="75"/>
      <c r="HY69" s="75"/>
      <c r="HZ69" s="75"/>
      <c r="IA69" s="75"/>
      <c r="IB69" s="75"/>
      <c r="IC69" s="75"/>
      <c r="ID69" s="75"/>
      <c r="IE69" s="75"/>
      <c r="IF69" s="75"/>
      <c r="IG69" s="75"/>
      <c r="IH69" s="75"/>
      <c r="II69" s="75"/>
      <c r="IJ69" s="75"/>
      <c r="IK69" s="75"/>
      <c r="IL69" s="75"/>
      <c r="IM69" s="75"/>
      <c r="IN69" s="75"/>
      <c r="IO69" s="75"/>
      <c r="IP69" s="75"/>
      <c r="IQ69" s="75"/>
      <c r="IR69" s="75"/>
      <c r="IS69" s="75"/>
      <c r="IT69" s="75"/>
      <c r="IU69" s="75"/>
      <c r="IV69" s="75"/>
      <c r="IW69" s="75"/>
    </row>
    <row r="70" customFormat="false" ht="15" hidden="false" customHeight="false" outlineLevel="0" collapsed="false">
      <c r="A70" s="75"/>
      <c r="B70" s="76" t="n">
        <v>64</v>
      </c>
      <c r="C70" s="67" t="s">
        <v>328</v>
      </c>
      <c r="D70" s="67" t="s">
        <v>329</v>
      </c>
      <c r="E70" s="67" t="s">
        <v>330</v>
      </c>
      <c r="F70" s="77" t="n">
        <v>145</v>
      </c>
      <c r="G70" s="77"/>
      <c r="H70" s="86"/>
      <c r="I70" s="87"/>
      <c r="J70" s="79" t="s">
        <v>61</v>
      </c>
      <c r="K70" s="67" t="s">
        <v>310</v>
      </c>
      <c r="L70" s="67" t="s">
        <v>125</v>
      </c>
      <c r="M70" s="68" t="str">
        <f aca="false">CONCATENATE("Gas Daily Mid"," ",K70," ","+ $0")</f>
        <v>Gas Daily Mid NGPL (Midcont.) + $0</v>
      </c>
      <c r="N70" s="70"/>
      <c r="O70" s="80"/>
      <c r="P70" s="84" t="s">
        <v>331</v>
      </c>
      <c r="Q70" s="84" t="s">
        <v>47</v>
      </c>
      <c r="R70" s="84" t="s">
        <v>47</v>
      </c>
      <c r="S70" s="84" t="s">
        <v>331</v>
      </c>
      <c r="T70" s="84" t="s">
        <v>65</v>
      </c>
      <c r="U70" s="91" t="s">
        <v>294</v>
      </c>
      <c r="V70" s="91"/>
      <c r="W70" s="91"/>
      <c r="X70" s="92"/>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row>
    <row r="71" customFormat="false" ht="15" hidden="false" customHeight="false" outlineLevel="0" collapsed="false">
      <c r="A71" s="1"/>
      <c r="B71" s="76" t="n">
        <v>65</v>
      </c>
      <c r="C71" s="67" t="s">
        <v>332</v>
      </c>
      <c r="D71" s="67" t="s">
        <v>333</v>
      </c>
      <c r="E71" s="67" t="s">
        <v>334</v>
      </c>
      <c r="F71" s="77" t="n">
        <v>0</v>
      </c>
      <c r="G71" s="77"/>
      <c r="H71" s="86"/>
      <c r="I71" s="87"/>
      <c r="J71" s="79" t="s">
        <v>61</v>
      </c>
      <c r="K71" s="67" t="s">
        <v>74</v>
      </c>
      <c r="L71" s="67" t="s">
        <v>74</v>
      </c>
      <c r="M71" s="67" t="s">
        <v>74</v>
      </c>
      <c r="N71" s="70"/>
      <c r="O71" s="80"/>
      <c r="P71" s="84" t="s">
        <v>287</v>
      </c>
      <c r="Q71" s="84" t="s">
        <v>47</v>
      </c>
      <c r="R71" s="84" t="s">
        <v>47</v>
      </c>
      <c r="S71" s="84" t="s">
        <v>287</v>
      </c>
      <c r="T71" s="84" t="s">
        <v>65</v>
      </c>
      <c r="U71" s="91" t="s">
        <v>294</v>
      </c>
      <c r="V71" s="91"/>
      <c r="W71" s="91"/>
      <c r="X71" s="92"/>
    </row>
    <row r="72" customFormat="false" ht="15" hidden="false" customHeight="false" outlineLevel="0" collapsed="false">
      <c r="A72" s="1"/>
      <c r="B72" s="76" t="n">
        <v>66</v>
      </c>
      <c r="C72" s="67" t="s">
        <v>335</v>
      </c>
      <c r="D72" s="67" t="s">
        <v>336</v>
      </c>
      <c r="E72" s="67" t="s">
        <v>337</v>
      </c>
      <c r="F72" s="77" t="n">
        <v>325</v>
      </c>
      <c r="G72" s="77"/>
      <c r="H72" s="86"/>
      <c r="I72" s="87"/>
      <c r="J72" s="79" t="s">
        <v>61</v>
      </c>
      <c r="K72" s="67" t="s">
        <v>255</v>
      </c>
      <c r="L72" s="67" t="s">
        <v>130</v>
      </c>
      <c r="M72" s="88" t="str">
        <f aca="false">CONCATENATE("Gas Daily Mid"," ",K72," ","+ $0"," ","Less Transport and Fuel")</f>
        <v>Gas Daily Mid Waha + $0 Less Transport and Fuel</v>
      </c>
      <c r="N72" s="89" t="n">
        <v>0.02</v>
      </c>
      <c r="O72" s="90" t="n">
        <v>0.005</v>
      </c>
      <c r="P72" s="84" t="s">
        <v>338</v>
      </c>
      <c r="Q72" s="84" t="s">
        <v>47</v>
      </c>
      <c r="R72" s="84" t="s">
        <v>339</v>
      </c>
      <c r="S72" s="84" t="s">
        <v>338</v>
      </c>
      <c r="T72" s="84" t="s">
        <v>65</v>
      </c>
      <c r="U72" s="91" t="s">
        <v>340</v>
      </c>
      <c r="V72" s="91" t="s">
        <v>341</v>
      </c>
      <c r="W72" s="91"/>
      <c r="X72" s="92"/>
    </row>
    <row r="73" customFormat="false" ht="15" hidden="false" customHeight="false" outlineLevel="0" collapsed="false">
      <c r="A73" s="1"/>
      <c r="B73" s="76" t="n">
        <v>67</v>
      </c>
      <c r="C73" s="67" t="s">
        <v>335</v>
      </c>
      <c r="D73" s="67" t="s">
        <v>263</v>
      </c>
      <c r="E73" s="67" t="s">
        <v>342</v>
      </c>
      <c r="F73" s="77" t="n">
        <v>0</v>
      </c>
      <c r="G73" s="77"/>
      <c r="H73" s="86"/>
      <c r="I73" s="87"/>
      <c r="J73" s="79" t="s">
        <v>61</v>
      </c>
      <c r="K73" s="67" t="s">
        <v>74</v>
      </c>
      <c r="L73" s="67" t="s">
        <v>74</v>
      </c>
      <c r="M73" s="67" t="s">
        <v>74</v>
      </c>
      <c r="N73" s="70"/>
      <c r="O73" s="80"/>
      <c r="P73" s="84" t="s">
        <v>256</v>
      </c>
      <c r="Q73" s="84" t="s">
        <v>47</v>
      </c>
      <c r="R73" s="84" t="s">
        <v>265</v>
      </c>
      <c r="S73" s="84" t="s">
        <v>256</v>
      </c>
      <c r="T73" s="84" t="s">
        <v>65</v>
      </c>
      <c r="U73" s="91" t="s">
        <v>266</v>
      </c>
      <c r="V73" s="91"/>
      <c r="W73" s="91"/>
      <c r="X73" s="92"/>
    </row>
    <row r="74" customFormat="false" ht="15" hidden="false" customHeight="false" outlineLevel="0" collapsed="false">
      <c r="A74" s="1"/>
      <c r="B74" s="76" t="n">
        <v>68</v>
      </c>
      <c r="C74" s="67" t="s">
        <v>327</v>
      </c>
      <c r="D74" s="67" t="s">
        <v>343</v>
      </c>
      <c r="E74" s="67" t="s">
        <v>344</v>
      </c>
      <c r="F74" s="77" t="n">
        <v>9513</v>
      </c>
      <c r="G74" s="77"/>
      <c r="H74" s="86"/>
      <c r="I74" s="87"/>
      <c r="J74" s="79" t="s">
        <v>61</v>
      </c>
      <c r="K74" s="67" t="s">
        <v>345</v>
      </c>
      <c r="L74" s="67" t="s">
        <v>125</v>
      </c>
      <c r="M74" s="68" t="str">
        <f aca="false">CONCATENATE("Gas Daily Mid"," ",K74," ","+ $0")</f>
        <v>Gas Daily Mid OGT + $0</v>
      </c>
      <c r="N74" s="70"/>
      <c r="O74" s="80"/>
      <c r="P74" s="84" t="s">
        <v>346</v>
      </c>
      <c r="Q74" s="84" t="s">
        <v>47</v>
      </c>
      <c r="R74" s="84" t="s">
        <v>63</v>
      </c>
      <c r="S74" s="84" t="s">
        <v>47</v>
      </c>
      <c r="T74" s="84" t="s">
        <v>65</v>
      </c>
      <c r="U74" s="91" t="s">
        <v>294</v>
      </c>
      <c r="V74" s="91"/>
      <c r="W74" s="91"/>
      <c r="X74" s="92"/>
    </row>
    <row r="75" customFormat="false" ht="15" hidden="false" customHeight="false" outlineLevel="0" collapsed="false">
      <c r="A75" s="1"/>
      <c r="B75" s="76" t="n">
        <v>69</v>
      </c>
      <c r="C75" s="67" t="s">
        <v>327</v>
      </c>
      <c r="D75" s="67" t="s">
        <v>343</v>
      </c>
      <c r="E75" s="67" t="s">
        <v>347</v>
      </c>
      <c r="F75" s="77" t="n">
        <v>744</v>
      </c>
      <c r="G75" s="77"/>
      <c r="H75" s="86"/>
      <c r="I75" s="87"/>
      <c r="J75" s="79" t="s">
        <v>61</v>
      </c>
      <c r="K75" s="67" t="s">
        <v>345</v>
      </c>
      <c r="L75" s="67" t="s">
        <v>125</v>
      </c>
      <c r="M75" s="68" t="str">
        <f aca="false">CONCATENATE("Gas Daily Mid"," ",K75," ","+ $0")</f>
        <v>Gas Daily Mid OGT + $0</v>
      </c>
      <c r="N75" s="70"/>
      <c r="O75" s="80"/>
      <c r="P75" s="84" t="s">
        <v>346</v>
      </c>
      <c r="Q75" s="84" t="s">
        <v>47</v>
      </c>
      <c r="R75" s="84" t="s">
        <v>63</v>
      </c>
      <c r="S75" s="84" t="s">
        <v>47</v>
      </c>
      <c r="T75" s="84" t="s">
        <v>65</v>
      </c>
      <c r="U75" s="91" t="s">
        <v>294</v>
      </c>
      <c r="V75" s="91"/>
      <c r="W75" s="91"/>
      <c r="X75" s="92"/>
    </row>
    <row r="76" customFormat="false" ht="15" hidden="false" customHeight="false" outlineLevel="0" collapsed="false">
      <c r="A76" s="1"/>
      <c r="B76" s="76" t="n">
        <v>70</v>
      </c>
      <c r="C76" s="67" t="s">
        <v>327</v>
      </c>
      <c r="D76" s="67" t="s">
        <v>343</v>
      </c>
      <c r="E76" s="67" t="s">
        <v>348</v>
      </c>
      <c r="F76" s="77" t="n">
        <v>58</v>
      </c>
      <c r="G76" s="77"/>
      <c r="H76" s="86"/>
      <c r="I76" s="87"/>
      <c r="J76" s="79" t="s">
        <v>61</v>
      </c>
      <c r="K76" s="67" t="s">
        <v>345</v>
      </c>
      <c r="L76" s="67" t="s">
        <v>125</v>
      </c>
      <c r="M76" s="68" t="str">
        <f aca="false">CONCATENATE("Gas Daily Mid"," ",K76," ","+ $0")</f>
        <v>Gas Daily Mid OGT + $0</v>
      </c>
      <c r="N76" s="70"/>
      <c r="O76" s="80"/>
      <c r="P76" s="84" t="s">
        <v>346</v>
      </c>
      <c r="Q76" s="84" t="s">
        <v>47</v>
      </c>
      <c r="R76" s="84" t="s">
        <v>63</v>
      </c>
      <c r="S76" s="84" t="s">
        <v>47</v>
      </c>
      <c r="T76" s="84" t="s">
        <v>65</v>
      </c>
      <c r="U76" s="91" t="s">
        <v>294</v>
      </c>
      <c r="V76" s="91"/>
      <c r="W76" s="91"/>
      <c r="X76" s="92"/>
    </row>
    <row r="77" customFormat="false" ht="15" hidden="false" customHeight="false" outlineLevel="0" collapsed="false">
      <c r="A77" s="1"/>
      <c r="B77" s="76" t="n">
        <v>71</v>
      </c>
      <c r="C77" s="67" t="s">
        <v>327</v>
      </c>
      <c r="D77" s="67" t="s">
        <v>343</v>
      </c>
      <c r="E77" s="67" t="s">
        <v>349</v>
      </c>
      <c r="F77" s="77" t="n">
        <v>761</v>
      </c>
      <c r="G77" s="77"/>
      <c r="H77" s="86"/>
      <c r="I77" s="87"/>
      <c r="J77" s="79" t="s">
        <v>61</v>
      </c>
      <c r="K77" s="67" t="s">
        <v>345</v>
      </c>
      <c r="L77" s="67" t="s">
        <v>125</v>
      </c>
      <c r="M77" s="68" t="str">
        <f aca="false">CONCATENATE("Gas Daily Mid"," ",K77," ","+ $0")</f>
        <v>Gas Daily Mid OGT + $0</v>
      </c>
      <c r="N77" s="70"/>
      <c r="O77" s="80"/>
      <c r="P77" s="84" t="s">
        <v>346</v>
      </c>
      <c r="Q77" s="84" t="s">
        <v>47</v>
      </c>
      <c r="R77" s="84" t="s">
        <v>63</v>
      </c>
      <c r="S77" s="84" t="s">
        <v>47</v>
      </c>
      <c r="T77" s="84" t="s">
        <v>65</v>
      </c>
      <c r="U77" s="91" t="s">
        <v>350</v>
      </c>
      <c r="V77" s="91"/>
      <c r="W77" s="91"/>
      <c r="X77" s="92"/>
    </row>
    <row r="78" customFormat="false" ht="15" hidden="false" customHeight="false" outlineLevel="0" collapsed="false">
      <c r="A78" s="1"/>
      <c r="B78" s="76" t="n">
        <v>72</v>
      </c>
      <c r="C78" s="67" t="s">
        <v>327</v>
      </c>
      <c r="D78" s="67" t="s">
        <v>343</v>
      </c>
      <c r="E78" s="67" t="s">
        <v>351</v>
      </c>
      <c r="F78" s="77" t="n">
        <v>153</v>
      </c>
      <c r="G78" s="77"/>
      <c r="H78" s="78"/>
      <c r="I78" s="87"/>
      <c r="J78" s="79" t="s">
        <v>61</v>
      </c>
      <c r="K78" s="67" t="s">
        <v>345</v>
      </c>
      <c r="L78" s="67" t="s">
        <v>125</v>
      </c>
      <c r="M78" s="68" t="str">
        <f aca="false">CONCATENATE("Gas Daily Mid"," ",K78," ","+ $0")</f>
        <v>Gas Daily Mid OGT + $0</v>
      </c>
      <c r="N78" s="70"/>
      <c r="O78" s="80"/>
      <c r="P78" s="84" t="s">
        <v>346</v>
      </c>
      <c r="Q78" s="84" t="s">
        <v>47</v>
      </c>
      <c r="R78" s="84" t="s">
        <v>63</v>
      </c>
      <c r="S78" s="84" t="s">
        <v>47</v>
      </c>
      <c r="T78" s="84" t="s">
        <v>65</v>
      </c>
      <c r="U78" s="91" t="s">
        <v>350</v>
      </c>
      <c r="V78" s="91"/>
      <c r="W78" s="91"/>
      <c r="X78" s="92"/>
    </row>
    <row r="79" customFormat="false" ht="15" hidden="false" customHeight="false" outlineLevel="0" collapsed="false">
      <c r="A79" s="1"/>
      <c r="B79" s="76" t="n">
        <v>73</v>
      </c>
      <c r="C79" s="67" t="s">
        <v>352</v>
      </c>
      <c r="D79" s="67" t="s">
        <v>353</v>
      </c>
      <c r="E79" s="67" t="s">
        <v>354</v>
      </c>
      <c r="F79" s="77" t="n">
        <v>42</v>
      </c>
      <c r="G79" s="77"/>
      <c r="H79" s="86"/>
      <c r="I79" s="87"/>
      <c r="J79" s="79" t="s">
        <v>61</v>
      </c>
      <c r="K79" s="67" t="s">
        <v>345</v>
      </c>
      <c r="L79" s="67" t="s">
        <v>125</v>
      </c>
      <c r="M79" s="68" t="str">
        <f aca="false">CONCATENATE("Gas Daily Mid"," ",K79," ","+ $0")</f>
        <v>Gas Daily Mid OGT + $0</v>
      </c>
      <c r="N79" s="70"/>
      <c r="O79" s="80"/>
      <c r="P79" s="84" t="s">
        <v>62</v>
      </c>
      <c r="Q79" s="84" t="s">
        <v>47</v>
      </c>
      <c r="R79" s="84" t="s">
        <v>47</v>
      </c>
      <c r="S79" s="84" t="s">
        <v>64</v>
      </c>
      <c r="T79" s="84" t="s">
        <v>65</v>
      </c>
      <c r="U79" s="91" t="s">
        <v>350</v>
      </c>
      <c r="V79" s="91"/>
      <c r="W79" s="91" t="s">
        <v>355</v>
      </c>
      <c r="X79" s="92"/>
    </row>
    <row r="80" customFormat="false" ht="15" hidden="false" customHeight="false" outlineLevel="0" collapsed="false">
      <c r="A80" s="1"/>
      <c r="B80" s="76" t="n">
        <v>74</v>
      </c>
      <c r="C80" s="67" t="s">
        <v>352</v>
      </c>
      <c r="D80" s="67" t="s">
        <v>356</v>
      </c>
      <c r="E80" s="67" t="s">
        <v>357</v>
      </c>
      <c r="F80" s="77" t="n">
        <v>111</v>
      </c>
      <c r="G80" s="77"/>
      <c r="H80" s="86"/>
      <c r="I80" s="87"/>
      <c r="J80" s="79" t="s">
        <v>61</v>
      </c>
      <c r="K80" s="67" t="s">
        <v>345</v>
      </c>
      <c r="L80" s="67" t="s">
        <v>125</v>
      </c>
      <c r="M80" s="68" t="str">
        <f aca="false">CONCATENATE("Gas Daily Mid"," ",K80," ","+ $0")</f>
        <v>Gas Daily Mid OGT + $0</v>
      </c>
      <c r="N80" s="70"/>
      <c r="O80" s="80"/>
      <c r="P80" s="84" t="s">
        <v>358</v>
      </c>
      <c r="Q80" s="84" t="s">
        <v>47</v>
      </c>
      <c r="R80" s="84" t="s">
        <v>47</v>
      </c>
      <c r="S80" s="84" t="s">
        <v>359</v>
      </c>
      <c r="T80" s="84" t="s">
        <v>300</v>
      </c>
      <c r="U80" s="91" t="s">
        <v>360</v>
      </c>
      <c r="V80" s="91"/>
      <c r="W80" s="91"/>
      <c r="X80" s="92"/>
    </row>
    <row r="81" customFormat="false" ht="15" hidden="false" customHeight="false" outlineLevel="0" collapsed="false">
      <c r="A81" s="1"/>
      <c r="B81" s="76" t="n">
        <v>75</v>
      </c>
      <c r="C81" s="67" t="s">
        <v>361</v>
      </c>
      <c r="D81" s="67" t="s">
        <v>362</v>
      </c>
      <c r="E81" s="67" t="s">
        <v>363</v>
      </c>
      <c r="F81" s="77" t="n">
        <v>84</v>
      </c>
      <c r="G81" s="77"/>
      <c r="H81" s="86"/>
      <c r="I81" s="87"/>
      <c r="J81" s="79" t="s">
        <v>117</v>
      </c>
      <c r="K81" s="67" t="s">
        <v>179</v>
      </c>
      <c r="L81" s="67" t="s">
        <v>125</v>
      </c>
      <c r="M81" s="68" t="str">
        <f aca="false">CONCATENATE("Gas Daily Mid"," ",K81," ","+ $0"," Less Transport and Fuel")</f>
        <v>Gas Daily Mid PEPL + $0 Less Transport and Fuel</v>
      </c>
      <c r="N81" s="89" t="n">
        <v>0.2889</v>
      </c>
      <c r="O81" s="90" t="n">
        <v>0.0449</v>
      </c>
      <c r="P81" s="84" t="s">
        <v>55</v>
      </c>
      <c r="Q81" s="84" t="s">
        <v>55</v>
      </c>
      <c r="R81" s="84" t="s">
        <v>47</v>
      </c>
      <c r="S81" s="84" t="s">
        <v>47</v>
      </c>
      <c r="T81" s="84"/>
      <c r="U81" s="91" t="s">
        <v>50</v>
      </c>
      <c r="V81" s="91" t="s">
        <v>50</v>
      </c>
      <c r="W81" s="82"/>
      <c r="X81" s="85"/>
    </row>
    <row r="82" customFormat="false" ht="15" hidden="false" customHeight="false" outlineLevel="0" collapsed="false">
      <c r="A82" s="1"/>
      <c r="B82" s="76" t="n">
        <v>76</v>
      </c>
      <c r="C82" s="67" t="s">
        <v>361</v>
      </c>
      <c r="D82" s="67" t="s">
        <v>364</v>
      </c>
      <c r="E82" s="67" t="s">
        <v>365</v>
      </c>
      <c r="F82" s="77" t="n">
        <v>289</v>
      </c>
      <c r="G82" s="77"/>
      <c r="H82" s="86"/>
      <c r="I82" s="87"/>
      <c r="J82" s="79" t="s">
        <v>117</v>
      </c>
      <c r="K82" s="67" t="s">
        <v>179</v>
      </c>
      <c r="L82" s="67" t="s">
        <v>125</v>
      </c>
      <c r="M82" s="68" t="str">
        <f aca="false">CONCATENATE("Gas Daily Mid"," ",K82," ","+ $0"," Less Transport and Fuel")</f>
        <v>Gas Daily Mid PEPL + $0 Less Transport and Fuel</v>
      </c>
      <c r="N82" s="89" t="n">
        <v>0.2889</v>
      </c>
      <c r="O82" s="90" t="n">
        <v>0.0449</v>
      </c>
      <c r="P82" s="84" t="s">
        <v>366</v>
      </c>
      <c r="Q82" s="84" t="s">
        <v>47</v>
      </c>
      <c r="R82" s="84" t="s">
        <v>367</v>
      </c>
      <c r="S82" s="84" t="s">
        <v>366</v>
      </c>
      <c r="T82" s="84"/>
      <c r="U82" s="91" t="s">
        <v>50</v>
      </c>
      <c r="V82" s="91" t="s">
        <v>50</v>
      </c>
      <c r="W82" s="82"/>
      <c r="X82" s="85"/>
    </row>
    <row r="83" customFormat="false" ht="15" hidden="false" customHeight="false" outlineLevel="0" collapsed="false">
      <c r="A83" s="1"/>
      <c r="B83" s="76" t="n">
        <v>77</v>
      </c>
      <c r="C83" s="67" t="s">
        <v>368</v>
      </c>
      <c r="D83" s="67" t="s">
        <v>369</v>
      </c>
      <c r="E83" s="67" t="s">
        <v>370</v>
      </c>
      <c r="F83" s="77" t="n">
        <v>0</v>
      </c>
      <c r="G83" s="77"/>
      <c r="H83" s="86"/>
      <c r="I83" s="87"/>
      <c r="J83" s="79" t="s">
        <v>61</v>
      </c>
      <c r="K83" s="67" t="s">
        <v>74</v>
      </c>
      <c r="L83" s="67" t="s">
        <v>74</v>
      </c>
      <c r="M83" s="67" t="s">
        <v>74</v>
      </c>
      <c r="N83" s="70"/>
      <c r="O83" s="80"/>
      <c r="P83" s="84" t="s">
        <v>371</v>
      </c>
      <c r="Q83" s="84" t="s">
        <v>47</v>
      </c>
      <c r="R83" s="84" t="s">
        <v>47</v>
      </c>
      <c r="S83" s="84" t="s">
        <v>371</v>
      </c>
      <c r="T83" s="84" t="s">
        <v>49</v>
      </c>
      <c r="U83" s="91" t="s">
        <v>372</v>
      </c>
      <c r="V83" s="91"/>
      <c r="W83" s="91" t="s">
        <v>373</v>
      </c>
      <c r="X83" s="92"/>
    </row>
    <row r="84" customFormat="false" ht="15" hidden="false" customHeight="false" outlineLevel="0" collapsed="false">
      <c r="A84" s="1"/>
      <c r="B84" s="76" t="n">
        <v>78</v>
      </c>
      <c r="C84" s="67" t="s">
        <v>374</v>
      </c>
      <c r="D84" s="67" t="s">
        <v>375</v>
      </c>
      <c r="E84" s="67" t="s">
        <v>376</v>
      </c>
      <c r="F84" s="77" t="n">
        <v>2202</v>
      </c>
      <c r="G84" s="77"/>
      <c r="H84" s="99" t="s">
        <v>377</v>
      </c>
      <c r="I84" s="87" t="s">
        <v>378</v>
      </c>
      <c r="J84" s="79" t="s">
        <v>61</v>
      </c>
      <c r="K84" s="67" t="s">
        <v>179</v>
      </c>
      <c r="L84" s="67" t="s">
        <v>125</v>
      </c>
      <c r="M84" s="68" t="str">
        <f aca="false">CONCATENATE("Gas Daily Mid"," ",K84," ","+ $0")</f>
        <v>Gas Daily Mid PEPL + $0</v>
      </c>
      <c r="N84" s="70"/>
      <c r="O84" s="80"/>
      <c r="P84" s="84" t="s">
        <v>379</v>
      </c>
      <c r="Q84" s="84" t="s">
        <v>47</v>
      </c>
      <c r="R84" s="84" t="s">
        <v>63</v>
      </c>
      <c r="S84" s="84" t="s">
        <v>379</v>
      </c>
      <c r="T84" s="84" t="s">
        <v>65</v>
      </c>
      <c r="U84" s="91" t="s">
        <v>372</v>
      </c>
      <c r="V84" s="91"/>
      <c r="W84" s="91" t="s">
        <v>380</v>
      </c>
      <c r="X84" s="92"/>
    </row>
    <row r="85" customFormat="false" ht="15" hidden="false" customHeight="false" outlineLevel="0" collapsed="false">
      <c r="A85" s="107" t="s">
        <v>381</v>
      </c>
      <c r="B85" s="76" t="n">
        <v>79</v>
      </c>
      <c r="C85" s="67" t="s">
        <v>382</v>
      </c>
      <c r="D85" s="67" t="s">
        <v>383</v>
      </c>
      <c r="E85" s="67" t="s">
        <v>384</v>
      </c>
      <c r="F85" s="77" t="n">
        <v>1400</v>
      </c>
      <c r="G85" s="77"/>
      <c r="H85" s="86"/>
      <c r="I85" s="87" t="s">
        <v>78</v>
      </c>
      <c r="J85" s="79" t="s">
        <v>79</v>
      </c>
      <c r="K85" s="67" t="s">
        <v>74</v>
      </c>
      <c r="L85" s="67" t="s">
        <v>74</v>
      </c>
      <c r="M85" s="67" t="s">
        <v>74</v>
      </c>
      <c r="N85" s="70"/>
      <c r="O85" s="80"/>
      <c r="P85" s="84" t="s">
        <v>81</v>
      </c>
      <c r="Q85" s="84" t="s">
        <v>82</v>
      </c>
      <c r="R85" s="84" t="s">
        <v>82</v>
      </c>
      <c r="S85" s="84" t="s">
        <v>82</v>
      </c>
      <c r="T85" s="84" t="s">
        <v>82</v>
      </c>
      <c r="U85" s="84" t="s">
        <v>82</v>
      </c>
      <c r="V85" s="91"/>
      <c r="W85" s="91"/>
      <c r="X85" s="92"/>
    </row>
    <row r="86" customFormat="false" ht="15" hidden="false" customHeight="false" outlineLevel="0" collapsed="false">
      <c r="A86" s="107"/>
      <c r="B86" s="76" t="n">
        <v>80</v>
      </c>
      <c r="C86" s="67" t="s">
        <v>382</v>
      </c>
      <c r="D86" s="67" t="s">
        <v>385</v>
      </c>
      <c r="E86" s="67" t="s">
        <v>386</v>
      </c>
      <c r="F86" s="77" t="n">
        <v>0</v>
      </c>
      <c r="G86" s="77"/>
      <c r="H86" s="86"/>
      <c r="I86" s="87" t="s">
        <v>78</v>
      </c>
      <c r="J86" s="79" t="s">
        <v>79</v>
      </c>
      <c r="K86" s="67" t="s">
        <v>74</v>
      </c>
      <c r="L86" s="67" t="s">
        <v>74</v>
      </c>
      <c r="M86" s="67" t="s">
        <v>74</v>
      </c>
      <c r="N86" s="70"/>
      <c r="O86" s="80"/>
      <c r="P86" s="84" t="s">
        <v>81</v>
      </c>
      <c r="Q86" s="84" t="s">
        <v>82</v>
      </c>
      <c r="R86" s="84" t="s">
        <v>82</v>
      </c>
      <c r="S86" s="84" t="s">
        <v>82</v>
      </c>
      <c r="T86" s="84" t="s">
        <v>82</v>
      </c>
      <c r="U86" s="84" t="s">
        <v>82</v>
      </c>
      <c r="V86" s="91"/>
      <c r="W86" s="91"/>
      <c r="X86" s="92"/>
    </row>
    <row r="87" customFormat="false" ht="15" hidden="false" customHeight="false" outlineLevel="0" collapsed="false">
      <c r="A87" s="107"/>
      <c r="B87" s="76" t="n">
        <v>81</v>
      </c>
      <c r="C87" s="67" t="s">
        <v>382</v>
      </c>
      <c r="D87" s="67" t="s">
        <v>387</v>
      </c>
      <c r="E87" s="67" t="s">
        <v>388</v>
      </c>
      <c r="F87" s="77" t="n">
        <v>0</v>
      </c>
      <c r="G87" s="77"/>
      <c r="H87" s="86"/>
      <c r="I87" s="87" t="s">
        <v>78</v>
      </c>
      <c r="J87" s="79" t="s">
        <v>79</v>
      </c>
      <c r="K87" s="67" t="s">
        <v>74</v>
      </c>
      <c r="L87" s="67" t="s">
        <v>74</v>
      </c>
      <c r="M87" s="67" t="s">
        <v>74</v>
      </c>
      <c r="N87" s="70"/>
      <c r="O87" s="80"/>
      <c r="P87" s="84" t="s">
        <v>81</v>
      </c>
      <c r="Q87" s="84" t="s">
        <v>82</v>
      </c>
      <c r="R87" s="84" t="s">
        <v>82</v>
      </c>
      <c r="S87" s="84" t="s">
        <v>82</v>
      </c>
      <c r="T87" s="84" t="s">
        <v>82</v>
      </c>
      <c r="U87" s="84" t="s">
        <v>82</v>
      </c>
      <c r="V87" s="91"/>
      <c r="W87" s="91"/>
      <c r="X87" s="92"/>
    </row>
    <row r="88" customFormat="false" ht="15" hidden="false" customHeight="false" outlineLevel="0" collapsed="false">
      <c r="A88" s="107"/>
      <c r="B88" s="76" t="n">
        <v>82</v>
      </c>
      <c r="C88" s="67" t="s">
        <v>382</v>
      </c>
      <c r="D88" s="67" t="s">
        <v>389</v>
      </c>
      <c r="E88" s="67" t="s">
        <v>390</v>
      </c>
      <c r="F88" s="77" t="n">
        <v>82</v>
      </c>
      <c r="G88" s="77"/>
      <c r="H88" s="86"/>
      <c r="I88" s="87" t="s">
        <v>78</v>
      </c>
      <c r="J88" s="79" t="s">
        <v>79</v>
      </c>
      <c r="K88" s="67" t="s">
        <v>74</v>
      </c>
      <c r="L88" s="67" t="s">
        <v>74</v>
      </c>
      <c r="M88" s="67" t="s">
        <v>74</v>
      </c>
      <c r="N88" s="70"/>
      <c r="O88" s="80"/>
      <c r="P88" s="84" t="s">
        <v>81</v>
      </c>
      <c r="Q88" s="84" t="s">
        <v>82</v>
      </c>
      <c r="R88" s="84" t="s">
        <v>82</v>
      </c>
      <c r="S88" s="84" t="s">
        <v>82</v>
      </c>
      <c r="T88" s="84" t="s">
        <v>82</v>
      </c>
      <c r="U88" s="84" t="s">
        <v>82</v>
      </c>
      <c r="V88" s="91"/>
      <c r="W88" s="91"/>
      <c r="X88" s="92"/>
    </row>
    <row r="89" customFormat="false" ht="15" hidden="false" customHeight="false" outlineLevel="0" collapsed="false">
      <c r="A89" s="107"/>
      <c r="B89" s="76" t="n">
        <v>83</v>
      </c>
      <c r="C89" s="67" t="s">
        <v>382</v>
      </c>
      <c r="D89" s="67" t="s">
        <v>391</v>
      </c>
      <c r="E89" s="67" t="s">
        <v>392</v>
      </c>
      <c r="F89" s="77" t="n">
        <v>45</v>
      </c>
      <c r="G89" s="77"/>
      <c r="H89" s="86"/>
      <c r="I89" s="87" t="s">
        <v>78</v>
      </c>
      <c r="J89" s="79" t="s">
        <v>79</v>
      </c>
      <c r="K89" s="67" t="s">
        <v>74</v>
      </c>
      <c r="L89" s="67" t="s">
        <v>74</v>
      </c>
      <c r="M89" s="67" t="s">
        <v>74</v>
      </c>
      <c r="N89" s="70"/>
      <c r="O89" s="80"/>
      <c r="P89" s="84" t="s">
        <v>81</v>
      </c>
      <c r="Q89" s="84" t="s">
        <v>82</v>
      </c>
      <c r="R89" s="84" t="s">
        <v>82</v>
      </c>
      <c r="S89" s="84" t="s">
        <v>82</v>
      </c>
      <c r="T89" s="84" t="s">
        <v>82</v>
      </c>
      <c r="U89" s="84" t="s">
        <v>82</v>
      </c>
      <c r="V89" s="91"/>
      <c r="W89" s="91"/>
      <c r="X89" s="92"/>
    </row>
    <row r="90" customFormat="false" ht="15" hidden="false" customHeight="false" outlineLevel="0" collapsed="false">
      <c r="A90" s="107"/>
      <c r="B90" s="76" t="n">
        <v>84</v>
      </c>
      <c r="C90" s="67" t="s">
        <v>382</v>
      </c>
      <c r="D90" s="67" t="s">
        <v>393</v>
      </c>
      <c r="E90" s="67" t="s">
        <v>394</v>
      </c>
      <c r="F90" s="77" t="n">
        <v>522</v>
      </c>
      <c r="G90" s="77"/>
      <c r="H90" s="86"/>
      <c r="I90" s="87" t="s">
        <v>78</v>
      </c>
      <c r="J90" s="79" t="s">
        <v>79</v>
      </c>
      <c r="K90" s="67" t="s">
        <v>74</v>
      </c>
      <c r="L90" s="67" t="s">
        <v>74</v>
      </c>
      <c r="M90" s="67" t="s">
        <v>74</v>
      </c>
      <c r="N90" s="70"/>
      <c r="O90" s="80"/>
      <c r="P90" s="84" t="s">
        <v>81</v>
      </c>
      <c r="Q90" s="84" t="s">
        <v>82</v>
      </c>
      <c r="R90" s="84" t="s">
        <v>82</v>
      </c>
      <c r="S90" s="84" t="s">
        <v>82</v>
      </c>
      <c r="T90" s="84" t="s">
        <v>82</v>
      </c>
      <c r="U90" s="84" t="s">
        <v>82</v>
      </c>
      <c r="V90" s="91"/>
      <c r="W90" s="91"/>
      <c r="X90" s="92"/>
    </row>
    <row r="91" customFormat="false" ht="15" hidden="false" customHeight="false" outlineLevel="0" collapsed="false">
      <c r="A91" s="1"/>
      <c r="B91" s="76" t="n">
        <v>85</v>
      </c>
      <c r="C91" s="67" t="s">
        <v>395</v>
      </c>
      <c r="D91" s="67" t="s">
        <v>396</v>
      </c>
      <c r="E91" s="67" t="s">
        <v>397</v>
      </c>
      <c r="F91" s="77" t="n">
        <v>24000</v>
      </c>
      <c r="G91" s="77"/>
      <c r="H91" s="86"/>
      <c r="I91" s="87"/>
      <c r="J91" s="79" t="s">
        <v>79</v>
      </c>
      <c r="K91" s="67" t="s">
        <v>160</v>
      </c>
      <c r="L91" s="67" t="s">
        <v>125</v>
      </c>
      <c r="M91" s="68" t="str">
        <f aca="false">CONCATENATE("Gas Daily Mid"," ",K91," ","+ $0")</f>
        <v>Gas Daily Mid Reliant (North/South) + $0</v>
      </c>
      <c r="N91" s="70"/>
      <c r="O91" s="80"/>
      <c r="P91" s="84"/>
      <c r="Q91" s="84"/>
      <c r="R91" s="84"/>
      <c r="S91" s="84"/>
      <c r="T91" s="84"/>
      <c r="U91" s="91"/>
      <c r="V91" s="91"/>
      <c r="W91" s="91"/>
      <c r="X91" s="92"/>
    </row>
    <row r="92" customFormat="false" ht="15" hidden="false" customHeight="false" outlineLevel="0" collapsed="false">
      <c r="A92" s="1"/>
      <c r="B92" s="76" t="n">
        <v>86</v>
      </c>
      <c r="C92" s="67" t="s">
        <v>395</v>
      </c>
      <c r="D92" s="67" t="s">
        <v>396</v>
      </c>
      <c r="E92" s="67" t="s">
        <v>398</v>
      </c>
      <c r="F92" s="77" t="n">
        <v>7250</v>
      </c>
      <c r="G92" s="77"/>
      <c r="H92" s="86"/>
      <c r="I92" s="87"/>
      <c r="J92" s="79" t="s">
        <v>79</v>
      </c>
      <c r="K92" s="67" t="s">
        <v>160</v>
      </c>
      <c r="L92" s="67" t="s">
        <v>125</v>
      </c>
      <c r="M92" s="68" t="str">
        <f aca="false">CONCATENATE("Gas Daily Mid"," ",K92," ","+ $0")</f>
        <v>Gas Daily Mid Reliant (North/South) + $0</v>
      </c>
      <c r="N92" s="70"/>
      <c r="O92" s="80"/>
      <c r="P92" s="84"/>
      <c r="Q92" s="84"/>
      <c r="R92" s="84"/>
      <c r="S92" s="84"/>
      <c r="T92" s="84"/>
      <c r="U92" s="91"/>
      <c r="V92" s="91"/>
      <c r="W92" s="91"/>
      <c r="X92" s="92"/>
    </row>
    <row r="93" customFormat="false" ht="15" hidden="false" customHeight="false" outlineLevel="0" collapsed="false">
      <c r="A93" s="1"/>
      <c r="B93" s="76" t="n">
        <v>87</v>
      </c>
      <c r="C93" s="67" t="s">
        <v>395</v>
      </c>
      <c r="D93" s="67" t="s">
        <v>396</v>
      </c>
      <c r="E93" s="67" t="s">
        <v>399</v>
      </c>
      <c r="F93" s="77" t="n">
        <v>3100</v>
      </c>
      <c r="G93" s="77"/>
      <c r="H93" s="86"/>
      <c r="I93" s="87"/>
      <c r="J93" s="79" t="s">
        <v>79</v>
      </c>
      <c r="K93" s="67" t="s">
        <v>160</v>
      </c>
      <c r="L93" s="67" t="s">
        <v>125</v>
      </c>
      <c r="M93" s="68" t="str">
        <f aca="false">CONCATENATE("Gas Daily Mid"," ",K93," ","+ $0")</f>
        <v>Gas Daily Mid Reliant (North/South) + $0</v>
      </c>
      <c r="N93" s="70"/>
      <c r="O93" s="80"/>
      <c r="P93" s="84"/>
      <c r="Q93" s="84"/>
      <c r="R93" s="84"/>
      <c r="S93" s="84"/>
      <c r="T93" s="84"/>
      <c r="U93" s="91"/>
      <c r="V93" s="91"/>
      <c r="W93" s="91"/>
      <c r="X93" s="92"/>
    </row>
    <row r="94" customFormat="false" ht="15" hidden="false" customHeight="false" outlineLevel="0" collapsed="false">
      <c r="A94" s="1"/>
      <c r="B94" s="76" t="n">
        <v>88</v>
      </c>
      <c r="C94" s="67" t="s">
        <v>400</v>
      </c>
      <c r="D94" s="67" t="s">
        <v>318</v>
      </c>
      <c r="E94" s="67" t="s">
        <v>401</v>
      </c>
      <c r="F94" s="77" t="n">
        <v>29000</v>
      </c>
      <c r="G94" s="77"/>
      <c r="H94" s="86"/>
      <c r="I94" s="87" t="s">
        <v>320</v>
      </c>
      <c r="J94" s="79" t="s">
        <v>117</v>
      </c>
      <c r="K94" s="67" t="s">
        <v>160</v>
      </c>
      <c r="L94" s="67" t="s">
        <v>125</v>
      </c>
      <c r="M94" s="68" t="str">
        <f aca="false">CONCATENATE("Gas Daily Mid"," ",K94," ","+ $0")</f>
        <v>Gas Daily Mid Reliant (North/South) + $0</v>
      </c>
      <c r="N94" s="70"/>
      <c r="O94" s="80"/>
      <c r="P94" s="84" t="s">
        <v>402</v>
      </c>
      <c r="Q94" s="84" t="s">
        <v>403</v>
      </c>
      <c r="R94" s="84" t="s">
        <v>47</v>
      </c>
      <c r="S94" s="84" t="s">
        <v>404</v>
      </c>
      <c r="T94" s="84" t="s">
        <v>65</v>
      </c>
      <c r="U94" s="78" t="s">
        <v>404</v>
      </c>
      <c r="V94" s="78" t="s">
        <v>405</v>
      </c>
      <c r="W94" s="91" t="s">
        <v>323</v>
      </c>
      <c r="X94" s="85"/>
    </row>
    <row r="95" customFormat="false" ht="15" hidden="false" customHeight="false" outlineLevel="0" collapsed="false">
      <c r="A95" s="1"/>
      <c r="B95" s="76" t="n">
        <v>89</v>
      </c>
      <c r="C95" s="67" t="s">
        <v>406</v>
      </c>
      <c r="D95" s="67" t="s">
        <v>396</v>
      </c>
      <c r="E95" s="67" t="s">
        <v>407</v>
      </c>
      <c r="F95" s="77" t="n">
        <v>3500</v>
      </c>
      <c r="G95" s="77"/>
      <c r="H95" s="86"/>
      <c r="I95" s="87"/>
      <c r="J95" s="79" t="s">
        <v>79</v>
      </c>
      <c r="K95" s="67" t="s">
        <v>124</v>
      </c>
      <c r="L95" s="67" t="s">
        <v>125</v>
      </c>
      <c r="M95" s="88" t="str">
        <f aca="false">CONCATENATE("Gas Daily Mid"," ",K95," ","-$.01")</f>
        <v>Gas Daily Mid Reliant (West) -$.01</v>
      </c>
      <c r="N95" s="70"/>
      <c r="O95" s="80"/>
      <c r="P95" s="84"/>
      <c r="Q95" s="84"/>
      <c r="R95" s="84"/>
      <c r="S95" s="84"/>
      <c r="T95" s="84"/>
      <c r="U95" s="91"/>
      <c r="V95" s="91"/>
      <c r="W95" s="91"/>
      <c r="X95" s="92"/>
    </row>
    <row r="96" customFormat="false" ht="15" hidden="false" customHeight="false" outlineLevel="0" collapsed="false">
      <c r="A96" s="1"/>
      <c r="B96" s="76" t="n">
        <v>90</v>
      </c>
      <c r="C96" s="67" t="s">
        <v>406</v>
      </c>
      <c r="D96" s="67" t="s">
        <v>396</v>
      </c>
      <c r="E96" s="67" t="s">
        <v>408</v>
      </c>
      <c r="F96" s="77" t="n">
        <v>0</v>
      </c>
      <c r="G96" s="77"/>
      <c r="H96" s="86"/>
      <c r="I96" s="87"/>
      <c r="J96" s="79" t="s">
        <v>79</v>
      </c>
      <c r="K96" s="67" t="s">
        <v>74</v>
      </c>
      <c r="L96" s="67" t="s">
        <v>74</v>
      </c>
      <c r="M96" s="67" t="s">
        <v>74</v>
      </c>
      <c r="N96" s="70"/>
      <c r="O96" s="80"/>
      <c r="P96" s="84"/>
      <c r="Q96" s="84"/>
      <c r="R96" s="84"/>
      <c r="S96" s="84"/>
      <c r="T96" s="84"/>
      <c r="U96" s="91"/>
      <c r="V96" s="91"/>
      <c r="W96" s="91"/>
      <c r="X96" s="92"/>
    </row>
    <row r="97" customFormat="false" ht="15" hidden="false" customHeight="false" outlineLevel="0" collapsed="false">
      <c r="A97" s="1"/>
      <c r="B97" s="76" t="n">
        <v>91</v>
      </c>
      <c r="C97" s="67" t="s">
        <v>409</v>
      </c>
      <c r="D97" s="67" t="s">
        <v>410</v>
      </c>
      <c r="E97" s="67" t="s">
        <v>411</v>
      </c>
      <c r="F97" s="77" t="n">
        <v>0</v>
      </c>
      <c r="G97" s="77"/>
      <c r="H97" s="86"/>
      <c r="I97" s="87"/>
      <c r="J97" s="79" t="s">
        <v>43</v>
      </c>
      <c r="K97" s="67" t="s">
        <v>74</v>
      </c>
      <c r="L97" s="67" t="s">
        <v>74</v>
      </c>
      <c r="M97" s="67" t="s">
        <v>74</v>
      </c>
      <c r="N97" s="70"/>
      <c r="O97" s="80"/>
      <c r="P97" s="81" t="s">
        <v>55</v>
      </c>
      <c r="Q97" s="81" t="s">
        <v>56</v>
      </c>
      <c r="R97" s="71" t="s">
        <v>47</v>
      </c>
      <c r="S97" s="71" t="s">
        <v>47</v>
      </c>
      <c r="T97" s="71" t="s">
        <v>49</v>
      </c>
      <c r="U97" s="82" t="s">
        <v>49</v>
      </c>
      <c r="V97" s="82" t="s">
        <v>49</v>
      </c>
      <c r="W97" s="82" t="s">
        <v>104</v>
      </c>
      <c r="X97" s="83"/>
    </row>
    <row r="98" customFormat="false" ht="15" hidden="false" customHeight="false" outlineLevel="0" collapsed="false">
      <c r="A98" s="1"/>
      <c r="B98" s="76" t="n">
        <v>92</v>
      </c>
      <c r="C98" s="67" t="s">
        <v>412</v>
      </c>
      <c r="D98" s="67" t="s">
        <v>413</v>
      </c>
      <c r="E98" s="67" t="s">
        <v>414</v>
      </c>
      <c r="F98" s="77" t="n">
        <v>4100</v>
      </c>
      <c r="G98" s="77"/>
      <c r="H98" s="86"/>
      <c r="I98" s="87"/>
      <c r="J98" s="79" t="s">
        <v>117</v>
      </c>
      <c r="K98" s="67" t="s">
        <v>140</v>
      </c>
      <c r="L98" s="67" t="s">
        <v>141</v>
      </c>
      <c r="M98" s="68" t="str">
        <f aca="false">CONCATENATE("Gas Daily Mid"," ",K98," ","+ $0")</f>
        <v>Gas Daily Mid Texas Eastern (ETX) + $0</v>
      </c>
      <c r="N98" s="70"/>
      <c r="O98" s="80"/>
      <c r="P98" s="84" t="s">
        <v>415</v>
      </c>
      <c r="Q98" s="84" t="s">
        <v>47</v>
      </c>
      <c r="R98" s="84" t="s">
        <v>63</v>
      </c>
      <c r="S98" s="84" t="s">
        <v>416</v>
      </c>
      <c r="T98" s="84"/>
      <c r="U98" s="82" t="s">
        <v>415</v>
      </c>
      <c r="V98" s="82" t="s">
        <v>417</v>
      </c>
      <c r="W98" s="101"/>
      <c r="X98" s="85"/>
    </row>
    <row r="99" customFormat="false" ht="15" hidden="false" customHeight="false" outlineLevel="0" collapsed="false">
      <c r="A99" s="1"/>
      <c r="B99" s="76" t="n">
        <v>93</v>
      </c>
      <c r="C99" s="67" t="s">
        <v>418</v>
      </c>
      <c r="D99" s="67" t="s">
        <v>419</v>
      </c>
      <c r="E99" s="67" t="n">
        <v>50067</v>
      </c>
      <c r="F99" s="77" t="n">
        <v>205</v>
      </c>
      <c r="G99" s="77"/>
      <c r="H99" s="86"/>
      <c r="I99" s="87"/>
      <c r="J99" s="79" t="s">
        <v>43</v>
      </c>
      <c r="K99" s="67" t="s">
        <v>221</v>
      </c>
      <c r="L99" s="67" t="s">
        <v>45</v>
      </c>
      <c r="M99" s="68" t="str">
        <f aca="false">CONCATENATE("Gas Daily Mid"," ",K99," ","-  $.10")</f>
        <v>Gas Daily Mid Sonat -  $.10</v>
      </c>
      <c r="N99" s="70"/>
      <c r="O99" s="80"/>
      <c r="P99" s="81" t="s">
        <v>55</v>
      </c>
      <c r="Q99" s="81" t="s">
        <v>56</v>
      </c>
      <c r="R99" s="81" t="s">
        <v>420</v>
      </c>
      <c r="S99" s="81" t="s">
        <v>420</v>
      </c>
      <c r="T99" s="81" t="s">
        <v>49</v>
      </c>
      <c r="U99" s="81" t="s">
        <v>49</v>
      </c>
      <c r="V99" s="82" t="s">
        <v>49</v>
      </c>
      <c r="W99" s="82" t="s">
        <v>421</v>
      </c>
      <c r="X99" s="85"/>
    </row>
    <row r="100" customFormat="false" ht="15" hidden="false" customHeight="false" outlineLevel="0" collapsed="false">
      <c r="A100" s="1"/>
      <c r="B100" s="76" t="n">
        <v>94</v>
      </c>
      <c r="C100" s="67" t="s">
        <v>418</v>
      </c>
      <c r="D100" s="67" t="s">
        <v>422</v>
      </c>
      <c r="E100" s="67" t="s">
        <v>423</v>
      </c>
      <c r="F100" s="77" t="n">
        <v>2024</v>
      </c>
      <c r="G100" s="77"/>
      <c r="H100" s="86"/>
      <c r="I100" s="87" t="s">
        <v>424</v>
      </c>
      <c r="J100" s="79" t="s">
        <v>43</v>
      </c>
      <c r="K100" s="67" t="s">
        <v>221</v>
      </c>
      <c r="L100" s="67" t="s">
        <v>45</v>
      </c>
      <c r="M100" s="88" t="str">
        <f aca="false">CONCATENATE("Gas Daily Mid"," ",K100," ","+  $0")</f>
        <v>Gas Daily Mid Sonat +  $0</v>
      </c>
      <c r="N100" s="70"/>
      <c r="O100" s="80"/>
      <c r="P100" s="81" t="s">
        <v>55</v>
      </c>
      <c r="Q100" s="81" t="s">
        <v>50</v>
      </c>
      <c r="R100" s="71" t="s">
        <v>47</v>
      </c>
      <c r="S100" s="71" t="s">
        <v>47</v>
      </c>
      <c r="T100" s="81" t="s">
        <v>49</v>
      </c>
      <c r="U100" s="82" t="s">
        <v>88</v>
      </c>
      <c r="V100" s="82" t="s">
        <v>224</v>
      </c>
      <c r="W100" s="82" t="s">
        <v>425</v>
      </c>
      <c r="X100" s="85" t="s">
        <v>426</v>
      </c>
    </row>
    <row r="101" customFormat="false" ht="15" hidden="false" customHeight="false" outlineLevel="0" collapsed="false">
      <c r="A101" s="1"/>
      <c r="B101" s="76" t="n">
        <v>95</v>
      </c>
      <c r="C101" s="67" t="s">
        <v>418</v>
      </c>
      <c r="D101" s="67" t="s">
        <v>427</v>
      </c>
      <c r="E101" s="67" t="s">
        <v>428</v>
      </c>
      <c r="F101" s="77" t="n">
        <v>85</v>
      </c>
      <c r="G101" s="77"/>
      <c r="H101" s="86"/>
      <c r="I101" s="87" t="s">
        <v>424</v>
      </c>
      <c r="J101" s="79" t="s">
        <v>43</v>
      </c>
      <c r="K101" s="67" t="s">
        <v>221</v>
      </c>
      <c r="L101" s="67" t="s">
        <v>45</v>
      </c>
      <c r="M101" s="88" t="str">
        <f aca="false">CONCATENATE("Gas Daily Mid"," ",K101," ","+  $0")</f>
        <v>Gas Daily Mid Sonat +  $0</v>
      </c>
      <c r="N101" s="70"/>
      <c r="O101" s="80"/>
      <c r="P101" s="81" t="s">
        <v>55</v>
      </c>
      <c r="Q101" s="81" t="s">
        <v>50</v>
      </c>
      <c r="R101" s="71" t="s">
        <v>47</v>
      </c>
      <c r="S101" s="71" t="s">
        <v>47</v>
      </c>
      <c r="T101" s="81" t="s">
        <v>49</v>
      </c>
      <c r="U101" s="82" t="s">
        <v>88</v>
      </c>
      <c r="V101" s="82" t="s">
        <v>224</v>
      </c>
      <c r="W101" s="82" t="s">
        <v>425</v>
      </c>
      <c r="X101" s="85" t="s">
        <v>426</v>
      </c>
    </row>
    <row r="102" customFormat="false" ht="15" hidden="false" customHeight="false" outlineLevel="0" collapsed="false">
      <c r="A102" s="1"/>
      <c r="B102" s="76" t="n">
        <v>96</v>
      </c>
      <c r="C102" s="67" t="s">
        <v>418</v>
      </c>
      <c r="D102" s="67" t="s">
        <v>429</v>
      </c>
      <c r="E102" s="67" t="s">
        <v>430</v>
      </c>
      <c r="F102" s="77" t="n">
        <v>2865</v>
      </c>
      <c r="G102" s="77"/>
      <c r="H102" s="86"/>
      <c r="I102" s="87" t="s">
        <v>78</v>
      </c>
      <c r="J102" s="79" t="s">
        <v>43</v>
      </c>
      <c r="K102" s="67" t="s">
        <v>221</v>
      </c>
      <c r="L102" s="67" t="s">
        <v>45</v>
      </c>
      <c r="M102" s="88" t="str">
        <f aca="false">CONCATENATE("Gas Daily Mid"," ",K102," ","+  $0")</f>
        <v>Gas Daily Mid Sonat +  $0</v>
      </c>
      <c r="N102" s="70"/>
      <c r="O102" s="80"/>
      <c r="P102" s="71" t="s">
        <v>431</v>
      </c>
      <c r="Q102" s="71" t="s">
        <v>88</v>
      </c>
      <c r="R102" s="71" t="s">
        <v>47</v>
      </c>
      <c r="S102" s="71" t="s">
        <v>432</v>
      </c>
      <c r="T102" s="71" t="s">
        <v>49</v>
      </c>
      <c r="U102" s="82" t="s">
        <v>49</v>
      </c>
      <c r="V102" s="82" t="s">
        <v>433</v>
      </c>
      <c r="W102" s="82"/>
      <c r="X102" s="83" t="s">
        <v>434</v>
      </c>
    </row>
    <row r="103" customFormat="false" ht="15" hidden="false" customHeight="false" outlineLevel="0" collapsed="false">
      <c r="A103" s="1"/>
      <c r="B103" s="76" t="n">
        <v>97</v>
      </c>
      <c r="C103" s="67" t="s">
        <v>435</v>
      </c>
      <c r="D103" s="67" t="s">
        <v>436</v>
      </c>
      <c r="E103" s="67" t="s">
        <v>437</v>
      </c>
      <c r="F103" s="77" t="n">
        <v>2421</v>
      </c>
      <c r="G103" s="77"/>
      <c r="H103" s="86"/>
      <c r="I103" s="87"/>
      <c r="J103" s="79" t="s">
        <v>61</v>
      </c>
      <c r="K103" s="67" t="s">
        <v>345</v>
      </c>
      <c r="L103" s="67" t="s">
        <v>125</v>
      </c>
      <c r="M103" s="68" t="str">
        <f aca="false">CONCATENATE("Gas Daily Mid"," ",K103," ","+ $0")</f>
        <v>Gas Daily Mid OGT + $0</v>
      </c>
      <c r="N103" s="70"/>
      <c r="O103" s="80"/>
      <c r="P103" s="84" t="s">
        <v>438</v>
      </c>
      <c r="Q103" s="84" t="s">
        <v>47</v>
      </c>
      <c r="R103" s="84" t="s">
        <v>47</v>
      </c>
      <c r="S103" s="84" t="s">
        <v>438</v>
      </c>
      <c r="T103" s="84" t="s">
        <v>300</v>
      </c>
      <c r="U103" s="91" t="s">
        <v>372</v>
      </c>
      <c r="V103" s="91"/>
      <c r="W103" s="91"/>
      <c r="X103" s="92"/>
    </row>
    <row r="104" customFormat="false" ht="15" hidden="false" customHeight="false" outlineLevel="0" collapsed="false">
      <c r="A104" s="1"/>
      <c r="B104" s="76" t="n">
        <v>98</v>
      </c>
      <c r="C104" s="67" t="s">
        <v>439</v>
      </c>
      <c r="D104" s="67" t="s">
        <v>440</v>
      </c>
      <c r="E104" s="67" t="s">
        <v>441</v>
      </c>
      <c r="F104" s="77" t="n">
        <v>13</v>
      </c>
      <c r="G104" s="77"/>
      <c r="H104" s="86"/>
      <c r="I104" s="87" t="s">
        <v>442</v>
      </c>
      <c r="J104" s="79" t="s">
        <v>61</v>
      </c>
      <c r="K104" s="67" t="s">
        <v>345</v>
      </c>
      <c r="L104" s="67" t="s">
        <v>125</v>
      </c>
      <c r="M104" s="68" t="str">
        <f aca="false">CONCATENATE("Gas Daily Mid"," ",K104," ","+ $0")</f>
        <v>Gas Daily Mid OGT + $0</v>
      </c>
      <c r="N104" s="70"/>
      <c r="O104" s="80"/>
      <c r="P104" s="100" t="s">
        <v>438</v>
      </c>
      <c r="Q104" s="84" t="s">
        <v>47</v>
      </c>
      <c r="R104" s="100" t="s">
        <v>47</v>
      </c>
      <c r="S104" s="100" t="s">
        <v>438</v>
      </c>
      <c r="T104" s="100" t="s">
        <v>300</v>
      </c>
      <c r="U104" s="91" t="s">
        <v>372</v>
      </c>
      <c r="V104" s="91"/>
      <c r="W104" s="91"/>
      <c r="X104" s="106"/>
    </row>
    <row r="105" customFormat="false" ht="15" hidden="false" customHeight="false" outlineLevel="0" collapsed="false">
      <c r="A105" s="1"/>
      <c r="B105" s="76" t="n">
        <v>99</v>
      </c>
      <c r="C105" s="67" t="s">
        <v>443</v>
      </c>
      <c r="D105" s="67" t="s">
        <v>444</v>
      </c>
      <c r="E105" s="67" t="s">
        <v>445</v>
      </c>
      <c r="F105" s="77" t="n">
        <v>507</v>
      </c>
      <c r="G105" s="77"/>
      <c r="H105" s="86"/>
      <c r="I105" s="87"/>
      <c r="J105" s="79" t="s">
        <v>54</v>
      </c>
      <c r="K105" s="67" t="s">
        <v>446</v>
      </c>
      <c r="L105" s="67" t="s">
        <v>45</v>
      </c>
      <c r="M105" s="68" t="str">
        <f aca="false">CONCATENATE("Gas Daily Mid"," ",K105," ","+ $0")</f>
        <v>Gas Daily Mid Texas E. (ELA) + $0</v>
      </c>
      <c r="N105" s="70"/>
      <c r="O105" s="80"/>
      <c r="P105" s="81" t="s">
        <v>55</v>
      </c>
      <c r="Q105" s="81" t="s">
        <v>56</v>
      </c>
      <c r="R105" s="81" t="s">
        <v>47</v>
      </c>
      <c r="S105" s="81" t="s">
        <v>47</v>
      </c>
      <c r="T105" s="71" t="s">
        <v>49</v>
      </c>
      <c r="U105" s="82" t="s">
        <v>49</v>
      </c>
      <c r="V105" s="82" t="s">
        <v>49</v>
      </c>
      <c r="W105" s="82"/>
      <c r="X105" s="85" t="s">
        <v>447</v>
      </c>
    </row>
    <row r="106" customFormat="false" ht="15" hidden="false" customHeight="false" outlineLevel="0" collapsed="false">
      <c r="A106" s="1"/>
      <c r="B106" s="76" t="n">
        <v>100</v>
      </c>
      <c r="C106" s="67" t="s">
        <v>443</v>
      </c>
      <c r="D106" s="67" t="s">
        <v>448</v>
      </c>
      <c r="E106" s="67" t="s">
        <v>449</v>
      </c>
      <c r="F106" s="77" t="n">
        <v>800</v>
      </c>
      <c r="G106" s="77"/>
      <c r="H106" s="86"/>
      <c r="I106" s="87" t="s">
        <v>152</v>
      </c>
      <c r="J106" s="79" t="s">
        <v>54</v>
      </c>
      <c r="K106" s="67" t="s">
        <v>450</v>
      </c>
      <c r="L106" s="67" t="s">
        <v>45</v>
      </c>
      <c r="M106" s="68" t="str">
        <f aca="false">CONCATENATE("Gas Daily Mid"," ",K106," ","+ $0")</f>
        <v>Gas Daily Mid Texas Eastern (WLA) + $0</v>
      </c>
      <c r="N106" s="70"/>
      <c r="O106" s="80"/>
      <c r="P106" s="71" t="s">
        <v>451</v>
      </c>
      <c r="Q106" s="71" t="s">
        <v>56</v>
      </c>
      <c r="R106" s="71" t="s">
        <v>452</v>
      </c>
      <c r="S106" s="71" t="s">
        <v>452</v>
      </c>
      <c r="T106" s="71" t="s">
        <v>49</v>
      </c>
      <c r="U106" s="82" t="s">
        <v>49</v>
      </c>
      <c r="V106" s="82" t="s">
        <v>49</v>
      </c>
      <c r="W106" s="82"/>
      <c r="X106" s="83" t="s">
        <v>452</v>
      </c>
    </row>
    <row r="107" customFormat="false" ht="15" hidden="false" customHeight="false" outlineLevel="0" collapsed="false">
      <c r="A107" s="1"/>
      <c r="B107" s="76" t="n">
        <v>101</v>
      </c>
      <c r="C107" s="67" t="s">
        <v>443</v>
      </c>
      <c r="D107" s="67" t="s">
        <v>453</v>
      </c>
      <c r="E107" s="67" t="s">
        <v>454</v>
      </c>
      <c r="F107" s="77" t="n">
        <v>1000</v>
      </c>
      <c r="G107" s="77"/>
      <c r="H107" s="86"/>
      <c r="I107" s="87"/>
      <c r="J107" s="79" t="s">
        <v>54</v>
      </c>
      <c r="K107" s="67" t="s">
        <v>450</v>
      </c>
      <c r="L107" s="67" t="s">
        <v>45</v>
      </c>
      <c r="M107" s="68" t="str">
        <f aca="false">CONCATENATE("Gas Daily Mid"," ",K107," ","+ $0")</f>
        <v>Gas Daily Mid Texas Eastern (WLA) + $0</v>
      </c>
      <c r="N107" s="70"/>
      <c r="O107" s="80"/>
      <c r="P107" s="81" t="s">
        <v>55</v>
      </c>
      <c r="Q107" s="81" t="s">
        <v>56</v>
      </c>
      <c r="R107" s="81" t="s">
        <v>47</v>
      </c>
      <c r="S107" s="81" t="s">
        <v>47</v>
      </c>
      <c r="T107" s="71" t="s">
        <v>49</v>
      </c>
      <c r="U107" s="82" t="s">
        <v>49</v>
      </c>
      <c r="V107" s="82" t="s">
        <v>49</v>
      </c>
      <c r="W107" s="78"/>
      <c r="X107" s="95"/>
    </row>
    <row r="108" customFormat="false" ht="15" hidden="false" customHeight="false" outlineLevel="0" collapsed="false">
      <c r="A108" s="1"/>
      <c r="B108" s="76" t="n">
        <v>102</v>
      </c>
      <c r="C108" s="67" t="s">
        <v>443</v>
      </c>
      <c r="D108" s="67" t="s">
        <v>455</v>
      </c>
      <c r="E108" s="67" t="s">
        <v>456</v>
      </c>
      <c r="F108" s="77" t="n">
        <v>555</v>
      </c>
      <c r="G108" s="77"/>
      <c r="H108" s="86"/>
      <c r="I108" s="87"/>
      <c r="J108" s="79" t="s">
        <v>54</v>
      </c>
      <c r="K108" s="67" t="s">
        <v>450</v>
      </c>
      <c r="L108" s="67" t="s">
        <v>45</v>
      </c>
      <c r="M108" s="68" t="str">
        <f aca="false">CONCATENATE("Gas Daily Mid"," ",K108," ","+ $0")</f>
        <v>Gas Daily Mid Texas Eastern (WLA) + $0</v>
      </c>
      <c r="N108" s="70"/>
      <c r="O108" s="80"/>
      <c r="P108" s="81" t="s">
        <v>55</v>
      </c>
      <c r="Q108" s="81" t="s">
        <v>56</v>
      </c>
      <c r="R108" s="81" t="s">
        <v>47</v>
      </c>
      <c r="S108" s="81" t="s">
        <v>47</v>
      </c>
      <c r="T108" s="71" t="s">
        <v>49</v>
      </c>
      <c r="U108" s="82" t="s">
        <v>49</v>
      </c>
      <c r="V108" s="82" t="s">
        <v>49</v>
      </c>
      <c r="W108" s="91"/>
      <c r="X108" s="95" t="s">
        <v>457</v>
      </c>
    </row>
    <row r="109" customFormat="false" ht="15" hidden="false" customHeight="false" outlineLevel="0" collapsed="false">
      <c r="A109" s="1"/>
      <c r="B109" s="76" t="n">
        <v>103</v>
      </c>
      <c r="C109" s="67" t="s">
        <v>443</v>
      </c>
      <c r="D109" s="67" t="s">
        <v>458</v>
      </c>
      <c r="E109" s="67" t="s">
        <v>459</v>
      </c>
      <c r="F109" s="77" t="n">
        <v>8506</v>
      </c>
      <c r="G109" s="77"/>
      <c r="H109" s="86"/>
      <c r="I109" s="87"/>
      <c r="J109" s="79" t="s">
        <v>54</v>
      </c>
      <c r="K109" s="67" t="s">
        <v>450</v>
      </c>
      <c r="L109" s="67" t="s">
        <v>45</v>
      </c>
      <c r="M109" s="68" t="str">
        <f aca="false">CONCATENATE("Gas Daily Mid"," ",K109," ","+ $0")</f>
        <v>Gas Daily Mid Texas Eastern (WLA) + $0</v>
      </c>
      <c r="N109" s="70"/>
      <c r="O109" s="80"/>
      <c r="P109" s="81" t="s">
        <v>55</v>
      </c>
      <c r="Q109" s="81" t="s">
        <v>56</v>
      </c>
      <c r="R109" s="81" t="s">
        <v>47</v>
      </c>
      <c r="S109" s="81" t="s">
        <v>47</v>
      </c>
      <c r="T109" s="71" t="s">
        <v>49</v>
      </c>
      <c r="U109" s="82" t="s">
        <v>49</v>
      </c>
      <c r="V109" s="82" t="s">
        <v>49</v>
      </c>
      <c r="W109" s="91"/>
      <c r="X109" s="95" t="s">
        <v>457</v>
      </c>
    </row>
    <row r="110" customFormat="false" ht="15" hidden="false" customHeight="false" outlineLevel="0" collapsed="false">
      <c r="A110" s="1"/>
      <c r="B110" s="76" t="n">
        <v>104</v>
      </c>
      <c r="C110" s="67" t="s">
        <v>443</v>
      </c>
      <c r="D110" s="67" t="s">
        <v>460</v>
      </c>
      <c r="E110" s="67" t="s">
        <v>461</v>
      </c>
      <c r="F110" s="77" t="n">
        <v>30000</v>
      </c>
      <c r="G110" s="77"/>
      <c r="H110" s="86"/>
      <c r="I110" s="87"/>
      <c r="J110" s="79" t="s">
        <v>54</v>
      </c>
      <c r="K110" s="67" t="s">
        <v>450</v>
      </c>
      <c r="L110" s="67" t="s">
        <v>45</v>
      </c>
      <c r="M110" s="68" t="str">
        <f aca="false">CONCATENATE("Gas Daily Mid"," ",K110," ","+ $0")</f>
        <v>Gas Daily Mid Texas Eastern (WLA) + $0</v>
      </c>
      <c r="N110" s="70"/>
      <c r="O110" s="80"/>
      <c r="P110" s="81" t="s">
        <v>55</v>
      </c>
      <c r="Q110" s="81" t="s">
        <v>56</v>
      </c>
      <c r="R110" s="71" t="s">
        <v>197</v>
      </c>
      <c r="S110" s="71" t="s">
        <v>197</v>
      </c>
      <c r="T110" s="71" t="s">
        <v>49</v>
      </c>
      <c r="U110" s="82" t="s">
        <v>49</v>
      </c>
      <c r="V110" s="82" t="s">
        <v>49</v>
      </c>
      <c r="W110" s="82"/>
      <c r="X110" s="85"/>
    </row>
    <row r="111" customFormat="false" ht="15" hidden="false" customHeight="false" outlineLevel="0" collapsed="false">
      <c r="A111" s="75"/>
      <c r="B111" s="76" t="n">
        <v>105</v>
      </c>
      <c r="C111" s="67" t="s">
        <v>462</v>
      </c>
      <c r="D111" s="67" t="s">
        <v>318</v>
      </c>
      <c r="E111" s="67" t="s">
        <v>463</v>
      </c>
      <c r="F111" s="77" t="n">
        <v>1500</v>
      </c>
      <c r="G111" s="77"/>
      <c r="H111" s="86"/>
      <c r="I111" s="87" t="s">
        <v>320</v>
      </c>
      <c r="J111" s="79" t="s">
        <v>117</v>
      </c>
      <c r="K111" s="67" t="s">
        <v>140</v>
      </c>
      <c r="L111" s="67" t="s">
        <v>141</v>
      </c>
      <c r="M111" s="68" t="str">
        <f aca="false">CONCATENATE("Gas Daily Mid"," ",K111," ","+ $0")</f>
        <v>Gas Daily Mid Texas Eastern (ETX) + $0</v>
      </c>
      <c r="N111" s="70"/>
      <c r="O111" s="80"/>
      <c r="P111" s="84" t="s">
        <v>321</v>
      </c>
      <c r="Q111" s="84" t="s">
        <v>47</v>
      </c>
      <c r="R111" s="84" t="s">
        <v>47</v>
      </c>
      <c r="S111" s="84" t="s">
        <v>322</v>
      </c>
      <c r="T111" s="84"/>
      <c r="U111" s="91" t="s">
        <v>50</v>
      </c>
      <c r="V111" s="91" t="s">
        <v>50</v>
      </c>
      <c r="W111" s="91" t="s">
        <v>323</v>
      </c>
      <c r="X111" s="8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c r="IB111" s="75"/>
      <c r="IC111" s="75"/>
      <c r="ID111" s="75"/>
      <c r="IE111" s="75"/>
      <c r="IF111" s="75"/>
      <c r="IG111" s="75"/>
      <c r="IH111" s="75"/>
      <c r="II111" s="75"/>
      <c r="IJ111" s="75"/>
      <c r="IK111" s="75"/>
      <c r="IL111" s="75"/>
      <c r="IM111" s="75"/>
      <c r="IN111" s="75"/>
      <c r="IO111" s="75"/>
      <c r="IP111" s="75"/>
      <c r="IQ111" s="75"/>
      <c r="IR111" s="75"/>
      <c r="IS111" s="75"/>
      <c r="IT111" s="75"/>
      <c r="IU111" s="75"/>
      <c r="IV111" s="75"/>
      <c r="IW111" s="75"/>
    </row>
    <row r="112" customFormat="false" ht="15" hidden="false" customHeight="false" outlineLevel="0" collapsed="false">
      <c r="A112" s="1"/>
      <c r="B112" s="76" t="n">
        <v>106</v>
      </c>
      <c r="C112" s="67" t="s">
        <v>464</v>
      </c>
      <c r="D112" s="67" t="s">
        <v>465</v>
      </c>
      <c r="E112" s="67" t="s">
        <v>466</v>
      </c>
      <c r="F112" s="77" t="n">
        <v>2349</v>
      </c>
      <c r="G112" s="77"/>
      <c r="H112" s="86"/>
      <c r="I112" s="87" t="s">
        <v>467</v>
      </c>
      <c r="J112" s="79" t="s">
        <v>117</v>
      </c>
      <c r="K112" s="67" t="s">
        <v>140</v>
      </c>
      <c r="L112" s="67" t="s">
        <v>141</v>
      </c>
      <c r="M112" s="68" t="str">
        <f aca="false">CONCATENATE("Gas Daily Mid"," ",K112," ","+ $0")</f>
        <v>Gas Daily Mid Texas Eastern (ETX) + $0</v>
      </c>
      <c r="N112" s="70"/>
      <c r="O112" s="80"/>
      <c r="P112" s="84" t="s">
        <v>415</v>
      </c>
      <c r="Q112" s="84" t="s">
        <v>47</v>
      </c>
      <c r="R112" s="84" t="s">
        <v>47</v>
      </c>
      <c r="S112" s="84" t="s">
        <v>416</v>
      </c>
      <c r="T112" s="84" t="s">
        <v>49</v>
      </c>
      <c r="U112" s="91" t="s">
        <v>50</v>
      </c>
      <c r="V112" s="91" t="s">
        <v>50</v>
      </c>
      <c r="W112" s="82"/>
      <c r="X112" s="85"/>
    </row>
    <row r="113" customFormat="false" ht="15" hidden="false" customHeight="false" outlineLevel="0" collapsed="false">
      <c r="A113" s="1"/>
      <c r="B113" s="76" t="n">
        <v>107</v>
      </c>
      <c r="C113" s="67" t="s">
        <v>468</v>
      </c>
      <c r="D113" s="67" t="s">
        <v>469</v>
      </c>
      <c r="E113" s="67" t="s">
        <v>470</v>
      </c>
      <c r="F113" s="77" t="n">
        <v>993</v>
      </c>
      <c r="G113" s="77"/>
      <c r="H113" s="86"/>
      <c r="I113" s="87"/>
      <c r="J113" s="79" t="s">
        <v>43</v>
      </c>
      <c r="K113" s="67" t="s">
        <v>471</v>
      </c>
      <c r="L113" s="67" t="s">
        <v>472</v>
      </c>
      <c r="M113" s="68" t="str">
        <f aca="false">CONCATENATE("Gas Daily Mid"," ",K113," ","+ $0")</f>
        <v>Gas Daily Mid Tennessee, South - Corpus Christi + $0</v>
      </c>
      <c r="N113" s="70"/>
      <c r="O113" s="80"/>
      <c r="P113" s="71" t="s">
        <v>69</v>
      </c>
      <c r="Q113" s="71" t="s">
        <v>88</v>
      </c>
      <c r="R113" s="71" t="s">
        <v>69</v>
      </c>
      <c r="S113" s="71" t="s">
        <v>69</v>
      </c>
      <c r="T113" s="71" t="s">
        <v>49</v>
      </c>
      <c r="U113" s="71" t="s">
        <v>49</v>
      </c>
      <c r="V113" s="82" t="s">
        <v>49</v>
      </c>
      <c r="W113" s="82"/>
      <c r="X113" s="83"/>
    </row>
    <row r="114" customFormat="false" ht="15" hidden="false" customHeight="false" outlineLevel="0" collapsed="false">
      <c r="A114" s="1"/>
      <c r="B114" s="76" t="n">
        <v>108</v>
      </c>
      <c r="C114" s="67" t="s">
        <v>468</v>
      </c>
      <c r="D114" s="67" t="s">
        <v>473</v>
      </c>
      <c r="E114" s="67" t="s">
        <v>474</v>
      </c>
      <c r="F114" s="77" t="n">
        <v>455</v>
      </c>
      <c r="G114" s="77"/>
      <c r="H114" s="86"/>
      <c r="I114" s="87"/>
      <c r="J114" s="79" t="s">
        <v>54</v>
      </c>
      <c r="K114" s="67" t="s">
        <v>471</v>
      </c>
      <c r="L114" s="67" t="s">
        <v>472</v>
      </c>
      <c r="M114" s="68" t="str">
        <f aca="false">CONCATENATE("Gas Daily Mid"," ",K114," ","+ $0")</f>
        <v>Gas Daily Mid Tennessee, South - Corpus Christi + $0</v>
      </c>
      <c r="N114" s="70"/>
      <c r="O114" s="80"/>
      <c r="P114" s="81" t="s">
        <v>55</v>
      </c>
      <c r="Q114" s="81" t="s">
        <v>56</v>
      </c>
      <c r="R114" s="81" t="s">
        <v>47</v>
      </c>
      <c r="S114" s="81" t="s">
        <v>47</v>
      </c>
      <c r="T114" s="71" t="s">
        <v>49</v>
      </c>
      <c r="U114" s="82" t="s">
        <v>88</v>
      </c>
      <c r="V114" s="82" t="s">
        <v>475</v>
      </c>
      <c r="W114" s="78"/>
      <c r="X114" s="95"/>
    </row>
    <row r="115" customFormat="false" ht="15" hidden="false" customHeight="false" outlineLevel="0" collapsed="false">
      <c r="A115" s="1"/>
      <c r="B115" s="76" t="n">
        <v>109</v>
      </c>
      <c r="C115" s="67" t="s">
        <v>476</v>
      </c>
      <c r="D115" s="67" t="s">
        <v>477</v>
      </c>
      <c r="E115" s="67" t="s">
        <v>478</v>
      </c>
      <c r="F115" s="77" t="n">
        <v>12072</v>
      </c>
      <c r="G115" s="77"/>
      <c r="H115" s="86"/>
      <c r="I115" s="87"/>
      <c r="J115" s="79" t="s">
        <v>43</v>
      </c>
      <c r="K115" s="67" t="s">
        <v>471</v>
      </c>
      <c r="L115" s="67" t="s">
        <v>472</v>
      </c>
      <c r="M115" s="68" t="str">
        <f aca="false">CONCATENATE("Gas Daily Mid"," ",K115," ","+ $0")</f>
        <v>Gas Daily Mid Tennessee, South - Corpus Christi + $0</v>
      </c>
      <c r="N115" s="70"/>
      <c r="O115" s="80"/>
      <c r="P115" s="81" t="s">
        <v>69</v>
      </c>
      <c r="Q115" s="81" t="s">
        <v>88</v>
      </c>
      <c r="R115" s="81" t="s">
        <v>479</v>
      </c>
      <c r="S115" s="81" t="s">
        <v>69</v>
      </c>
      <c r="T115" s="71" t="s">
        <v>49</v>
      </c>
      <c r="U115" s="71" t="s">
        <v>49</v>
      </c>
      <c r="V115" s="82" t="s">
        <v>49</v>
      </c>
      <c r="W115" s="82"/>
      <c r="X115" s="85"/>
    </row>
    <row r="116" customFormat="false" ht="15" hidden="false" customHeight="false" outlineLevel="0" collapsed="false">
      <c r="A116" s="1"/>
      <c r="B116" s="76" t="n">
        <v>110</v>
      </c>
      <c r="C116" s="67" t="s">
        <v>480</v>
      </c>
      <c r="D116" s="67" t="s">
        <v>481</v>
      </c>
      <c r="E116" s="67" t="s">
        <v>482</v>
      </c>
      <c r="F116" s="77" t="n">
        <v>721</v>
      </c>
      <c r="G116" s="77"/>
      <c r="H116" s="86"/>
      <c r="I116" s="87"/>
      <c r="J116" s="79" t="s">
        <v>43</v>
      </c>
      <c r="K116" s="67" t="s">
        <v>483</v>
      </c>
      <c r="L116" s="67" t="s">
        <v>45</v>
      </c>
      <c r="M116" s="68" t="str">
        <f aca="false">CONCATENATE("Gas Daily Mid"," ",K116," ","+ $0")</f>
        <v>Gas Daily Mid Tennesseee, 500 Leg + $0</v>
      </c>
      <c r="N116" s="70"/>
      <c r="O116" s="80"/>
      <c r="P116" s="81" t="s">
        <v>484</v>
      </c>
      <c r="Q116" s="81" t="s">
        <v>56</v>
      </c>
      <c r="R116" s="81" t="s">
        <v>47</v>
      </c>
      <c r="S116" s="81" t="s">
        <v>148</v>
      </c>
      <c r="T116" s="81" t="s">
        <v>49</v>
      </c>
      <c r="U116" s="82" t="s">
        <v>49</v>
      </c>
      <c r="V116" s="82" t="s">
        <v>49</v>
      </c>
      <c r="W116" s="82"/>
      <c r="X116" s="85"/>
    </row>
    <row r="117" customFormat="false" ht="15" hidden="false" customHeight="false" outlineLevel="0" collapsed="false">
      <c r="A117" s="108"/>
      <c r="B117" s="76" t="n">
        <v>111</v>
      </c>
      <c r="C117" s="67" t="s">
        <v>480</v>
      </c>
      <c r="D117" s="67" t="s">
        <v>485</v>
      </c>
      <c r="E117" s="67" t="s">
        <v>486</v>
      </c>
      <c r="F117" s="77" t="n">
        <v>1000</v>
      </c>
      <c r="G117" s="77"/>
      <c r="H117" s="86"/>
      <c r="I117" s="87" t="s">
        <v>152</v>
      </c>
      <c r="J117" s="79" t="s">
        <v>43</v>
      </c>
      <c r="K117" s="67" t="s">
        <v>483</v>
      </c>
      <c r="L117" s="67" t="s">
        <v>45</v>
      </c>
      <c r="M117" s="68" t="str">
        <f aca="false">CONCATENATE("Gas Daily Mid"," ",K117," ","+ $0")</f>
        <v>Gas Daily Mid Tennesseee, 500 Leg + $0</v>
      </c>
      <c r="N117" s="70"/>
      <c r="O117" s="80"/>
      <c r="P117" s="81" t="s">
        <v>55</v>
      </c>
      <c r="Q117" s="81" t="s">
        <v>56</v>
      </c>
      <c r="R117" s="81" t="s">
        <v>47</v>
      </c>
      <c r="S117" s="81" t="s">
        <v>487</v>
      </c>
      <c r="T117" s="81" t="s">
        <v>49</v>
      </c>
      <c r="U117" s="82" t="s">
        <v>88</v>
      </c>
      <c r="V117" s="82" t="s">
        <v>488</v>
      </c>
      <c r="W117" s="82"/>
      <c r="X117" s="85"/>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c r="CG117" s="108"/>
      <c r="CH117" s="108"/>
      <c r="CI117" s="108"/>
      <c r="CJ117" s="108"/>
      <c r="CK117" s="108"/>
      <c r="CL117" s="108"/>
      <c r="CM117" s="108"/>
      <c r="CN117" s="108"/>
      <c r="CO117" s="108"/>
      <c r="CP117" s="108"/>
      <c r="CQ117" s="108"/>
      <c r="CR117" s="108"/>
      <c r="CS117" s="108"/>
      <c r="CT117" s="108"/>
      <c r="CU117" s="108"/>
      <c r="CV117" s="108"/>
      <c r="CW117" s="108"/>
      <c r="CX117" s="108"/>
      <c r="CY117" s="108"/>
      <c r="CZ117" s="108"/>
      <c r="DA117" s="108"/>
      <c r="DB117" s="108"/>
      <c r="DC117" s="108"/>
      <c r="DD117" s="108"/>
      <c r="DE117" s="108"/>
      <c r="DF117" s="108"/>
      <c r="DG117" s="108"/>
      <c r="DH117" s="108"/>
      <c r="DI117" s="108"/>
      <c r="DJ117" s="108"/>
      <c r="DK117" s="108"/>
      <c r="DL117" s="108"/>
      <c r="DM117" s="108"/>
      <c r="DN117" s="108"/>
      <c r="DO117" s="108"/>
      <c r="DP117" s="108"/>
      <c r="DQ117" s="108"/>
      <c r="DR117" s="108"/>
      <c r="DS117" s="108"/>
      <c r="DT117" s="108"/>
      <c r="DU117" s="108"/>
      <c r="DV117" s="108"/>
      <c r="DW117" s="108"/>
      <c r="DX117" s="108"/>
      <c r="DY117" s="108"/>
      <c r="DZ117" s="108"/>
      <c r="EA117" s="108"/>
      <c r="EB117" s="108"/>
      <c r="EC117" s="108"/>
      <c r="ED117" s="108"/>
      <c r="EE117" s="108"/>
      <c r="EF117" s="108"/>
      <c r="EG117" s="108"/>
      <c r="EH117" s="108"/>
      <c r="EI117" s="108"/>
      <c r="EJ117" s="108"/>
      <c r="EK117" s="108"/>
      <c r="EL117" s="108"/>
      <c r="EM117" s="108"/>
      <c r="EN117" s="108"/>
      <c r="EO117" s="108"/>
      <c r="EP117" s="108"/>
      <c r="EQ117" s="108"/>
      <c r="ER117" s="108"/>
      <c r="ES117" s="108"/>
      <c r="ET117" s="108"/>
      <c r="EU117" s="108"/>
      <c r="EV117" s="108"/>
      <c r="EW117" s="108"/>
      <c r="EX117" s="108"/>
      <c r="EY117" s="108"/>
      <c r="EZ117" s="108"/>
      <c r="FA117" s="108"/>
      <c r="FB117" s="108"/>
      <c r="FC117" s="108"/>
      <c r="FD117" s="108"/>
      <c r="FE117" s="108"/>
      <c r="FF117" s="108"/>
      <c r="FG117" s="108"/>
      <c r="FH117" s="108"/>
      <c r="FI117" s="108"/>
      <c r="FJ117" s="108"/>
      <c r="FK117" s="108"/>
      <c r="FL117" s="108"/>
      <c r="FM117" s="108"/>
      <c r="FN117" s="108"/>
      <c r="FO117" s="108"/>
      <c r="FP117" s="108"/>
      <c r="FQ117" s="108"/>
      <c r="FR117" s="108"/>
      <c r="FS117" s="108"/>
      <c r="FT117" s="108"/>
      <c r="FU117" s="108"/>
      <c r="FV117" s="108"/>
      <c r="FW117" s="108"/>
      <c r="FX117" s="108"/>
      <c r="FY117" s="108"/>
      <c r="FZ117" s="108"/>
      <c r="GA117" s="108"/>
      <c r="GB117" s="108"/>
      <c r="GC117" s="108"/>
      <c r="GD117" s="108"/>
      <c r="GE117" s="108"/>
      <c r="GF117" s="108"/>
      <c r="GG117" s="108"/>
      <c r="GH117" s="108"/>
      <c r="GI117" s="108"/>
      <c r="GJ117" s="108"/>
      <c r="GK117" s="108"/>
      <c r="GL117" s="108"/>
      <c r="GM117" s="108"/>
      <c r="GN117" s="108"/>
      <c r="GO117" s="108"/>
      <c r="GP117" s="108"/>
      <c r="GQ117" s="108"/>
      <c r="GR117" s="108"/>
      <c r="GS117" s="108"/>
      <c r="GT117" s="108"/>
      <c r="GU117" s="108"/>
      <c r="GV117" s="108"/>
      <c r="GW117" s="108"/>
      <c r="GX117" s="108"/>
      <c r="GY117" s="108"/>
      <c r="GZ117" s="108"/>
      <c r="HA117" s="108"/>
      <c r="HB117" s="108"/>
      <c r="HC117" s="108"/>
      <c r="HD117" s="108"/>
      <c r="HE117" s="108"/>
      <c r="HF117" s="108"/>
      <c r="HG117" s="108"/>
      <c r="HH117" s="108"/>
      <c r="HI117" s="108"/>
      <c r="HJ117" s="108"/>
      <c r="HK117" s="108"/>
      <c r="HL117" s="108"/>
      <c r="HM117" s="108"/>
      <c r="HN117" s="108"/>
      <c r="HO117" s="108"/>
      <c r="HP117" s="108"/>
      <c r="HQ117" s="108"/>
      <c r="HR117" s="108"/>
      <c r="HS117" s="108"/>
      <c r="HT117" s="108"/>
      <c r="HU117" s="108"/>
      <c r="HV117" s="108"/>
      <c r="HW117" s="108"/>
      <c r="HX117" s="108"/>
      <c r="HY117" s="108"/>
      <c r="HZ117" s="108"/>
      <c r="IA117" s="108"/>
      <c r="IB117" s="108"/>
      <c r="IC117" s="108"/>
      <c r="ID117" s="108"/>
      <c r="IE117" s="108"/>
      <c r="IF117" s="108"/>
      <c r="IG117" s="108"/>
      <c r="IH117" s="108"/>
      <c r="II117" s="108"/>
      <c r="IJ117" s="108"/>
      <c r="IK117" s="108"/>
      <c r="IL117" s="108"/>
      <c r="IM117" s="108"/>
      <c r="IN117" s="108"/>
      <c r="IO117" s="108"/>
      <c r="IP117" s="108"/>
      <c r="IQ117" s="108"/>
      <c r="IR117" s="108"/>
      <c r="IS117" s="108"/>
      <c r="IT117" s="108"/>
      <c r="IU117" s="108"/>
      <c r="IV117" s="108"/>
      <c r="IW117" s="108"/>
    </row>
    <row r="118" customFormat="false" ht="15" hidden="false" customHeight="false" outlineLevel="0" collapsed="false">
      <c r="A118" s="1"/>
      <c r="B118" s="76" t="n">
        <v>112</v>
      </c>
      <c r="C118" s="67" t="s">
        <v>480</v>
      </c>
      <c r="D118" s="67" t="s">
        <v>489</v>
      </c>
      <c r="E118" s="67" t="s">
        <v>490</v>
      </c>
      <c r="F118" s="77" t="n">
        <v>75</v>
      </c>
      <c r="G118" s="77"/>
      <c r="H118" s="86"/>
      <c r="I118" s="87"/>
      <c r="J118" s="79" t="s">
        <v>43</v>
      </c>
      <c r="K118" s="67" t="s">
        <v>483</v>
      </c>
      <c r="L118" s="67" t="s">
        <v>45</v>
      </c>
      <c r="M118" s="68" t="str">
        <f aca="false">CONCATENATE("Gas Daily Mid"," ",K118," ","+ $0")</f>
        <v>Gas Daily Mid Tennesseee, 500 Leg + $0</v>
      </c>
      <c r="N118" s="70"/>
      <c r="O118" s="80"/>
      <c r="P118" s="81" t="s">
        <v>55</v>
      </c>
      <c r="Q118" s="81" t="s">
        <v>56</v>
      </c>
      <c r="R118" s="81" t="s">
        <v>47</v>
      </c>
      <c r="S118" s="81" t="s">
        <v>47</v>
      </c>
      <c r="T118" s="81" t="s">
        <v>491</v>
      </c>
      <c r="U118" s="82" t="s">
        <v>88</v>
      </c>
      <c r="V118" s="82" t="s">
        <v>492</v>
      </c>
      <c r="W118" s="82"/>
      <c r="X118" s="85" t="s">
        <v>493</v>
      </c>
    </row>
    <row r="119" customFormat="false" ht="15" hidden="false" customHeight="false" outlineLevel="0" collapsed="false">
      <c r="A119" s="1"/>
      <c r="B119" s="109" t="n">
        <v>113</v>
      </c>
      <c r="C119" s="110" t="s">
        <v>480</v>
      </c>
      <c r="D119" s="110" t="s">
        <v>494</v>
      </c>
      <c r="E119" s="110" t="s">
        <v>495</v>
      </c>
      <c r="F119" s="77" t="n">
        <v>9655</v>
      </c>
      <c r="G119" s="104" t="n">
        <v>8506</v>
      </c>
      <c r="H119" s="111"/>
      <c r="I119" s="112" t="s">
        <v>496</v>
      </c>
      <c r="J119" s="113" t="s">
        <v>43</v>
      </c>
      <c r="K119" s="67" t="s">
        <v>483</v>
      </c>
      <c r="L119" s="67" t="s">
        <v>45</v>
      </c>
      <c r="M119" s="68" t="str">
        <f aca="false">CONCATENATE("Gas Daily Mid"," ",K119," ","+ $0")</f>
        <v>Gas Daily Mid Tennesseee, 500 Leg + $0</v>
      </c>
      <c r="N119" s="70"/>
      <c r="O119" s="80"/>
      <c r="P119" s="81" t="s">
        <v>55</v>
      </c>
      <c r="Q119" s="81" t="s">
        <v>56</v>
      </c>
      <c r="R119" s="81" t="s">
        <v>47</v>
      </c>
      <c r="S119" s="81" t="s">
        <v>47</v>
      </c>
      <c r="T119" s="81" t="s">
        <v>491</v>
      </c>
      <c r="U119" s="82" t="s">
        <v>56</v>
      </c>
      <c r="V119" s="82" t="s">
        <v>492</v>
      </c>
      <c r="W119" s="82" t="s">
        <v>497</v>
      </c>
      <c r="X119" s="85"/>
    </row>
    <row r="120" customFormat="false" ht="15" hidden="false" customHeight="false" outlineLevel="0" collapsed="false">
      <c r="A120" s="1"/>
      <c r="B120" s="76" t="n">
        <v>114</v>
      </c>
      <c r="C120" s="67" t="s">
        <v>480</v>
      </c>
      <c r="D120" s="67" t="s">
        <v>498</v>
      </c>
      <c r="E120" s="67" t="s">
        <v>499</v>
      </c>
      <c r="F120" s="77" t="n">
        <v>7450</v>
      </c>
      <c r="G120" s="77"/>
      <c r="H120" s="86"/>
      <c r="I120" s="87"/>
      <c r="J120" s="79" t="s">
        <v>43</v>
      </c>
      <c r="K120" s="67" t="s">
        <v>483</v>
      </c>
      <c r="L120" s="67" t="s">
        <v>45</v>
      </c>
      <c r="M120" s="68" t="str">
        <f aca="false">CONCATENATE("Gas Daily Mid"," ",K120," ","+ $0")</f>
        <v>Gas Daily Mid Tennesseee, 500 Leg + $0</v>
      </c>
      <c r="N120" s="70"/>
      <c r="O120" s="80"/>
      <c r="P120" s="81" t="s">
        <v>55</v>
      </c>
      <c r="Q120" s="81" t="s">
        <v>56</v>
      </c>
      <c r="R120" s="81" t="s">
        <v>47</v>
      </c>
      <c r="S120" s="71" t="s">
        <v>500</v>
      </c>
      <c r="T120" s="81" t="s">
        <v>491</v>
      </c>
      <c r="U120" s="81" t="s">
        <v>49</v>
      </c>
      <c r="V120" s="82" t="s">
        <v>49</v>
      </c>
      <c r="W120" s="82"/>
      <c r="X120" s="83"/>
    </row>
    <row r="121" customFormat="false" ht="15" hidden="false" customHeight="false" outlineLevel="0" collapsed="false">
      <c r="A121" s="1"/>
      <c r="B121" s="76" t="n">
        <v>115</v>
      </c>
      <c r="C121" s="67" t="s">
        <v>501</v>
      </c>
      <c r="D121" s="67" t="s">
        <v>502</v>
      </c>
      <c r="E121" s="67" t="s">
        <v>503</v>
      </c>
      <c r="F121" s="77" t="n">
        <v>335</v>
      </c>
      <c r="G121" s="77"/>
      <c r="H121" s="86"/>
      <c r="I121" s="87"/>
      <c r="J121" s="79" t="s">
        <v>54</v>
      </c>
      <c r="K121" s="67" t="s">
        <v>252</v>
      </c>
      <c r="L121" s="67" t="s">
        <v>45</v>
      </c>
      <c r="M121" s="68" t="str">
        <f aca="false">CONCATENATE("Gas Daily Mid"," ",K121," ","+ $0")</f>
        <v>Gas Daily Mid Tennesseee, 800 Leg + $0</v>
      </c>
      <c r="N121" s="70"/>
      <c r="O121" s="80"/>
      <c r="P121" s="81" t="s">
        <v>55</v>
      </c>
      <c r="Q121" s="81" t="s">
        <v>56</v>
      </c>
      <c r="R121" s="81" t="s">
        <v>47</v>
      </c>
      <c r="S121" s="81" t="s">
        <v>47</v>
      </c>
      <c r="T121" s="71" t="s">
        <v>49</v>
      </c>
      <c r="U121" s="82" t="s">
        <v>88</v>
      </c>
      <c r="V121" s="82" t="s">
        <v>475</v>
      </c>
      <c r="W121" s="82"/>
      <c r="X121" s="83"/>
    </row>
    <row r="122" customFormat="false" ht="15" hidden="false" customHeight="false" outlineLevel="0" collapsed="false">
      <c r="A122" s="1"/>
      <c r="B122" s="76" t="n">
        <v>116</v>
      </c>
      <c r="C122" s="67" t="s">
        <v>504</v>
      </c>
      <c r="D122" s="67" t="s">
        <v>505</v>
      </c>
      <c r="E122" s="67" t="s">
        <v>506</v>
      </c>
      <c r="F122" s="77" t="n">
        <v>5120</v>
      </c>
      <c r="G122" s="77"/>
      <c r="H122" s="86"/>
      <c r="I122" s="87"/>
      <c r="J122" s="79" t="s">
        <v>43</v>
      </c>
      <c r="K122" s="67" t="s">
        <v>252</v>
      </c>
      <c r="L122" s="67" t="s">
        <v>45</v>
      </c>
      <c r="M122" s="68" t="str">
        <f aca="false">CONCATENATE("Gas Daily Mid"," ",K122," ","+ $0")</f>
        <v>Gas Daily Mid Tennesseee, 800 Leg + $0</v>
      </c>
      <c r="N122" s="70"/>
      <c r="O122" s="80"/>
      <c r="P122" s="81" t="s">
        <v>55</v>
      </c>
      <c r="Q122" s="81" t="s">
        <v>56</v>
      </c>
      <c r="R122" s="81" t="s">
        <v>47</v>
      </c>
      <c r="S122" s="71" t="s">
        <v>507</v>
      </c>
      <c r="T122" s="71" t="s">
        <v>491</v>
      </c>
      <c r="U122" s="82" t="s">
        <v>88</v>
      </c>
      <c r="V122" s="82" t="s">
        <v>492</v>
      </c>
      <c r="W122" s="82"/>
      <c r="X122" s="83" t="s">
        <v>508</v>
      </c>
    </row>
    <row r="123" customFormat="false" ht="15" hidden="false" customHeight="false" outlineLevel="0" collapsed="false">
      <c r="A123" s="75"/>
      <c r="B123" s="76" t="n">
        <v>117</v>
      </c>
      <c r="C123" s="67" t="s">
        <v>504</v>
      </c>
      <c r="D123" s="67" t="s">
        <v>509</v>
      </c>
      <c r="E123" s="67" t="s">
        <v>510</v>
      </c>
      <c r="F123" s="77" t="n">
        <v>1</v>
      </c>
      <c r="G123" s="77"/>
      <c r="H123" s="86"/>
      <c r="I123" s="87"/>
      <c r="J123" s="79" t="s">
        <v>43</v>
      </c>
      <c r="K123" s="67" t="s">
        <v>252</v>
      </c>
      <c r="L123" s="67" t="s">
        <v>45</v>
      </c>
      <c r="M123" s="68" t="str">
        <f aca="false">CONCATENATE("Gas Daily Mid"," ",K123," ","+ $0")</f>
        <v>Gas Daily Mid Tennesseee, 800 Leg + $0</v>
      </c>
      <c r="N123" s="70"/>
      <c r="O123" s="80"/>
      <c r="P123" s="81" t="s">
        <v>55</v>
      </c>
      <c r="Q123" s="81" t="s">
        <v>56</v>
      </c>
      <c r="R123" s="81" t="s">
        <v>47</v>
      </c>
      <c r="S123" s="81" t="s">
        <v>57</v>
      </c>
      <c r="T123" s="81" t="s">
        <v>491</v>
      </c>
      <c r="U123" s="82" t="s">
        <v>88</v>
      </c>
      <c r="V123" s="82" t="s">
        <v>492</v>
      </c>
      <c r="W123" s="82"/>
      <c r="X123" s="85" t="s">
        <v>511</v>
      </c>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5"/>
      <c r="CD123" s="75"/>
      <c r="CE123" s="75"/>
      <c r="CF123" s="75"/>
      <c r="CG123" s="75"/>
      <c r="CH123" s="75"/>
      <c r="CI123" s="75"/>
      <c r="CJ123" s="75"/>
      <c r="CK123" s="75"/>
      <c r="CL123" s="75"/>
      <c r="CM123" s="75"/>
      <c r="CN123" s="75"/>
      <c r="CO123" s="75"/>
      <c r="CP123" s="75"/>
      <c r="CQ123" s="75"/>
      <c r="CR123" s="75"/>
      <c r="CS123" s="75"/>
      <c r="CT123" s="75"/>
      <c r="CU123" s="75"/>
      <c r="CV123" s="75"/>
      <c r="CW123" s="75"/>
      <c r="CX123" s="75"/>
      <c r="CY123" s="75"/>
      <c r="CZ123" s="75"/>
      <c r="DA123" s="75"/>
      <c r="DB123" s="75"/>
      <c r="DC123" s="75"/>
      <c r="DD123" s="75"/>
      <c r="DE123" s="75"/>
      <c r="DF123" s="75"/>
      <c r="DG123" s="75"/>
      <c r="DH123" s="75"/>
      <c r="DI123" s="75"/>
      <c r="DJ123" s="75"/>
      <c r="DK123" s="75"/>
      <c r="DL123" s="75"/>
      <c r="DM123" s="75"/>
      <c r="DN123" s="75"/>
      <c r="DO123" s="75"/>
      <c r="DP123" s="75"/>
      <c r="DQ123" s="75"/>
      <c r="DR123" s="75"/>
      <c r="DS123" s="75"/>
      <c r="DT123" s="75"/>
      <c r="DU123" s="75"/>
      <c r="DV123" s="75"/>
      <c r="DW123" s="75"/>
      <c r="DX123" s="75"/>
      <c r="DY123" s="75"/>
      <c r="DZ123" s="75"/>
      <c r="EA123" s="75"/>
      <c r="EB123" s="75"/>
      <c r="EC123" s="75"/>
      <c r="ED123" s="75"/>
      <c r="EE123" s="75"/>
      <c r="EF123" s="75"/>
      <c r="EG123" s="75"/>
      <c r="EH123" s="75"/>
      <c r="EI123" s="75"/>
      <c r="EJ123" s="75"/>
      <c r="EK123" s="75"/>
      <c r="EL123" s="75"/>
      <c r="EM123" s="75"/>
      <c r="EN123" s="75"/>
      <c r="EO123" s="75"/>
      <c r="EP123" s="75"/>
      <c r="EQ123" s="75"/>
      <c r="ER123" s="75"/>
      <c r="ES123" s="75"/>
      <c r="ET123" s="75"/>
      <c r="EU123" s="75"/>
      <c r="EV123" s="75"/>
      <c r="EW123" s="75"/>
      <c r="EX123" s="75"/>
      <c r="EY123" s="75"/>
      <c r="EZ123" s="75"/>
      <c r="FA123" s="75"/>
      <c r="FB123" s="75"/>
      <c r="FC123" s="75"/>
      <c r="FD123" s="75"/>
      <c r="FE123" s="75"/>
      <c r="FF123" s="75"/>
      <c r="FG123" s="75"/>
      <c r="FH123" s="75"/>
      <c r="FI123" s="75"/>
      <c r="FJ123" s="75"/>
      <c r="FK123" s="75"/>
      <c r="FL123" s="75"/>
      <c r="FM123" s="75"/>
      <c r="FN123" s="75"/>
      <c r="FO123" s="75"/>
      <c r="FP123" s="75"/>
      <c r="FQ123" s="75"/>
      <c r="FR123" s="75"/>
      <c r="FS123" s="75"/>
      <c r="FT123" s="75"/>
      <c r="FU123" s="75"/>
      <c r="FV123" s="75"/>
      <c r="FW123" s="75"/>
      <c r="FX123" s="75"/>
      <c r="FY123" s="75"/>
      <c r="FZ123" s="75"/>
      <c r="GA123" s="75"/>
      <c r="GB123" s="75"/>
      <c r="GC123" s="75"/>
      <c r="GD123" s="75"/>
      <c r="GE123" s="75"/>
      <c r="GF123" s="75"/>
      <c r="GG123" s="75"/>
      <c r="GH123" s="75"/>
      <c r="GI123" s="75"/>
      <c r="GJ123" s="75"/>
      <c r="GK123" s="75"/>
      <c r="GL123" s="75"/>
      <c r="GM123" s="75"/>
      <c r="GN123" s="75"/>
      <c r="GO123" s="75"/>
      <c r="GP123" s="75"/>
      <c r="GQ123" s="75"/>
      <c r="GR123" s="75"/>
      <c r="GS123" s="75"/>
      <c r="GT123" s="75"/>
      <c r="GU123" s="75"/>
      <c r="GV123" s="75"/>
      <c r="GW123" s="75"/>
      <c r="GX123" s="75"/>
      <c r="GY123" s="75"/>
      <c r="GZ123" s="75"/>
      <c r="HA123" s="75"/>
      <c r="HB123" s="75"/>
      <c r="HC123" s="75"/>
      <c r="HD123" s="75"/>
      <c r="HE123" s="75"/>
      <c r="HF123" s="75"/>
      <c r="HG123" s="75"/>
      <c r="HH123" s="75"/>
      <c r="HI123" s="75"/>
      <c r="HJ123" s="75"/>
      <c r="HK123" s="75"/>
      <c r="HL123" s="75"/>
      <c r="HM123" s="75"/>
      <c r="HN123" s="75"/>
      <c r="HO123" s="75"/>
      <c r="HP123" s="75"/>
      <c r="HQ123" s="75"/>
      <c r="HR123" s="75"/>
      <c r="HS123" s="75"/>
      <c r="HT123" s="75"/>
      <c r="HU123" s="75"/>
      <c r="HV123" s="75"/>
      <c r="HW123" s="75"/>
      <c r="HX123" s="75"/>
      <c r="HY123" s="75"/>
      <c r="HZ123" s="75"/>
      <c r="IA123" s="75"/>
      <c r="IB123" s="75"/>
      <c r="IC123" s="75"/>
      <c r="ID123" s="75"/>
      <c r="IE123" s="75"/>
      <c r="IF123" s="75"/>
      <c r="IG123" s="75"/>
      <c r="IH123" s="75"/>
      <c r="II123" s="75"/>
      <c r="IJ123" s="75"/>
      <c r="IK123" s="75"/>
      <c r="IL123" s="75"/>
      <c r="IM123" s="75"/>
      <c r="IN123" s="75"/>
      <c r="IO123" s="75"/>
      <c r="IP123" s="75"/>
      <c r="IQ123" s="75"/>
      <c r="IR123" s="75"/>
      <c r="IS123" s="75"/>
      <c r="IT123" s="75"/>
      <c r="IU123" s="75"/>
      <c r="IV123" s="75"/>
      <c r="IW123" s="75"/>
    </row>
    <row r="124" customFormat="false" ht="15" hidden="false" customHeight="false" outlineLevel="0" collapsed="false">
      <c r="A124" s="75"/>
      <c r="B124" s="76" t="n">
        <v>118</v>
      </c>
      <c r="C124" s="67" t="s">
        <v>504</v>
      </c>
      <c r="D124" s="67" t="s">
        <v>512</v>
      </c>
      <c r="E124" s="67" t="s">
        <v>513</v>
      </c>
      <c r="F124" s="77" t="n">
        <v>154</v>
      </c>
      <c r="G124" s="77"/>
      <c r="H124" s="86"/>
      <c r="I124" s="87"/>
      <c r="J124" s="79" t="s">
        <v>43</v>
      </c>
      <c r="K124" s="67" t="s">
        <v>252</v>
      </c>
      <c r="L124" s="67" t="s">
        <v>45</v>
      </c>
      <c r="M124" s="68" t="str">
        <f aca="false">CONCATENATE("Gas Daily Mid"," ",K124," ","+ $0")</f>
        <v>Gas Daily Mid Tennesseee, 800 Leg + $0</v>
      </c>
      <c r="N124" s="70"/>
      <c r="O124" s="80"/>
      <c r="P124" s="81" t="s">
        <v>55</v>
      </c>
      <c r="Q124" s="81" t="s">
        <v>56</v>
      </c>
      <c r="R124" s="81" t="s">
        <v>514</v>
      </c>
      <c r="S124" s="81" t="s">
        <v>514</v>
      </c>
      <c r="T124" s="81" t="s">
        <v>491</v>
      </c>
      <c r="U124" s="82" t="s">
        <v>88</v>
      </c>
      <c r="V124" s="82" t="s">
        <v>475</v>
      </c>
      <c r="W124" s="82"/>
      <c r="X124" s="8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75"/>
      <c r="BV124" s="75"/>
      <c r="BW124" s="75"/>
      <c r="BX124" s="75"/>
      <c r="BY124" s="75"/>
      <c r="BZ124" s="75"/>
      <c r="CA124" s="75"/>
      <c r="CB124" s="75"/>
      <c r="CC124" s="75"/>
      <c r="CD124" s="75"/>
      <c r="CE124" s="75"/>
      <c r="CF124" s="75"/>
      <c r="CG124" s="75"/>
      <c r="CH124" s="75"/>
      <c r="CI124" s="75"/>
      <c r="CJ124" s="75"/>
      <c r="CK124" s="75"/>
      <c r="CL124" s="75"/>
      <c r="CM124" s="75"/>
      <c r="CN124" s="75"/>
      <c r="CO124" s="75"/>
      <c r="CP124" s="75"/>
      <c r="CQ124" s="75"/>
      <c r="CR124" s="75"/>
      <c r="CS124" s="75"/>
      <c r="CT124" s="75"/>
      <c r="CU124" s="75"/>
      <c r="CV124" s="75"/>
      <c r="CW124" s="75"/>
      <c r="CX124" s="75"/>
      <c r="CY124" s="75"/>
      <c r="CZ124" s="75"/>
      <c r="DA124" s="75"/>
      <c r="DB124" s="75"/>
      <c r="DC124" s="75"/>
      <c r="DD124" s="75"/>
      <c r="DE124" s="75"/>
      <c r="DF124" s="75"/>
      <c r="DG124" s="75"/>
      <c r="DH124" s="75"/>
      <c r="DI124" s="75"/>
      <c r="DJ124" s="75"/>
      <c r="DK124" s="75"/>
      <c r="DL124" s="75"/>
      <c r="DM124" s="75"/>
      <c r="DN124" s="75"/>
      <c r="DO124" s="75"/>
      <c r="DP124" s="75"/>
      <c r="DQ124" s="75"/>
      <c r="DR124" s="75"/>
      <c r="DS124" s="75"/>
      <c r="DT124" s="75"/>
      <c r="DU124" s="75"/>
      <c r="DV124" s="75"/>
      <c r="DW124" s="75"/>
      <c r="DX124" s="75"/>
      <c r="DY124" s="75"/>
      <c r="DZ124" s="75"/>
      <c r="EA124" s="75"/>
      <c r="EB124" s="75"/>
      <c r="EC124" s="75"/>
      <c r="ED124" s="75"/>
      <c r="EE124" s="75"/>
      <c r="EF124" s="75"/>
      <c r="EG124" s="75"/>
      <c r="EH124" s="75"/>
      <c r="EI124" s="75"/>
      <c r="EJ124" s="75"/>
      <c r="EK124" s="75"/>
      <c r="EL124" s="75"/>
      <c r="EM124" s="75"/>
      <c r="EN124" s="75"/>
      <c r="EO124" s="75"/>
      <c r="EP124" s="75"/>
      <c r="EQ124" s="75"/>
      <c r="ER124" s="75"/>
      <c r="ES124" s="75"/>
      <c r="ET124" s="75"/>
      <c r="EU124" s="75"/>
      <c r="EV124" s="75"/>
      <c r="EW124" s="75"/>
      <c r="EX124" s="75"/>
      <c r="EY124" s="75"/>
      <c r="EZ124" s="75"/>
      <c r="FA124" s="75"/>
      <c r="FB124" s="75"/>
      <c r="FC124" s="75"/>
      <c r="FD124" s="75"/>
      <c r="FE124" s="75"/>
      <c r="FF124" s="75"/>
      <c r="FG124" s="75"/>
      <c r="FH124" s="75"/>
      <c r="FI124" s="75"/>
      <c r="FJ124" s="75"/>
      <c r="FK124" s="75"/>
      <c r="FL124" s="75"/>
      <c r="FM124" s="75"/>
      <c r="FN124" s="75"/>
      <c r="FO124" s="75"/>
      <c r="FP124" s="75"/>
      <c r="FQ124" s="75"/>
      <c r="FR124" s="75"/>
      <c r="FS124" s="75"/>
      <c r="FT124" s="75"/>
      <c r="FU124" s="75"/>
      <c r="FV124" s="75"/>
      <c r="FW124" s="75"/>
      <c r="FX124" s="75"/>
      <c r="FY124" s="75"/>
      <c r="FZ124" s="75"/>
      <c r="GA124" s="75"/>
      <c r="GB124" s="75"/>
      <c r="GC124" s="75"/>
      <c r="GD124" s="75"/>
      <c r="GE124" s="75"/>
      <c r="GF124" s="75"/>
      <c r="GG124" s="75"/>
      <c r="GH124" s="75"/>
      <c r="GI124" s="75"/>
      <c r="GJ124" s="75"/>
      <c r="GK124" s="75"/>
      <c r="GL124" s="75"/>
      <c r="GM124" s="75"/>
      <c r="GN124" s="75"/>
      <c r="GO124" s="75"/>
      <c r="GP124" s="75"/>
      <c r="GQ124" s="75"/>
      <c r="GR124" s="75"/>
      <c r="GS124" s="75"/>
      <c r="GT124" s="75"/>
      <c r="GU124" s="75"/>
      <c r="GV124" s="75"/>
      <c r="GW124" s="75"/>
      <c r="GX124" s="75"/>
      <c r="GY124" s="75"/>
      <c r="GZ124" s="75"/>
      <c r="HA124" s="75"/>
      <c r="HB124" s="75"/>
      <c r="HC124" s="75"/>
      <c r="HD124" s="75"/>
      <c r="HE124" s="75"/>
      <c r="HF124" s="75"/>
      <c r="HG124" s="75"/>
      <c r="HH124" s="75"/>
      <c r="HI124" s="75"/>
      <c r="HJ124" s="75"/>
      <c r="HK124" s="75"/>
      <c r="HL124" s="75"/>
      <c r="HM124" s="75"/>
      <c r="HN124" s="75"/>
      <c r="HO124" s="75"/>
      <c r="HP124" s="75"/>
      <c r="HQ124" s="75"/>
      <c r="HR124" s="75"/>
      <c r="HS124" s="75"/>
      <c r="HT124" s="75"/>
      <c r="HU124" s="75"/>
      <c r="HV124" s="75"/>
      <c r="HW124" s="75"/>
      <c r="HX124" s="75"/>
      <c r="HY124" s="75"/>
      <c r="HZ124" s="75"/>
      <c r="IA124" s="75"/>
      <c r="IB124" s="75"/>
      <c r="IC124" s="75"/>
      <c r="ID124" s="75"/>
      <c r="IE124" s="75"/>
      <c r="IF124" s="75"/>
      <c r="IG124" s="75"/>
      <c r="IH124" s="75"/>
      <c r="II124" s="75"/>
      <c r="IJ124" s="75"/>
      <c r="IK124" s="75"/>
      <c r="IL124" s="75"/>
      <c r="IM124" s="75"/>
      <c r="IN124" s="75"/>
      <c r="IO124" s="75"/>
      <c r="IP124" s="75"/>
      <c r="IQ124" s="75"/>
      <c r="IR124" s="75"/>
      <c r="IS124" s="75"/>
      <c r="IT124" s="75"/>
      <c r="IU124" s="75"/>
      <c r="IV124" s="75"/>
      <c r="IW124" s="75"/>
    </row>
    <row r="125" customFormat="false" ht="15" hidden="false" customHeight="false" outlineLevel="0" collapsed="false">
      <c r="A125" s="75"/>
      <c r="B125" s="76" t="n">
        <v>119</v>
      </c>
      <c r="C125" s="67" t="s">
        <v>504</v>
      </c>
      <c r="D125" s="67" t="s">
        <v>515</v>
      </c>
      <c r="E125" s="67" t="s">
        <v>516</v>
      </c>
      <c r="F125" s="77" t="n">
        <v>473</v>
      </c>
      <c r="G125" s="77"/>
      <c r="H125" s="86"/>
      <c r="I125" s="87"/>
      <c r="J125" s="79" t="s">
        <v>43</v>
      </c>
      <c r="K125" s="67" t="s">
        <v>252</v>
      </c>
      <c r="L125" s="67" t="s">
        <v>45</v>
      </c>
      <c r="M125" s="68" t="str">
        <f aca="false">CONCATENATE("Gas Daily Mid"," ",K125," ","+ $0")</f>
        <v>Gas Daily Mid Tennesseee, 800 Leg + $0</v>
      </c>
      <c r="N125" s="70"/>
      <c r="O125" s="80"/>
      <c r="P125" s="81" t="s">
        <v>55</v>
      </c>
      <c r="Q125" s="81" t="s">
        <v>56</v>
      </c>
      <c r="R125" s="81" t="s">
        <v>47</v>
      </c>
      <c r="S125" s="81" t="s">
        <v>47</v>
      </c>
      <c r="T125" s="81" t="s">
        <v>491</v>
      </c>
      <c r="U125" s="82" t="s">
        <v>88</v>
      </c>
      <c r="V125" s="82" t="s">
        <v>492</v>
      </c>
      <c r="W125" s="82"/>
      <c r="X125" s="83" t="s">
        <v>517</v>
      </c>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5"/>
      <c r="CD125" s="75"/>
      <c r="CE125" s="75"/>
      <c r="CF125" s="75"/>
      <c r="CG125" s="75"/>
      <c r="CH125" s="75"/>
      <c r="CI125" s="75"/>
      <c r="CJ125" s="75"/>
      <c r="CK125" s="75"/>
      <c r="CL125" s="75"/>
      <c r="CM125" s="75"/>
      <c r="CN125" s="75"/>
      <c r="CO125" s="75"/>
      <c r="CP125" s="75"/>
      <c r="CQ125" s="75"/>
      <c r="CR125" s="75"/>
      <c r="CS125" s="75"/>
      <c r="CT125" s="75"/>
      <c r="CU125" s="75"/>
      <c r="CV125" s="75"/>
      <c r="CW125" s="75"/>
      <c r="CX125" s="75"/>
      <c r="CY125" s="75"/>
      <c r="CZ125" s="75"/>
      <c r="DA125" s="75"/>
      <c r="DB125" s="75"/>
      <c r="DC125" s="75"/>
      <c r="DD125" s="75"/>
      <c r="DE125" s="75"/>
      <c r="DF125" s="75"/>
      <c r="DG125" s="75"/>
      <c r="DH125" s="75"/>
      <c r="DI125" s="75"/>
      <c r="DJ125" s="75"/>
      <c r="DK125" s="75"/>
      <c r="DL125" s="75"/>
      <c r="DM125" s="75"/>
      <c r="DN125" s="75"/>
      <c r="DO125" s="75"/>
      <c r="DP125" s="75"/>
      <c r="DQ125" s="75"/>
      <c r="DR125" s="75"/>
      <c r="DS125" s="75"/>
      <c r="DT125" s="75"/>
      <c r="DU125" s="75"/>
      <c r="DV125" s="75"/>
      <c r="DW125" s="75"/>
      <c r="DX125" s="75"/>
      <c r="DY125" s="75"/>
      <c r="DZ125" s="75"/>
      <c r="EA125" s="75"/>
      <c r="EB125" s="75"/>
      <c r="EC125" s="75"/>
      <c r="ED125" s="75"/>
      <c r="EE125" s="75"/>
      <c r="EF125" s="75"/>
      <c r="EG125" s="75"/>
      <c r="EH125" s="75"/>
      <c r="EI125" s="75"/>
      <c r="EJ125" s="75"/>
      <c r="EK125" s="75"/>
      <c r="EL125" s="75"/>
      <c r="EM125" s="75"/>
      <c r="EN125" s="75"/>
      <c r="EO125" s="75"/>
      <c r="EP125" s="75"/>
      <c r="EQ125" s="75"/>
      <c r="ER125" s="75"/>
      <c r="ES125" s="75"/>
      <c r="ET125" s="75"/>
      <c r="EU125" s="75"/>
      <c r="EV125" s="75"/>
      <c r="EW125" s="75"/>
      <c r="EX125" s="75"/>
      <c r="EY125" s="75"/>
      <c r="EZ125" s="75"/>
      <c r="FA125" s="75"/>
      <c r="FB125" s="75"/>
      <c r="FC125" s="75"/>
      <c r="FD125" s="75"/>
      <c r="FE125" s="75"/>
      <c r="FF125" s="75"/>
      <c r="FG125" s="75"/>
      <c r="FH125" s="75"/>
      <c r="FI125" s="75"/>
      <c r="FJ125" s="75"/>
      <c r="FK125" s="75"/>
      <c r="FL125" s="75"/>
      <c r="FM125" s="75"/>
      <c r="FN125" s="75"/>
      <c r="FO125" s="75"/>
      <c r="FP125" s="75"/>
      <c r="FQ125" s="75"/>
      <c r="FR125" s="75"/>
      <c r="FS125" s="75"/>
      <c r="FT125" s="75"/>
      <c r="FU125" s="75"/>
      <c r="FV125" s="75"/>
      <c r="FW125" s="75"/>
      <c r="FX125" s="75"/>
      <c r="FY125" s="75"/>
      <c r="FZ125" s="75"/>
      <c r="GA125" s="75"/>
      <c r="GB125" s="75"/>
      <c r="GC125" s="75"/>
      <c r="GD125" s="75"/>
      <c r="GE125" s="75"/>
      <c r="GF125" s="75"/>
      <c r="GG125" s="75"/>
      <c r="GH125" s="75"/>
      <c r="GI125" s="75"/>
      <c r="GJ125" s="75"/>
      <c r="GK125" s="75"/>
      <c r="GL125" s="75"/>
      <c r="GM125" s="75"/>
      <c r="GN125" s="75"/>
      <c r="GO125" s="75"/>
      <c r="GP125" s="75"/>
      <c r="GQ125" s="75"/>
      <c r="GR125" s="75"/>
      <c r="GS125" s="75"/>
      <c r="GT125" s="75"/>
      <c r="GU125" s="75"/>
      <c r="GV125" s="75"/>
      <c r="GW125" s="75"/>
      <c r="GX125" s="75"/>
      <c r="GY125" s="75"/>
      <c r="GZ125" s="75"/>
      <c r="HA125" s="75"/>
      <c r="HB125" s="75"/>
      <c r="HC125" s="75"/>
      <c r="HD125" s="75"/>
      <c r="HE125" s="75"/>
      <c r="HF125" s="75"/>
      <c r="HG125" s="75"/>
      <c r="HH125" s="75"/>
      <c r="HI125" s="75"/>
      <c r="HJ125" s="75"/>
      <c r="HK125" s="75"/>
      <c r="HL125" s="75"/>
      <c r="HM125" s="75"/>
      <c r="HN125" s="75"/>
      <c r="HO125" s="75"/>
      <c r="HP125" s="75"/>
      <c r="HQ125" s="75"/>
      <c r="HR125" s="75"/>
      <c r="HS125" s="75"/>
      <c r="HT125" s="75"/>
      <c r="HU125" s="75"/>
      <c r="HV125" s="75"/>
      <c r="HW125" s="75"/>
      <c r="HX125" s="75"/>
      <c r="HY125" s="75"/>
      <c r="HZ125" s="75"/>
      <c r="IA125" s="75"/>
      <c r="IB125" s="75"/>
      <c r="IC125" s="75"/>
      <c r="ID125" s="75"/>
      <c r="IE125" s="75"/>
      <c r="IF125" s="75"/>
      <c r="IG125" s="75"/>
      <c r="IH125" s="75"/>
      <c r="II125" s="75"/>
      <c r="IJ125" s="75"/>
      <c r="IK125" s="75"/>
      <c r="IL125" s="75"/>
      <c r="IM125" s="75"/>
      <c r="IN125" s="75"/>
      <c r="IO125" s="75"/>
      <c r="IP125" s="75"/>
      <c r="IQ125" s="75"/>
      <c r="IR125" s="75"/>
      <c r="IS125" s="75"/>
      <c r="IT125" s="75"/>
      <c r="IU125" s="75"/>
      <c r="IV125" s="75"/>
      <c r="IW125" s="75"/>
    </row>
    <row r="126" customFormat="false" ht="15" hidden="false" customHeight="false" outlineLevel="0" collapsed="false">
      <c r="A126" s="75"/>
      <c r="B126" s="76" t="n">
        <v>120</v>
      </c>
      <c r="C126" s="67" t="s">
        <v>504</v>
      </c>
      <c r="D126" s="67" t="s">
        <v>518</v>
      </c>
      <c r="E126" s="67" t="s">
        <v>519</v>
      </c>
      <c r="F126" s="77" t="n">
        <v>5999</v>
      </c>
      <c r="G126" s="77"/>
      <c r="H126" s="86"/>
      <c r="I126" s="87"/>
      <c r="J126" s="79" t="s">
        <v>43</v>
      </c>
      <c r="K126" s="67" t="s">
        <v>252</v>
      </c>
      <c r="L126" s="67" t="s">
        <v>45</v>
      </c>
      <c r="M126" s="68" t="str">
        <f aca="false">CONCATENATE("Gas Daily Mid"," ",K126," ","+ $0")</f>
        <v>Gas Daily Mid Tennesseee, 800 Leg + $0</v>
      </c>
      <c r="N126" s="70"/>
      <c r="O126" s="80"/>
      <c r="P126" s="81" t="s">
        <v>55</v>
      </c>
      <c r="Q126" s="81" t="s">
        <v>56</v>
      </c>
      <c r="R126" s="81" t="s">
        <v>47</v>
      </c>
      <c r="S126" s="81" t="s">
        <v>47</v>
      </c>
      <c r="T126" s="81" t="s">
        <v>491</v>
      </c>
      <c r="U126" s="82" t="s">
        <v>88</v>
      </c>
      <c r="V126" s="82" t="s">
        <v>492</v>
      </c>
      <c r="W126" s="82"/>
      <c r="X126" s="83" t="s">
        <v>520</v>
      </c>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c r="CC126" s="75"/>
      <c r="CD126" s="75"/>
      <c r="CE126" s="75"/>
      <c r="CF126" s="75"/>
      <c r="CG126" s="75"/>
      <c r="CH126" s="75"/>
      <c r="CI126" s="75"/>
      <c r="CJ126" s="75"/>
      <c r="CK126" s="75"/>
      <c r="CL126" s="75"/>
      <c r="CM126" s="75"/>
      <c r="CN126" s="75"/>
      <c r="CO126" s="75"/>
      <c r="CP126" s="75"/>
      <c r="CQ126" s="75"/>
      <c r="CR126" s="75"/>
      <c r="CS126" s="75"/>
      <c r="CT126" s="75"/>
      <c r="CU126" s="75"/>
      <c r="CV126" s="75"/>
      <c r="CW126" s="75"/>
      <c r="CX126" s="75"/>
      <c r="CY126" s="75"/>
      <c r="CZ126" s="75"/>
      <c r="DA126" s="75"/>
      <c r="DB126" s="75"/>
      <c r="DC126" s="75"/>
      <c r="DD126" s="75"/>
      <c r="DE126" s="75"/>
      <c r="DF126" s="75"/>
      <c r="DG126" s="75"/>
      <c r="DH126" s="75"/>
      <c r="DI126" s="75"/>
      <c r="DJ126" s="75"/>
      <c r="DK126" s="75"/>
      <c r="DL126" s="75"/>
      <c r="DM126" s="75"/>
      <c r="DN126" s="75"/>
      <c r="DO126" s="75"/>
      <c r="DP126" s="75"/>
      <c r="DQ126" s="75"/>
      <c r="DR126" s="75"/>
      <c r="DS126" s="75"/>
      <c r="DT126" s="75"/>
      <c r="DU126" s="75"/>
      <c r="DV126" s="75"/>
      <c r="DW126" s="75"/>
      <c r="DX126" s="75"/>
      <c r="DY126" s="75"/>
      <c r="DZ126" s="75"/>
      <c r="EA126" s="75"/>
      <c r="EB126" s="75"/>
      <c r="EC126" s="75"/>
      <c r="ED126" s="75"/>
      <c r="EE126" s="75"/>
      <c r="EF126" s="75"/>
      <c r="EG126" s="75"/>
      <c r="EH126" s="75"/>
      <c r="EI126" s="75"/>
      <c r="EJ126" s="75"/>
      <c r="EK126" s="75"/>
      <c r="EL126" s="75"/>
      <c r="EM126" s="75"/>
      <c r="EN126" s="75"/>
      <c r="EO126" s="75"/>
      <c r="EP126" s="75"/>
      <c r="EQ126" s="75"/>
      <c r="ER126" s="75"/>
      <c r="ES126" s="75"/>
      <c r="ET126" s="75"/>
      <c r="EU126" s="75"/>
      <c r="EV126" s="75"/>
      <c r="EW126" s="75"/>
      <c r="EX126" s="75"/>
      <c r="EY126" s="75"/>
      <c r="EZ126" s="75"/>
      <c r="FA126" s="75"/>
      <c r="FB126" s="75"/>
      <c r="FC126" s="75"/>
      <c r="FD126" s="75"/>
      <c r="FE126" s="75"/>
      <c r="FF126" s="75"/>
      <c r="FG126" s="75"/>
      <c r="FH126" s="75"/>
      <c r="FI126" s="75"/>
      <c r="FJ126" s="75"/>
      <c r="FK126" s="75"/>
      <c r="FL126" s="75"/>
      <c r="FM126" s="75"/>
      <c r="FN126" s="75"/>
      <c r="FO126" s="75"/>
      <c r="FP126" s="75"/>
      <c r="FQ126" s="75"/>
      <c r="FR126" s="75"/>
      <c r="FS126" s="75"/>
      <c r="FT126" s="75"/>
      <c r="FU126" s="75"/>
      <c r="FV126" s="75"/>
      <c r="FW126" s="75"/>
      <c r="FX126" s="75"/>
      <c r="FY126" s="75"/>
      <c r="FZ126" s="75"/>
      <c r="GA126" s="75"/>
      <c r="GB126" s="75"/>
      <c r="GC126" s="75"/>
      <c r="GD126" s="75"/>
      <c r="GE126" s="75"/>
      <c r="GF126" s="75"/>
      <c r="GG126" s="75"/>
      <c r="GH126" s="75"/>
      <c r="GI126" s="75"/>
      <c r="GJ126" s="75"/>
      <c r="GK126" s="75"/>
      <c r="GL126" s="75"/>
      <c r="GM126" s="75"/>
      <c r="GN126" s="75"/>
      <c r="GO126" s="75"/>
      <c r="GP126" s="75"/>
      <c r="GQ126" s="75"/>
      <c r="GR126" s="75"/>
      <c r="GS126" s="75"/>
      <c r="GT126" s="75"/>
      <c r="GU126" s="75"/>
      <c r="GV126" s="75"/>
      <c r="GW126" s="75"/>
      <c r="GX126" s="75"/>
      <c r="GY126" s="75"/>
      <c r="GZ126" s="75"/>
      <c r="HA126" s="75"/>
      <c r="HB126" s="75"/>
      <c r="HC126" s="75"/>
      <c r="HD126" s="75"/>
      <c r="HE126" s="75"/>
      <c r="HF126" s="75"/>
      <c r="HG126" s="75"/>
      <c r="HH126" s="75"/>
      <c r="HI126" s="75"/>
      <c r="HJ126" s="75"/>
      <c r="HK126" s="75"/>
      <c r="HL126" s="75"/>
      <c r="HM126" s="75"/>
      <c r="HN126" s="75"/>
      <c r="HO126" s="75"/>
      <c r="HP126" s="75"/>
      <c r="HQ126" s="75"/>
      <c r="HR126" s="75"/>
      <c r="HS126" s="75"/>
      <c r="HT126" s="75"/>
      <c r="HU126" s="75"/>
      <c r="HV126" s="75"/>
      <c r="HW126" s="75"/>
      <c r="HX126" s="75"/>
      <c r="HY126" s="75"/>
      <c r="HZ126" s="75"/>
      <c r="IA126" s="75"/>
      <c r="IB126" s="75"/>
      <c r="IC126" s="75"/>
      <c r="ID126" s="75"/>
      <c r="IE126" s="75"/>
      <c r="IF126" s="75"/>
      <c r="IG126" s="75"/>
      <c r="IH126" s="75"/>
      <c r="II126" s="75"/>
      <c r="IJ126" s="75"/>
      <c r="IK126" s="75"/>
      <c r="IL126" s="75"/>
      <c r="IM126" s="75"/>
      <c r="IN126" s="75"/>
      <c r="IO126" s="75"/>
      <c r="IP126" s="75"/>
      <c r="IQ126" s="75"/>
      <c r="IR126" s="75"/>
      <c r="IS126" s="75"/>
      <c r="IT126" s="75"/>
      <c r="IU126" s="75"/>
      <c r="IV126" s="75"/>
      <c r="IW126" s="75"/>
    </row>
    <row r="127" customFormat="false" ht="15" hidden="false" customHeight="false" outlineLevel="0" collapsed="false">
      <c r="A127" s="75"/>
      <c r="B127" s="76" t="n">
        <v>121</v>
      </c>
      <c r="C127" s="67" t="s">
        <v>504</v>
      </c>
      <c r="D127" s="67" t="s">
        <v>521</v>
      </c>
      <c r="E127" s="67" t="s">
        <v>522</v>
      </c>
      <c r="F127" s="77" t="n">
        <v>6388</v>
      </c>
      <c r="G127" s="77"/>
      <c r="H127" s="67"/>
      <c r="I127" s="67"/>
      <c r="J127" s="79" t="s">
        <v>43</v>
      </c>
      <c r="K127" s="67" t="s">
        <v>252</v>
      </c>
      <c r="L127" s="67" t="s">
        <v>45</v>
      </c>
      <c r="M127" s="68" t="str">
        <f aca="false">CONCATENATE("Gas Daily Mid"," ",K127," ","+ $0")</f>
        <v>Gas Daily Mid Tennesseee, 800 Leg + $0</v>
      </c>
      <c r="N127" s="70"/>
      <c r="O127" s="80"/>
      <c r="P127" s="81" t="s">
        <v>55</v>
      </c>
      <c r="Q127" s="81" t="s">
        <v>56</v>
      </c>
      <c r="R127" s="81" t="s">
        <v>47</v>
      </c>
      <c r="S127" s="81" t="s">
        <v>47</v>
      </c>
      <c r="T127" s="81" t="s">
        <v>491</v>
      </c>
      <c r="U127" s="82" t="s">
        <v>88</v>
      </c>
      <c r="V127" s="82" t="s">
        <v>492</v>
      </c>
      <c r="W127" s="82"/>
      <c r="X127" s="83" t="s">
        <v>523</v>
      </c>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c r="CC127" s="75"/>
      <c r="CD127" s="75"/>
      <c r="CE127" s="75"/>
      <c r="CF127" s="75"/>
      <c r="CG127" s="75"/>
      <c r="CH127" s="75"/>
      <c r="CI127" s="75"/>
      <c r="CJ127" s="75"/>
      <c r="CK127" s="75"/>
      <c r="CL127" s="75"/>
      <c r="CM127" s="75"/>
      <c r="CN127" s="75"/>
      <c r="CO127" s="75"/>
      <c r="CP127" s="75"/>
      <c r="CQ127" s="75"/>
      <c r="CR127" s="75"/>
      <c r="CS127" s="75"/>
      <c r="CT127" s="75"/>
      <c r="CU127" s="75"/>
      <c r="CV127" s="75"/>
      <c r="CW127" s="75"/>
      <c r="CX127" s="75"/>
      <c r="CY127" s="75"/>
      <c r="CZ127" s="75"/>
      <c r="DA127" s="75"/>
      <c r="DB127" s="75"/>
      <c r="DC127" s="75"/>
      <c r="DD127" s="75"/>
      <c r="DE127" s="75"/>
      <c r="DF127" s="75"/>
      <c r="DG127" s="75"/>
      <c r="DH127" s="75"/>
      <c r="DI127" s="75"/>
      <c r="DJ127" s="75"/>
      <c r="DK127" s="75"/>
      <c r="DL127" s="75"/>
      <c r="DM127" s="75"/>
      <c r="DN127" s="75"/>
      <c r="DO127" s="75"/>
      <c r="DP127" s="75"/>
      <c r="DQ127" s="75"/>
      <c r="DR127" s="75"/>
      <c r="DS127" s="75"/>
      <c r="DT127" s="75"/>
      <c r="DU127" s="75"/>
      <c r="DV127" s="75"/>
      <c r="DW127" s="75"/>
      <c r="DX127" s="75"/>
      <c r="DY127" s="75"/>
      <c r="DZ127" s="75"/>
      <c r="EA127" s="75"/>
      <c r="EB127" s="75"/>
      <c r="EC127" s="75"/>
      <c r="ED127" s="75"/>
      <c r="EE127" s="75"/>
      <c r="EF127" s="75"/>
      <c r="EG127" s="75"/>
      <c r="EH127" s="75"/>
      <c r="EI127" s="75"/>
      <c r="EJ127" s="75"/>
      <c r="EK127" s="75"/>
      <c r="EL127" s="75"/>
      <c r="EM127" s="75"/>
      <c r="EN127" s="75"/>
      <c r="EO127" s="75"/>
      <c r="EP127" s="75"/>
      <c r="EQ127" s="75"/>
      <c r="ER127" s="75"/>
      <c r="ES127" s="75"/>
      <c r="ET127" s="75"/>
      <c r="EU127" s="75"/>
      <c r="EV127" s="75"/>
      <c r="EW127" s="75"/>
      <c r="EX127" s="75"/>
      <c r="EY127" s="75"/>
      <c r="EZ127" s="75"/>
      <c r="FA127" s="75"/>
      <c r="FB127" s="75"/>
      <c r="FC127" s="75"/>
      <c r="FD127" s="75"/>
      <c r="FE127" s="75"/>
      <c r="FF127" s="75"/>
      <c r="FG127" s="75"/>
      <c r="FH127" s="75"/>
      <c r="FI127" s="75"/>
      <c r="FJ127" s="75"/>
      <c r="FK127" s="75"/>
      <c r="FL127" s="75"/>
      <c r="FM127" s="75"/>
      <c r="FN127" s="75"/>
      <c r="FO127" s="75"/>
      <c r="FP127" s="75"/>
      <c r="FQ127" s="75"/>
      <c r="FR127" s="75"/>
      <c r="FS127" s="75"/>
      <c r="FT127" s="75"/>
      <c r="FU127" s="75"/>
      <c r="FV127" s="75"/>
      <c r="FW127" s="75"/>
      <c r="FX127" s="75"/>
      <c r="FY127" s="75"/>
      <c r="FZ127" s="75"/>
      <c r="GA127" s="75"/>
      <c r="GB127" s="75"/>
      <c r="GC127" s="75"/>
      <c r="GD127" s="75"/>
      <c r="GE127" s="75"/>
      <c r="GF127" s="75"/>
      <c r="GG127" s="75"/>
      <c r="GH127" s="75"/>
      <c r="GI127" s="75"/>
      <c r="GJ127" s="75"/>
      <c r="GK127" s="75"/>
      <c r="GL127" s="75"/>
      <c r="GM127" s="75"/>
      <c r="GN127" s="75"/>
      <c r="GO127" s="75"/>
      <c r="GP127" s="75"/>
      <c r="GQ127" s="75"/>
      <c r="GR127" s="75"/>
      <c r="GS127" s="75"/>
      <c r="GT127" s="75"/>
      <c r="GU127" s="75"/>
      <c r="GV127" s="75"/>
      <c r="GW127" s="75"/>
      <c r="GX127" s="75"/>
      <c r="GY127" s="75"/>
      <c r="GZ127" s="75"/>
      <c r="HA127" s="75"/>
      <c r="HB127" s="75"/>
      <c r="HC127" s="75"/>
      <c r="HD127" s="75"/>
      <c r="HE127" s="75"/>
      <c r="HF127" s="75"/>
      <c r="HG127" s="75"/>
      <c r="HH127" s="75"/>
      <c r="HI127" s="75"/>
      <c r="HJ127" s="75"/>
      <c r="HK127" s="75"/>
      <c r="HL127" s="75"/>
      <c r="HM127" s="75"/>
      <c r="HN127" s="75"/>
      <c r="HO127" s="75"/>
      <c r="HP127" s="75"/>
      <c r="HQ127" s="75"/>
      <c r="HR127" s="75"/>
      <c r="HS127" s="75"/>
      <c r="HT127" s="75"/>
      <c r="HU127" s="75"/>
      <c r="HV127" s="75"/>
      <c r="HW127" s="75"/>
      <c r="HX127" s="75"/>
      <c r="HY127" s="75"/>
      <c r="HZ127" s="75"/>
      <c r="IA127" s="75"/>
      <c r="IB127" s="75"/>
      <c r="IC127" s="75"/>
      <c r="ID127" s="75"/>
      <c r="IE127" s="75"/>
      <c r="IF127" s="75"/>
      <c r="IG127" s="75"/>
      <c r="IH127" s="75"/>
      <c r="II127" s="75"/>
      <c r="IJ127" s="75"/>
      <c r="IK127" s="75"/>
      <c r="IL127" s="75"/>
      <c r="IM127" s="75"/>
      <c r="IN127" s="75"/>
      <c r="IO127" s="75"/>
      <c r="IP127" s="75"/>
      <c r="IQ127" s="75"/>
      <c r="IR127" s="75"/>
      <c r="IS127" s="75"/>
      <c r="IT127" s="75"/>
      <c r="IU127" s="75"/>
      <c r="IV127" s="75"/>
      <c r="IW127" s="75"/>
    </row>
    <row r="128" customFormat="false" ht="15" hidden="false" customHeight="false" outlineLevel="0" collapsed="false">
      <c r="A128" s="75"/>
      <c r="B128" s="76" t="n">
        <v>122</v>
      </c>
      <c r="C128" s="67" t="s">
        <v>504</v>
      </c>
      <c r="D128" s="67" t="s">
        <v>524</v>
      </c>
      <c r="E128" s="67" t="s">
        <v>525</v>
      </c>
      <c r="F128" s="77" t="n">
        <v>20340</v>
      </c>
      <c r="G128" s="104" t="n">
        <v>18306</v>
      </c>
      <c r="H128" s="67"/>
      <c r="I128" s="67"/>
      <c r="J128" s="79" t="s">
        <v>43</v>
      </c>
      <c r="K128" s="67" t="s">
        <v>252</v>
      </c>
      <c r="L128" s="67" t="s">
        <v>45</v>
      </c>
      <c r="M128" s="68" t="str">
        <f aca="false">CONCATENATE("Gas Daily Mid"," ",K128," ","+ $0")</f>
        <v>Gas Daily Mid Tennesseee, 800 Leg + $0</v>
      </c>
      <c r="N128" s="70"/>
      <c r="O128" s="80"/>
      <c r="P128" s="71" t="s">
        <v>249</v>
      </c>
      <c r="Q128" s="71" t="s">
        <v>88</v>
      </c>
      <c r="R128" s="71" t="s">
        <v>88</v>
      </c>
      <c r="S128" s="81" t="s">
        <v>249</v>
      </c>
      <c r="T128" s="81" t="s">
        <v>49</v>
      </c>
      <c r="U128" s="82" t="s">
        <v>88</v>
      </c>
      <c r="V128" s="82" t="s">
        <v>526</v>
      </c>
      <c r="W128" s="82"/>
      <c r="X128" s="8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c r="CC128" s="75"/>
      <c r="CD128" s="75"/>
      <c r="CE128" s="75"/>
      <c r="CF128" s="75"/>
      <c r="CG128" s="75"/>
      <c r="CH128" s="75"/>
      <c r="CI128" s="75"/>
      <c r="CJ128" s="75"/>
      <c r="CK128" s="75"/>
      <c r="CL128" s="75"/>
      <c r="CM128" s="75"/>
      <c r="CN128" s="75"/>
      <c r="CO128" s="75"/>
      <c r="CP128" s="75"/>
      <c r="CQ128" s="75"/>
      <c r="CR128" s="75"/>
      <c r="CS128" s="75"/>
      <c r="CT128" s="75"/>
      <c r="CU128" s="75"/>
      <c r="CV128" s="75"/>
      <c r="CW128" s="75"/>
      <c r="CX128" s="75"/>
      <c r="CY128" s="75"/>
      <c r="CZ128" s="75"/>
      <c r="DA128" s="75"/>
      <c r="DB128" s="75"/>
      <c r="DC128" s="75"/>
      <c r="DD128" s="75"/>
      <c r="DE128" s="75"/>
      <c r="DF128" s="75"/>
      <c r="DG128" s="75"/>
      <c r="DH128" s="75"/>
      <c r="DI128" s="75"/>
      <c r="DJ128" s="75"/>
      <c r="DK128" s="75"/>
      <c r="DL128" s="75"/>
      <c r="DM128" s="75"/>
      <c r="DN128" s="75"/>
      <c r="DO128" s="75"/>
      <c r="DP128" s="75"/>
      <c r="DQ128" s="75"/>
      <c r="DR128" s="75"/>
      <c r="DS128" s="75"/>
      <c r="DT128" s="75"/>
      <c r="DU128" s="75"/>
      <c r="DV128" s="75"/>
      <c r="DW128" s="75"/>
      <c r="DX128" s="75"/>
      <c r="DY128" s="75"/>
      <c r="DZ128" s="75"/>
      <c r="EA128" s="75"/>
      <c r="EB128" s="75"/>
      <c r="EC128" s="75"/>
      <c r="ED128" s="75"/>
      <c r="EE128" s="75"/>
      <c r="EF128" s="75"/>
      <c r="EG128" s="75"/>
      <c r="EH128" s="75"/>
      <c r="EI128" s="75"/>
      <c r="EJ128" s="75"/>
      <c r="EK128" s="75"/>
      <c r="EL128" s="75"/>
      <c r="EM128" s="75"/>
      <c r="EN128" s="75"/>
      <c r="EO128" s="75"/>
      <c r="EP128" s="75"/>
      <c r="EQ128" s="75"/>
      <c r="ER128" s="75"/>
      <c r="ES128" s="75"/>
      <c r="ET128" s="75"/>
      <c r="EU128" s="75"/>
      <c r="EV128" s="75"/>
      <c r="EW128" s="75"/>
      <c r="EX128" s="75"/>
      <c r="EY128" s="75"/>
      <c r="EZ128" s="75"/>
      <c r="FA128" s="75"/>
      <c r="FB128" s="75"/>
      <c r="FC128" s="75"/>
      <c r="FD128" s="75"/>
      <c r="FE128" s="75"/>
      <c r="FF128" s="75"/>
      <c r="FG128" s="75"/>
      <c r="FH128" s="75"/>
      <c r="FI128" s="75"/>
      <c r="FJ128" s="75"/>
      <c r="FK128" s="75"/>
      <c r="FL128" s="75"/>
      <c r="FM128" s="75"/>
      <c r="FN128" s="75"/>
      <c r="FO128" s="75"/>
      <c r="FP128" s="75"/>
      <c r="FQ128" s="75"/>
      <c r="FR128" s="75"/>
      <c r="FS128" s="75"/>
      <c r="FT128" s="75"/>
      <c r="FU128" s="75"/>
      <c r="FV128" s="75"/>
      <c r="FW128" s="75"/>
      <c r="FX128" s="75"/>
      <c r="FY128" s="75"/>
      <c r="FZ128" s="75"/>
      <c r="GA128" s="75"/>
      <c r="GB128" s="75"/>
      <c r="GC128" s="75"/>
      <c r="GD128" s="75"/>
      <c r="GE128" s="75"/>
      <c r="GF128" s="75"/>
      <c r="GG128" s="75"/>
      <c r="GH128" s="75"/>
      <c r="GI128" s="75"/>
      <c r="GJ128" s="75"/>
      <c r="GK128" s="75"/>
      <c r="GL128" s="75"/>
      <c r="GM128" s="75"/>
      <c r="GN128" s="75"/>
      <c r="GO128" s="75"/>
      <c r="GP128" s="75"/>
      <c r="GQ128" s="75"/>
      <c r="GR128" s="75"/>
      <c r="GS128" s="75"/>
      <c r="GT128" s="75"/>
      <c r="GU128" s="75"/>
      <c r="GV128" s="75"/>
      <c r="GW128" s="75"/>
      <c r="GX128" s="75"/>
      <c r="GY128" s="75"/>
      <c r="GZ128" s="75"/>
      <c r="HA128" s="75"/>
      <c r="HB128" s="75"/>
      <c r="HC128" s="75"/>
      <c r="HD128" s="75"/>
      <c r="HE128" s="75"/>
      <c r="HF128" s="75"/>
      <c r="HG128" s="75"/>
      <c r="HH128" s="75"/>
      <c r="HI128" s="75"/>
      <c r="HJ128" s="75"/>
      <c r="HK128" s="75"/>
      <c r="HL128" s="75"/>
      <c r="HM128" s="75"/>
      <c r="HN128" s="75"/>
      <c r="HO128" s="75"/>
      <c r="HP128" s="75"/>
      <c r="HQ128" s="75"/>
      <c r="HR128" s="75"/>
      <c r="HS128" s="75"/>
      <c r="HT128" s="75"/>
      <c r="HU128" s="75"/>
      <c r="HV128" s="75"/>
      <c r="HW128" s="75"/>
      <c r="HX128" s="75"/>
      <c r="HY128" s="75"/>
      <c r="HZ128" s="75"/>
      <c r="IA128" s="75"/>
      <c r="IB128" s="75"/>
      <c r="IC128" s="75"/>
      <c r="ID128" s="75"/>
      <c r="IE128" s="75"/>
      <c r="IF128" s="75"/>
      <c r="IG128" s="75"/>
      <c r="IH128" s="75"/>
      <c r="II128" s="75"/>
      <c r="IJ128" s="75"/>
      <c r="IK128" s="75"/>
      <c r="IL128" s="75"/>
      <c r="IM128" s="75"/>
      <c r="IN128" s="75"/>
      <c r="IO128" s="75"/>
      <c r="IP128" s="75"/>
      <c r="IQ128" s="75"/>
      <c r="IR128" s="75"/>
      <c r="IS128" s="75"/>
      <c r="IT128" s="75"/>
      <c r="IU128" s="75"/>
      <c r="IV128" s="75"/>
      <c r="IW128" s="75"/>
    </row>
    <row r="129" customFormat="false" ht="15" hidden="false" customHeight="false" outlineLevel="0" collapsed="false">
      <c r="A129" s="75"/>
      <c r="B129" s="76" t="n">
        <v>123</v>
      </c>
      <c r="C129" s="67" t="s">
        <v>504</v>
      </c>
      <c r="D129" s="67" t="s">
        <v>527</v>
      </c>
      <c r="E129" s="67" t="s">
        <v>528</v>
      </c>
      <c r="F129" s="77" t="n">
        <v>500</v>
      </c>
      <c r="G129" s="104" t="n">
        <f aca="false">F129*0.8</f>
        <v>400</v>
      </c>
      <c r="H129" s="86"/>
      <c r="I129" s="87"/>
      <c r="J129" s="79" t="s">
        <v>43</v>
      </c>
      <c r="K129" s="67" t="s">
        <v>252</v>
      </c>
      <c r="L129" s="67" t="s">
        <v>45</v>
      </c>
      <c r="M129" s="68" t="str">
        <f aca="false">CONCATENATE("Gas Daily Mid"," ",K129," ","+ $0")</f>
        <v>Gas Daily Mid Tennesseee, 800 Leg + $0</v>
      </c>
      <c r="N129" s="70"/>
      <c r="O129" s="80"/>
      <c r="P129" s="81" t="s">
        <v>55</v>
      </c>
      <c r="Q129" s="81" t="s">
        <v>56</v>
      </c>
      <c r="R129" s="81" t="s">
        <v>529</v>
      </c>
      <c r="S129" s="81" t="s">
        <v>529</v>
      </c>
      <c r="T129" s="81" t="s">
        <v>49</v>
      </c>
      <c r="U129" s="82" t="s">
        <v>88</v>
      </c>
      <c r="V129" s="82" t="s">
        <v>492</v>
      </c>
      <c r="W129" s="82"/>
      <c r="X129" s="8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c r="CC129" s="75"/>
      <c r="CD129" s="75"/>
      <c r="CE129" s="75"/>
      <c r="CF129" s="75"/>
      <c r="CG129" s="75"/>
      <c r="CH129" s="75"/>
      <c r="CI129" s="75"/>
      <c r="CJ129" s="75"/>
      <c r="CK129" s="75"/>
      <c r="CL129" s="75"/>
      <c r="CM129" s="75"/>
      <c r="CN129" s="75"/>
      <c r="CO129" s="75"/>
      <c r="CP129" s="75"/>
      <c r="CQ129" s="75"/>
      <c r="CR129" s="75"/>
      <c r="CS129" s="75"/>
      <c r="CT129" s="75"/>
      <c r="CU129" s="75"/>
      <c r="CV129" s="75"/>
      <c r="CW129" s="75"/>
      <c r="CX129" s="75"/>
      <c r="CY129" s="75"/>
      <c r="CZ129" s="75"/>
      <c r="DA129" s="75"/>
      <c r="DB129" s="75"/>
      <c r="DC129" s="75"/>
      <c r="DD129" s="75"/>
      <c r="DE129" s="75"/>
      <c r="DF129" s="75"/>
      <c r="DG129" s="75"/>
      <c r="DH129" s="75"/>
      <c r="DI129" s="75"/>
      <c r="DJ129" s="75"/>
      <c r="DK129" s="75"/>
      <c r="DL129" s="75"/>
      <c r="DM129" s="75"/>
      <c r="DN129" s="75"/>
      <c r="DO129" s="75"/>
      <c r="DP129" s="75"/>
      <c r="DQ129" s="75"/>
      <c r="DR129" s="75"/>
      <c r="DS129" s="75"/>
      <c r="DT129" s="75"/>
      <c r="DU129" s="75"/>
      <c r="DV129" s="75"/>
      <c r="DW129" s="75"/>
      <c r="DX129" s="75"/>
      <c r="DY129" s="75"/>
      <c r="DZ129" s="75"/>
      <c r="EA129" s="75"/>
      <c r="EB129" s="75"/>
      <c r="EC129" s="75"/>
      <c r="ED129" s="75"/>
      <c r="EE129" s="75"/>
      <c r="EF129" s="75"/>
      <c r="EG129" s="75"/>
      <c r="EH129" s="75"/>
      <c r="EI129" s="75"/>
      <c r="EJ129" s="75"/>
      <c r="EK129" s="75"/>
      <c r="EL129" s="75"/>
      <c r="EM129" s="75"/>
      <c r="EN129" s="75"/>
      <c r="EO129" s="75"/>
      <c r="EP129" s="75"/>
      <c r="EQ129" s="75"/>
      <c r="ER129" s="75"/>
      <c r="ES129" s="75"/>
      <c r="ET129" s="75"/>
      <c r="EU129" s="75"/>
      <c r="EV129" s="75"/>
      <c r="EW129" s="75"/>
      <c r="EX129" s="75"/>
      <c r="EY129" s="75"/>
      <c r="EZ129" s="75"/>
      <c r="FA129" s="75"/>
      <c r="FB129" s="75"/>
      <c r="FC129" s="75"/>
      <c r="FD129" s="75"/>
      <c r="FE129" s="75"/>
      <c r="FF129" s="75"/>
      <c r="FG129" s="75"/>
      <c r="FH129" s="75"/>
      <c r="FI129" s="75"/>
      <c r="FJ129" s="75"/>
      <c r="FK129" s="75"/>
      <c r="FL129" s="75"/>
      <c r="FM129" s="75"/>
      <c r="FN129" s="75"/>
      <c r="FO129" s="75"/>
      <c r="FP129" s="75"/>
      <c r="FQ129" s="75"/>
      <c r="FR129" s="75"/>
      <c r="FS129" s="75"/>
      <c r="FT129" s="75"/>
      <c r="FU129" s="75"/>
      <c r="FV129" s="75"/>
      <c r="FW129" s="75"/>
      <c r="FX129" s="75"/>
      <c r="FY129" s="75"/>
      <c r="FZ129" s="75"/>
      <c r="GA129" s="75"/>
      <c r="GB129" s="75"/>
      <c r="GC129" s="75"/>
      <c r="GD129" s="75"/>
      <c r="GE129" s="75"/>
      <c r="GF129" s="75"/>
      <c r="GG129" s="75"/>
      <c r="GH129" s="75"/>
      <c r="GI129" s="75"/>
      <c r="GJ129" s="75"/>
      <c r="GK129" s="75"/>
      <c r="GL129" s="75"/>
      <c r="GM129" s="75"/>
      <c r="GN129" s="75"/>
      <c r="GO129" s="75"/>
      <c r="GP129" s="75"/>
      <c r="GQ129" s="75"/>
      <c r="GR129" s="75"/>
      <c r="GS129" s="75"/>
      <c r="GT129" s="75"/>
      <c r="GU129" s="75"/>
      <c r="GV129" s="75"/>
      <c r="GW129" s="75"/>
      <c r="GX129" s="75"/>
      <c r="GY129" s="75"/>
      <c r="GZ129" s="75"/>
      <c r="HA129" s="75"/>
      <c r="HB129" s="75"/>
      <c r="HC129" s="75"/>
      <c r="HD129" s="75"/>
      <c r="HE129" s="75"/>
      <c r="HF129" s="75"/>
      <c r="HG129" s="75"/>
      <c r="HH129" s="75"/>
      <c r="HI129" s="75"/>
      <c r="HJ129" s="75"/>
      <c r="HK129" s="75"/>
      <c r="HL129" s="75"/>
      <c r="HM129" s="75"/>
      <c r="HN129" s="75"/>
      <c r="HO129" s="75"/>
      <c r="HP129" s="75"/>
      <c r="HQ129" s="75"/>
      <c r="HR129" s="75"/>
      <c r="HS129" s="75"/>
      <c r="HT129" s="75"/>
      <c r="HU129" s="75"/>
      <c r="HV129" s="75"/>
      <c r="HW129" s="75"/>
      <c r="HX129" s="75"/>
      <c r="HY129" s="75"/>
      <c r="HZ129" s="75"/>
      <c r="IA129" s="75"/>
      <c r="IB129" s="75"/>
      <c r="IC129" s="75"/>
      <c r="ID129" s="75"/>
      <c r="IE129" s="75"/>
      <c r="IF129" s="75"/>
      <c r="IG129" s="75"/>
      <c r="IH129" s="75"/>
      <c r="II129" s="75"/>
      <c r="IJ129" s="75"/>
      <c r="IK129" s="75"/>
      <c r="IL129" s="75"/>
      <c r="IM129" s="75"/>
      <c r="IN129" s="75"/>
      <c r="IO129" s="75"/>
      <c r="IP129" s="75"/>
      <c r="IQ129" s="75"/>
      <c r="IR129" s="75"/>
      <c r="IS129" s="75"/>
      <c r="IT129" s="75"/>
      <c r="IU129" s="75"/>
      <c r="IV129" s="75"/>
      <c r="IW129" s="75"/>
    </row>
    <row r="130" customFormat="false" ht="15" hidden="false" customHeight="false" outlineLevel="0" collapsed="false">
      <c r="A130" s="75"/>
      <c r="B130" s="76" t="n">
        <v>124</v>
      </c>
      <c r="C130" s="67" t="s">
        <v>504</v>
      </c>
      <c r="D130" s="67" t="s">
        <v>530</v>
      </c>
      <c r="E130" s="67" t="s">
        <v>531</v>
      </c>
      <c r="F130" s="77" t="n">
        <v>293</v>
      </c>
      <c r="G130" s="77"/>
      <c r="H130" s="86"/>
      <c r="I130" s="87"/>
      <c r="J130" s="79" t="s">
        <v>43</v>
      </c>
      <c r="K130" s="67" t="s">
        <v>252</v>
      </c>
      <c r="L130" s="67" t="s">
        <v>45</v>
      </c>
      <c r="M130" s="68" t="str">
        <f aca="false">CONCATENATE("Gas Daily Mid"," ",K130," ","+ $0")</f>
        <v>Gas Daily Mid Tennesseee, 800 Leg + $0</v>
      </c>
      <c r="N130" s="70"/>
      <c r="O130" s="80"/>
      <c r="P130" s="81" t="s">
        <v>55</v>
      </c>
      <c r="Q130" s="81" t="s">
        <v>56</v>
      </c>
      <c r="R130" s="71" t="s">
        <v>532</v>
      </c>
      <c r="S130" s="71" t="s">
        <v>532</v>
      </c>
      <c r="T130" s="71" t="s">
        <v>49</v>
      </c>
      <c r="U130" s="82" t="s">
        <v>49</v>
      </c>
      <c r="V130" s="82" t="s">
        <v>49</v>
      </c>
      <c r="W130" s="82"/>
      <c r="X130" s="83"/>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c r="HZ130" s="75"/>
      <c r="IA130" s="75"/>
      <c r="IB130" s="75"/>
      <c r="IC130" s="75"/>
      <c r="ID130" s="75"/>
      <c r="IE130" s="75"/>
      <c r="IF130" s="75"/>
      <c r="IG130" s="75"/>
      <c r="IH130" s="75"/>
      <c r="II130" s="75"/>
      <c r="IJ130" s="75"/>
      <c r="IK130" s="75"/>
      <c r="IL130" s="75"/>
      <c r="IM130" s="75"/>
      <c r="IN130" s="75"/>
      <c r="IO130" s="75"/>
      <c r="IP130" s="75"/>
      <c r="IQ130" s="75"/>
      <c r="IR130" s="75"/>
      <c r="IS130" s="75"/>
      <c r="IT130" s="75"/>
      <c r="IU130" s="75"/>
      <c r="IV130" s="75"/>
      <c r="IW130" s="75"/>
    </row>
    <row r="131" customFormat="false" ht="15" hidden="false" customHeight="false" outlineLevel="0" collapsed="false">
      <c r="A131" s="75"/>
      <c r="B131" s="76" t="n">
        <v>125</v>
      </c>
      <c r="C131" s="67" t="s">
        <v>533</v>
      </c>
      <c r="D131" s="67" t="s">
        <v>534</v>
      </c>
      <c r="E131" s="67" t="s">
        <v>535</v>
      </c>
      <c r="F131" s="77" t="n">
        <v>911</v>
      </c>
      <c r="G131" s="77"/>
      <c r="H131" s="99" t="s">
        <v>536</v>
      </c>
      <c r="I131" s="87"/>
      <c r="J131" s="79" t="s">
        <v>43</v>
      </c>
      <c r="K131" s="67" t="s">
        <v>483</v>
      </c>
      <c r="L131" s="67" t="s">
        <v>45</v>
      </c>
      <c r="M131" s="68" t="str">
        <f aca="false">CONCATENATE("Gas Daily Mid"," ",K131," ","+ $0")</f>
        <v>Gas Daily Mid Tennesseee, 500 Leg + $0</v>
      </c>
      <c r="N131" s="70"/>
      <c r="O131" s="80"/>
      <c r="P131" s="81" t="s">
        <v>218</v>
      </c>
      <c r="Q131" s="81" t="s">
        <v>88</v>
      </c>
      <c r="R131" s="81" t="s">
        <v>48</v>
      </c>
      <c r="S131" s="81" t="s">
        <v>48</v>
      </c>
      <c r="T131" s="71" t="s">
        <v>49</v>
      </c>
      <c r="U131" s="82" t="s">
        <v>49</v>
      </c>
      <c r="V131" s="82" t="s">
        <v>49</v>
      </c>
      <c r="W131" s="82"/>
      <c r="X131" s="8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c r="BP131" s="75"/>
      <c r="BQ131" s="75"/>
      <c r="BR131" s="75"/>
      <c r="BS131" s="75"/>
      <c r="BT131" s="75"/>
      <c r="BU131" s="75"/>
      <c r="BV131" s="75"/>
      <c r="BW131" s="75"/>
      <c r="BX131" s="75"/>
      <c r="BY131" s="75"/>
      <c r="BZ131" s="75"/>
      <c r="CA131" s="75"/>
      <c r="CB131" s="75"/>
      <c r="CC131" s="75"/>
      <c r="CD131" s="75"/>
      <c r="CE131" s="75"/>
      <c r="CF131" s="75"/>
      <c r="CG131" s="75"/>
      <c r="CH131" s="75"/>
      <c r="CI131" s="75"/>
      <c r="CJ131" s="75"/>
      <c r="CK131" s="75"/>
      <c r="CL131" s="75"/>
      <c r="CM131" s="75"/>
      <c r="CN131" s="75"/>
      <c r="CO131" s="75"/>
      <c r="CP131" s="75"/>
      <c r="CQ131" s="75"/>
      <c r="CR131" s="75"/>
      <c r="CS131" s="75"/>
      <c r="CT131" s="75"/>
      <c r="CU131" s="75"/>
      <c r="CV131" s="75"/>
      <c r="CW131" s="75"/>
      <c r="CX131" s="75"/>
      <c r="CY131" s="75"/>
      <c r="CZ131" s="75"/>
      <c r="DA131" s="75"/>
      <c r="DB131" s="75"/>
      <c r="DC131" s="75"/>
      <c r="DD131" s="75"/>
      <c r="DE131" s="75"/>
      <c r="DF131" s="75"/>
      <c r="DG131" s="75"/>
      <c r="DH131" s="75"/>
      <c r="DI131" s="75"/>
      <c r="DJ131" s="75"/>
      <c r="DK131" s="75"/>
      <c r="DL131" s="75"/>
      <c r="DM131" s="75"/>
      <c r="DN131" s="75"/>
      <c r="DO131" s="75"/>
      <c r="DP131" s="75"/>
      <c r="DQ131" s="75"/>
      <c r="DR131" s="75"/>
      <c r="DS131" s="75"/>
      <c r="DT131" s="75"/>
      <c r="DU131" s="75"/>
      <c r="DV131" s="75"/>
      <c r="DW131" s="75"/>
      <c r="DX131" s="75"/>
      <c r="DY131" s="75"/>
      <c r="DZ131" s="75"/>
      <c r="EA131" s="75"/>
      <c r="EB131" s="75"/>
      <c r="EC131" s="75"/>
      <c r="ED131" s="75"/>
      <c r="EE131" s="75"/>
      <c r="EF131" s="75"/>
      <c r="EG131" s="75"/>
      <c r="EH131" s="75"/>
      <c r="EI131" s="75"/>
      <c r="EJ131" s="75"/>
      <c r="EK131" s="75"/>
      <c r="EL131" s="75"/>
      <c r="EM131" s="75"/>
      <c r="EN131" s="75"/>
      <c r="EO131" s="75"/>
      <c r="EP131" s="75"/>
      <c r="EQ131" s="75"/>
      <c r="ER131" s="75"/>
      <c r="ES131" s="75"/>
      <c r="ET131" s="75"/>
      <c r="EU131" s="75"/>
      <c r="EV131" s="75"/>
      <c r="EW131" s="75"/>
      <c r="EX131" s="75"/>
      <c r="EY131" s="75"/>
      <c r="EZ131" s="75"/>
      <c r="FA131" s="75"/>
      <c r="FB131" s="75"/>
      <c r="FC131" s="75"/>
      <c r="FD131" s="75"/>
      <c r="FE131" s="75"/>
      <c r="FF131" s="75"/>
      <c r="FG131" s="75"/>
      <c r="FH131" s="75"/>
      <c r="FI131" s="75"/>
      <c r="FJ131" s="75"/>
      <c r="FK131" s="75"/>
      <c r="FL131" s="75"/>
      <c r="FM131" s="75"/>
      <c r="FN131" s="75"/>
      <c r="FO131" s="75"/>
      <c r="FP131" s="75"/>
      <c r="FQ131" s="75"/>
      <c r="FR131" s="75"/>
      <c r="FS131" s="75"/>
      <c r="FT131" s="75"/>
      <c r="FU131" s="75"/>
      <c r="FV131" s="75"/>
      <c r="FW131" s="75"/>
      <c r="FX131" s="75"/>
      <c r="FY131" s="75"/>
      <c r="FZ131" s="75"/>
      <c r="GA131" s="75"/>
      <c r="GB131" s="75"/>
      <c r="GC131" s="75"/>
      <c r="GD131" s="75"/>
      <c r="GE131" s="75"/>
      <c r="GF131" s="75"/>
      <c r="GG131" s="75"/>
      <c r="GH131" s="75"/>
      <c r="GI131" s="75"/>
      <c r="GJ131" s="75"/>
      <c r="GK131" s="75"/>
      <c r="GL131" s="75"/>
      <c r="GM131" s="75"/>
      <c r="GN131" s="75"/>
      <c r="GO131" s="75"/>
      <c r="GP131" s="75"/>
      <c r="GQ131" s="75"/>
      <c r="GR131" s="75"/>
      <c r="GS131" s="75"/>
      <c r="GT131" s="75"/>
      <c r="GU131" s="75"/>
      <c r="GV131" s="75"/>
      <c r="GW131" s="75"/>
      <c r="GX131" s="75"/>
      <c r="GY131" s="75"/>
      <c r="GZ131" s="75"/>
      <c r="HA131" s="75"/>
      <c r="HB131" s="75"/>
      <c r="HC131" s="75"/>
      <c r="HD131" s="75"/>
      <c r="HE131" s="75"/>
      <c r="HF131" s="75"/>
      <c r="HG131" s="75"/>
      <c r="HH131" s="75"/>
      <c r="HI131" s="75"/>
      <c r="HJ131" s="75"/>
      <c r="HK131" s="75"/>
      <c r="HL131" s="75"/>
      <c r="HM131" s="75"/>
      <c r="HN131" s="75"/>
      <c r="HO131" s="75"/>
      <c r="HP131" s="75"/>
      <c r="HQ131" s="75"/>
      <c r="HR131" s="75"/>
      <c r="HS131" s="75"/>
      <c r="HT131" s="75"/>
      <c r="HU131" s="75"/>
      <c r="HV131" s="75"/>
      <c r="HW131" s="75"/>
      <c r="HX131" s="75"/>
      <c r="HY131" s="75"/>
      <c r="HZ131" s="75"/>
      <c r="IA131" s="75"/>
      <c r="IB131" s="75"/>
      <c r="IC131" s="75"/>
      <c r="ID131" s="75"/>
      <c r="IE131" s="75"/>
      <c r="IF131" s="75"/>
      <c r="IG131" s="75"/>
      <c r="IH131" s="75"/>
      <c r="II131" s="75"/>
      <c r="IJ131" s="75"/>
      <c r="IK131" s="75"/>
      <c r="IL131" s="75"/>
      <c r="IM131" s="75"/>
      <c r="IN131" s="75"/>
      <c r="IO131" s="75"/>
      <c r="IP131" s="75"/>
      <c r="IQ131" s="75"/>
      <c r="IR131" s="75"/>
      <c r="IS131" s="75"/>
      <c r="IT131" s="75"/>
      <c r="IU131" s="75"/>
      <c r="IV131" s="75"/>
      <c r="IW131" s="75"/>
    </row>
    <row r="132" customFormat="false" ht="15" hidden="false" customHeight="false" outlineLevel="0" collapsed="false">
      <c r="A132" s="1"/>
      <c r="B132" s="76" t="n">
        <v>126</v>
      </c>
      <c r="C132" s="67" t="s">
        <v>537</v>
      </c>
      <c r="D132" s="67" t="s">
        <v>538</v>
      </c>
      <c r="E132" s="67" t="s">
        <v>539</v>
      </c>
      <c r="F132" s="77" t="n">
        <v>1550</v>
      </c>
      <c r="G132" s="77"/>
      <c r="H132" s="86"/>
      <c r="I132" s="87"/>
      <c r="J132" s="79" t="s">
        <v>117</v>
      </c>
      <c r="K132" s="78" t="s">
        <v>118</v>
      </c>
      <c r="L132" s="67" t="s">
        <v>45</v>
      </c>
      <c r="M132" s="68" t="str">
        <f aca="false">CONCATENATE("Gas Daily Mid"," ",K132," ","+ $0")</f>
        <v>Gas Daily Mid Texas Gas SL + $0</v>
      </c>
      <c r="N132" s="70"/>
      <c r="O132" s="80"/>
      <c r="P132" s="84" t="s">
        <v>540</v>
      </c>
      <c r="Q132" s="84" t="s">
        <v>47</v>
      </c>
      <c r="R132" s="84" t="s">
        <v>47</v>
      </c>
      <c r="S132" s="84" t="s">
        <v>540</v>
      </c>
      <c r="T132" s="84"/>
      <c r="U132" s="91" t="s">
        <v>50</v>
      </c>
      <c r="V132" s="91" t="s">
        <v>50</v>
      </c>
      <c r="W132" s="78"/>
      <c r="X132" s="95"/>
    </row>
    <row r="133" customFormat="false" ht="15" hidden="false" customHeight="false" outlineLevel="0" collapsed="false">
      <c r="A133" s="75"/>
      <c r="B133" s="76" t="n">
        <v>127</v>
      </c>
      <c r="C133" s="67" t="s">
        <v>541</v>
      </c>
      <c r="D133" s="67" t="s">
        <v>542</v>
      </c>
      <c r="E133" s="67" t="s">
        <v>543</v>
      </c>
      <c r="F133" s="77" t="n">
        <v>8772</v>
      </c>
      <c r="G133" s="77"/>
      <c r="H133" s="86"/>
      <c r="I133" s="87"/>
      <c r="J133" s="79" t="s">
        <v>43</v>
      </c>
      <c r="K133" s="67" t="s">
        <v>544</v>
      </c>
      <c r="L133" s="67" t="s">
        <v>45</v>
      </c>
      <c r="M133" s="68" t="str">
        <f aca="false">CONCATENATE("Gas Daily Mid"," ",K133," ","+ $0"," ","Less Transport and Fuel")</f>
        <v>Gas Daily Mid Transco, St. 65 + $0 Less Transport and Fuel</v>
      </c>
      <c r="N133" s="89" t="n">
        <v>0.1063</v>
      </c>
      <c r="O133" s="90" t="n">
        <v>0.0044</v>
      </c>
      <c r="P133" s="81" t="s">
        <v>55</v>
      </c>
      <c r="Q133" s="81" t="s">
        <v>56</v>
      </c>
      <c r="R133" s="81" t="s">
        <v>47</v>
      </c>
      <c r="S133" s="81" t="s">
        <v>47</v>
      </c>
      <c r="T133" s="81" t="s">
        <v>49</v>
      </c>
      <c r="U133" s="82" t="s">
        <v>49</v>
      </c>
      <c r="V133" s="82" t="s">
        <v>49</v>
      </c>
      <c r="W133" s="82"/>
      <c r="X133" s="8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c r="BP133" s="75"/>
      <c r="BQ133" s="75"/>
      <c r="BR133" s="75"/>
      <c r="BS133" s="75"/>
      <c r="BT133" s="75"/>
      <c r="BU133" s="75"/>
      <c r="BV133" s="75"/>
      <c r="BW133" s="75"/>
      <c r="BX133" s="75"/>
      <c r="BY133" s="75"/>
      <c r="BZ133" s="75"/>
      <c r="CA133" s="75"/>
      <c r="CB133" s="75"/>
      <c r="CC133" s="75"/>
      <c r="CD133" s="75"/>
      <c r="CE133" s="75"/>
      <c r="CF133" s="75"/>
      <c r="CG133" s="75"/>
      <c r="CH133" s="75"/>
      <c r="CI133" s="75"/>
      <c r="CJ133" s="75"/>
      <c r="CK133" s="75"/>
      <c r="CL133" s="75"/>
      <c r="CM133" s="75"/>
      <c r="CN133" s="75"/>
      <c r="CO133" s="75"/>
      <c r="CP133" s="75"/>
      <c r="CQ133" s="75"/>
      <c r="CR133" s="75"/>
      <c r="CS133" s="75"/>
      <c r="CT133" s="75"/>
      <c r="CU133" s="75"/>
      <c r="CV133" s="75"/>
      <c r="CW133" s="75"/>
      <c r="CX133" s="75"/>
      <c r="CY133" s="75"/>
      <c r="CZ133" s="75"/>
      <c r="DA133" s="75"/>
      <c r="DB133" s="75"/>
      <c r="DC133" s="75"/>
      <c r="DD133" s="75"/>
      <c r="DE133" s="75"/>
      <c r="DF133" s="75"/>
      <c r="DG133" s="75"/>
      <c r="DH133" s="75"/>
      <c r="DI133" s="75"/>
      <c r="DJ133" s="75"/>
      <c r="DK133" s="75"/>
      <c r="DL133" s="75"/>
      <c r="DM133" s="75"/>
      <c r="DN133" s="75"/>
      <c r="DO133" s="75"/>
      <c r="DP133" s="75"/>
      <c r="DQ133" s="75"/>
      <c r="DR133" s="75"/>
      <c r="DS133" s="75"/>
      <c r="DT133" s="75"/>
      <c r="DU133" s="75"/>
      <c r="DV133" s="75"/>
      <c r="DW133" s="75"/>
      <c r="DX133" s="75"/>
      <c r="DY133" s="75"/>
      <c r="DZ133" s="75"/>
      <c r="EA133" s="75"/>
      <c r="EB133" s="75"/>
      <c r="EC133" s="75"/>
      <c r="ED133" s="75"/>
      <c r="EE133" s="75"/>
      <c r="EF133" s="75"/>
      <c r="EG133" s="75"/>
      <c r="EH133" s="75"/>
      <c r="EI133" s="75"/>
      <c r="EJ133" s="75"/>
      <c r="EK133" s="75"/>
      <c r="EL133" s="75"/>
      <c r="EM133" s="75"/>
      <c r="EN133" s="75"/>
      <c r="EO133" s="75"/>
      <c r="EP133" s="75"/>
      <c r="EQ133" s="75"/>
      <c r="ER133" s="75"/>
      <c r="ES133" s="75"/>
      <c r="ET133" s="75"/>
      <c r="EU133" s="75"/>
      <c r="EV133" s="75"/>
      <c r="EW133" s="75"/>
      <c r="EX133" s="75"/>
      <c r="EY133" s="75"/>
      <c r="EZ133" s="75"/>
      <c r="FA133" s="75"/>
      <c r="FB133" s="75"/>
      <c r="FC133" s="75"/>
      <c r="FD133" s="75"/>
      <c r="FE133" s="75"/>
      <c r="FF133" s="75"/>
      <c r="FG133" s="75"/>
      <c r="FH133" s="75"/>
      <c r="FI133" s="75"/>
      <c r="FJ133" s="75"/>
      <c r="FK133" s="75"/>
      <c r="FL133" s="75"/>
      <c r="FM133" s="75"/>
      <c r="FN133" s="75"/>
      <c r="FO133" s="75"/>
      <c r="FP133" s="75"/>
      <c r="FQ133" s="75"/>
      <c r="FR133" s="75"/>
      <c r="FS133" s="75"/>
      <c r="FT133" s="75"/>
      <c r="FU133" s="75"/>
      <c r="FV133" s="75"/>
      <c r="FW133" s="75"/>
      <c r="FX133" s="75"/>
      <c r="FY133" s="75"/>
      <c r="FZ133" s="75"/>
      <c r="GA133" s="75"/>
      <c r="GB133" s="75"/>
      <c r="GC133" s="75"/>
      <c r="GD133" s="75"/>
      <c r="GE133" s="75"/>
      <c r="GF133" s="75"/>
      <c r="GG133" s="75"/>
      <c r="GH133" s="75"/>
      <c r="GI133" s="75"/>
      <c r="GJ133" s="75"/>
      <c r="GK133" s="75"/>
      <c r="GL133" s="75"/>
      <c r="GM133" s="75"/>
      <c r="GN133" s="75"/>
      <c r="GO133" s="75"/>
      <c r="GP133" s="75"/>
      <c r="GQ133" s="75"/>
      <c r="GR133" s="75"/>
      <c r="GS133" s="75"/>
      <c r="GT133" s="75"/>
      <c r="GU133" s="75"/>
      <c r="GV133" s="75"/>
      <c r="GW133" s="75"/>
      <c r="GX133" s="75"/>
      <c r="GY133" s="75"/>
      <c r="GZ133" s="75"/>
      <c r="HA133" s="75"/>
      <c r="HB133" s="75"/>
      <c r="HC133" s="75"/>
      <c r="HD133" s="75"/>
      <c r="HE133" s="75"/>
      <c r="HF133" s="75"/>
      <c r="HG133" s="75"/>
      <c r="HH133" s="75"/>
      <c r="HI133" s="75"/>
      <c r="HJ133" s="75"/>
      <c r="HK133" s="75"/>
      <c r="HL133" s="75"/>
      <c r="HM133" s="75"/>
      <c r="HN133" s="75"/>
      <c r="HO133" s="75"/>
      <c r="HP133" s="75"/>
      <c r="HQ133" s="75"/>
      <c r="HR133" s="75"/>
      <c r="HS133" s="75"/>
      <c r="HT133" s="75"/>
      <c r="HU133" s="75"/>
      <c r="HV133" s="75"/>
      <c r="HW133" s="75"/>
      <c r="HX133" s="75"/>
      <c r="HY133" s="75"/>
      <c r="HZ133" s="75"/>
      <c r="IA133" s="75"/>
      <c r="IB133" s="75"/>
      <c r="IC133" s="75"/>
      <c r="ID133" s="75"/>
      <c r="IE133" s="75"/>
      <c r="IF133" s="75"/>
      <c r="IG133" s="75"/>
      <c r="IH133" s="75"/>
      <c r="II133" s="75"/>
      <c r="IJ133" s="75"/>
      <c r="IK133" s="75"/>
      <c r="IL133" s="75"/>
      <c r="IM133" s="75"/>
      <c r="IN133" s="75"/>
      <c r="IO133" s="75"/>
      <c r="IP133" s="75"/>
      <c r="IQ133" s="75"/>
      <c r="IR133" s="75"/>
      <c r="IS133" s="75"/>
      <c r="IT133" s="75"/>
      <c r="IU133" s="75"/>
      <c r="IV133" s="75"/>
      <c r="IW133" s="75"/>
    </row>
    <row r="134" customFormat="false" ht="15" hidden="false" customHeight="false" outlineLevel="0" collapsed="false">
      <c r="A134" s="75"/>
      <c r="B134" s="76" t="n">
        <v>128</v>
      </c>
      <c r="C134" s="67" t="s">
        <v>541</v>
      </c>
      <c r="D134" s="67" t="s">
        <v>545</v>
      </c>
      <c r="E134" s="67" t="s">
        <v>546</v>
      </c>
      <c r="F134" s="77" t="n">
        <v>3000</v>
      </c>
      <c r="G134" s="77"/>
      <c r="H134" s="86"/>
      <c r="I134" s="87"/>
      <c r="J134" s="79" t="s">
        <v>43</v>
      </c>
      <c r="K134" s="67" t="s">
        <v>93</v>
      </c>
      <c r="L134" s="67" t="s">
        <v>94</v>
      </c>
      <c r="M134" s="68" t="str">
        <f aca="false">CONCATENATE("Gas Daily Mid"," ",K134," ","+ $.04"," ","Less Transport and Fuel")</f>
        <v>Gas Daily Mid Transco, St. 30 + $.04 Less Transport and Fuel</v>
      </c>
      <c r="N134" s="89" t="n">
        <v>0.083</v>
      </c>
      <c r="O134" s="90" t="n">
        <v>0.00358</v>
      </c>
      <c r="P134" s="81" t="s">
        <v>55</v>
      </c>
      <c r="Q134" s="81" t="s">
        <v>56</v>
      </c>
      <c r="R134" s="81" t="s">
        <v>547</v>
      </c>
      <c r="S134" s="81" t="s">
        <v>547</v>
      </c>
      <c r="T134" s="81" t="s">
        <v>49</v>
      </c>
      <c r="U134" s="82" t="s">
        <v>49</v>
      </c>
      <c r="V134" s="82" t="s">
        <v>49</v>
      </c>
      <c r="W134" s="82"/>
      <c r="X134" s="8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c r="HZ134" s="75"/>
      <c r="IA134" s="75"/>
      <c r="IB134" s="75"/>
      <c r="IC134" s="75"/>
      <c r="ID134" s="75"/>
      <c r="IE134" s="75"/>
      <c r="IF134" s="75"/>
      <c r="IG134" s="75"/>
      <c r="IH134" s="75"/>
      <c r="II134" s="75"/>
      <c r="IJ134" s="75"/>
      <c r="IK134" s="75"/>
      <c r="IL134" s="75"/>
      <c r="IM134" s="75"/>
      <c r="IN134" s="75"/>
      <c r="IO134" s="75"/>
      <c r="IP134" s="75"/>
      <c r="IQ134" s="75"/>
      <c r="IR134" s="75"/>
      <c r="IS134" s="75"/>
      <c r="IT134" s="75"/>
      <c r="IU134" s="75"/>
      <c r="IV134" s="75"/>
      <c r="IW134" s="75"/>
    </row>
    <row r="135" customFormat="false" ht="15" hidden="false" customHeight="false" outlineLevel="0" collapsed="false">
      <c r="A135" s="75"/>
      <c r="B135" s="76" t="n">
        <v>129</v>
      </c>
      <c r="C135" s="67" t="s">
        <v>548</v>
      </c>
      <c r="D135" s="67" t="s">
        <v>549</v>
      </c>
      <c r="E135" s="67" t="s">
        <v>550</v>
      </c>
      <c r="F135" s="77" t="n">
        <v>0</v>
      </c>
      <c r="G135" s="77"/>
      <c r="H135" s="86"/>
      <c r="I135" s="87"/>
      <c r="J135" s="79" t="s">
        <v>43</v>
      </c>
      <c r="K135" s="67" t="s">
        <v>74</v>
      </c>
      <c r="L135" s="67" t="s">
        <v>74</v>
      </c>
      <c r="M135" s="67" t="s">
        <v>74</v>
      </c>
      <c r="N135" s="70"/>
      <c r="O135" s="80"/>
      <c r="P135" s="81" t="s">
        <v>55</v>
      </c>
      <c r="Q135" s="81" t="s">
        <v>56</v>
      </c>
      <c r="R135" s="81" t="s">
        <v>47</v>
      </c>
      <c r="S135" s="81" t="s">
        <v>47</v>
      </c>
      <c r="T135" s="81" t="s">
        <v>49</v>
      </c>
      <c r="U135" s="82" t="s">
        <v>49</v>
      </c>
      <c r="V135" s="82" t="s">
        <v>49</v>
      </c>
      <c r="W135" s="82" t="s">
        <v>551</v>
      </c>
      <c r="X135" s="8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5"/>
      <c r="BN135" s="75"/>
      <c r="BO135" s="75"/>
      <c r="BP135" s="75"/>
      <c r="BQ135" s="75"/>
      <c r="BR135" s="75"/>
      <c r="BS135" s="75"/>
      <c r="BT135" s="75"/>
      <c r="BU135" s="75"/>
      <c r="BV135" s="75"/>
      <c r="BW135" s="75"/>
      <c r="BX135" s="75"/>
      <c r="BY135" s="75"/>
      <c r="BZ135" s="75"/>
      <c r="CA135" s="75"/>
      <c r="CB135" s="75"/>
      <c r="CC135" s="75"/>
      <c r="CD135" s="75"/>
      <c r="CE135" s="75"/>
      <c r="CF135" s="75"/>
      <c r="CG135" s="75"/>
      <c r="CH135" s="75"/>
      <c r="CI135" s="75"/>
      <c r="CJ135" s="75"/>
      <c r="CK135" s="75"/>
      <c r="CL135" s="75"/>
      <c r="CM135" s="75"/>
      <c r="CN135" s="75"/>
      <c r="CO135" s="75"/>
      <c r="CP135" s="75"/>
      <c r="CQ135" s="75"/>
      <c r="CR135" s="75"/>
      <c r="CS135" s="75"/>
      <c r="CT135" s="75"/>
      <c r="CU135" s="75"/>
      <c r="CV135" s="75"/>
      <c r="CW135" s="75"/>
      <c r="CX135" s="75"/>
      <c r="CY135" s="75"/>
      <c r="CZ135" s="75"/>
      <c r="DA135" s="75"/>
      <c r="DB135" s="75"/>
      <c r="DC135" s="75"/>
      <c r="DD135" s="75"/>
      <c r="DE135" s="75"/>
      <c r="DF135" s="75"/>
      <c r="DG135" s="75"/>
      <c r="DH135" s="75"/>
      <c r="DI135" s="75"/>
      <c r="DJ135" s="75"/>
      <c r="DK135" s="75"/>
      <c r="DL135" s="75"/>
      <c r="DM135" s="75"/>
      <c r="DN135" s="75"/>
      <c r="DO135" s="75"/>
      <c r="DP135" s="75"/>
      <c r="DQ135" s="75"/>
      <c r="DR135" s="75"/>
      <c r="DS135" s="75"/>
      <c r="DT135" s="75"/>
      <c r="DU135" s="75"/>
      <c r="DV135" s="75"/>
      <c r="DW135" s="75"/>
      <c r="DX135" s="75"/>
      <c r="DY135" s="75"/>
      <c r="DZ135" s="75"/>
      <c r="EA135" s="75"/>
      <c r="EB135" s="75"/>
      <c r="EC135" s="75"/>
      <c r="ED135" s="75"/>
      <c r="EE135" s="75"/>
      <c r="EF135" s="75"/>
      <c r="EG135" s="75"/>
      <c r="EH135" s="75"/>
      <c r="EI135" s="75"/>
      <c r="EJ135" s="75"/>
      <c r="EK135" s="75"/>
      <c r="EL135" s="75"/>
      <c r="EM135" s="75"/>
      <c r="EN135" s="75"/>
      <c r="EO135" s="75"/>
      <c r="EP135" s="75"/>
      <c r="EQ135" s="75"/>
      <c r="ER135" s="75"/>
      <c r="ES135" s="75"/>
      <c r="ET135" s="75"/>
      <c r="EU135" s="75"/>
      <c r="EV135" s="75"/>
      <c r="EW135" s="75"/>
      <c r="EX135" s="75"/>
      <c r="EY135" s="75"/>
      <c r="EZ135" s="75"/>
      <c r="FA135" s="75"/>
      <c r="FB135" s="75"/>
      <c r="FC135" s="75"/>
      <c r="FD135" s="75"/>
      <c r="FE135" s="75"/>
      <c r="FF135" s="75"/>
      <c r="FG135" s="75"/>
      <c r="FH135" s="75"/>
      <c r="FI135" s="75"/>
      <c r="FJ135" s="75"/>
      <c r="FK135" s="75"/>
      <c r="FL135" s="75"/>
      <c r="FM135" s="75"/>
      <c r="FN135" s="75"/>
      <c r="FO135" s="75"/>
      <c r="FP135" s="75"/>
      <c r="FQ135" s="75"/>
      <c r="FR135" s="75"/>
      <c r="FS135" s="75"/>
      <c r="FT135" s="75"/>
      <c r="FU135" s="75"/>
      <c r="FV135" s="75"/>
      <c r="FW135" s="75"/>
      <c r="FX135" s="75"/>
      <c r="FY135" s="75"/>
      <c r="FZ135" s="75"/>
      <c r="GA135" s="75"/>
      <c r="GB135" s="75"/>
      <c r="GC135" s="75"/>
      <c r="GD135" s="75"/>
      <c r="GE135" s="75"/>
      <c r="GF135" s="75"/>
      <c r="GG135" s="75"/>
      <c r="GH135" s="75"/>
      <c r="GI135" s="75"/>
      <c r="GJ135" s="75"/>
      <c r="GK135" s="75"/>
      <c r="GL135" s="75"/>
      <c r="GM135" s="75"/>
      <c r="GN135" s="75"/>
      <c r="GO135" s="75"/>
      <c r="GP135" s="75"/>
      <c r="GQ135" s="75"/>
      <c r="GR135" s="75"/>
      <c r="GS135" s="75"/>
      <c r="GT135" s="75"/>
      <c r="GU135" s="75"/>
      <c r="GV135" s="75"/>
      <c r="GW135" s="75"/>
      <c r="GX135" s="75"/>
      <c r="GY135" s="75"/>
      <c r="GZ135" s="75"/>
      <c r="HA135" s="75"/>
      <c r="HB135" s="75"/>
      <c r="HC135" s="75"/>
      <c r="HD135" s="75"/>
      <c r="HE135" s="75"/>
      <c r="HF135" s="75"/>
      <c r="HG135" s="75"/>
      <c r="HH135" s="75"/>
      <c r="HI135" s="75"/>
      <c r="HJ135" s="75"/>
      <c r="HK135" s="75"/>
      <c r="HL135" s="75"/>
      <c r="HM135" s="75"/>
      <c r="HN135" s="75"/>
      <c r="HO135" s="75"/>
      <c r="HP135" s="75"/>
      <c r="HQ135" s="75"/>
      <c r="HR135" s="75"/>
      <c r="HS135" s="75"/>
      <c r="HT135" s="75"/>
      <c r="HU135" s="75"/>
      <c r="HV135" s="75"/>
      <c r="HW135" s="75"/>
      <c r="HX135" s="75"/>
      <c r="HY135" s="75"/>
      <c r="HZ135" s="75"/>
      <c r="IA135" s="75"/>
      <c r="IB135" s="75"/>
      <c r="IC135" s="75"/>
      <c r="ID135" s="75"/>
      <c r="IE135" s="75"/>
      <c r="IF135" s="75"/>
      <c r="IG135" s="75"/>
      <c r="IH135" s="75"/>
      <c r="II135" s="75"/>
      <c r="IJ135" s="75"/>
      <c r="IK135" s="75"/>
      <c r="IL135" s="75"/>
      <c r="IM135" s="75"/>
      <c r="IN135" s="75"/>
      <c r="IO135" s="75"/>
      <c r="IP135" s="75"/>
      <c r="IQ135" s="75"/>
      <c r="IR135" s="75"/>
      <c r="IS135" s="75"/>
      <c r="IT135" s="75"/>
      <c r="IU135" s="75"/>
      <c r="IV135" s="75"/>
      <c r="IW135" s="75"/>
    </row>
    <row r="136" customFormat="false" ht="15" hidden="false" customHeight="false" outlineLevel="0" collapsed="false">
      <c r="A136" s="75"/>
      <c r="B136" s="76" t="n">
        <v>130</v>
      </c>
      <c r="C136" s="67" t="s">
        <v>548</v>
      </c>
      <c r="D136" s="67" t="s">
        <v>552</v>
      </c>
      <c r="E136" s="67" t="s">
        <v>553</v>
      </c>
      <c r="F136" s="77" t="n">
        <v>3400</v>
      </c>
      <c r="G136" s="77"/>
      <c r="H136" s="86"/>
      <c r="I136" s="87"/>
      <c r="J136" s="79" t="s">
        <v>43</v>
      </c>
      <c r="K136" s="67" t="s">
        <v>93</v>
      </c>
      <c r="L136" s="67" t="s">
        <v>94</v>
      </c>
      <c r="M136" s="68" t="str">
        <f aca="false">CONCATENATE("Gas Daily Mid"," ",K136," ","+ $.04"," ","Less Transport and Fuel")</f>
        <v>Gas Daily Mid Transco, St. 30 + $.04 Less Transport and Fuel</v>
      </c>
      <c r="N136" s="89" t="n">
        <v>0.083</v>
      </c>
      <c r="O136" s="90" t="n">
        <v>0.00358</v>
      </c>
      <c r="P136" s="81" t="s">
        <v>55</v>
      </c>
      <c r="Q136" s="81" t="s">
        <v>56</v>
      </c>
      <c r="R136" s="81" t="s">
        <v>47</v>
      </c>
      <c r="S136" s="81" t="s">
        <v>47</v>
      </c>
      <c r="T136" s="81" t="s">
        <v>49</v>
      </c>
      <c r="U136" s="82" t="s">
        <v>49</v>
      </c>
      <c r="V136" s="82" t="s">
        <v>49</v>
      </c>
      <c r="W136" s="82"/>
      <c r="X136" s="85" t="s">
        <v>554</v>
      </c>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5"/>
      <c r="BL136" s="75"/>
      <c r="BM136" s="75"/>
      <c r="BN136" s="75"/>
      <c r="BO136" s="75"/>
      <c r="BP136" s="75"/>
      <c r="BQ136" s="75"/>
      <c r="BR136" s="75"/>
      <c r="BS136" s="75"/>
      <c r="BT136" s="75"/>
      <c r="BU136" s="75"/>
      <c r="BV136" s="75"/>
      <c r="BW136" s="75"/>
      <c r="BX136" s="75"/>
      <c r="BY136" s="75"/>
      <c r="BZ136" s="75"/>
      <c r="CA136" s="75"/>
      <c r="CB136" s="75"/>
      <c r="CC136" s="75"/>
      <c r="CD136" s="75"/>
      <c r="CE136" s="75"/>
      <c r="CF136" s="75"/>
      <c r="CG136" s="75"/>
      <c r="CH136" s="75"/>
      <c r="CI136" s="75"/>
      <c r="CJ136" s="75"/>
      <c r="CK136" s="75"/>
      <c r="CL136" s="75"/>
      <c r="CM136" s="75"/>
      <c r="CN136" s="75"/>
      <c r="CO136" s="75"/>
      <c r="CP136" s="75"/>
      <c r="CQ136" s="75"/>
      <c r="CR136" s="75"/>
      <c r="CS136" s="75"/>
      <c r="CT136" s="75"/>
      <c r="CU136" s="75"/>
      <c r="CV136" s="75"/>
      <c r="CW136" s="75"/>
      <c r="CX136" s="75"/>
      <c r="CY136" s="75"/>
      <c r="CZ136" s="75"/>
      <c r="DA136" s="75"/>
      <c r="DB136" s="75"/>
      <c r="DC136" s="75"/>
      <c r="DD136" s="75"/>
      <c r="DE136" s="75"/>
      <c r="DF136" s="75"/>
      <c r="DG136" s="75"/>
      <c r="DH136" s="75"/>
      <c r="DI136" s="75"/>
      <c r="DJ136" s="75"/>
      <c r="DK136" s="75"/>
      <c r="DL136" s="75"/>
      <c r="DM136" s="75"/>
      <c r="DN136" s="75"/>
      <c r="DO136" s="75"/>
      <c r="DP136" s="75"/>
      <c r="DQ136" s="75"/>
      <c r="DR136" s="75"/>
      <c r="DS136" s="75"/>
      <c r="DT136" s="75"/>
      <c r="DU136" s="75"/>
      <c r="DV136" s="75"/>
      <c r="DW136" s="75"/>
      <c r="DX136" s="75"/>
      <c r="DY136" s="75"/>
      <c r="DZ136" s="75"/>
      <c r="EA136" s="75"/>
      <c r="EB136" s="75"/>
      <c r="EC136" s="75"/>
      <c r="ED136" s="75"/>
      <c r="EE136" s="75"/>
      <c r="EF136" s="75"/>
      <c r="EG136" s="75"/>
      <c r="EH136" s="75"/>
      <c r="EI136" s="75"/>
      <c r="EJ136" s="75"/>
      <c r="EK136" s="75"/>
      <c r="EL136" s="75"/>
      <c r="EM136" s="75"/>
      <c r="EN136" s="75"/>
      <c r="EO136" s="75"/>
      <c r="EP136" s="75"/>
      <c r="EQ136" s="75"/>
      <c r="ER136" s="75"/>
      <c r="ES136" s="75"/>
      <c r="ET136" s="75"/>
      <c r="EU136" s="75"/>
      <c r="EV136" s="75"/>
      <c r="EW136" s="75"/>
      <c r="EX136" s="75"/>
      <c r="EY136" s="75"/>
      <c r="EZ136" s="75"/>
      <c r="FA136" s="75"/>
      <c r="FB136" s="75"/>
      <c r="FC136" s="75"/>
      <c r="FD136" s="75"/>
      <c r="FE136" s="75"/>
      <c r="FF136" s="75"/>
      <c r="FG136" s="75"/>
      <c r="FH136" s="75"/>
      <c r="FI136" s="75"/>
      <c r="FJ136" s="75"/>
      <c r="FK136" s="75"/>
      <c r="FL136" s="75"/>
      <c r="FM136" s="75"/>
      <c r="FN136" s="75"/>
      <c r="FO136" s="75"/>
      <c r="FP136" s="75"/>
      <c r="FQ136" s="75"/>
      <c r="FR136" s="75"/>
      <c r="FS136" s="75"/>
      <c r="FT136" s="75"/>
      <c r="FU136" s="75"/>
      <c r="FV136" s="75"/>
      <c r="FW136" s="75"/>
      <c r="FX136" s="75"/>
      <c r="FY136" s="75"/>
      <c r="FZ136" s="75"/>
      <c r="GA136" s="75"/>
      <c r="GB136" s="75"/>
      <c r="GC136" s="75"/>
      <c r="GD136" s="75"/>
      <c r="GE136" s="75"/>
      <c r="GF136" s="75"/>
      <c r="GG136" s="75"/>
      <c r="GH136" s="75"/>
      <c r="GI136" s="75"/>
      <c r="GJ136" s="75"/>
      <c r="GK136" s="75"/>
      <c r="GL136" s="75"/>
      <c r="GM136" s="75"/>
      <c r="GN136" s="75"/>
      <c r="GO136" s="75"/>
      <c r="GP136" s="75"/>
      <c r="GQ136" s="75"/>
      <c r="GR136" s="75"/>
      <c r="GS136" s="75"/>
      <c r="GT136" s="75"/>
      <c r="GU136" s="75"/>
      <c r="GV136" s="75"/>
      <c r="GW136" s="75"/>
      <c r="GX136" s="75"/>
      <c r="GY136" s="75"/>
      <c r="GZ136" s="75"/>
      <c r="HA136" s="75"/>
      <c r="HB136" s="75"/>
      <c r="HC136" s="75"/>
      <c r="HD136" s="75"/>
      <c r="HE136" s="75"/>
      <c r="HF136" s="75"/>
      <c r="HG136" s="75"/>
      <c r="HH136" s="75"/>
      <c r="HI136" s="75"/>
      <c r="HJ136" s="75"/>
      <c r="HK136" s="75"/>
      <c r="HL136" s="75"/>
      <c r="HM136" s="75"/>
      <c r="HN136" s="75"/>
      <c r="HO136" s="75"/>
      <c r="HP136" s="75"/>
      <c r="HQ136" s="75"/>
      <c r="HR136" s="75"/>
      <c r="HS136" s="75"/>
      <c r="HT136" s="75"/>
      <c r="HU136" s="75"/>
      <c r="HV136" s="75"/>
      <c r="HW136" s="75"/>
      <c r="HX136" s="75"/>
      <c r="HY136" s="75"/>
      <c r="HZ136" s="75"/>
      <c r="IA136" s="75"/>
      <c r="IB136" s="75"/>
      <c r="IC136" s="75"/>
      <c r="ID136" s="75"/>
      <c r="IE136" s="75"/>
      <c r="IF136" s="75"/>
      <c r="IG136" s="75"/>
      <c r="IH136" s="75"/>
      <c r="II136" s="75"/>
      <c r="IJ136" s="75"/>
      <c r="IK136" s="75"/>
      <c r="IL136" s="75"/>
      <c r="IM136" s="75"/>
      <c r="IN136" s="75"/>
      <c r="IO136" s="75"/>
      <c r="IP136" s="75"/>
      <c r="IQ136" s="75"/>
      <c r="IR136" s="75"/>
      <c r="IS136" s="75"/>
      <c r="IT136" s="75"/>
      <c r="IU136" s="75"/>
      <c r="IV136" s="75"/>
      <c r="IW136" s="75"/>
    </row>
    <row r="137" customFormat="false" ht="15" hidden="false" customHeight="false" outlineLevel="0" collapsed="false">
      <c r="A137" s="75"/>
      <c r="B137" s="76" t="n">
        <v>131</v>
      </c>
      <c r="C137" s="67" t="s">
        <v>548</v>
      </c>
      <c r="D137" s="67" t="s">
        <v>555</v>
      </c>
      <c r="E137" s="67" t="s">
        <v>556</v>
      </c>
      <c r="F137" s="77" t="n">
        <v>0</v>
      </c>
      <c r="G137" s="77"/>
      <c r="H137" s="86"/>
      <c r="I137" s="87"/>
      <c r="J137" s="79" t="s">
        <v>43</v>
      </c>
      <c r="K137" s="67" t="s">
        <v>74</v>
      </c>
      <c r="L137" s="67" t="s">
        <v>74</v>
      </c>
      <c r="M137" s="67" t="s">
        <v>74</v>
      </c>
      <c r="N137" s="70"/>
      <c r="O137" s="80"/>
      <c r="P137" s="81" t="s">
        <v>55</v>
      </c>
      <c r="Q137" s="81" t="s">
        <v>56</v>
      </c>
      <c r="R137" s="81" t="s">
        <v>557</v>
      </c>
      <c r="S137" s="81" t="s">
        <v>557</v>
      </c>
      <c r="T137" s="81" t="s">
        <v>49</v>
      </c>
      <c r="U137" s="82" t="s">
        <v>49</v>
      </c>
      <c r="V137" s="82" t="s">
        <v>49</v>
      </c>
      <c r="W137" s="82" t="s">
        <v>558</v>
      </c>
      <c r="X137" s="8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5"/>
      <c r="BN137" s="75"/>
      <c r="BO137" s="75"/>
      <c r="BP137" s="75"/>
      <c r="BQ137" s="75"/>
      <c r="BR137" s="75"/>
      <c r="BS137" s="75"/>
      <c r="BT137" s="75"/>
      <c r="BU137" s="75"/>
      <c r="BV137" s="75"/>
      <c r="BW137" s="75"/>
      <c r="BX137" s="75"/>
      <c r="BY137" s="75"/>
      <c r="BZ137" s="75"/>
      <c r="CA137" s="75"/>
      <c r="CB137" s="75"/>
      <c r="CC137" s="75"/>
      <c r="CD137" s="75"/>
      <c r="CE137" s="75"/>
      <c r="CF137" s="75"/>
      <c r="CG137" s="75"/>
      <c r="CH137" s="75"/>
      <c r="CI137" s="75"/>
      <c r="CJ137" s="75"/>
      <c r="CK137" s="75"/>
      <c r="CL137" s="75"/>
      <c r="CM137" s="75"/>
      <c r="CN137" s="75"/>
      <c r="CO137" s="75"/>
      <c r="CP137" s="75"/>
      <c r="CQ137" s="75"/>
      <c r="CR137" s="75"/>
      <c r="CS137" s="75"/>
      <c r="CT137" s="75"/>
      <c r="CU137" s="75"/>
      <c r="CV137" s="75"/>
      <c r="CW137" s="75"/>
      <c r="CX137" s="75"/>
      <c r="CY137" s="75"/>
      <c r="CZ137" s="75"/>
      <c r="DA137" s="75"/>
      <c r="DB137" s="75"/>
      <c r="DC137" s="75"/>
      <c r="DD137" s="75"/>
      <c r="DE137" s="75"/>
      <c r="DF137" s="75"/>
      <c r="DG137" s="75"/>
      <c r="DH137" s="75"/>
      <c r="DI137" s="75"/>
      <c r="DJ137" s="75"/>
      <c r="DK137" s="75"/>
      <c r="DL137" s="75"/>
      <c r="DM137" s="75"/>
      <c r="DN137" s="75"/>
      <c r="DO137" s="75"/>
      <c r="DP137" s="75"/>
      <c r="DQ137" s="75"/>
      <c r="DR137" s="75"/>
      <c r="DS137" s="75"/>
      <c r="DT137" s="75"/>
      <c r="DU137" s="75"/>
      <c r="DV137" s="75"/>
      <c r="DW137" s="75"/>
      <c r="DX137" s="75"/>
      <c r="DY137" s="75"/>
      <c r="DZ137" s="75"/>
      <c r="EA137" s="75"/>
      <c r="EB137" s="75"/>
      <c r="EC137" s="75"/>
      <c r="ED137" s="75"/>
      <c r="EE137" s="75"/>
      <c r="EF137" s="75"/>
      <c r="EG137" s="75"/>
      <c r="EH137" s="75"/>
      <c r="EI137" s="75"/>
      <c r="EJ137" s="75"/>
      <c r="EK137" s="75"/>
      <c r="EL137" s="75"/>
      <c r="EM137" s="75"/>
      <c r="EN137" s="75"/>
      <c r="EO137" s="75"/>
      <c r="EP137" s="75"/>
      <c r="EQ137" s="75"/>
      <c r="ER137" s="75"/>
      <c r="ES137" s="75"/>
      <c r="ET137" s="75"/>
      <c r="EU137" s="75"/>
      <c r="EV137" s="75"/>
      <c r="EW137" s="75"/>
      <c r="EX137" s="75"/>
      <c r="EY137" s="75"/>
      <c r="EZ137" s="75"/>
      <c r="FA137" s="75"/>
      <c r="FB137" s="75"/>
      <c r="FC137" s="75"/>
      <c r="FD137" s="75"/>
      <c r="FE137" s="75"/>
      <c r="FF137" s="75"/>
      <c r="FG137" s="75"/>
      <c r="FH137" s="75"/>
      <c r="FI137" s="75"/>
      <c r="FJ137" s="75"/>
      <c r="FK137" s="75"/>
      <c r="FL137" s="75"/>
      <c r="FM137" s="75"/>
      <c r="FN137" s="75"/>
      <c r="FO137" s="75"/>
      <c r="FP137" s="75"/>
      <c r="FQ137" s="75"/>
      <c r="FR137" s="75"/>
      <c r="FS137" s="75"/>
      <c r="FT137" s="75"/>
      <c r="FU137" s="75"/>
      <c r="FV137" s="75"/>
      <c r="FW137" s="75"/>
      <c r="FX137" s="75"/>
      <c r="FY137" s="75"/>
      <c r="FZ137" s="75"/>
      <c r="GA137" s="75"/>
      <c r="GB137" s="75"/>
      <c r="GC137" s="75"/>
      <c r="GD137" s="75"/>
      <c r="GE137" s="75"/>
      <c r="GF137" s="75"/>
      <c r="GG137" s="75"/>
      <c r="GH137" s="75"/>
      <c r="GI137" s="75"/>
      <c r="GJ137" s="75"/>
      <c r="GK137" s="75"/>
      <c r="GL137" s="75"/>
      <c r="GM137" s="75"/>
      <c r="GN137" s="75"/>
      <c r="GO137" s="75"/>
      <c r="GP137" s="75"/>
      <c r="GQ137" s="75"/>
      <c r="GR137" s="75"/>
      <c r="GS137" s="75"/>
      <c r="GT137" s="75"/>
      <c r="GU137" s="75"/>
      <c r="GV137" s="75"/>
      <c r="GW137" s="75"/>
      <c r="GX137" s="75"/>
      <c r="GY137" s="75"/>
      <c r="GZ137" s="75"/>
      <c r="HA137" s="75"/>
      <c r="HB137" s="75"/>
      <c r="HC137" s="75"/>
      <c r="HD137" s="75"/>
      <c r="HE137" s="75"/>
      <c r="HF137" s="75"/>
      <c r="HG137" s="75"/>
      <c r="HH137" s="75"/>
      <c r="HI137" s="75"/>
      <c r="HJ137" s="75"/>
      <c r="HK137" s="75"/>
      <c r="HL137" s="75"/>
      <c r="HM137" s="75"/>
      <c r="HN137" s="75"/>
      <c r="HO137" s="75"/>
      <c r="HP137" s="75"/>
      <c r="HQ137" s="75"/>
      <c r="HR137" s="75"/>
      <c r="HS137" s="75"/>
      <c r="HT137" s="75"/>
      <c r="HU137" s="75"/>
      <c r="HV137" s="75"/>
      <c r="HW137" s="75"/>
      <c r="HX137" s="75"/>
      <c r="HY137" s="75"/>
      <c r="HZ137" s="75"/>
      <c r="IA137" s="75"/>
      <c r="IB137" s="75"/>
      <c r="IC137" s="75"/>
      <c r="ID137" s="75"/>
      <c r="IE137" s="75"/>
      <c r="IF137" s="75"/>
      <c r="IG137" s="75"/>
      <c r="IH137" s="75"/>
      <c r="II137" s="75"/>
      <c r="IJ137" s="75"/>
      <c r="IK137" s="75"/>
      <c r="IL137" s="75"/>
      <c r="IM137" s="75"/>
      <c r="IN137" s="75"/>
      <c r="IO137" s="75"/>
      <c r="IP137" s="75"/>
      <c r="IQ137" s="75"/>
      <c r="IR137" s="75"/>
      <c r="IS137" s="75"/>
      <c r="IT137" s="75"/>
      <c r="IU137" s="75"/>
      <c r="IV137" s="75"/>
      <c r="IW137" s="75"/>
    </row>
    <row r="138" customFormat="false" ht="15" hidden="false" customHeight="false" outlineLevel="0" collapsed="false">
      <c r="A138" s="1"/>
      <c r="B138" s="76" t="n">
        <v>132</v>
      </c>
      <c r="C138" s="67" t="s">
        <v>548</v>
      </c>
      <c r="D138" s="67" t="s">
        <v>559</v>
      </c>
      <c r="E138" s="67" t="s">
        <v>560</v>
      </c>
      <c r="F138" s="77" t="n">
        <v>1338</v>
      </c>
      <c r="G138" s="77"/>
      <c r="H138" s="86"/>
      <c r="I138" s="87"/>
      <c r="J138" s="79" t="s">
        <v>43</v>
      </c>
      <c r="K138" s="67" t="s">
        <v>93</v>
      </c>
      <c r="L138" s="67" t="s">
        <v>94</v>
      </c>
      <c r="M138" s="68" t="str">
        <f aca="false">CONCATENATE("Gas Daily Mid"," ",K138," ","+ $.04"," ","Less Transport and Fuel")</f>
        <v>Gas Daily Mid Transco, St. 30 + $.04 Less Transport and Fuel</v>
      </c>
      <c r="N138" s="89" t="n">
        <v>0.083</v>
      </c>
      <c r="O138" s="90" t="n">
        <v>0.00358</v>
      </c>
      <c r="P138" s="81" t="s">
        <v>55</v>
      </c>
      <c r="Q138" s="81" t="s">
        <v>56</v>
      </c>
      <c r="R138" s="81" t="s">
        <v>557</v>
      </c>
      <c r="S138" s="81" t="s">
        <v>557</v>
      </c>
      <c r="T138" s="81" t="s">
        <v>49</v>
      </c>
      <c r="U138" s="82" t="s">
        <v>49</v>
      </c>
      <c r="V138" s="82" t="s">
        <v>49</v>
      </c>
      <c r="W138" s="82"/>
      <c r="X138" s="85"/>
    </row>
    <row r="139" customFormat="false" ht="15" hidden="false" customHeight="false" outlineLevel="0" collapsed="false">
      <c r="A139" s="1"/>
      <c r="B139" s="76" t="n">
        <v>133</v>
      </c>
      <c r="C139" s="67" t="s">
        <v>548</v>
      </c>
      <c r="D139" s="67" t="s">
        <v>109</v>
      </c>
      <c r="E139" s="67" t="s">
        <v>561</v>
      </c>
      <c r="F139" s="77" t="n">
        <v>0</v>
      </c>
      <c r="G139" s="77"/>
      <c r="H139" s="86"/>
      <c r="I139" s="87"/>
      <c r="J139" s="79" t="s">
        <v>43</v>
      </c>
      <c r="K139" s="67" t="s">
        <v>74</v>
      </c>
      <c r="L139" s="67" t="s">
        <v>74</v>
      </c>
      <c r="M139" s="67" t="s">
        <v>74</v>
      </c>
      <c r="N139" s="70"/>
      <c r="O139" s="80"/>
      <c r="P139" s="81" t="s">
        <v>562</v>
      </c>
      <c r="Q139" s="81" t="s">
        <v>56</v>
      </c>
      <c r="R139" s="81" t="s">
        <v>47</v>
      </c>
      <c r="S139" s="81" t="s">
        <v>47</v>
      </c>
      <c r="T139" s="81" t="s">
        <v>49</v>
      </c>
      <c r="U139" s="82" t="s">
        <v>49</v>
      </c>
      <c r="V139" s="82" t="s">
        <v>49</v>
      </c>
      <c r="W139" s="82" t="s">
        <v>558</v>
      </c>
      <c r="X139" s="85"/>
    </row>
    <row r="140" customFormat="false" ht="15" hidden="false" customHeight="false" outlineLevel="0" collapsed="false">
      <c r="A140" s="1"/>
      <c r="B140" s="76" t="n">
        <v>134</v>
      </c>
      <c r="C140" s="67" t="s">
        <v>548</v>
      </c>
      <c r="D140" s="67" t="s">
        <v>563</v>
      </c>
      <c r="E140" s="67" t="s">
        <v>564</v>
      </c>
      <c r="F140" s="77" t="n">
        <v>1625</v>
      </c>
      <c r="G140" s="77"/>
      <c r="H140" s="86"/>
      <c r="I140" s="87"/>
      <c r="J140" s="79" t="s">
        <v>43</v>
      </c>
      <c r="K140" s="67" t="s">
        <v>565</v>
      </c>
      <c r="L140" s="67" t="s">
        <v>45</v>
      </c>
      <c r="M140" s="68" t="str">
        <f aca="false">CONCATENATE("Gas Daily Mid"," ",K140," ","+ $.05"," ","Less Transport and Fuel")</f>
        <v>Gas Daily Mid Transco, St. 45 + $.05 Less Transport and Fuel</v>
      </c>
      <c r="N140" s="89" t="n">
        <v>0.0902</v>
      </c>
      <c r="O140" s="90" t="n">
        <v>0.0042</v>
      </c>
      <c r="P140" s="81" t="s">
        <v>55</v>
      </c>
      <c r="Q140" s="81" t="s">
        <v>56</v>
      </c>
      <c r="R140" s="81" t="s">
        <v>47</v>
      </c>
      <c r="S140" s="81" t="s">
        <v>47</v>
      </c>
      <c r="T140" s="81" t="s">
        <v>49</v>
      </c>
      <c r="U140" s="81" t="s">
        <v>49</v>
      </c>
      <c r="V140" s="82" t="s">
        <v>49</v>
      </c>
      <c r="W140" s="82"/>
      <c r="X140" s="85"/>
    </row>
    <row r="141" customFormat="false" ht="15" hidden="false" customHeight="false" outlineLevel="0" collapsed="false">
      <c r="A141" s="1"/>
      <c r="B141" s="76" t="n">
        <v>135</v>
      </c>
      <c r="C141" s="67" t="s">
        <v>548</v>
      </c>
      <c r="D141" s="67" t="s">
        <v>566</v>
      </c>
      <c r="E141" s="67" t="s">
        <v>567</v>
      </c>
      <c r="F141" s="77" t="n">
        <v>1227</v>
      </c>
      <c r="G141" s="77"/>
      <c r="H141" s="86"/>
      <c r="I141" s="87"/>
      <c r="J141" s="79" t="s">
        <v>43</v>
      </c>
      <c r="K141" s="67" t="s">
        <v>544</v>
      </c>
      <c r="L141" s="67" t="s">
        <v>45</v>
      </c>
      <c r="M141" s="68" t="str">
        <f aca="false">CONCATENATE("Gas Daily Mid"," ",K141," ","+ $0"," ","Less Transport and Fuel")</f>
        <v>Gas Daily Mid Transco, St. 65 + $0 Less Transport and Fuel</v>
      </c>
      <c r="N141" s="89" t="n">
        <v>0.1063</v>
      </c>
      <c r="O141" s="90" t="n">
        <v>0.0044</v>
      </c>
      <c r="P141" s="81" t="s">
        <v>55</v>
      </c>
      <c r="Q141" s="81" t="s">
        <v>56</v>
      </c>
      <c r="R141" s="81" t="s">
        <v>426</v>
      </c>
      <c r="S141" s="81" t="s">
        <v>426</v>
      </c>
      <c r="T141" s="81" t="s">
        <v>49</v>
      </c>
      <c r="U141" s="81" t="s">
        <v>49</v>
      </c>
      <c r="V141" s="82" t="s">
        <v>49</v>
      </c>
      <c r="W141" s="82"/>
      <c r="X141" s="85"/>
    </row>
    <row r="142" customFormat="false" ht="15" hidden="false" customHeight="false" outlineLevel="0" collapsed="false">
      <c r="A142" s="1"/>
      <c r="B142" s="76" t="n">
        <v>136</v>
      </c>
      <c r="C142" s="67" t="s">
        <v>548</v>
      </c>
      <c r="D142" s="67" t="s">
        <v>568</v>
      </c>
      <c r="E142" s="67" t="s">
        <v>569</v>
      </c>
      <c r="F142" s="77" t="n">
        <v>0</v>
      </c>
      <c r="G142" s="77"/>
      <c r="H142" s="86"/>
      <c r="I142" s="87" t="s">
        <v>152</v>
      </c>
      <c r="J142" s="79" t="s">
        <v>43</v>
      </c>
      <c r="K142" s="67" t="s">
        <v>74</v>
      </c>
      <c r="L142" s="67" t="s">
        <v>74</v>
      </c>
      <c r="M142" s="67" t="s">
        <v>74</v>
      </c>
      <c r="N142" s="70"/>
      <c r="O142" s="80"/>
      <c r="P142" s="81" t="s">
        <v>55</v>
      </c>
      <c r="Q142" s="81" t="s">
        <v>56</v>
      </c>
      <c r="R142" s="81" t="s">
        <v>57</v>
      </c>
      <c r="S142" s="81" t="s">
        <v>57</v>
      </c>
      <c r="T142" s="81" t="s">
        <v>49</v>
      </c>
      <c r="U142" s="82" t="s">
        <v>49</v>
      </c>
      <c r="V142" s="82" t="s">
        <v>49</v>
      </c>
      <c r="W142" s="82" t="s">
        <v>558</v>
      </c>
      <c r="X142" s="85"/>
    </row>
    <row r="143" customFormat="false" ht="15" hidden="false" customHeight="false" outlineLevel="0" collapsed="false">
      <c r="A143" s="1"/>
      <c r="B143" s="76" t="n">
        <v>137</v>
      </c>
      <c r="C143" s="67" t="s">
        <v>548</v>
      </c>
      <c r="D143" s="67" t="s">
        <v>570</v>
      </c>
      <c r="E143" s="67" t="s">
        <v>571</v>
      </c>
      <c r="F143" s="77" t="n">
        <v>0</v>
      </c>
      <c r="G143" s="77"/>
      <c r="H143" s="86"/>
      <c r="I143" s="87"/>
      <c r="J143" s="79" t="s">
        <v>43</v>
      </c>
      <c r="K143" s="67" t="s">
        <v>74</v>
      </c>
      <c r="L143" s="67" t="s">
        <v>74</v>
      </c>
      <c r="M143" s="67" t="s">
        <v>74</v>
      </c>
      <c r="N143" s="70"/>
      <c r="O143" s="80"/>
      <c r="P143" s="81" t="s">
        <v>55</v>
      </c>
      <c r="Q143" s="81" t="s">
        <v>56</v>
      </c>
      <c r="R143" s="81" t="s">
        <v>572</v>
      </c>
      <c r="S143" s="81" t="s">
        <v>572</v>
      </c>
      <c r="T143" s="81" t="s">
        <v>49</v>
      </c>
      <c r="U143" s="82" t="s">
        <v>49</v>
      </c>
      <c r="V143" s="82" t="s">
        <v>49</v>
      </c>
      <c r="W143" s="82" t="s">
        <v>558</v>
      </c>
      <c r="X143" s="85"/>
    </row>
    <row r="144" customFormat="false" ht="15" hidden="false" customHeight="false" outlineLevel="0" collapsed="false">
      <c r="A144" s="1"/>
      <c r="B144" s="76" t="n">
        <v>138</v>
      </c>
      <c r="C144" s="67" t="s">
        <v>573</v>
      </c>
      <c r="D144" s="67" t="s">
        <v>574</v>
      </c>
      <c r="E144" s="67" t="s">
        <v>575</v>
      </c>
      <c r="F144" s="77" t="n">
        <v>51747</v>
      </c>
      <c r="G144" s="77"/>
      <c r="H144" s="86"/>
      <c r="I144" s="87" t="s">
        <v>576</v>
      </c>
      <c r="J144" s="79" t="s">
        <v>43</v>
      </c>
      <c r="K144" s="67" t="s">
        <v>544</v>
      </c>
      <c r="L144" s="67" t="s">
        <v>45</v>
      </c>
      <c r="M144" s="68" t="str">
        <f aca="false">CONCATENATE("Gas Daily Mid"," ",K144," ","+ $0"," ","Less Transport and Fuel")</f>
        <v>Gas Daily Mid Transco, St. 65 + $0 Less Transport and Fuel</v>
      </c>
      <c r="N144" s="89" t="n">
        <v>0.1063</v>
      </c>
      <c r="O144" s="90" t="n">
        <v>0.0044</v>
      </c>
      <c r="P144" s="81" t="s">
        <v>55</v>
      </c>
      <c r="Q144" s="81" t="s">
        <v>56</v>
      </c>
      <c r="R144" s="81" t="s">
        <v>47</v>
      </c>
      <c r="S144" s="81" t="s">
        <v>47</v>
      </c>
      <c r="T144" s="81" t="s">
        <v>49</v>
      </c>
      <c r="U144" s="82" t="s">
        <v>56</v>
      </c>
      <c r="V144" s="82" t="s">
        <v>577</v>
      </c>
      <c r="W144" s="82"/>
      <c r="X144" s="85"/>
    </row>
    <row r="145" customFormat="false" ht="15" hidden="false" customHeight="false" outlineLevel="0" collapsed="false">
      <c r="A145" s="1"/>
      <c r="B145" s="76" t="n">
        <v>139</v>
      </c>
      <c r="C145" s="67" t="s">
        <v>573</v>
      </c>
      <c r="D145" s="67" t="s">
        <v>578</v>
      </c>
      <c r="E145" s="67" t="s">
        <v>579</v>
      </c>
      <c r="F145" s="77" t="n">
        <v>1739</v>
      </c>
      <c r="G145" s="77"/>
      <c r="H145" s="86"/>
      <c r="I145" s="87" t="s">
        <v>576</v>
      </c>
      <c r="J145" s="79" t="s">
        <v>43</v>
      </c>
      <c r="K145" s="67" t="s">
        <v>544</v>
      </c>
      <c r="L145" s="67" t="s">
        <v>45</v>
      </c>
      <c r="M145" s="68" t="str">
        <f aca="false">CONCATENATE("Gas Daily Mid"," ",K145," ","+ $0"," ","Less Transport and Fuel")</f>
        <v>Gas Daily Mid Transco, St. 65 + $0 Less Transport and Fuel</v>
      </c>
      <c r="N145" s="89" t="n">
        <v>0.1063</v>
      </c>
      <c r="O145" s="90" t="n">
        <v>0.0044</v>
      </c>
      <c r="P145" s="81" t="s">
        <v>55</v>
      </c>
      <c r="Q145" s="81" t="s">
        <v>56</v>
      </c>
      <c r="R145" s="81" t="s">
        <v>47</v>
      </c>
      <c r="S145" s="81" t="s">
        <v>47</v>
      </c>
      <c r="T145" s="81" t="s">
        <v>49</v>
      </c>
      <c r="U145" s="82" t="s">
        <v>56</v>
      </c>
      <c r="V145" s="82" t="s">
        <v>577</v>
      </c>
      <c r="W145" s="82"/>
      <c r="X145" s="85"/>
    </row>
    <row r="146" customFormat="false" ht="15" hidden="false" customHeight="false" outlineLevel="0" collapsed="false">
      <c r="A146" s="1"/>
      <c r="B146" s="76" t="n">
        <v>140</v>
      </c>
      <c r="C146" s="67" t="s">
        <v>573</v>
      </c>
      <c r="D146" s="67" t="s">
        <v>580</v>
      </c>
      <c r="E146" s="67" t="s">
        <v>581</v>
      </c>
      <c r="F146" s="77" t="n">
        <v>2048</v>
      </c>
      <c r="G146" s="77"/>
      <c r="H146" s="86"/>
      <c r="I146" s="87" t="s">
        <v>576</v>
      </c>
      <c r="J146" s="79" t="s">
        <v>43</v>
      </c>
      <c r="K146" s="67" t="s">
        <v>544</v>
      </c>
      <c r="L146" s="67" t="s">
        <v>45</v>
      </c>
      <c r="M146" s="68" t="str">
        <f aca="false">CONCATENATE("Gas Daily Mid"," ",K146," ","+ $0"," ","Less Transport and Fuel")</f>
        <v>Gas Daily Mid Transco, St. 65 + $0 Less Transport and Fuel</v>
      </c>
      <c r="N146" s="89" t="n">
        <v>0.1063</v>
      </c>
      <c r="O146" s="90" t="n">
        <v>0.0044</v>
      </c>
      <c r="P146" s="81" t="s">
        <v>55</v>
      </c>
      <c r="Q146" s="81" t="s">
        <v>56</v>
      </c>
      <c r="R146" s="81" t="s">
        <v>47</v>
      </c>
      <c r="S146" s="81" t="s">
        <v>47</v>
      </c>
      <c r="T146" s="81" t="s">
        <v>49</v>
      </c>
      <c r="U146" s="82" t="s">
        <v>56</v>
      </c>
      <c r="V146" s="82" t="s">
        <v>577</v>
      </c>
      <c r="W146" s="82"/>
      <c r="X146" s="85"/>
    </row>
    <row r="147" customFormat="false" ht="15" hidden="false" customHeight="false" outlineLevel="0" collapsed="false">
      <c r="A147" s="1"/>
      <c r="B147" s="76" t="n">
        <v>141</v>
      </c>
      <c r="C147" s="67" t="s">
        <v>573</v>
      </c>
      <c r="D147" s="67" t="s">
        <v>582</v>
      </c>
      <c r="E147" s="67" t="s">
        <v>583</v>
      </c>
      <c r="F147" s="77" t="n">
        <v>1</v>
      </c>
      <c r="G147" s="77"/>
      <c r="H147" s="86"/>
      <c r="I147" s="87" t="s">
        <v>576</v>
      </c>
      <c r="J147" s="79" t="s">
        <v>43</v>
      </c>
      <c r="K147" s="67" t="s">
        <v>544</v>
      </c>
      <c r="L147" s="67" t="s">
        <v>45</v>
      </c>
      <c r="M147" s="68" t="str">
        <f aca="false">CONCATENATE("Gas Daily Mid"," ",K147," ","+ $0"," ","Less Transport and Fuel")</f>
        <v>Gas Daily Mid Transco, St. 65 + $0 Less Transport and Fuel</v>
      </c>
      <c r="N147" s="89" t="n">
        <v>0.1063</v>
      </c>
      <c r="O147" s="90" t="n">
        <v>0.0044</v>
      </c>
      <c r="P147" s="81" t="s">
        <v>55</v>
      </c>
      <c r="Q147" s="81" t="s">
        <v>56</v>
      </c>
      <c r="R147" s="81" t="s">
        <v>47</v>
      </c>
      <c r="S147" s="81" t="s">
        <v>47</v>
      </c>
      <c r="T147" s="81" t="s">
        <v>49</v>
      </c>
      <c r="U147" s="82" t="s">
        <v>56</v>
      </c>
      <c r="V147" s="82" t="s">
        <v>577</v>
      </c>
      <c r="W147" s="82"/>
      <c r="X147" s="85"/>
    </row>
    <row r="148" customFormat="false" ht="15" hidden="false" customHeight="false" outlineLevel="0" collapsed="false">
      <c r="A148" s="1"/>
      <c r="B148" s="76" t="n">
        <v>142</v>
      </c>
      <c r="C148" s="67" t="s">
        <v>584</v>
      </c>
      <c r="D148" s="67" t="s">
        <v>585</v>
      </c>
      <c r="E148" s="67" t="s">
        <v>586</v>
      </c>
      <c r="F148" s="77" t="n">
        <v>1</v>
      </c>
      <c r="G148" s="77"/>
      <c r="H148" s="86"/>
      <c r="I148" s="87" t="s">
        <v>587</v>
      </c>
      <c r="J148" s="79" t="s">
        <v>43</v>
      </c>
      <c r="K148" s="67" t="s">
        <v>565</v>
      </c>
      <c r="L148" s="67" t="s">
        <v>45</v>
      </c>
      <c r="M148" s="68" t="str">
        <f aca="false">CONCATENATE("Gas Daily Mid"," ",K148," ","+ $.05"," ","Less Transport and Fuel")</f>
        <v>Gas Daily Mid Transco, St. 45 + $.05 Less Transport and Fuel</v>
      </c>
      <c r="N148" s="89" t="n">
        <v>0.0902</v>
      </c>
      <c r="O148" s="90" t="n">
        <v>0.0042</v>
      </c>
      <c r="P148" s="81" t="s">
        <v>55</v>
      </c>
      <c r="Q148" s="81" t="s">
        <v>56</v>
      </c>
      <c r="R148" s="81" t="s">
        <v>47</v>
      </c>
      <c r="S148" s="81" t="s">
        <v>47</v>
      </c>
      <c r="T148" s="81" t="s">
        <v>49</v>
      </c>
      <c r="U148" s="82" t="s">
        <v>56</v>
      </c>
      <c r="V148" s="82" t="s">
        <v>577</v>
      </c>
      <c r="W148" s="82" t="s">
        <v>558</v>
      </c>
      <c r="X148" s="85" t="s">
        <v>426</v>
      </c>
    </row>
    <row r="149" customFormat="false" ht="15" hidden="false" customHeight="false" outlineLevel="0" collapsed="false">
      <c r="A149" s="1"/>
      <c r="B149" s="76" t="n">
        <v>143</v>
      </c>
      <c r="C149" s="67" t="s">
        <v>584</v>
      </c>
      <c r="D149" s="67" t="s">
        <v>588</v>
      </c>
      <c r="E149" s="67" t="s">
        <v>589</v>
      </c>
      <c r="F149" s="77" t="n">
        <v>0</v>
      </c>
      <c r="G149" s="77"/>
      <c r="H149" s="86"/>
      <c r="I149" s="87" t="s">
        <v>587</v>
      </c>
      <c r="J149" s="79" t="s">
        <v>43</v>
      </c>
      <c r="K149" s="67" t="s">
        <v>74</v>
      </c>
      <c r="L149" s="67" t="s">
        <v>74</v>
      </c>
      <c r="M149" s="67" t="s">
        <v>74</v>
      </c>
      <c r="N149" s="70"/>
      <c r="O149" s="80"/>
      <c r="P149" s="81" t="s">
        <v>55</v>
      </c>
      <c r="Q149" s="81" t="s">
        <v>56</v>
      </c>
      <c r="R149" s="81" t="s">
        <v>47</v>
      </c>
      <c r="S149" s="81" t="s">
        <v>47</v>
      </c>
      <c r="T149" s="81" t="s">
        <v>49</v>
      </c>
      <c r="U149" s="82" t="s">
        <v>56</v>
      </c>
      <c r="V149" s="82" t="s">
        <v>577</v>
      </c>
      <c r="W149" s="82" t="s">
        <v>558</v>
      </c>
      <c r="X149" s="85"/>
    </row>
    <row r="150" customFormat="false" ht="15" hidden="false" customHeight="false" outlineLevel="0" collapsed="false">
      <c r="A150" s="1"/>
      <c r="B150" s="76" t="n">
        <v>144</v>
      </c>
      <c r="C150" s="67" t="s">
        <v>584</v>
      </c>
      <c r="D150" s="67" t="s">
        <v>590</v>
      </c>
      <c r="E150" s="67" t="s">
        <v>591</v>
      </c>
      <c r="F150" s="77" t="n">
        <v>1707</v>
      </c>
      <c r="G150" s="77"/>
      <c r="H150" s="86"/>
      <c r="I150" s="87" t="s">
        <v>592</v>
      </c>
      <c r="J150" s="79" t="s">
        <v>43</v>
      </c>
      <c r="K150" s="67" t="s">
        <v>544</v>
      </c>
      <c r="L150" s="67" t="s">
        <v>45</v>
      </c>
      <c r="M150" s="68" t="str">
        <f aca="false">CONCATENATE("Gas Daily Mid"," ",K150," ","+ $0"," ","Less Transport and Fuel")</f>
        <v>Gas Daily Mid Transco, St. 65 + $0 Less Transport and Fuel</v>
      </c>
      <c r="N150" s="89" t="n">
        <v>0.1063</v>
      </c>
      <c r="O150" s="90" t="n">
        <v>0.0044</v>
      </c>
      <c r="P150" s="81" t="s">
        <v>55</v>
      </c>
      <c r="Q150" s="81" t="s">
        <v>56</v>
      </c>
      <c r="R150" s="81" t="s">
        <v>593</v>
      </c>
      <c r="S150" s="81" t="s">
        <v>593</v>
      </c>
      <c r="T150" s="81" t="s">
        <v>49</v>
      </c>
      <c r="U150" s="82" t="s">
        <v>56</v>
      </c>
      <c r="V150" s="82" t="s">
        <v>577</v>
      </c>
      <c r="W150" s="82"/>
      <c r="X150" s="85"/>
    </row>
    <row r="151" customFormat="false" ht="15" hidden="false" customHeight="false" outlineLevel="0" collapsed="false">
      <c r="A151" s="75"/>
      <c r="B151" s="76" t="n">
        <v>145</v>
      </c>
      <c r="C151" s="67" t="s">
        <v>584</v>
      </c>
      <c r="D151" s="67" t="s">
        <v>594</v>
      </c>
      <c r="E151" s="67" t="s">
        <v>595</v>
      </c>
      <c r="F151" s="77" t="n">
        <v>14404</v>
      </c>
      <c r="G151" s="77"/>
      <c r="H151" s="86"/>
      <c r="I151" s="87" t="s">
        <v>592</v>
      </c>
      <c r="J151" s="79" t="s">
        <v>43</v>
      </c>
      <c r="K151" s="67" t="s">
        <v>544</v>
      </c>
      <c r="L151" s="67" t="s">
        <v>45</v>
      </c>
      <c r="M151" s="68" t="str">
        <f aca="false">CONCATENATE("Gas Daily Mid"," ",K151," ","+ $0"," ","Less Transport and Fuel")</f>
        <v>Gas Daily Mid Transco, St. 65 + $0 Less Transport and Fuel</v>
      </c>
      <c r="N151" s="89" t="n">
        <v>0.1063</v>
      </c>
      <c r="O151" s="90" t="n">
        <v>0.0044</v>
      </c>
      <c r="P151" s="81" t="s">
        <v>55</v>
      </c>
      <c r="Q151" s="81" t="s">
        <v>56</v>
      </c>
      <c r="R151" s="81" t="s">
        <v>596</v>
      </c>
      <c r="S151" s="81" t="s">
        <v>596</v>
      </c>
      <c r="T151" s="81" t="s">
        <v>49</v>
      </c>
      <c r="U151" s="82" t="s">
        <v>56</v>
      </c>
      <c r="V151" s="82" t="s">
        <v>577</v>
      </c>
      <c r="W151" s="82"/>
      <c r="X151" s="8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5"/>
      <c r="BL151" s="75"/>
      <c r="BM151" s="75"/>
      <c r="BN151" s="75"/>
      <c r="BO151" s="75"/>
      <c r="BP151" s="75"/>
      <c r="BQ151" s="75"/>
      <c r="BR151" s="75"/>
      <c r="BS151" s="75"/>
      <c r="BT151" s="75"/>
      <c r="BU151" s="75"/>
      <c r="BV151" s="75"/>
      <c r="BW151" s="75"/>
      <c r="BX151" s="75"/>
      <c r="BY151" s="75"/>
      <c r="BZ151" s="75"/>
      <c r="CA151" s="75"/>
      <c r="CB151" s="75"/>
      <c r="CC151" s="75"/>
      <c r="CD151" s="75"/>
      <c r="CE151" s="75"/>
      <c r="CF151" s="75"/>
      <c r="CG151" s="75"/>
      <c r="CH151" s="75"/>
      <c r="CI151" s="75"/>
      <c r="CJ151" s="75"/>
      <c r="CK151" s="75"/>
      <c r="CL151" s="75"/>
      <c r="CM151" s="75"/>
      <c r="CN151" s="75"/>
      <c r="CO151" s="75"/>
      <c r="CP151" s="75"/>
      <c r="CQ151" s="75"/>
      <c r="CR151" s="75"/>
      <c r="CS151" s="75"/>
      <c r="CT151" s="75"/>
      <c r="CU151" s="75"/>
      <c r="CV151" s="75"/>
      <c r="CW151" s="75"/>
      <c r="CX151" s="75"/>
      <c r="CY151" s="75"/>
      <c r="CZ151" s="75"/>
      <c r="DA151" s="75"/>
      <c r="DB151" s="75"/>
      <c r="DC151" s="75"/>
      <c r="DD151" s="75"/>
      <c r="DE151" s="75"/>
      <c r="DF151" s="75"/>
      <c r="DG151" s="75"/>
      <c r="DH151" s="75"/>
      <c r="DI151" s="75"/>
      <c r="DJ151" s="75"/>
      <c r="DK151" s="75"/>
      <c r="DL151" s="75"/>
      <c r="DM151" s="75"/>
      <c r="DN151" s="75"/>
      <c r="DO151" s="75"/>
      <c r="DP151" s="75"/>
      <c r="DQ151" s="75"/>
      <c r="DR151" s="75"/>
      <c r="DS151" s="75"/>
      <c r="DT151" s="75"/>
      <c r="DU151" s="75"/>
      <c r="DV151" s="75"/>
      <c r="DW151" s="75"/>
      <c r="DX151" s="75"/>
      <c r="DY151" s="75"/>
      <c r="DZ151" s="75"/>
      <c r="EA151" s="75"/>
      <c r="EB151" s="75"/>
      <c r="EC151" s="75"/>
      <c r="ED151" s="75"/>
      <c r="EE151" s="75"/>
      <c r="EF151" s="75"/>
      <c r="EG151" s="75"/>
      <c r="EH151" s="75"/>
      <c r="EI151" s="75"/>
      <c r="EJ151" s="75"/>
      <c r="EK151" s="75"/>
      <c r="EL151" s="75"/>
      <c r="EM151" s="75"/>
      <c r="EN151" s="75"/>
      <c r="EO151" s="75"/>
      <c r="EP151" s="75"/>
      <c r="EQ151" s="75"/>
      <c r="ER151" s="75"/>
      <c r="ES151" s="75"/>
      <c r="ET151" s="75"/>
      <c r="EU151" s="75"/>
      <c r="EV151" s="75"/>
      <c r="EW151" s="75"/>
      <c r="EX151" s="75"/>
      <c r="EY151" s="75"/>
      <c r="EZ151" s="75"/>
      <c r="FA151" s="75"/>
      <c r="FB151" s="75"/>
      <c r="FC151" s="75"/>
      <c r="FD151" s="75"/>
      <c r="FE151" s="75"/>
      <c r="FF151" s="75"/>
      <c r="FG151" s="75"/>
      <c r="FH151" s="75"/>
      <c r="FI151" s="75"/>
      <c r="FJ151" s="75"/>
      <c r="FK151" s="75"/>
      <c r="FL151" s="75"/>
      <c r="FM151" s="75"/>
      <c r="FN151" s="75"/>
      <c r="FO151" s="75"/>
      <c r="FP151" s="75"/>
      <c r="FQ151" s="75"/>
      <c r="FR151" s="75"/>
      <c r="FS151" s="75"/>
      <c r="FT151" s="75"/>
      <c r="FU151" s="75"/>
      <c r="FV151" s="75"/>
      <c r="FW151" s="75"/>
      <c r="FX151" s="75"/>
      <c r="FY151" s="75"/>
      <c r="FZ151" s="75"/>
      <c r="GA151" s="75"/>
      <c r="GB151" s="75"/>
      <c r="GC151" s="75"/>
      <c r="GD151" s="75"/>
      <c r="GE151" s="75"/>
      <c r="GF151" s="75"/>
      <c r="GG151" s="75"/>
      <c r="GH151" s="75"/>
      <c r="GI151" s="75"/>
      <c r="GJ151" s="75"/>
      <c r="GK151" s="75"/>
      <c r="GL151" s="75"/>
      <c r="GM151" s="75"/>
      <c r="GN151" s="75"/>
      <c r="GO151" s="75"/>
      <c r="GP151" s="75"/>
      <c r="GQ151" s="75"/>
      <c r="GR151" s="75"/>
      <c r="GS151" s="75"/>
      <c r="GT151" s="75"/>
      <c r="GU151" s="75"/>
      <c r="GV151" s="75"/>
      <c r="GW151" s="75"/>
      <c r="GX151" s="75"/>
      <c r="GY151" s="75"/>
      <c r="GZ151" s="75"/>
      <c r="HA151" s="75"/>
      <c r="HB151" s="75"/>
      <c r="HC151" s="75"/>
      <c r="HD151" s="75"/>
      <c r="HE151" s="75"/>
      <c r="HF151" s="75"/>
      <c r="HG151" s="75"/>
      <c r="HH151" s="75"/>
      <c r="HI151" s="75"/>
      <c r="HJ151" s="75"/>
      <c r="HK151" s="75"/>
      <c r="HL151" s="75"/>
      <c r="HM151" s="75"/>
      <c r="HN151" s="75"/>
      <c r="HO151" s="75"/>
      <c r="HP151" s="75"/>
      <c r="HQ151" s="75"/>
      <c r="HR151" s="75"/>
      <c r="HS151" s="75"/>
      <c r="HT151" s="75"/>
      <c r="HU151" s="75"/>
      <c r="HV151" s="75"/>
      <c r="HW151" s="75"/>
      <c r="HX151" s="75"/>
      <c r="HY151" s="75"/>
      <c r="HZ151" s="75"/>
      <c r="IA151" s="75"/>
      <c r="IB151" s="75"/>
      <c r="IC151" s="75"/>
      <c r="ID151" s="75"/>
      <c r="IE151" s="75"/>
      <c r="IF151" s="75"/>
      <c r="IG151" s="75"/>
      <c r="IH151" s="75"/>
      <c r="II151" s="75"/>
      <c r="IJ151" s="75"/>
      <c r="IK151" s="75"/>
      <c r="IL151" s="75"/>
      <c r="IM151" s="75"/>
      <c r="IN151" s="75"/>
      <c r="IO151" s="75"/>
      <c r="IP151" s="75"/>
      <c r="IQ151" s="75"/>
      <c r="IR151" s="75"/>
      <c r="IS151" s="75"/>
      <c r="IT151" s="75"/>
      <c r="IU151" s="75"/>
      <c r="IV151" s="75"/>
      <c r="IW151" s="75"/>
    </row>
    <row r="152" customFormat="false" ht="15" hidden="false" customHeight="false" outlineLevel="0" collapsed="false">
      <c r="A152" s="75"/>
      <c r="B152" s="76" t="n">
        <v>146</v>
      </c>
      <c r="C152" s="67" t="s">
        <v>584</v>
      </c>
      <c r="D152" s="67" t="s">
        <v>597</v>
      </c>
      <c r="E152" s="67" t="s">
        <v>598</v>
      </c>
      <c r="F152" s="77" t="n">
        <v>475</v>
      </c>
      <c r="G152" s="77"/>
      <c r="H152" s="86"/>
      <c r="I152" s="87" t="s">
        <v>592</v>
      </c>
      <c r="J152" s="79" t="s">
        <v>43</v>
      </c>
      <c r="K152" s="67" t="s">
        <v>544</v>
      </c>
      <c r="L152" s="67" t="s">
        <v>45</v>
      </c>
      <c r="M152" s="68" t="str">
        <f aca="false">CONCATENATE("Gas Daily Mid"," ",K152," ","+ $0"," ","Less Transport and Fuel")</f>
        <v>Gas Daily Mid Transco, St. 65 + $0 Less Transport and Fuel</v>
      </c>
      <c r="N152" s="89" t="n">
        <v>0.1063</v>
      </c>
      <c r="O152" s="90" t="n">
        <v>0.0044</v>
      </c>
      <c r="P152" s="81" t="s">
        <v>55</v>
      </c>
      <c r="Q152" s="81" t="s">
        <v>56</v>
      </c>
      <c r="R152" s="71" t="s">
        <v>599</v>
      </c>
      <c r="S152" s="71" t="s">
        <v>599</v>
      </c>
      <c r="T152" s="81" t="s">
        <v>49</v>
      </c>
      <c r="U152" s="82" t="s">
        <v>56</v>
      </c>
      <c r="V152" s="82" t="s">
        <v>577</v>
      </c>
      <c r="W152" s="82"/>
      <c r="X152" s="83"/>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c r="BL152" s="75"/>
      <c r="BM152" s="75"/>
      <c r="BN152" s="75"/>
      <c r="BO152" s="75"/>
      <c r="BP152" s="75"/>
      <c r="BQ152" s="75"/>
      <c r="BR152" s="75"/>
      <c r="BS152" s="75"/>
      <c r="BT152" s="75"/>
      <c r="BU152" s="75"/>
      <c r="BV152" s="75"/>
      <c r="BW152" s="75"/>
      <c r="BX152" s="75"/>
      <c r="BY152" s="75"/>
      <c r="BZ152" s="75"/>
      <c r="CA152" s="75"/>
      <c r="CB152" s="75"/>
      <c r="CC152" s="75"/>
      <c r="CD152" s="75"/>
      <c r="CE152" s="75"/>
      <c r="CF152" s="75"/>
      <c r="CG152" s="75"/>
      <c r="CH152" s="75"/>
      <c r="CI152" s="75"/>
      <c r="CJ152" s="75"/>
      <c r="CK152" s="75"/>
      <c r="CL152" s="75"/>
      <c r="CM152" s="75"/>
      <c r="CN152" s="75"/>
      <c r="CO152" s="75"/>
      <c r="CP152" s="75"/>
      <c r="CQ152" s="75"/>
      <c r="CR152" s="75"/>
      <c r="CS152" s="75"/>
      <c r="CT152" s="75"/>
      <c r="CU152" s="75"/>
      <c r="CV152" s="75"/>
      <c r="CW152" s="75"/>
      <c r="CX152" s="75"/>
      <c r="CY152" s="75"/>
      <c r="CZ152" s="75"/>
      <c r="DA152" s="75"/>
      <c r="DB152" s="75"/>
      <c r="DC152" s="75"/>
      <c r="DD152" s="75"/>
      <c r="DE152" s="75"/>
      <c r="DF152" s="75"/>
      <c r="DG152" s="75"/>
      <c r="DH152" s="75"/>
      <c r="DI152" s="75"/>
      <c r="DJ152" s="75"/>
      <c r="DK152" s="75"/>
      <c r="DL152" s="75"/>
      <c r="DM152" s="75"/>
      <c r="DN152" s="75"/>
      <c r="DO152" s="75"/>
      <c r="DP152" s="75"/>
      <c r="DQ152" s="75"/>
      <c r="DR152" s="75"/>
      <c r="DS152" s="75"/>
      <c r="DT152" s="75"/>
      <c r="DU152" s="75"/>
      <c r="DV152" s="75"/>
      <c r="DW152" s="75"/>
      <c r="DX152" s="75"/>
      <c r="DY152" s="75"/>
      <c r="DZ152" s="75"/>
      <c r="EA152" s="75"/>
      <c r="EB152" s="75"/>
      <c r="EC152" s="75"/>
      <c r="ED152" s="75"/>
      <c r="EE152" s="75"/>
      <c r="EF152" s="75"/>
      <c r="EG152" s="75"/>
      <c r="EH152" s="75"/>
      <c r="EI152" s="75"/>
      <c r="EJ152" s="75"/>
      <c r="EK152" s="75"/>
      <c r="EL152" s="75"/>
      <c r="EM152" s="75"/>
      <c r="EN152" s="75"/>
      <c r="EO152" s="75"/>
      <c r="EP152" s="75"/>
      <c r="EQ152" s="75"/>
      <c r="ER152" s="75"/>
      <c r="ES152" s="75"/>
      <c r="ET152" s="75"/>
      <c r="EU152" s="75"/>
      <c r="EV152" s="75"/>
      <c r="EW152" s="75"/>
      <c r="EX152" s="75"/>
      <c r="EY152" s="75"/>
      <c r="EZ152" s="75"/>
      <c r="FA152" s="75"/>
      <c r="FB152" s="75"/>
      <c r="FC152" s="75"/>
      <c r="FD152" s="75"/>
      <c r="FE152" s="75"/>
      <c r="FF152" s="75"/>
      <c r="FG152" s="75"/>
      <c r="FH152" s="75"/>
      <c r="FI152" s="75"/>
      <c r="FJ152" s="75"/>
      <c r="FK152" s="75"/>
      <c r="FL152" s="75"/>
      <c r="FM152" s="75"/>
      <c r="FN152" s="75"/>
      <c r="FO152" s="75"/>
      <c r="FP152" s="75"/>
      <c r="FQ152" s="75"/>
      <c r="FR152" s="75"/>
      <c r="FS152" s="75"/>
      <c r="FT152" s="75"/>
      <c r="FU152" s="75"/>
      <c r="FV152" s="75"/>
      <c r="FW152" s="75"/>
      <c r="FX152" s="75"/>
      <c r="FY152" s="75"/>
      <c r="FZ152" s="75"/>
      <c r="GA152" s="75"/>
      <c r="GB152" s="75"/>
      <c r="GC152" s="75"/>
      <c r="GD152" s="75"/>
      <c r="GE152" s="75"/>
      <c r="GF152" s="75"/>
      <c r="GG152" s="75"/>
      <c r="GH152" s="75"/>
      <c r="GI152" s="75"/>
      <c r="GJ152" s="75"/>
      <c r="GK152" s="75"/>
      <c r="GL152" s="75"/>
      <c r="GM152" s="75"/>
      <c r="GN152" s="75"/>
      <c r="GO152" s="75"/>
      <c r="GP152" s="75"/>
      <c r="GQ152" s="75"/>
      <c r="GR152" s="75"/>
      <c r="GS152" s="75"/>
      <c r="GT152" s="75"/>
      <c r="GU152" s="75"/>
      <c r="GV152" s="75"/>
      <c r="GW152" s="75"/>
      <c r="GX152" s="75"/>
      <c r="GY152" s="75"/>
      <c r="GZ152" s="75"/>
      <c r="HA152" s="75"/>
      <c r="HB152" s="75"/>
      <c r="HC152" s="75"/>
      <c r="HD152" s="75"/>
      <c r="HE152" s="75"/>
      <c r="HF152" s="75"/>
      <c r="HG152" s="75"/>
      <c r="HH152" s="75"/>
      <c r="HI152" s="75"/>
      <c r="HJ152" s="75"/>
      <c r="HK152" s="75"/>
      <c r="HL152" s="75"/>
      <c r="HM152" s="75"/>
      <c r="HN152" s="75"/>
      <c r="HO152" s="75"/>
      <c r="HP152" s="75"/>
      <c r="HQ152" s="75"/>
      <c r="HR152" s="75"/>
      <c r="HS152" s="75"/>
      <c r="HT152" s="75"/>
      <c r="HU152" s="75"/>
      <c r="HV152" s="75"/>
      <c r="HW152" s="75"/>
      <c r="HX152" s="75"/>
      <c r="HY152" s="75"/>
      <c r="HZ152" s="75"/>
      <c r="IA152" s="75"/>
      <c r="IB152" s="75"/>
      <c r="IC152" s="75"/>
      <c r="ID152" s="75"/>
      <c r="IE152" s="75"/>
      <c r="IF152" s="75"/>
      <c r="IG152" s="75"/>
      <c r="IH152" s="75"/>
      <c r="II152" s="75"/>
      <c r="IJ152" s="75"/>
      <c r="IK152" s="75"/>
      <c r="IL152" s="75"/>
      <c r="IM152" s="75"/>
      <c r="IN152" s="75"/>
      <c r="IO152" s="75"/>
      <c r="IP152" s="75"/>
      <c r="IQ152" s="75"/>
      <c r="IR152" s="75"/>
      <c r="IS152" s="75"/>
      <c r="IT152" s="75"/>
      <c r="IU152" s="75"/>
      <c r="IV152" s="75"/>
      <c r="IW152" s="75"/>
    </row>
    <row r="153" customFormat="false" ht="15" hidden="false" customHeight="false" outlineLevel="0" collapsed="false">
      <c r="A153" s="75"/>
      <c r="B153" s="114" t="n">
        <v>147</v>
      </c>
      <c r="C153" s="115" t="s">
        <v>600</v>
      </c>
      <c r="D153" s="115" t="s">
        <v>40</v>
      </c>
      <c r="E153" s="115" t="s">
        <v>601</v>
      </c>
      <c r="F153" s="116" t="n">
        <v>1200</v>
      </c>
      <c r="G153" s="77"/>
      <c r="H153" s="117"/>
      <c r="I153" s="118"/>
      <c r="J153" s="119" t="s">
        <v>43</v>
      </c>
      <c r="K153" s="115" t="s">
        <v>544</v>
      </c>
      <c r="L153" s="67" t="s">
        <v>45</v>
      </c>
      <c r="M153" s="68" t="str">
        <f aca="false">CONCATENATE("Gas Daily Mid"," ",K153," ","+ $0"," ","Less Transport and Fuel")</f>
        <v>Gas Daily Mid Transco, St. 65 + $0 Less Transport and Fuel</v>
      </c>
      <c r="N153" s="89" t="n">
        <v>0.1063</v>
      </c>
      <c r="O153" s="90" t="n">
        <v>0.0044</v>
      </c>
      <c r="P153" s="71" t="s">
        <v>46</v>
      </c>
      <c r="Q153" s="71" t="s">
        <v>88</v>
      </c>
      <c r="R153" s="71" t="s">
        <v>48</v>
      </c>
      <c r="S153" s="71" t="s">
        <v>46</v>
      </c>
      <c r="T153" s="71" t="s">
        <v>49</v>
      </c>
      <c r="U153" s="82" t="s">
        <v>49</v>
      </c>
      <c r="V153" s="82" t="s">
        <v>49</v>
      </c>
      <c r="W153" s="82"/>
      <c r="X153" s="83"/>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5"/>
      <c r="BN153" s="75"/>
      <c r="BO153" s="75"/>
      <c r="BP153" s="75"/>
      <c r="BQ153" s="75"/>
      <c r="BR153" s="75"/>
      <c r="BS153" s="75"/>
      <c r="BT153" s="75"/>
      <c r="BU153" s="75"/>
      <c r="BV153" s="75"/>
      <c r="BW153" s="75"/>
      <c r="BX153" s="75"/>
      <c r="BY153" s="75"/>
      <c r="BZ153" s="75"/>
      <c r="CA153" s="75"/>
      <c r="CB153" s="75"/>
      <c r="CC153" s="75"/>
      <c r="CD153" s="75"/>
      <c r="CE153" s="75"/>
      <c r="CF153" s="75"/>
      <c r="CG153" s="75"/>
      <c r="CH153" s="75"/>
      <c r="CI153" s="75"/>
      <c r="CJ153" s="75"/>
      <c r="CK153" s="75"/>
      <c r="CL153" s="75"/>
      <c r="CM153" s="75"/>
      <c r="CN153" s="75"/>
      <c r="CO153" s="75"/>
      <c r="CP153" s="75"/>
      <c r="CQ153" s="75"/>
      <c r="CR153" s="75"/>
      <c r="CS153" s="75"/>
      <c r="CT153" s="75"/>
      <c r="CU153" s="75"/>
      <c r="CV153" s="75"/>
      <c r="CW153" s="75"/>
      <c r="CX153" s="75"/>
      <c r="CY153" s="75"/>
      <c r="CZ153" s="75"/>
      <c r="DA153" s="75"/>
      <c r="DB153" s="75"/>
      <c r="DC153" s="75"/>
      <c r="DD153" s="75"/>
      <c r="DE153" s="75"/>
      <c r="DF153" s="75"/>
      <c r="DG153" s="75"/>
      <c r="DH153" s="75"/>
      <c r="DI153" s="75"/>
      <c r="DJ153" s="75"/>
      <c r="DK153" s="75"/>
      <c r="DL153" s="75"/>
      <c r="DM153" s="75"/>
      <c r="DN153" s="75"/>
      <c r="DO153" s="75"/>
      <c r="DP153" s="75"/>
      <c r="DQ153" s="75"/>
      <c r="DR153" s="75"/>
      <c r="DS153" s="75"/>
      <c r="DT153" s="75"/>
      <c r="DU153" s="75"/>
      <c r="DV153" s="75"/>
      <c r="DW153" s="75"/>
      <c r="DX153" s="75"/>
      <c r="DY153" s="75"/>
      <c r="DZ153" s="75"/>
      <c r="EA153" s="75"/>
      <c r="EB153" s="75"/>
      <c r="EC153" s="75"/>
      <c r="ED153" s="75"/>
      <c r="EE153" s="75"/>
      <c r="EF153" s="75"/>
      <c r="EG153" s="75"/>
      <c r="EH153" s="75"/>
      <c r="EI153" s="75"/>
      <c r="EJ153" s="75"/>
      <c r="EK153" s="75"/>
      <c r="EL153" s="75"/>
      <c r="EM153" s="75"/>
      <c r="EN153" s="75"/>
      <c r="EO153" s="75"/>
      <c r="EP153" s="75"/>
      <c r="EQ153" s="75"/>
      <c r="ER153" s="75"/>
      <c r="ES153" s="75"/>
      <c r="ET153" s="75"/>
      <c r="EU153" s="75"/>
      <c r="EV153" s="75"/>
      <c r="EW153" s="75"/>
      <c r="EX153" s="75"/>
      <c r="EY153" s="75"/>
      <c r="EZ153" s="75"/>
      <c r="FA153" s="75"/>
      <c r="FB153" s="75"/>
      <c r="FC153" s="75"/>
      <c r="FD153" s="75"/>
      <c r="FE153" s="75"/>
      <c r="FF153" s="75"/>
      <c r="FG153" s="75"/>
      <c r="FH153" s="75"/>
      <c r="FI153" s="75"/>
      <c r="FJ153" s="75"/>
      <c r="FK153" s="75"/>
      <c r="FL153" s="75"/>
      <c r="FM153" s="75"/>
      <c r="FN153" s="75"/>
      <c r="FO153" s="75"/>
      <c r="FP153" s="75"/>
      <c r="FQ153" s="75"/>
      <c r="FR153" s="75"/>
      <c r="FS153" s="75"/>
      <c r="FT153" s="75"/>
      <c r="FU153" s="75"/>
      <c r="FV153" s="75"/>
      <c r="FW153" s="75"/>
      <c r="FX153" s="75"/>
      <c r="FY153" s="75"/>
      <c r="FZ153" s="75"/>
      <c r="GA153" s="75"/>
      <c r="GB153" s="75"/>
      <c r="GC153" s="75"/>
      <c r="GD153" s="75"/>
      <c r="GE153" s="75"/>
      <c r="GF153" s="75"/>
      <c r="GG153" s="75"/>
      <c r="GH153" s="75"/>
      <c r="GI153" s="75"/>
      <c r="GJ153" s="75"/>
      <c r="GK153" s="75"/>
      <c r="GL153" s="75"/>
      <c r="GM153" s="75"/>
      <c r="GN153" s="75"/>
      <c r="GO153" s="75"/>
      <c r="GP153" s="75"/>
      <c r="GQ153" s="75"/>
      <c r="GR153" s="75"/>
      <c r="GS153" s="75"/>
      <c r="GT153" s="75"/>
      <c r="GU153" s="75"/>
      <c r="GV153" s="75"/>
      <c r="GW153" s="75"/>
      <c r="GX153" s="75"/>
      <c r="GY153" s="75"/>
      <c r="GZ153" s="75"/>
      <c r="HA153" s="75"/>
      <c r="HB153" s="75"/>
      <c r="HC153" s="75"/>
      <c r="HD153" s="75"/>
      <c r="HE153" s="75"/>
      <c r="HF153" s="75"/>
      <c r="HG153" s="75"/>
      <c r="HH153" s="75"/>
      <c r="HI153" s="75"/>
      <c r="HJ153" s="75"/>
      <c r="HK153" s="75"/>
      <c r="HL153" s="75"/>
      <c r="HM153" s="75"/>
      <c r="HN153" s="75"/>
      <c r="HO153" s="75"/>
      <c r="HP153" s="75"/>
      <c r="HQ153" s="75"/>
      <c r="HR153" s="75"/>
      <c r="HS153" s="75"/>
      <c r="HT153" s="75"/>
      <c r="HU153" s="75"/>
      <c r="HV153" s="75"/>
      <c r="HW153" s="75"/>
      <c r="HX153" s="75"/>
      <c r="HY153" s="75"/>
      <c r="HZ153" s="75"/>
      <c r="IA153" s="75"/>
      <c r="IB153" s="75"/>
      <c r="IC153" s="75"/>
      <c r="ID153" s="75"/>
      <c r="IE153" s="75"/>
      <c r="IF153" s="75"/>
      <c r="IG153" s="75"/>
      <c r="IH153" s="75"/>
      <c r="II153" s="75"/>
      <c r="IJ153" s="75"/>
      <c r="IK153" s="75"/>
      <c r="IL153" s="75"/>
      <c r="IM153" s="75"/>
      <c r="IN153" s="75"/>
      <c r="IO153" s="75"/>
      <c r="IP153" s="75"/>
      <c r="IQ153" s="75"/>
      <c r="IR153" s="75"/>
      <c r="IS153" s="75"/>
      <c r="IT153" s="75"/>
      <c r="IU153" s="75"/>
      <c r="IV153" s="75"/>
      <c r="IW153" s="75"/>
    </row>
    <row r="154" customFormat="false" ht="15" hidden="false" customHeight="false" outlineLevel="0" collapsed="false">
      <c r="A154" s="75"/>
      <c r="B154" s="114" t="n">
        <v>148</v>
      </c>
      <c r="C154" s="115" t="s">
        <v>602</v>
      </c>
      <c r="D154" s="115" t="s">
        <v>603</v>
      </c>
      <c r="E154" s="115" t="s">
        <v>604</v>
      </c>
      <c r="F154" s="116" t="n">
        <v>885</v>
      </c>
      <c r="G154" s="77"/>
      <c r="H154" s="117"/>
      <c r="I154" s="118"/>
      <c r="J154" s="119" t="s">
        <v>43</v>
      </c>
      <c r="K154" s="115" t="s">
        <v>544</v>
      </c>
      <c r="L154" s="67" t="s">
        <v>45</v>
      </c>
      <c r="M154" s="68" t="str">
        <f aca="false">CONCATENATE("Gas Daily Mid"," ",K154," ","+ $0"," ","Less Transport and Fuel")</f>
        <v>Gas Daily Mid Transco, St. 65 + $0 Less Transport and Fuel</v>
      </c>
      <c r="N154" s="89" t="n">
        <v>0.1063</v>
      </c>
      <c r="O154" s="90" t="n">
        <v>0.0044</v>
      </c>
      <c r="P154" s="81" t="s">
        <v>605</v>
      </c>
      <c r="Q154" s="81" t="s">
        <v>88</v>
      </c>
      <c r="R154" s="81" t="s">
        <v>197</v>
      </c>
      <c r="S154" s="81" t="s">
        <v>197</v>
      </c>
      <c r="T154" s="81" t="s">
        <v>49</v>
      </c>
      <c r="U154" s="82" t="s">
        <v>88</v>
      </c>
      <c r="V154" s="82" t="s">
        <v>606</v>
      </c>
      <c r="W154" s="82"/>
      <c r="X154" s="8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c r="BL154" s="75"/>
      <c r="BM154" s="75"/>
      <c r="BN154" s="75"/>
      <c r="BO154" s="75"/>
      <c r="BP154" s="75"/>
      <c r="BQ154" s="75"/>
      <c r="BR154" s="75"/>
      <c r="BS154" s="75"/>
      <c r="BT154" s="75"/>
      <c r="BU154" s="75"/>
      <c r="BV154" s="75"/>
      <c r="BW154" s="75"/>
      <c r="BX154" s="75"/>
      <c r="BY154" s="75"/>
      <c r="BZ154" s="75"/>
      <c r="CA154" s="75"/>
      <c r="CB154" s="75"/>
      <c r="CC154" s="75"/>
      <c r="CD154" s="75"/>
      <c r="CE154" s="75"/>
      <c r="CF154" s="75"/>
      <c r="CG154" s="75"/>
      <c r="CH154" s="75"/>
      <c r="CI154" s="75"/>
      <c r="CJ154" s="75"/>
      <c r="CK154" s="75"/>
      <c r="CL154" s="75"/>
      <c r="CM154" s="75"/>
      <c r="CN154" s="75"/>
      <c r="CO154" s="75"/>
      <c r="CP154" s="75"/>
      <c r="CQ154" s="75"/>
      <c r="CR154" s="75"/>
      <c r="CS154" s="75"/>
      <c r="CT154" s="75"/>
      <c r="CU154" s="75"/>
      <c r="CV154" s="75"/>
      <c r="CW154" s="75"/>
      <c r="CX154" s="75"/>
      <c r="CY154" s="75"/>
      <c r="CZ154" s="75"/>
      <c r="DA154" s="75"/>
      <c r="DB154" s="75"/>
      <c r="DC154" s="75"/>
      <c r="DD154" s="75"/>
      <c r="DE154" s="75"/>
      <c r="DF154" s="75"/>
      <c r="DG154" s="75"/>
      <c r="DH154" s="75"/>
      <c r="DI154" s="75"/>
      <c r="DJ154" s="75"/>
      <c r="DK154" s="75"/>
      <c r="DL154" s="75"/>
      <c r="DM154" s="75"/>
      <c r="DN154" s="75"/>
      <c r="DO154" s="75"/>
      <c r="DP154" s="75"/>
      <c r="DQ154" s="75"/>
      <c r="DR154" s="75"/>
      <c r="DS154" s="75"/>
      <c r="DT154" s="75"/>
      <c r="DU154" s="75"/>
      <c r="DV154" s="75"/>
      <c r="DW154" s="75"/>
      <c r="DX154" s="75"/>
      <c r="DY154" s="75"/>
      <c r="DZ154" s="75"/>
      <c r="EA154" s="75"/>
      <c r="EB154" s="75"/>
      <c r="EC154" s="75"/>
      <c r="ED154" s="75"/>
      <c r="EE154" s="75"/>
      <c r="EF154" s="75"/>
      <c r="EG154" s="75"/>
      <c r="EH154" s="75"/>
      <c r="EI154" s="75"/>
      <c r="EJ154" s="75"/>
      <c r="EK154" s="75"/>
      <c r="EL154" s="75"/>
      <c r="EM154" s="75"/>
      <c r="EN154" s="75"/>
      <c r="EO154" s="75"/>
      <c r="EP154" s="75"/>
      <c r="EQ154" s="75"/>
      <c r="ER154" s="75"/>
      <c r="ES154" s="75"/>
      <c r="ET154" s="75"/>
      <c r="EU154" s="75"/>
      <c r="EV154" s="75"/>
      <c r="EW154" s="75"/>
      <c r="EX154" s="75"/>
      <c r="EY154" s="75"/>
      <c r="EZ154" s="75"/>
      <c r="FA154" s="75"/>
      <c r="FB154" s="75"/>
      <c r="FC154" s="75"/>
      <c r="FD154" s="75"/>
      <c r="FE154" s="75"/>
      <c r="FF154" s="75"/>
      <c r="FG154" s="75"/>
      <c r="FH154" s="75"/>
      <c r="FI154" s="75"/>
      <c r="FJ154" s="75"/>
      <c r="FK154" s="75"/>
      <c r="FL154" s="75"/>
      <c r="FM154" s="75"/>
      <c r="FN154" s="75"/>
      <c r="FO154" s="75"/>
      <c r="FP154" s="75"/>
      <c r="FQ154" s="75"/>
      <c r="FR154" s="75"/>
      <c r="FS154" s="75"/>
      <c r="FT154" s="75"/>
      <c r="FU154" s="75"/>
      <c r="FV154" s="75"/>
      <c r="FW154" s="75"/>
      <c r="FX154" s="75"/>
      <c r="FY154" s="75"/>
      <c r="FZ154" s="75"/>
      <c r="GA154" s="75"/>
      <c r="GB154" s="75"/>
      <c r="GC154" s="75"/>
      <c r="GD154" s="75"/>
      <c r="GE154" s="75"/>
      <c r="GF154" s="75"/>
      <c r="GG154" s="75"/>
      <c r="GH154" s="75"/>
      <c r="GI154" s="75"/>
      <c r="GJ154" s="75"/>
      <c r="GK154" s="75"/>
      <c r="GL154" s="75"/>
      <c r="GM154" s="75"/>
      <c r="GN154" s="75"/>
      <c r="GO154" s="75"/>
      <c r="GP154" s="75"/>
      <c r="GQ154" s="75"/>
      <c r="GR154" s="75"/>
      <c r="GS154" s="75"/>
      <c r="GT154" s="75"/>
      <c r="GU154" s="75"/>
      <c r="GV154" s="75"/>
      <c r="GW154" s="75"/>
      <c r="GX154" s="75"/>
      <c r="GY154" s="75"/>
      <c r="GZ154" s="75"/>
      <c r="HA154" s="75"/>
      <c r="HB154" s="75"/>
      <c r="HC154" s="75"/>
      <c r="HD154" s="75"/>
      <c r="HE154" s="75"/>
      <c r="HF154" s="75"/>
      <c r="HG154" s="75"/>
      <c r="HH154" s="75"/>
      <c r="HI154" s="75"/>
      <c r="HJ154" s="75"/>
      <c r="HK154" s="75"/>
      <c r="HL154" s="75"/>
      <c r="HM154" s="75"/>
      <c r="HN154" s="75"/>
      <c r="HO154" s="75"/>
      <c r="HP154" s="75"/>
      <c r="HQ154" s="75"/>
      <c r="HR154" s="75"/>
      <c r="HS154" s="75"/>
      <c r="HT154" s="75"/>
      <c r="HU154" s="75"/>
      <c r="HV154" s="75"/>
      <c r="HW154" s="75"/>
      <c r="HX154" s="75"/>
      <c r="HY154" s="75"/>
      <c r="HZ154" s="75"/>
      <c r="IA154" s="75"/>
      <c r="IB154" s="75"/>
      <c r="IC154" s="75"/>
      <c r="ID154" s="75"/>
      <c r="IE154" s="75"/>
      <c r="IF154" s="75"/>
      <c r="IG154" s="75"/>
      <c r="IH154" s="75"/>
      <c r="II154" s="75"/>
      <c r="IJ154" s="75"/>
      <c r="IK154" s="75"/>
      <c r="IL154" s="75"/>
      <c r="IM154" s="75"/>
      <c r="IN154" s="75"/>
      <c r="IO154" s="75"/>
      <c r="IP154" s="75"/>
      <c r="IQ154" s="75"/>
      <c r="IR154" s="75"/>
      <c r="IS154" s="75"/>
      <c r="IT154" s="75"/>
      <c r="IU154" s="75"/>
      <c r="IV154" s="75"/>
      <c r="IW154" s="75"/>
    </row>
    <row r="155" customFormat="false" ht="15" hidden="false" customHeight="false" outlineLevel="0" collapsed="false">
      <c r="A155" s="1"/>
      <c r="B155" s="114" t="n">
        <v>149</v>
      </c>
      <c r="C155" s="115" t="s">
        <v>607</v>
      </c>
      <c r="D155" s="115" t="s">
        <v>608</v>
      </c>
      <c r="E155" s="115" t="s">
        <v>609</v>
      </c>
      <c r="F155" s="116" t="n">
        <v>7269</v>
      </c>
      <c r="G155" s="77"/>
      <c r="H155" s="117"/>
      <c r="I155" s="120"/>
      <c r="J155" s="119" t="s">
        <v>61</v>
      </c>
      <c r="K155" s="115" t="s">
        <v>160</v>
      </c>
      <c r="L155" s="67" t="s">
        <v>125</v>
      </c>
      <c r="M155" s="88" t="str">
        <f aca="false">CONCATENATE("Gas Daily Mid"," ",K155," ","+ $0"," ","Less Transport and Fuel")</f>
        <v>Gas Daily Mid Reliant (North/South) + $0 Less Transport and Fuel</v>
      </c>
      <c r="N155" s="96" t="s">
        <v>95</v>
      </c>
      <c r="O155" s="96"/>
      <c r="P155" s="84" t="s">
        <v>346</v>
      </c>
      <c r="Q155" s="84" t="s">
        <v>47</v>
      </c>
      <c r="R155" s="84" t="s">
        <v>63</v>
      </c>
      <c r="S155" s="84" t="s">
        <v>47</v>
      </c>
      <c r="T155" s="84" t="s">
        <v>65</v>
      </c>
      <c r="U155" s="91" t="s">
        <v>65</v>
      </c>
      <c r="V155" s="91" t="s">
        <v>610</v>
      </c>
      <c r="W155" s="91"/>
      <c r="X155" s="92"/>
    </row>
    <row r="156" customFormat="false" ht="15" hidden="false" customHeight="false" outlineLevel="0" collapsed="false">
      <c r="A156" s="1"/>
      <c r="B156" s="114" t="n">
        <v>150</v>
      </c>
      <c r="C156" s="115" t="s">
        <v>607</v>
      </c>
      <c r="D156" s="115" t="s">
        <v>611</v>
      </c>
      <c r="E156" s="115" t="s">
        <v>612</v>
      </c>
      <c r="F156" s="116" t="n">
        <v>14088</v>
      </c>
      <c r="G156" s="77"/>
      <c r="H156" s="117"/>
      <c r="I156" s="118" t="s">
        <v>152</v>
      </c>
      <c r="J156" s="119" t="s">
        <v>61</v>
      </c>
      <c r="K156" s="67" t="s">
        <v>179</v>
      </c>
      <c r="L156" s="67" t="s">
        <v>125</v>
      </c>
      <c r="M156" s="88" t="str">
        <f aca="false">CONCATENATE("Gas Daily Mid"," ",K156," ","+ $0"," ","Less Transport and Fuel")</f>
        <v>Gas Daily Mid PEPL + $0 Less Transport and Fuel</v>
      </c>
      <c r="N156" s="96" t="s">
        <v>95</v>
      </c>
      <c r="O156" s="96"/>
      <c r="P156" s="84" t="s">
        <v>346</v>
      </c>
      <c r="Q156" s="84" t="s">
        <v>47</v>
      </c>
      <c r="R156" s="84" t="s">
        <v>63</v>
      </c>
      <c r="S156" s="84" t="s">
        <v>47</v>
      </c>
      <c r="T156" s="84" t="s">
        <v>65</v>
      </c>
      <c r="U156" s="91" t="s">
        <v>50</v>
      </c>
      <c r="V156" s="91"/>
      <c r="W156" s="91"/>
      <c r="X156" s="92"/>
    </row>
    <row r="157" customFormat="false" ht="15" hidden="false" customHeight="false" outlineLevel="0" collapsed="false">
      <c r="A157" s="1"/>
      <c r="B157" s="114" t="n">
        <v>151</v>
      </c>
      <c r="C157" s="115" t="s">
        <v>613</v>
      </c>
      <c r="D157" s="115" t="s">
        <v>614</v>
      </c>
      <c r="E157" s="115" t="s">
        <v>615</v>
      </c>
      <c r="F157" s="116" t="n">
        <v>79</v>
      </c>
      <c r="G157" s="77"/>
      <c r="H157" s="117"/>
      <c r="I157" s="118"/>
      <c r="J157" s="119" t="s">
        <v>61</v>
      </c>
      <c r="K157" s="121" t="s">
        <v>616</v>
      </c>
      <c r="L157" s="67" t="s">
        <v>617</v>
      </c>
      <c r="M157" s="68" t="str">
        <f aca="false">CONCATENATE("Gas Daily Mid"," ",K157," ","- $.05")</f>
        <v>Gas Daily Mid El Paso Permian - $.05</v>
      </c>
      <c r="N157" s="122"/>
      <c r="O157" s="123"/>
      <c r="P157" s="84" t="s">
        <v>62</v>
      </c>
      <c r="Q157" s="84" t="s">
        <v>47</v>
      </c>
      <c r="R157" s="84" t="s">
        <v>63</v>
      </c>
      <c r="S157" s="84" t="s">
        <v>64</v>
      </c>
      <c r="T157" s="84" t="s">
        <v>65</v>
      </c>
      <c r="U157" s="91" t="s">
        <v>135</v>
      </c>
      <c r="V157" s="91" t="s">
        <v>618</v>
      </c>
      <c r="W157" s="91"/>
      <c r="X157" s="92"/>
    </row>
    <row r="158" customFormat="false" ht="15" hidden="false" customHeight="false" outlineLevel="0" collapsed="false">
      <c r="A158" s="1"/>
      <c r="B158" s="114" t="n">
        <v>152</v>
      </c>
      <c r="C158" s="115" t="s">
        <v>613</v>
      </c>
      <c r="D158" s="115" t="s">
        <v>619</v>
      </c>
      <c r="E158" s="115" t="s">
        <v>620</v>
      </c>
      <c r="F158" s="116" t="n">
        <v>3000</v>
      </c>
      <c r="G158" s="77"/>
      <c r="H158" s="117"/>
      <c r="I158" s="118" t="s">
        <v>621</v>
      </c>
      <c r="J158" s="119" t="s">
        <v>61</v>
      </c>
      <c r="K158" s="121" t="s">
        <v>616</v>
      </c>
      <c r="L158" s="115" t="s">
        <v>617</v>
      </c>
      <c r="M158" s="68" t="str">
        <f aca="false">CONCATENATE("Gas Daily Mid"," ",K158," ","- $.05")</f>
        <v>Gas Daily Mid El Paso Permian - $.05</v>
      </c>
      <c r="N158" s="122"/>
      <c r="O158" s="123"/>
      <c r="P158" s="84" t="s">
        <v>292</v>
      </c>
      <c r="Q158" s="84" t="s">
        <v>47</v>
      </c>
      <c r="R158" s="84" t="s">
        <v>47</v>
      </c>
      <c r="S158" s="84" t="s">
        <v>292</v>
      </c>
      <c r="T158" s="84" t="s">
        <v>65</v>
      </c>
      <c r="U158" s="91" t="s">
        <v>294</v>
      </c>
      <c r="V158" s="91"/>
      <c r="W158" s="91"/>
      <c r="X158" s="92"/>
    </row>
    <row r="159" customFormat="false" ht="15" hidden="false" customHeight="false" outlineLevel="0" collapsed="false">
      <c r="A159" s="1"/>
      <c r="B159" s="114" t="n">
        <v>153</v>
      </c>
      <c r="C159" s="115" t="s">
        <v>622</v>
      </c>
      <c r="D159" s="115" t="s">
        <v>623</v>
      </c>
      <c r="E159" s="115" t="s">
        <v>624</v>
      </c>
      <c r="F159" s="116" t="n">
        <v>711</v>
      </c>
      <c r="G159" s="77"/>
      <c r="H159" s="117"/>
      <c r="I159" s="118"/>
      <c r="J159" s="119" t="s">
        <v>54</v>
      </c>
      <c r="K159" s="121" t="s">
        <v>625</v>
      </c>
      <c r="L159" s="115" t="s">
        <v>45</v>
      </c>
      <c r="M159" s="68" t="str">
        <f aca="false">CONCATENATE("Gas Daily Mid"," ",K159," ","+ $0")</f>
        <v>Gas Daily Mid Trunkline ELA + $0</v>
      </c>
      <c r="N159" s="122"/>
      <c r="O159" s="123"/>
      <c r="P159" s="81" t="s">
        <v>55</v>
      </c>
      <c r="Q159" s="81" t="s">
        <v>56</v>
      </c>
      <c r="R159" s="94" t="s">
        <v>47</v>
      </c>
      <c r="S159" s="94" t="s">
        <v>47</v>
      </c>
      <c r="T159" s="71" t="s">
        <v>49</v>
      </c>
      <c r="U159" s="82" t="s">
        <v>88</v>
      </c>
      <c r="V159" s="78" t="s">
        <v>626</v>
      </c>
      <c r="W159" s="78"/>
      <c r="X159" s="95"/>
    </row>
    <row r="160" customFormat="false" ht="15" hidden="false" customHeight="false" outlineLevel="0" collapsed="false">
      <c r="A160" s="1"/>
      <c r="B160" s="114" t="n">
        <v>154</v>
      </c>
      <c r="C160" s="115" t="s">
        <v>622</v>
      </c>
      <c r="D160" s="115" t="s">
        <v>627</v>
      </c>
      <c r="E160" s="115" t="s">
        <v>628</v>
      </c>
      <c r="F160" s="116" t="n">
        <v>230</v>
      </c>
      <c r="G160" s="77"/>
      <c r="H160" s="117"/>
      <c r="I160" s="118"/>
      <c r="J160" s="119" t="s">
        <v>54</v>
      </c>
      <c r="K160" s="124" t="s">
        <v>629</v>
      </c>
      <c r="L160" s="115" t="s">
        <v>45</v>
      </c>
      <c r="M160" s="68" t="str">
        <f aca="false">CONCATENATE("Gas Daily Mid"," ",K160," ","+ $0")</f>
        <v>Gas Daily Mid Trunkline WLA + $0</v>
      </c>
      <c r="N160" s="122"/>
      <c r="O160" s="123"/>
      <c r="P160" s="81" t="s">
        <v>55</v>
      </c>
      <c r="Q160" s="81" t="s">
        <v>56</v>
      </c>
      <c r="R160" s="81" t="s">
        <v>47</v>
      </c>
      <c r="S160" s="81" t="s">
        <v>47</v>
      </c>
      <c r="T160" s="71" t="s">
        <v>49</v>
      </c>
      <c r="U160" s="82" t="s">
        <v>49</v>
      </c>
      <c r="V160" s="82" t="s">
        <v>49</v>
      </c>
      <c r="W160" s="82"/>
      <c r="X160" s="85"/>
    </row>
    <row r="161" customFormat="false" ht="15" hidden="false" customHeight="false" outlineLevel="0" collapsed="false">
      <c r="A161" s="1"/>
      <c r="B161" s="114" t="n">
        <v>155</v>
      </c>
      <c r="C161" s="115" t="s">
        <v>630</v>
      </c>
      <c r="D161" s="115" t="s">
        <v>631</v>
      </c>
      <c r="E161" s="115" t="s">
        <v>632</v>
      </c>
      <c r="F161" s="116" t="n">
        <v>1200</v>
      </c>
      <c r="G161" s="77"/>
      <c r="H161" s="117"/>
      <c r="I161" s="118"/>
      <c r="J161" s="119" t="s">
        <v>54</v>
      </c>
      <c r="K161" s="121" t="s">
        <v>625</v>
      </c>
      <c r="L161" s="115" t="s">
        <v>45</v>
      </c>
      <c r="M161" s="68" t="str">
        <f aca="false">CONCATENATE("Gas Daily Mid"," ",K161," ","+ $0")</f>
        <v>Gas Daily Mid Trunkline ELA + $0</v>
      </c>
      <c r="N161" s="122"/>
      <c r="O161" s="123"/>
      <c r="P161" s="94" t="s">
        <v>46</v>
      </c>
      <c r="Q161" s="94" t="s">
        <v>88</v>
      </c>
      <c r="R161" s="81" t="s">
        <v>47</v>
      </c>
      <c r="S161" s="94" t="s">
        <v>46</v>
      </c>
      <c r="T161" s="94"/>
      <c r="U161" s="82" t="s">
        <v>88</v>
      </c>
      <c r="V161" s="78" t="s">
        <v>626</v>
      </c>
      <c r="W161" s="78"/>
      <c r="X161" s="95"/>
    </row>
    <row r="162" customFormat="false" ht="15" hidden="false" customHeight="false" outlineLevel="0" collapsed="false">
      <c r="A162" s="1"/>
      <c r="B162" s="114" t="n">
        <v>156</v>
      </c>
      <c r="C162" s="115" t="s">
        <v>633</v>
      </c>
      <c r="D162" s="115" t="s">
        <v>634</v>
      </c>
      <c r="E162" s="115" t="s">
        <v>635</v>
      </c>
      <c r="F162" s="116" t="n">
        <v>1850</v>
      </c>
      <c r="G162" s="77"/>
      <c r="H162" s="117"/>
      <c r="I162" s="118" t="s">
        <v>636</v>
      </c>
      <c r="J162" s="119" t="s">
        <v>54</v>
      </c>
      <c r="K162" s="121" t="s">
        <v>446</v>
      </c>
      <c r="L162" s="115" t="s">
        <v>45</v>
      </c>
      <c r="M162" s="68" t="str">
        <f aca="false">CONCATENATE("Gas Daily Mid"," ",K162," ","+ $0")</f>
        <v>Gas Daily Mid Texas E. (ELA) + $0</v>
      </c>
      <c r="N162" s="122"/>
      <c r="O162" s="123"/>
      <c r="P162" s="71" t="s">
        <v>637</v>
      </c>
      <c r="Q162" s="71" t="s">
        <v>88</v>
      </c>
      <c r="R162" s="71" t="s">
        <v>47</v>
      </c>
      <c r="S162" s="71" t="s">
        <v>47</v>
      </c>
      <c r="T162" s="71" t="s">
        <v>49</v>
      </c>
      <c r="U162" s="82" t="s">
        <v>88</v>
      </c>
      <c r="V162" s="82" t="s">
        <v>638</v>
      </c>
      <c r="W162" s="82"/>
      <c r="X162" s="83"/>
    </row>
    <row r="163" customFormat="false" ht="15" hidden="false" customHeight="false" outlineLevel="0" collapsed="false">
      <c r="A163" s="1"/>
      <c r="B163" s="114" t="n">
        <v>157</v>
      </c>
      <c r="C163" s="115" t="s">
        <v>639</v>
      </c>
      <c r="D163" s="115" t="s">
        <v>318</v>
      </c>
      <c r="E163" s="115" t="s">
        <v>640</v>
      </c>
      <c r="F163" s="116" t="n">
        <v>0</v>
      </c>
      <c r="G163" s="77"/>
      <c r="H163" s="117"/>
      <c r="I163" s="118" t="s">
        <v>320</v>
      </c>
      <c r="J163" s="119" t="s">
        <v>117</v>
      </c>
      <c r="K163" s="67" t="s">
        <v>74</v>
      </c>
      <c r="L163" s="67" t="s">
        <v>74</v>
      </c>
      <c r="M163" s="67" t="s">
        <v>74</v>
      </c>
      <c r="N163" s="122"/>
      <c r="O163" s="123"/>
      <c r="P163" s="84" t="s">
        <v>402</v>
      </c>
      <c r="Q163" s="84" t="s">
        <v>403</v>
      </c>
      <c r="R163" s="84" t="s">
        <v>47</v>
      </c>
      <c r="S163" s="84" t="s">
        <v>404</v>
      </c>
      <c r="T163" s="84"/>
      <c r="U163" s="91" t="s">
        <v>404</v>
      </c>
      <c r="V163" s="91" t="s">
        <v>405</v>
      </c>
      <c r="W163" s="91" t="s">
        <v>323</v>
      </c>
      <c r="X163" s="85"/>
    </row>
    <row r="164" customFormat="false" ht="15.75" hidden="false" customHeight="false" outlineLevel="0" collapsed="false">
      <c r="A164" s="1"/>
      <c r="B164" s="125" t="n">
        <v>158</v>
      </c>
      <c r="C164" s="126" t="s">
        <v>641</v>
      </c>
      <c r="D164" s="126" t="s">
        <v>642</v>
      </c>
      <c r="E164" s="126" t="s">
        <v>643</v>
      </c>
      <c r="F164" s="127" t="n">
        <v>84</v>
      </c>
      <c r="G164" s="77"/>
      <c r="H164" s="128"/>
      <c r="I164" s="129"/>
      <c r="J164" s="130" t="s">
        <v>61</v>
      </c>
      <c r="K164" s="67" t="s">
        <v>644</v>
      </c>
      <c r="L164" s="67" t="s">
        <v>125</v>
      </c>
      <c r="M164" s="68" t="str">
        <f aca="false">CONCATENATE("Gas Daily Mid"," ",K164," ","- $.02")</f>
        <v>Gas Daily Mid Williams - $.02</v>
      </c>
      <c r="N164" s="131"/>
      <c r="O164" s="132"/>
      <c r="P164" s="133" t="s">
        <v>644</v>
      </c>
      <c r="Q164" s="134" t="s">
        <v>47</v>
      </c>
      <c r="R164" s="135" t="s">
        <v>70</v>
      </c>
      <c r="S164" s="135" t="s">
        <v>644</v>
      </c>
      <c r="T164" s="135" t="s">
        <v>65</v>
      </c>
      <c r="U164" s="136" t="s">
        <v>350</v>
      </c>
      <c r="V164" s="136" t="s">
        <v>645</v>
      </c>
      <c r="W164" s="136"/>
      <c r="X164" s="137"/>
    </row>
    <row r="165" customFormat="false" ht="16.5" hidden="false" customHeight="false" outlineLevel="0" collapsed="false">
      <c r="C165" s="30"/>
      <c r="D165" s="30"/>
      <c r="E165" s="30"/>
      <c r="F165" s="138" t="n">
        <f aca="false">+SUM(F7:F164)</f>
        <v>461999</v>
      </c>
      <c r="G165" s="77"/>
      <c r="H165" s="139"/>
      <c r="I165" s="139"/>
      <c r="J165" s="140"/>
      <c r="K165" s="139"/>
      <c r="L165" s="139"/>
      <c r="M165" s="141"/>
      <c r="N165" s="142"/>
      <c r="O165" s="143"/>
    </row>
    <row r="166" customFormat="false" ht="13.5" hidden="false" customHeight="true" outlineLevel="0" collapsed="false">
      <c r="B166" s="144"/>
      <c r="C166" s="145"/>
      <c r="D166" s="145"/>
      <c r="E166" s="145"/>
      <c r="H166" s="1"/>
      <c r="I166" s="1"/>
      <c r="J166" s="1"/>
    </row>
    <row r="167" customFormat="false" ht="12.75" hidden="false" customHeight="false" outlineLevel="0" collapsed="false">
      <c r="B167" s="144"/>
      <c r="C167" s="145"/>
      <c r="D167" s="145"/>
      <c r="E167" s="145"/>
      <c r="F167" s="146"/>
      <c r="G167" s="146"/>
      <c r="H167" s="1"/>
      <c r="I167" s="1"/>
      <c r="J167" s="1"/>
      <c r="K167" s="147"/>
      <c r="L167" s="147"/>
    </row>
    <row r="168" customFormat="false" ht="12.75" hidden="false" customHeight="false" outlineLevel="0" collapsed="false">
      <c r="B168" s="144"/>
      <c r="C168" s="148"/>
      <c r="D168" s="145"/>
      <c r="E168" s="145"/>
      <c r="F168" s="147"/>
      <c r="G168" s="147"/>
      <c r="H168" s="1"/>
      <c r="I168" s="1"/>
      <c r="J168" s="1"/>
    </row>
    <row r="169" customFormat="false" ht="12.75" hidden="false" customHeight="false" outlineLevel="0" collapsed="false">
      <c r="B169" s="144"/>
      <c r="C169" s="148"/>
      <c r="D169" s="145"/>
      <c r="E169" s="145"/>
      <c r="F169" s="147"/>
      <c r="G169" s="147"/>
      <c r="H169" s="1"/>
      <c r="I169" s="1"/>
      <c r="J169" s="1"/>
    </row>
    <row r="170" customFormat="false" ht="12.75" hidden="false" customHeight="false" outlineLevel="0" collapsed="false">
      <c r="B170" s="144"/>
      <c r="C170" s="148"/>
      <c r="D170" s="145"/>
      <c r="E170" s="145"/>
      <c r="F170" s="147"/>
      <c r="G170" s="147"/>
      <c r="H170" s="1"/>
      <c r="I170" s="1"/>
      <c r="J170" s="1"/>
    </row>
    <row r="171" customFormat="false" ht="12.75" hidden="false" customHeight="false" outlineLevel="0" collapsed="false">
      <c r="C171" s="148"/>
      <c r="D171" s="145"/>
      <c r="E171" s="145"/>
      <c r="F171" s="147"/>
      <c r="G171" s="147"/>
      <c r="H171" s="1"/>
      <c r="I171" s="1"/>
      <c r="J171" s="1"/>
    </row>
    <row r="172" customFormat="false" ht="12.75" hidden="false" customHeight="false" outlineLevel="0" collapsed="false">
      <c r="C172" s="1"/>
      <c r="D172" s="1"/>
      <c r="E172" s="1"/>
      <c r="H172" s="1"/>
      <c r="I172" s="1"/>
      <c r="J172" s="1"/>
    </row>
    <row r="173" customFormat="false" ht="20.25" hidden="false" customHeight="true" outlineLevel="0" collapsed="false">
      <c r="C173" s="149" t="s">
        <v>646</v>
      </c>
      <c r="D173" s="149"/>
      <c r="E173" s="149"/>
      <c r="F173" s="150"/>
      <c r="G173" s="150"/>
      <c r="H173" s="1"/>
      <c r="I173" s="1"/>
      <c r="J173" s="1"/>
    </row>
    <row r="174" customFormat="false" ht="20.25" hidden="false" customHeight="false" outlineLevel="0" collapsed="false">
      <c r="C174" s="149"/>
      <c r="D174" s="149"/>
      <c r="E174" s="149"/>
      <c r="F174" s="150"/>
      <c r="G174" s="150"/>
      <c r="H174" s="1"/>
      <c r="I174" s="1"/>
      <c r="J174" s="1"/>
    </row>
    <row r="175" customFormat="false" ht="20.25" hidden="false" customHeight="false" outlineLevel="0" collapsed="false">
      <c r="C175" s="149"/>
      <c r="D175" s="149"/>
      <c r="E175" s="149"/>
      <c r="F175" s="150"/>
      <c r="G175" s="150"/>
      <c r="H175" s="1"/>
      <c r="I175" s="1"/>
      <c r="J175" s="1"/>
    </row>
    <row r="176" customFormat="false" ht="20.25" hidden="false" customHeight="false" outlineLevel="0" collapsed="false">
      <c r="C176" s="149"/>
      <c r="D176" s="149"/>
      <c r="E176" s="149"/>
      <c r="F176" s="150"/>
      <c r="G176" s="150"/>
      <c r="H176" s="1"/>
      <c r="I176" s="1"/>
      <c r="J176" s="1"/>
    </row>
    <row r="177" customFormat="false" ht="20.25" hidden="false" customHeight="false" outlineLevel="0" collapsed="false">
      <c r="C177" s="149"/>
      <c r="D177" s="149"/>
      <c r="E177" s="149"/>
      <c r="F177" s="150"/>
      <c r="G177" s="150"/>
    </row>
    <row r="178" customFormat="false" ht="20.25" hidden="false" customHeight="false" outlineLevel="0" collapsed="false">
      <c r="C178" s="149"/>
      <c r="D178" s="149"/>
      <c r="E178" s="149"/>
      <c r="F178" s="150"/>
      <c r="G178" s="150"/>
    </row>
    <row r="179" customFormat="false" ht="20.25" hidden="false" customHeight="false" outlineLevel="0" collapsed="false">
      <c r="C179" s="150"/>
      <c r="D179" s="150"/>
      <c r="E179" s="150"/>
      <c r="F179" s="150"/>
      <c r="G179" s="150"/>
    </row>
    <row r="180" customFormat="false" ht="20.25" hidden="false" customHeight="true" outlineLevel="0" collapsed="false">
      <c r="C180" s="151" t="s">
        <v>647</v>
      </c>
      <c r="D180" s="151"/>
      <c r="E180" s="151"/>
      <c r="F180" s="150"/>
      <c r="G180" s="150"/>
    </row>
    <row r="181" customFormat="false" ht="20.25" hidden="false" customHeight="false" outlineLevel="0" collapsed="false">
      <c r="C181" s="151"/>
      <c r="D181" s="151"/>
      <c r="E181" s="151"/>
      <c r="F181" s="150"/>
      <c r="G181" s="150"/>
    </row>
    <row r="182" customFormat="false" ht="20.25" hidden="false" customHeight="false" outlineLevel="0" collapsed="false">
      <c r="C182" s="151"/>
      <c r="D182" s="151"/>
      <c r="E182" s="151"/>
      <c r="F182" s="150"/>
      <c r="G182" s="150"/>
    </row>
    <row r="183" customFormat="false" ht="20.25" hidden="false" customHeight="false" outlineLevel="0" collapsed="false">
      <c r="C183" s="151"/>
      <c r="D183" s="151"/>
      <c r="E183" s="151"/>
      <c r="F183" s="150"/>
      <c r="G183" s="150"/>
    </row>
    <row r="184" customFormat="false" ht="20.25" hidden="false" customHeight="false" outlineLevel="0" collapsed="false">
      <c r="C184" s="151"/>
      <c r="D184" s="151"/>
      <c r="E184" s="151"/>
      <c r="F184" s="150"/>
      <c r="G184" s="150"/>
    </row>
    <row r="185" customFormat="false" ht="20.25" hidden="false" customHeight="false" outlineLevel="0" collapsed="false">
      <c r="C185" s="151"/>
      <c r="D185" s="151"/>
      <c r="E185" s="151"/>
      <c r="F185" s="150"/>
      <c r="G185" s="150"/>
    </row>
    <row r="186" customFormat="false" ht="20.25" hidden="false" customHeight="false" outlineLevel="0" collapsed="false">
      <c r="C186" s="150"/>
      <c r="D186" s="150"/>
      <c r="E186" s="150"/>
      <c r="F186" s="150"/>
      <c r="G186" s="150"/>
    </row>
  </sheetData>
  <mergeCells count="13">
    <mergeCell ref="N5:O5"/>
    <mergeCell ref="N14:O14"/>
    <mergeCell ref="N15:O15"/>
    <mergeCell ref="N16:O16"/>
    <mergeCell ref="N18:O18"/>
    <mergeCell ref="N19:O19"/>
    <mergeCell ref="N21:O21"/>
    <mergeCell ref="N61:O61"/>
    <mergeCell ref="A85:A90"/>
    <mergeCell ref="N155:O155"/>
    <mergeCell ref="N156:O156"/>
    <mergeCell ref="C173:E178"/>
    <mergeCell ref="C180:E185"/>
  </mergeCells>
  <printOptions headings="false" gridLines="false" gridLinesSet="true" horizontalCentered="false" verticalCentered="false"/>
  <pageMargins left="0.35" right="0.309722222222222" top="0.309722222222222" bottom="0.65" header="0.511811023622047" footer="0.5"/>
  <pageSetup paperSize="5" scale="100" fitToWidth="1" fitToHeight="3" pageOrder="downThenOver" orientation="landscape" blackAndWhite="false" draft="false" cellComments="none" horizontalDpi="300" verticalDpi="300" copies="1"/>
  <headerFooter differentFirst="false" differentOddEven="false">
    <oddHeader/>
    <oddFooter>&amp;CPage &amp;P&amp;R&amp;D_&amp;T_(AH)</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1998-09-16T15:58:31Z</dcterms:created>
  <dc:creator>JOHN GERDING</dc:creator>
  <dc:description/>
  <dc:language>en-US</dc:language>
  <cp:lastModifiedBy>Alex Hernandez veiga</cp:lastModifiedBy>
  <cp:lastPrinted>2001-08-31T15:15:33Z</cp:lastPrinted>
  <dcterms:modified xsi:type="dcterms:W3CDTF">2001-08-31T15:42:52Z</dcterms:modified>
  <cp:revision>0</cp:revision>
  <dc:subject/>
  <dc:title/>
</cp:coreProperties>
</file>