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xhibit 2" sheetId="1" state="visible" r:id="rId3"/>
    <sheet name="Exhibit 3" sheetId="2" state="visible" r:id="rId4"/>
    <sheet name="Exhibit 4" sheetId="3" state="visible" r:id="rId5"/>
    <sheet name="Exhibit 6" sheetId="4" state="visible" r:id="rId6"/>
    <sheet name="Exhibit 5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<sst xmlns="http://schemas.openxmlformats.org/spreadsheetml/2006/main" count="146" uniqueCount="83">
  <si>
    <t xml:space="preserve">Exhibit 2 NPV analysis of Payments</t>
  </si>
  <si>
    <t xml:space="preserve">NPV of Payments Garunteed by BFGoodrich</t>
  </si>
  <si>
    <t xml:space="preserve">Payments to Morgan</t>
  </si>
  <si>
    <t xml:space="preserve">Receipts from Morgan</t>
  </si>
  <si>
    <t xml:space="preserve">Payments to Bond Holders</t>
  </si>
  <si>
    <t xml:space="preserve">BF Goodrich Cash Flows</t>
  </si>
  <si>
    <t xml:space="preserve">50000-125</t>
  </si>
  <si>
    <t xml:space="preserve">5500 + a</t>
  </si>
  <si>
    <t xml:space="preserve">50,000 (LIBOR-x)/2</t>
  </si>
  <si>
    <t xml:space="preserve">50,000 (LIBOR +.5%)/2</t>
  </si>
  <si>
    <t xml:space="preserve">-[5,500 + 25,000(-x+.5) +a]</t>
  </si>
  <si>
    <t xml:space="preserve">-[25,000(x+.5)]</t>
  </si>
  <si>
    <t xml:space="preserve">a = annual fee to Morgan</t>
  </si>
  <si>
    <t xml:space="preserve">Discount Rate</t>
  </si>
  <si>
    <t xml:space="preserve">NPV stream</t>
  </si>
  <si>
    <t xml:space="preserve">Fee Payments to Morgan</t>
  </si>
  <si>
    <t xml:space="preserve">=-[125+ (a/.12)*(1-(1/(1.12^8))] = </t>
  </si>
  <si>
    <t xml:space="preserve">-[$125 + 4.967(a)]</t>
  </si>
  <si>
    <t xml:space="preserve">Spread Payments on Libor</t>
  </si>
  <si>
    <t xml:space="preserve">=-[(50,000*(x+.5)/2)/.0583 * (1-(1/(1.0583)^16)]=</t>
  </si>
  <si>
    <t xml:space="preserve">-[255,624(x) + 1,278.1]</t>
  </si>
  <si>
    <t xml:space="preserve">NPV of face bond</t>
  </si>
  <si>
    <t xml:space="preserve">=50,000 - (50,000)/(1.12)^8</t>
  </si>
  <si>
    <t xml:space="preserve">Setting cash flows equal to zero (NPV of issuing own 12% coupon 8 year bond)</t>
  </si>
  <si>
    <t xml:space="preserve">By adding a get the following combination equation</t>
  </si>
  <si>
    <t xml:space="preserve">With a F(x,a) such that    255,624 (x) + 4.967 (a) &lt;= 1,080.7</t>
  </si>
  <si>
    <t xml:space="preserve">Limiting ends</t>
  </si>
  <si>
    <t xml:space="preserve">a= 0     x =</t>
  </si>
  <si>
    <t xml:space="preserve">x = 0                  a = 217.576</t>
  </si>
  <si>
    <t xml:space="preserve">Exhibit 3</t>
  </si>
  <si>
    <t xml:space="preserve">Correlation of LIBOR with other rates</t>
  </si>
  <si>
    <t xml:space="preserve">Average Gross Spreads Versus the 3-Month Treasury Bill</t>
  </si>
  <si>
    <t xml:space="preserve">Average 3-Month</t>
  </si>
  <si>
    <t xml:space="preserve">3-month</t>
  </si>
  <si>
    <t xml:space="preserve">Commercial</t>
  </si>
  <si>
    <t xml:space="preserve">3-Month</t>
  </si>
  <si>
    <t xml:space="preserve">Treasury Bill Yield</t>
  </si>
  <si>
    <t xml:space="preserve">CDs</t>
  </si>
  <si>
    <t xml:space="preserve">Paper</t>
  </si>
  <si>
    <t xml:space="preserve">LIBOR</t>
  </si>
  <si>
    <t xml:space="preserve">Covariance</t>
  </si>
  <si>
    <t xml:space="preserve">3 Month CD</t>
  </si>
  <si>
    <t xml:space="preserve">Correlation Coefficent</t>
  </si>
  <si>
    <t xml:space="preserve">Jan.,Feb. 1983(a)</t>
  </si>
  <si>
    <t xml:space="preserve">Standard Deviation</t>
  </si>
  <si>
    <t xml:space="preserve">Exhibit 4 Estimation on Annual Premium to Morgan</t>
  </si>
  <si>
    <t xml:space="preserve">3 Month </t>
  </si>
  <si>
    <t xml:space="preserve">LIBOR Spread</t>
  </si>
  <si>
    <t xml:space="preserve">Average</t>
  </si>
  <si>
    <t xml:space="preserve">BF Goodrich Annual Payment</t>
  </si>
  <si>
    <t xml:space="preserve">=$50m * 11%</t>
  </si>
  <si>
    <t xml:space="preserve">Risk Premium for short-term bonds</t>
  </si>
  <si>
    <t xml:space="preserve">Annual Risk Payment in Thousands</t>
  </si>
  <si>
    <t xml:space="preserve">Rabobank Annual Payment</t>
  </si>
  <si>
    <t xml:space="preserve">=$50m * LIBOR - x</t>
  </si>
  <si>
    <t xml:space="preserve">used average LIBOR over last 7 years and premium of .1%</t>
  </si>
  <si>
    <t xml:space="preserve">Total Annual Risk</t>
  </si>
  <si>
    <t xml:space="preserve">Profitable Zone</t>
  </si>
  <si>
    <t xml:space="preserve">X</t>
  </si>
  <si>
    <t xml:space="preserve">A</t>
  </si>
  <si>
    <t xml:space="preserve">For BF Goodrich</t>
  </si>
  <si>
    <t xml:space="preserve">Exhibit 5 Compartive Advantage Analysis</t>
  </si>
  <si>
    <t xml:space="preserve">Comparison of Different Types of rates</t>
  </si>
  <si>
    <t xml:space="preserve">Borrower</t>
  </si>
  <si>
    <t xml:space="preserve">Fixed Rate Available</t>
  </si>
  <si>
    <t xml:space="preserve">Floating Rate Available</t>
  </si>
  <si>
    <t xml:space="preserve">Rabobank  AAA rated</t>
  </si>
  <si>
    <t xml:space="preserve">LIBOR + 0.25%</t>
  </si>
  <si>
    <t xml:space="preserve">BF Goodrich  BBB- rated</t>
  </si>
  <si>
    <t xml:space="preserve">LIBOR + 0.50%</t>
  </si>
  <si>
    <t xml:space="preserve">Difference</t>
  </si>
  <si>
    <t xml:space="preserve">Total advantage available from swap</t>
  </si>
  <si>
    <t xml:space="preserve">Party</t>
  </si>
  <si>
    <t xml:space="preserve">Normal Fund Cost</t>
  </si>
  <si>
    <t xml:space="preserve">Cost After Swap</t>
  </si>
  <si>
    <t xml:space="preserve">Difference (%)</t>
  </si>
  <si>
    <t xml:space="preserve">Rabobank</t>
  </si>
  <si>
    <t xml:space="preserve">LIBOR - x</t>
  </si>
  <si>
    <t xml:space="preserve">0.25% + x</t>
  </si>
  <si>
    <t xml:space="preserve">BF Goodrich</t>
  </si>
  <si>
    <t xml:space="preserve">12%</t>
  </si>
  <si>
    <t xml:space="preserve">11.5% + x</t>
  </si>
  <si>
    <t xml:space="preserve">0.50% - x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</si>
</sst>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\$* #,##0.00_);_(\$* \(#,##0.00\);_(\$* \-??_);_(@_)"/>
    <numFmt numFmtId="166" formatCode="_(\$* #,##0_);_(\$* \(#,##0\);_(\$* \-??_);_(@_)"/>
    <numFmt numFmtId="167" formatCode="0%"/>
    <numFmt numFmtId="168" formatCode="0.00%"/>
    <numFmt numFmtId="169" formatCode="[$-409]#,##0.00_);\(#,##0.00\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Geneva"/>
      <family val="0"/>
    </font>
    <font>
      <b val="true"/>
      <sz val="14"/>
      <name val="Geneva"/>
      <family val="0"/>
    </font>
    <font>
      <sz val="14"/>
      <name val="Arial"/>
      <family val="0"/>
    </font>
    <font>
      <u val="single"/>
      <sz val="10"/>
      <name val="Geneva"/>
      <family val="0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sz val="14"/>
      <color rgb="FF000000"/>
      <name val="Arial"/>
      <family val="2"/>
    </font>
    <font>
      <sz val="12"/>
      <color rgb="FF000000"/>
      <name val="Arial"/>
      <family val="2"/>
    </font>
    <font>
      <b val="true"/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bfgood Dylan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solidFill>
                  <a:srgbClr val="000000"/>
                </a:solidFill>
                <a:uFillTx/>
                <a:latin typeface="Arial"/>
              </a:rPr>
              <a:t>Exhibit 6:  Trade Off Between the Basis Point Premium and the Annual Fee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'Exhibit 6'!$B$16:$B$25</c:f>
              <c:numCache>
                <c:formatCode>General</c:formatCode>
                <c:ptCount val="10"/>
                <c:pt idx="0">
                  <c:v>0</c:v>
                </c:pt>
                <c:pt idx="1">
                  <c:v>0.0005</c:v>
                </c:pt>
                <c:pt idx="2">
                  <c:v>0.001</c:v>
                </c:pt>
                <c:pt idx="3">
                  <c:v>0.0015</c:v>
                </c:pt>
                <c:pt idx="4">
                  <c:v>0.002</c:v>
                </c:pt>
                <c:pt idx="5">
                  <c:v>0.0025</c:v>
                </c:pt>
                <c:pt idx="6">
                  <c:v>0.003</c:v>
                </c:pt>
                <c:pt idx="7">
                  <c:v>0.0035</c:v>
                </c:pt>
                <c:pt idx="8">
                  <c:v>0.004</c:v>
                </c:pt>
                <c:pt idx="9">
                  <c:v>0.0045</c:v>
                </c:pt>
              </c:numCache>
            </c:numRef>
          </c:xVal>
          <c:yVal>
            <c:numRef>
              <c:f>'Exhibit 6'!$C$16:$C$25</c:f>
              <c:numCache>
                <c:formatCode>General</c:formatCode>
                <c:ptCount val="10"/>
                <c:pt idx="0">
                  <c:v>217.57600161063</c:v>
                </c:pt>
                <c:pt idx="1">
                  <c:v>191.843768874572</c:v>
                </c:pt>
                <c:pt idx="2">
                  <c:v>166.111536138514</c:v>
                </c:pt>
                <c:pt idx="3">
                  <c:v>140.379303402456</c:v>
                </c:pt>
                <c:pt idx="4">
                  <c:v>114.647070666398</c:v>
                </c:pt>
                <c:pt idx="5">
                  <c:v>88.9148379303403</c:v>
                </c:pt>
                <c:pt idx="6">
                  <c:v>63.1826051942823</c:v>
                </c:pt>
                <c:pt idx="7">
                  <c:v>37.4503724582243</c:v>
                </c:pt>
                <c:pt idx="8">
                  <c:v>11.7181397221663</c:v>
                </c:pt>
                <c:pt idx="9">
                  <c:v>-14.0140930138917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'Exhibit 6'!$H$14</c:f>
              <c:strCache>
                <c:ptCount val="1"/>
                <c:pt idx="0">
                  <c:v>Profitable Zone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'Exhibit 6'!$B$16:$B$25</c:f>
              <c:numCache>
                <c:formatCode>General</c:formatCode>
                <c:ptCount val="10"/>
                <c:pt idx="0">
                  <c:v>0</c:v>
                </c:pt>
                <c:pt idx="1">
                  <c:v>0.0005</c:v>
                </c:pt>
                <c:pt idx="2">
                  <c:v>0.001</c:v>
                </c:pt>
                <c:pt idx="3">
                  <c:v>0.0015</c:v>
                </c:pt>
                <c:pt idx="4">
                  <c:v>0.002</c:v>
                </c:pt>
                <c:pt idx="5">
                  <c:v>0.0025</c:v>
                </c:pt>
                <c:pt idx="6">
                  <c:v>0.003</c:v>
                </c:pt>
                <c:pt idx="7">
                  <c:v>0.0035</c:v>
                </c:pt>
                <c:pt idx="8">
                  <c:v>0.004</c:v>
                </c:pt>
                <c:pt idx="9">
                  <c:v>0.0045</c:v>
                </c:pt>
              </c:numCache>
            </c:numRef>
          </c:xVal>
          <c:yVal>
            <c:numRef>
              <c:f>'Exhibit 6'!$H$15</c:f>
              <c:numCache>
                <c:formatCode>General</c:formatCode>
                <c:ptCount val="1"/>
              </c:numCache>
            </c:numRef>
          </c:yVal>
          <c:smooth val="1"/>
        </c:ser>
        <c:axId val="92359417"/>
        <c:axId val="87256832"/>
      </c:scatterChart>
      <c:valAx>
        <c:axId val="9235941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X - Basis Point Premium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256832"/>
        <c:crossesAt val="0"/>
        <c:crossBetween val="midCat"/>
      </c:valAx>
      <c:valAx>
        <c:axId val="8725683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 - Annual Fee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359417"/>
        <c:crossesAt val="0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528480</xdr:colOff>
      <xdr:row>17</xdr:row>
      <xdr:rowOff>143280</xdr:rowOff>
    </xdr:from>
    <xdr:to>
      <xdr:col>13</xdr:col>
      <xdr:colOff>618840</xdr:colOff>
      <xdr:row>41</xdr:row>
      <xdr:rowOff>86040</xdr:rowOff>
    </xdr:to>
    <xdr:graphicFrame>
      <xdr:nvGraphicFramePr>
        <xdr:cNvPr id="0" name="Chart 1"/>
        <xdr:cNvGraphicFramePr/>
      </xdr:nvGraphicFramePr>
      <xdr:xfrm>
        <a:off x="2442960" y="2895840"/>
        <a:ext cx="6472080" cy="3828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customHeight="true" zeroHeight="false" outlineLevelRow="0" outlineLevelCol="0"/>
  <cols>
    <col collapsed="false" customWidth="true" hidden="false" outlineLevel="0" max="1" min="1" style="1" width="13.56"/>
    <col collapsed="false" customWidth="false" hidden="false" outlineLevel="0" max="2" min="2" style="1" width="11.42"/>
    <col collapsed="false" customWidth="true" hidden="false" outlineLevel="0" max="3" min="3" style="1" width="18.28"/>
    <col collapsed="false" customWidth="true" hidden="false" outlineLevel="0" max="4" min="4" style="1" width="19.14"/>
    <col collapsed="false" customWidth="true" hidden="false" outlineLevel="0" max="5" min="5" style="1" width="23.28"/>
    <col collapsed="false" customWidth="false" hidden="false" outlineLevel="0" max="6" min="6" style="1" width="11.42"/>
    <col collapsed="false" customWidth="true" hidden="false" outlineLevel="0" max="7" min="7" style="1" width="18.85"/>
    <col collapsed="false" customWidth="false" hidden="false" outlineLevel="0" max="257" min="8" style="1" width="11.42"/>
  </cols>
  <sheetData>
    <row r="1" customFormat="false" ht="18" hidden="false" customHeight="false" outlineLevel="0" collapsed="false">
      <c r="A1" s="2" t="s">
        <v>0</v>
      </c>
    </row>
    <row r="4" customFormat="false" ht="12.75" hidden="false" customHeight="false" outlineLevel="0" collapsed="false">
      <c r="B4" s="1" t="s">
        <v>1</v>
      </c>
    </row>
    <row r="5" customFormat="false" ht="12.75" hidden="false" customHeight="false" outlineLevel="0" collapsed="false">
      <c r="C5" s="1" t="n">
        <v>0.12</v>
      </c>
    </row>
    <row r="7" customFormat="false" ht="12.75" hidden="false" customHeight="false" outlineLevel="0" collapsed="false">
      <c r="C7" s="1" t="s">
        <v>2</v>
      </c>
      <c r="D7" s="1" t="s">
        <v>3</v>
      </c>
      <c r="E7" s="1" t="s">
        <v>4</v>
      </c>
      <c r="G7" s="3" t="s">
        <v>5</v>
      </c>
    </row>
    <row r="8" customFormat="false" ht="12.75" hidden="false" customHeight="false" outlineLevel="0" collapsed="false">
      <c r="B8" s="1" t="n">
        <v>1983</v>
      </c>
      <c r="C8" s="4" t="n">
        <v>125</v>
      </c>
      <c r="E8" s="4" t="n">
        <v>-50000</v>
      </c>
      <c r="G8" s="4" t="s">
        <v>6</v>
      </c>
      <c r="J8" s="5"/>
    </row>
    <row r="9" customFormat="false" ht="12.75" hidden="false" customHeight="false" outlineLevel="0" collapsed="false">
      <c r="B9" s="1" t="n">
        <v>1984</v>
      </c>
      <c r="C9" s="4" t="s">
        <v>7</v>
      </c>
      <c r="D9" s="1" t="s">
        <v>8</v>
      </c>
      <c r="E9" s="1" t="s">
        <v>9</v>
      </c>
      <c r="G9" s="3" t="s">
        <v>10</v>
      </c>
      <c r="J9" s="5"/>
    </row>
    <row r="10" customFormat="false" ht="12.75" hidden="false" customHeight="false" outlineLevel="0" collapsed="false">
      <c r="C10" s="4"/>
      <c r="D10" s="1" t="s">
        <v>8</v>
      </c>
      <c r="E10" s="1" t="s">
        <v>9</v>
      </c>
      <c r="G10" s="3" t="s">
        <v>11</v>
      </c>
      <c r="J10" s="5"/>
    </row>
    <row r="11" customFormat="false" ht="12.75" hidden="false" customHeight="false" outlineLevel="0" collapsed="false">
      <c r="B11" s="1" t="n">
        <v>1985</v>
      </c>
      <c r="C11" s="4" t="s">
        <v>7</v>
      </c>
      <c r="D11" s="1" t="s">
        <v>8</v>
      </c>
      <c r="E11" s="1" t="s">
        <v>9</v>
      </c>
      <c r="G11" s="3" t="s">
        <v>10</v>
      </c>
      <c r="J11" s="5"/>
    </row>
    <row r="12" customFormat="false" ht="12.75" hidden="false" customHeight="false" outlineLevel="0" collapsed="false">
      <c r="C12" s="4"/>
      <c r="D12" s="1" t="s">
        <v>8</v>
      </c>
      <c r="E12" s="1" t="s">
        <v>9</v>
      </c>
      <c r="G12" s="3" t="s">
        <v>11</v>
      </c>
      <c r="J12" s="5"/>
    </row>
    <row r="13" customFormat="false" ht="12.75" hidden="false" customHeight="false" outlineLevel="0" collapsed="false">
      <c r="B13" s="1" t="n">
        <v>1986</v>
      </c>
      <c r="C13" s="4" t="s">
        <v>7</v>
      </c>
      <c r="D13" s="1" t="s">
        <v>8</v>
      </c>
      <c r="E13" s="1" t="s">
        <v>9</v>
      </c>
      <c r="G13" s="3" t="s">
        <v>10</v>
      </c>
      <c r="J13" s="5"/>
    </row>
    <row r="14" customFormat="false" ht="12.75" hidden="false" customHeight="false" outlineLevel="0" collapsed="false">
      <c r="C14" s="4"/>
      <c r="D14" s="1" t="s">
        <v>8</v>
      </c>
      <c r="E14" s="1" t="s">
        <v>9</v>
      </c>
      <c r="G14" s="3" t="s">
        <v>11</v>
      </c>
      <c r="J14" s="5"/>
    </row>
    <row r="15" customFormat="false" ht="12.75" hidden="false" customHeight="false" outlineLevel="0" collapsed="false">
      <c r="B15" s="1" t="n">
        <v>1987</v>
      </c>
      <c r="C15" s="4" t="s">
        <v>7</v>
      </c>
      <c r="D15" s="1" t="s">
        <v>8</v>
      </c>
      <c r="E15" s="1" t="s">
        <v>9</v>
      </c>
      <c r="G15" s="3" t="s">
        <v>10</v>
      </c>
      <c r="J15" s="5"/>
    </row>
    <row r="16" customFormat="false" ht="12.75" hidden="false" customHeight="false" outlineLevel="0" collapsed="false">
      <c r="C16" s="4"/>
      <c r="D16" s="1" t="s">
        <v>8</v>
      </c>
      <c r="E16" s="1" t="s">
        <v>9</v>
      </c>
      <c r="G16" s="3" t="s">
        <v>11</v>
      </c>
      <c r="J16" s="5"/>
    </row>
    <row r="17" customFormat="false" ht="12.75" hidden="false" customHeight="false" outlineLevel="0" collapsed="false">
      <c r="B17" s="1" t="n">
        <v>1988</v>
      </c>
      <c r="C17" s="4" t="s">
        <v>7</v>
      </c>
      <c r="D17" s="1" t="s">
        <v>8</v>
      </c>
      <c r="E17" s="1" t="s">
        <v>9</v>
      </c>
      <c r="G17" s="3" t="s">
        <v>10</v>
      </c>
      <c r="J17" s="5"/>
    </row>
    <row r="18" customFormat="false" ht="12.75" hidden="false" customHeight="false" outlineLevel="0" collapsed="false">
      <c r="C18" s="4"/>
      <c r="D18" s="1" t="s">
        <v>8</v>
      </c>
      <c r="E18" s="1" t="s">
        <v>9</v>
      </c>
      <c r="G18" s="3" t="s">
        <v>11</v>
      </c>
      <c r="J18" s="5"/>
    </row>
    <row r="19" customFormat="false" ht="12.75" hidden="false" customHeight="false" outlineLevel="0" collapsed="false">
      <c r="B19" s="1" t="n">
        <v>1989</v>
      </c>
      <c r="C19" s="4" t="s">
        <v>7</v>
      </c>
      <c r="D19" s="1" t="s">
        <v>8</v>
      </c>
      <c r="E19" s="1" t="s">
        <v>9</v>
      </c>
      <c r="G19" s="3" t="s">
        <v>10</v>
      </c>
      <c r="J19" s="5"/>
    </row>
    <row r="20" customFormat="false" ht="12.75" hidden="false" customHeight="false" outlineLevel="0" collapsed="false">
      <c r="C20" s="4"/>
      <c r="D20" s="1" t="s">
        <v>8</v>
      </c>
      <c r="E20" s="1" t="s">
        <v>9</v>
      </c>
      <c r="G20" s="3" t="s">
        <v>11</v>
      </c>
      <c r="J20" s="5"/>
    </row>
    <row r="21" customFormat="false" ht="12.75" hidden="false" customHeight="false" outlineLevel="0" collapsed="false">
      <c r="B21" s="1" t="n">
        <v>1990</v>
      </c>
      <c r="C21" s="4" t="s">
        <v>7</v>
      </c>
      <c r="D21" s="1" t="s">
        <v>8</v>
      </c>
      <c r="E21" s="1" t="s">
        <v>9</v>
      </c>
      <c r="G21" s="3" t="s">
        <v>10</v>
      </c>
      <c r="J21" s="5"/>
    </row>
    <row r="22" customFormat="false" ht="12.75" hidden="false" customHeight="false" outlineLevel="0" collapsed="false">
      <c r="C22" s="4"/>
      <c r="D22" s="1" t="s">
        <v>8</v>
      </c>
      <c r="E22" s="1" t="s">
        <v>9</v>
      </c>
      <c r="G22" s="3" t="s">
        <v>11</v>
      </c>
      <c r="J22" s="5"/>
    </row>
    <row r="23" customFormat="false" ht="12.75" hidden="false" customHeight="false" outlineLevel="0" collapsed="false">
      <c r="B23" s="1" t="n">
        <v>1991</v>
      </c>
      <c r="C23" s="4" t="s">
        <v>7</v>
      </c>
      <c r="D23" s="1" t="s">
        <v>8</v>
      </c>
      <c r="E23" s="1" t="s">
        <v>9</v>
      </c>
      <c r="G23" s="3" t="s">
        <v>10</v>
      </c>
      <c r="J23" s="5"/>
    </row>
    <row r="24" customFormat="false" ht="12.75" hidden="false" customHeight="false" outlineLevel="0" collapsed="false">
      <c r="E24" s="4" t="n">
        <v>50000</v>
      </c>
      <c r="G24" s="4" t="n">
        <v>-50000</v>
      </c>
      <c r="J24" s="5"/>
    </row>
    <row r="25" customFormat="false" ht="12.75" hidden="false" customHeight="false" outlineLevel="0" collapsed="false">
      <c r="A25" s="1" t="s">
        <v>12</v>
      </c>
    </row>
    <row r="26" customFormat="false" ht="12.75" hidden="false" customHeight="false" outlineLevel="0" collapsed="false">
      <c r="A26" s="1" t="s">
        <v>13</v>
      </c>
      <c r="B26" s="6" t="n">
        <v>0.12</v>
      </c>
    </row>
    <row r="27" customFormat="false" ht="12.75" hidden="false" customHeight="false" outlineLevel="0" collapsed="false">
      <c r="B27" s="1" t="s">
        <v>14</v>
      </c>
      <c r="C27" s="4"/>
    </row>
    <row r="28" customFormat="false" ht="12.75" hidden="false" customHeight="false" outlineLevel="0" collapsed="false">
      <c r="B28" s="1" t="s">
        <v>15</v>
      </c>
      <c r="D28" s="4" t="s">
        <v>16</v>
      </c>
      <c r="F28" s="3" t="s">
        <v>17</v>
      </c>
    </row>
    <row r="29" customFormat="false" ht="12.75" hidden="false" customHeight="false" outlineLevel="0" collapsed="false">
      <c r="B29" s="1" t="s">
        <v>18</v>
      </c>
      <c r="D29" s="3" t="s">
        <v>19</v>
      </c>
      <c r="F29" s="1" t="s">
        <v>20</v>
      </c>
    </row>
    <row r="30" customFormat="false" ht="12.75" hidden="false" customHeight="false" outlineLevel="0" collapsed="false">
      <c r="B30" s="1" t="s">
        <v>21</v>
      </c>
      <c r="D30" s="1" t="s">
        <v>22</v>
      </c>
      <c r="F30" s="4" t="n">
        <f aca="false">50000-(50000/(1+B26)^8)</f>
        <v>29805.8386010315</v>
      </c>
    </row>
    <row r="31" customFormat="false" ht="12.75" hidden="false" customHeight="false" outlineLevel="0" collapsed="false">
      <c r="B31" s="3" t="s">
        <v>23</v>
      </c>
    </row>
    <row r="32" customFormat="false" ht="12.75" hidden="false" customHeight="false" outlineLevel="0" collapsed="false">
      <c r="B32" s="1" t="s">
        <v>24</v>
      </c>
    </row>
    <row r="33" customFormat="false" ht="12.75" hidden="false" customHeight="false" outlineLevel="0" collapsed="false">
      <c r="B33" s="1" t="s">
        <v>25</v>
      </c>
    </row>
    <row r="35" customFormat="false" ht="12.75" hidden="false" customHeight="false" outlineLevel="0" collapsed="false">
      <c r="B35" s="3" t="s">
        <v>26</v>
      </c>
    </row>
    <row r="36" customFormat="false" ht="12.75" hidden="false" customHeight="false" outlineLevel="0" collapsed="false">
      <c r="B36" s="1" t="s">
        <v>27</v>
      </c>
      <c r="C36" s="7" t="n">
        <v>0.00423</v>
      </c>
      <c r="D36" s="1" t="s">
        <v>28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28"/>
    <col collapsed="false" customWidth="true" hidden="false" outlineLevel="0" max="5" min="5" style="0" width="7.7"/>
    <col collapsed="false" customWidth="true" hidden="false" outlineLevel="0" max="7" min="7" style="0" width="7.7"/>
    <col collapsed="false" customWidth="true" hidden="false" outlineLevel="0" max="12" min="11" style="0" width="11.99"/>
  </cols>
  <sheetData>
    <row r="1" customFormat="false" ht="18" hidden="false" customHeight="false" outlineLevel="0" collapsed="false">
      <c r="A1" s="8" t="s">
        <v>29</v>
      </c>
      <c r="B1" s="9" t="s">
        <v>30</v>
      </c>
      <c r="C1" s="9"/>
      <c r="D1" s="9"/>
      <c r="E1" s="9"/>
      <c r="F1" s="9"/>
      <c r="G1" s="9"/>
      <c r="H1" s="9"/>
      <c r="I1" s="9"/>
      <c r="J1" s="9"/>
      <c r="K1" s="9"/>
      <c r="L1" s="9"/>
    </row>
    <row r="5" customFormat="false" ht="12.75" hidden="false" customHeight="false" outlineLevel="0" collapsed="false">
      <c r="E5" s="10" t="s">
        <v>31</v>
      </c>
      <c r="F5" s="10"/>
      <c r="G5" s="10"/>
    </row>
    <row r="6" customFormat="false" ht="12.75" hidden="false" customHeight="false" outlineLevel="0" collapsed="false">
      <c r="C6" s="11" t="s">
        <v>32</v>
      </c>
      <c r="E6" s="11" t="s">
        <v>33</v>
      </c>
      <c r="F6" s="11" t="s">
        <v>34</v>
      </c>
      <c r="G6" s="11" t="s">
        <v>35</v>
      </c>
    </row>
    <row r="7" customFormat="false" ht="12.75" hidden="false" customHeight="false" outlineLevel="0" collapsed="false">
      <c r="A7" s="12"/>
      <c r="B7" s="12"/>
      <c r="C7" s="13" t="s">
        <v>36</v>
      </c>
      <c r="D7" s="12"/>
      <c r="E7" s="13" t="s">
        <v>37</v>
      </c>
      <c r="F7" s="13" t="s">
        <v>38</v>
      </c>
      <c r="G7" s="13" t="s">
        <v>39</v>
      </c>
      <c r="H7" s="12"/>
      <c r="I7" s="0" t="s">
        <v>40</v>
      </c>
    </row>
    <row r="8" customFormat="false" ht="12.75" hidden="false" customHeight="false" outlineLevel="0" collapsed="false">
      <c r="A8" s="0" t="n">
        <v>1975</v>
      </c>
      <c r="C8" s="14" t="n">
        <v>5.85</v>
      </c>
      <c r="D8" s="14"/>
      <c r="E8" s="15" t="n">
        <v>0.0076</v>
      </c>
      <c r="F8" s="15" t="n">
        <v>0.0056</v>
      </c>
      <c r="G8" s="15" t="n">
        <v>0.0136</v>
      </c>
      <c r="K8" s="0" t="s">
        <v>34</v>
      </c>
      <c r="L8" s="0" t="s">
        <v>39</v>
      </c>
    </row>
    <row r="9" customFormat="false" ht="12.75" hidden="false" customHeight="false" outlineLevel="0" collapsed="false">
      <c r="A9" s="0" t="n">
        <v>1976</v>
      </c>
      <c r="C9" s="14" t="n">
        <v>5.03</v>
      </c>
      <c r="D9" s="14"/>
      <c r="E9" s="14" t="n">
        <v>0.27</v>
      </c>
      <c r="F9" s="14" t="n">
        <v>0.25</v>
      </c>
      <c r="G9" s="14" t="n">
        <v>0.58</v>
      </c>
      <c r="I9" s="0" t="s">
        <v>41</v>
      </c>
      <c r="K9" s="0" t="n">
        <f aca="false">COVAR(E8:E16,F8:F16)</f>
        <v>0.278778228148148</v>
      </c>
      <c r="L9" s="0" t="n">
        <f aca="false">COVAR(E8:E16,G8:G16)</f>
        <v>0.640519739259259</v>
      </c>
    </row>
    <row r="10" customFormat="false" ht="12.75" hidden="false" customHeight="false" outlineLevel="0" collapsed="false">
      <c r="A10" s="0" t="n">
        <v>1977</v>
      </c>
      <c r="C10" s="14" t="n">
        <v>5.17</v>
      </c>
      <c r="D10" s="14"/>
      <c r="E10" s="14" t="n">
        <v>0.37</v>
      </c>
      <c r="F10" s="14" t="n">
        <v>0.27</v>
      </c>
      <c r="G10" s="14" t="n">
        <v>0.75</v>
      </c>
      <c r="I10" s="0" t="s">
        <v>34</v>
      </c>
      <c r="L10" s="0" t="n">
        <f aca="false">COVAR(F8:F17,G8:G17)</f>
        <v>0.379483501594155</v>
      </c>
    </row>
    <row r="11" customFormat="false" ht="12.75" hidden="false" customHeight="false" outlineLevel="0" collapsed="false">
      <c r="A11" s="0" t="n">
        <v>1978</v>
      </c>
      <c r="C11" s="14" t="n">
        <v>7.12</v>
      </c>
      <c r="D11" s="14"/>
      <c r="E11" s="14" t="n">
        <v>0.92</v>
      </c>
      <c r="F11" s="14" t="n">
        <v>0.61</v>
      </c>
      <c r="G11" s="14" t="n">
        <v>1.48</v>
      </c>
    </row>
    <row r="12" customFormat="false" ht="12.75" hidden="false" customHeight="false" outlineLevel="0" collapsed="false">
      <c r="A12" s="0" t="n">
        <v>1979</v>
      </c>
      <c r="C12" s="14" t="n">
        <v>9.84</v>
      </c>
      <c r="D12" s="14"/>
      <c r="E12" s="14" t="n">
        <v>1.18</v>
      </c>
      <c r="F12" s="14" t="n">
        <v>0.88</v>
      </c>
      <c r="G12" s="14" t="n">
        <v>1.93</v>
      </c>
    </row>
    <row r="13" customFormat="false" ht="12.75" hidden="false" customHeight="false" outlineLevel="0" collapsed="false">
      <c r="A13" s="0" t="n">
        <v>1980</v>
      </c>
      <c r="C13" s="14" t="n">
        <v>11.25</v>
      </c>
      <c r="D13" s="14"/>
      <c r="E13" s="14" t="n">
        <v>1.72</v>
      </c>
      <c r="F13" s="14" t="n">
        <v>1.12</v>
      </c>
      <c r="G13" s="14" t="n">
        <v>2.81</v>
      </c>
      <c r="I13" s="0" t="s">
        <v>42</v>
      </c>
    </row>
    <row r="14" customFormat="false" ht="12.75" hidden="false" customHeight="false" outlineLevel="0" collapsed="false">
      <c r="A14" s="0" t="n">
        <v>1981</v>
      </c>
      <c r="C14" s="14" t="n">
        <v>13.99</v>
      </c>
      <c r="D14" s="14"/>
      <c r="E14" s="14" t="n">
        <v>1.92</v>
      </c>
      <c r="F14" s="14" t="n">
        <v>1.17</v>
      </c>
      <c r="G14" s="14" t="n">
        <v>2.83</v>
      </c>
      <c r="K14" s="0" t="s">
        <v>34</v>
      </c>
      <c r="L14" s="0" t="s">
        <v>39</v>
      </c>
    </row>
    <row r="15" customFormat="false" ht="12.75" hidden="false" customHeight="false" outlineLevel="0" collapsed="false">
      <c r="A15" s="0" t="n">
        <v>1982</v>
      </c>
      <c r="C15" s="14" t="n">
        <v>10.75</v>
      </c>
      <c r="D15" s="14"/>
      <c r="E15" s="14" t="n">
        <v>1.66</v>
      </c>
      <c r="F15" s="14" t="n">
        <v>1.16</v>
      </c>
      <c r="G15" s="14" t="n">
        <v>2.68</v>
      </c>
      <c r="I15" s="0" t="s">
        <v>41</v>
      </c>
      <c r="K15" s="0" t="n">
        <f aca="false">K9/(E17*F17)</f>
        <v>0.879074703507028</v>
      </c>
      <c r="L15" s="0" t="n">
        <f aca="false">L9/(E17*G17)</f>
        <v>0.881795555200179</v>
      </c>
    </row>
    <row r="16" customFormat="false" ht="12.75" hidden="false" customHeight="false" outlineLevel="0" collapsed="false">
      <c r="A16" s="0" t="s">
        <v>43</v>
      </c>
      <c r="C16" s="14" t="n">
        <v>8</v>
      </c>
      <c r="D16" s="14"/>
      <c r="E16" s="14" t="n">
        <v>0.59</v>
      </c>
      <c r="F16" s="14" t="n">
        <v>0.3</v>
      </c>
      <c r="G16" s="14" t="n">
        <v>1.29</v>
      </c>
      <c r="I16" s="0" t="s">
        <v>34</v>
      </c>
      <c r="L16" s="0" t="n">
        <f aca="false">L10/(F17*G17)</f>
        <v>0.804617037187983</v>
      </c>
    </row>
    <row r="17" customFormat="false" ht="12.75" hidden="false" customHeight="false" outlineLevel="0" collapsed="false">
      <c r="A17" s="0" t="s">
        <v>44</v>
      </c>
      <c r="C17" s="14"/>
      <c r="D17" s="14"/>
      <c r="E17" s="14" t="n">
        <f aca="false">STDEV(E8:E16)</f>
        <v>0.698870975216456</v>
      </c>
      <c r="F17" s="14" t="n">
        <f aca="false">STDEV(F8:F16)</f>
        <v>0.453770299209241</v>
      </c>
      <c r="G17" s="14" t="n">
        <f aca="false">STDEV(G8:G16)</f>
        <v>1.03936385244907</v>
      </c>
    </row>
  </sheetData>
  <mergeCells count="1">
    <mergeCell ref="E5:G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2" activeCellId="0" sqref="E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9.28"/>
    <col collapsed="false" customWidth="true" hidden="false" outlineLevel="0" max="4" min="4" style="0" width="23.14"/>
    <col collapsed="false" customWidth="true" hidden="false" outlineLevel="0" max="5" min="5" style="0" width="12.85"/>
  </cols>
  <sheetData>
    <row r="1" customFormat="false" ht="18" hidden="false" customHeight="false" outlineLevel="0" collapsed="false">
      <c r="A1" s="16" t="s">
        <v>45</v>
      </c>
      <c r="B1" s="16"/>
      <c r="C1" s="16"/>
      <c r="D1" s="16"/>
      <c r="E1" s="16"/>
    </row>
    <row r="4" customFormat="false" ht="12.75" hidden="false" customHeight="false" outlineLevel="0" collapsed="false">
      <c r="D4" s="11" t="s">
        <v>32</v>
      </c>
      <c r="E4" s="11" t="s">
        <v>35</v>
      </c>
      <c r="F4" s="0" t="s">
        <v>46</v>
      </c>
    </row>
    <row r="5" customFormat="false" ht="12.75" hidden="false" customHeight="false" outlineLevel="0" collapsed="false">
      <c r="D5" s="13" t="s">
        <v>36</v>
      </c>
      <c r="E5" s="13" t="s">
        <v>47</v>
      </c>
      <c r="F5" s="0" t="s">
        <v>39</v>
      </c>
    </row>
    <row r="6" customFormat="false" ht="12.75" hidden="false" customHeight="false" outlineLevel="0" collapsed="false">
      <c r="B6" s="0" t="n">
        <v>1975</v>
      </c>
      <c r="D6" s="17" t="n">
        <v>0.0585</v>
      </c>
      <c r="E6" s="17" t="n">
        <v>0.0136</v>
      </c>
      <c r="F6" s="15" t="n">
        <f aca="false">E6+D6</f>
        <v>0.0721</v>
      </c>
    </row>
    <row r="7" customFormat="false" ht="12.75" hidden="false" customHeight="false" outlineLevel="0" collapsed="false">
      <c r="B7" s="0" t="n">
        <v>1976</v>
      </c>
      <c r="D7" s="17" t="n">
        <v>0.0503</v>
      </c>
      <c r="E7" s="17" t="n">
        <v>0.0058</v>
      </c>
      <c r="F7" s="15" t="n">
        <f aca="false">E7+D7</f>
        <v>0.0561</v>
      </c>
    </row>
    <row r="8" customFormat="false" ht="12.75" hidden="false" customHeight="false" outlineLevel="0" collapsed="false">
      <c r="B8" s="0" t="n">
        <v>1977</v>
      </c>
      <c r="D8" s="17" t="n">
        <v>0.0517</v>
      </c>
      <c r="E8" s="17" t="n">
        <v>0.0075</v>
      </c>
      <c r="F8" s="15" t="n">
        <f aca="false">E8+D8</f>
        <v>0.0592</v>
      </c>
    </row>
    <row r="9" customFormat="false" ht="12.75" hidden="false" customHeight="false" outlineLevel="0" collapsed="false">
      <c r="B9" s="0" t="n">
        <v>1978</v>
      </c>
      <c r="D9" s="17" t="n">
        <v>0.0712</v>
      </c>
      <c r="E9" s="17" t="n">
        <v>0.0148</v>
      </c>
      <c r="F9" s="15" t="n">
        <f aca="false">E9+D9</f>
        <v>0.086</v>
      </c>
    </row>
    <row r="10" customFormat="false" ht="12.75" hidden="false" customHeight="false" outlineLevel="0" collapsed="false">
      <c r="B10" s="0" t="n">
        <v>1979</v>
      </c>
      <c r="D10" s="17" t="n">
        <v>0.0984</v>
      </c>
      <c r="E10" s="17" t="n">
        <v>0.0193</v>
      </c>
      <c r="F10" s="15" t="n">
        <f aca="false">E10+D10</f>
        <v>0.1177</v>
      </c>
    </row>
    <row r="11" customFormat="false" ht="12.75" hidden="false" customHeight="false" outlineLevel="0" collapsed="false">
      <c r="B11" s="0" t="n">
        <v>1980</v>
      </c>
      <c r="D11" s="17" t="n">
        <v>0.1125</v>
      </c>
      <c r="E11" s="17" t="n">
        <v>0.0281</v>
      </c>
      <c r="F11" s="15" t="n">
        <f aca="false">E11+D11</f>
        <v>0.1406</v>
      </c>
    </row>
    <row r="12" customFormat="false" ht="12.75" hidden="false" customHeight="false" outlineLevel="0" collapsed="false">
      <c r="B12" s="0" t="n">
        <v>1981</v>
      </c>
      <c r="D12" s="17" t="n">
        <v>0.1399</v>
      </c>
      <c r="E12" s="17" t="n">
        <v>0.0283</v>
      </c>
      <c r="F12" s="15" t="n">
        <f aca="false">E12+D12</f>
        <v>0.1682</v>
      </c>
    </row>
    <row r="13" customFormat="false" ht="12.75" hidden="false" customHeight="false" outlineLevel="0" collapsed="false">
      <c r="B13" s="0" t="n">
        <v>1982</v>
      </c>
      <c r="D13" s="17" t="n">
        <v>0.1075</v>
      </c>
      <c r="E13" s="17" t="n">
        <v>0.0268</v>
      </c>
      <c r="F13" s="15" t="n">
        <f aca="false">E13+D13</f>
        <v>0.1343</v>
      </c>
    </row>
    <row r="14" customFormat="false" ht="12.75" hidden="false" customHeight="false" outlineLevel="0" collapsed="false">
      <c r="B14" s="0" t="s">
        <v>43</v>
      </c>
      <c r="D14" s="17" t="n">
        <v>0.08</v>
      </c>
      <c r="E14" s="17" t="n">
        <v>0.0129</v>
      </c>
      <c r="F14" s="15" t="n">
        <f aca="false">E14+D14</f>
        <v>0.0929</v>
      </c>
    </row>
    <row r="15" customFormat="false" ht="12.75" hidden="false" customHeight="false" outlineLevel="0" collapsed="false">
      <c r="B15" s="18"/>
      <c r="E15" s="19"/>
    </row>
    <row r="16" customFormat="false" ht="12.75" hidden="false" customHeight="false" outlineLevel="0" collapsed="false">
      <c r="D16" s="0" t="s">
        <v>48</v>
      </c>
      <c r="F16" s="15" t="n">
        <f aca="false">AVERAGE(F6:F14)</f>
        <v>0.103011111111111</v>
      </c>
    </row>
    <row r="19" customFormat="false" ht="12.75" hidden="false" customHeight="false" outlineLevel="0" collapsed="false">
      <c r="B19" s="0" t="s">
        <v>49</v>
      </c>
      <c r="D19" s="0" t="s">
        <v>50</v>
      </c>
      <c r="E19" s="18" t="n">
        <v>5500</v>
      </c>
    </row>
    <row r="20" customFormat="false" ht="12.75" hidden="false" customHeight="false" outlineLevel="0" collapsed="false">
      <c r="B20" s="0" t="s">
        <v>51</v>
      </c>
      <c r="E20" s="17" t="n">
        <v>0.019</v>
      </c>
    </row>
    <row r="22" customFormat="false" ht="12.75" hidden="false" customHeight="false" outlineLevel="0" collapsed="false">
      <c r="B22" s="0" t="s">
        <v>52</v>
      </c>
      <c r="E22" s="20" t="n">
        <f aca="false">E19*E20</f>
        <v>104.5</v>
      </c>
    </row>
    <row r="24" customFormat="false" ht="12.75" hidden="false" customHeight="false" outlineLevel="0" collapsed="false">
      <c r="B24" s="0" t="s">
        <v>53</v>
      </c>
      <c r="D24" s="0" t="s">
        <v>54</v>
      </c>
      <c r="E24" s="18" t="n">
        <f aca="false">50000*(F16-0.001)</f>
        <v>5100.55555555556</v>
      </c>
      <c r="F24" s="0" t="s">
        <v>55</v>
      </c>
    </row>
    <row r="25" customFormat="false" ht="12.75" hidden="false" customHeight="false" outlineLevel="0" collapsed="false">
      <c r="B25" s="0" t="s">
        <v>51</v>
      </c>
      <c r="E25" s="17" t="n">
        <v>0.01</v>
      </c>
    </row>
    <row r="27" customFormat="false" ht="12.75" hidden="false" customHeight="false" outlineLevel="0" collapsed="false">
      <c r="B27" s="0" t="s">
        <v>52</v>
      </c>
      <c r="E27" s="20" t="n">
        <f aca="false">E24*E25</f>
        <v>51.0055555555556</v>
      </c>
    </row>
    <row r="29" customFormat="false" ht="12.75" hidden="false" customHeight="false" outlineLevel="0" collapsed="false">
      <c r="A29" s="21"/>
      <c r="B29" s="21" t="s">
        <v>56</v>
      </c>
      <c r="C29" s="21"/>
      <c r="D29" s="21"/>
      <c r="E29" s="22" t="n">
        <f aca="false">E27+E22</f>
        <v>155.505555555556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4:H25"/>
  <sheetViews>
    <sheetView showFormulas="false" showGridLines="tru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E12" activeCellId="0" sqref="E12"/>
    </sheetView>
  </sheetViews>
  <sheetFormatPr defaultColWidth="9.0546875" defaultRowHeight="12.75" customHeight="true" zeroHeight="false" outlineLevelRow="0" outlineLevelCol="0"/>
  <sheetData>
    <row r="14" customFormat="false" ht="12.75" hidden="false" customHeight="false" outlineLevel="0" collapsed="false">
      <c r="H14" s="0" t="s">
        <v>57</v>
      </c>
    </row>
    <row r="15" customFormat="false" ht="12.75" hidden="false" customHeight="false" outlineLevel="0" collapsed="false">
      <c r="B15" s="0" t="s">
        <v>58</v>
      </c>
      <c r="C15" s="0" t="s">
        <v>59</v>
      </c>
      <c r="H15" s="0" t="s">
        <v>60</v>
      </c>
    </row>
    <row r="16" customFormat="false" ht="12.75" hidden="false" customHeight="false" outlineLevel="0" collapsed="false">
      <c r="B16" s="0" t="n">
        <v>0</v>
      </c>
      <c r="C16" s="0" t="n">
        <f aca="false">(1080.7-(255624*B16))/4.967</f>
        <v>217.57600161063</v>
      </c>
    </row>
    <row r="17" customFormat="false" ht="12.75" hidden="false" customHeight="false" outlineLevel="0" collapsed="false">
      <c r="B17" s="0" t="n">
        <f aca="false">B16+0.0005</f>
        <v>0.0005</v>
      </c>
      <c r="C17" s="0" t="n">
        <f aca="false">(1080.7-(255624*B17))/4.967</f>
        <v>191.843768874572</v>
      </c>
    </row>
    <row r="18" customFormat="false" ht="12.75" hidden="false" customHeight="false" outlineLevel="0" collapsed="false">
      <c r="B18" s="0" t="n">
        <f aca="false">B17+0.0005</f>
        <v>0.001</v>
      </c>
      <c r="C18" s="0" t="n">
        <f aca="false">(1080.7-(255624*B18))/4.967</f>
        <v>166.111536138514</v>
      </c>
    </row>
    <row r="19" customFormat="false" ht="12.75" hidden="false" customHeight="false" outlineLevel="0" collapsed="false">
      <c r="B19" s="0" t="n">
        <f aca="false">B18+0.0005</f>
        <v>0.0015</v>
      </c>
      <c r="C19" s="0" t="n">
        <f aca="false">(1080.7-(255624*B19))/4.967</f>
        <v>140.379303402456</v>
      </c>
    </row>
    <row r="20" customFormat="false" ht="12.75" hidden="false" customHeight="false" outlineLevel="0" collapsed="false">
      <c r="B20" s="0" t="n">
        <f aca="false">B19+0.0005</f>
        <v>0.002</v>
      </c>
      <c r="C20" s="0" t="n">
        <f aca="false">(1080.7-(255624*B20))/4.967</f>
        <v>114.647070666398</v>
      </c>
    </row>
    <row r="21" customFormat="false" ht="12.75" hidden="false" customHeight="false" outlineLevel="0" collapsed="false">
      <c r="B21" s="0" t="n">
        <f aca="false">B20+0.0005</f>
        <v>0.0025</v>
      </c>
      <c r="C21" s="0" t="n">
        <f aca="false">(1080.7-(255624*B21))/4.967</f>
        <v>88.9148379303403</v>
      </c>
    </row>
    <row r="22" customFormat="false" ht="12.75" hidden="false" customHeight="false" outlineLevel="0" collapsed="false">
      <c r="B22" s="0" t="n">
        <f aca="false">B21+0.0005</f>
        <v>0.003</v>
      </c>
      <c r="C22" s="0" t="n">
        <f aca="false">(1080.7-(255624*B22))/4.967</f>
        <v>63.1826051942823</v>
      </c>
    </row>
    <row r="23" customFormat="false" ht="12.75" hidden="false" customHeight="false" outlineLevel="0" collapsed="false">
      <c r="B23" s="0" t="n">
        <f aca="false">B22+0.0005</f>
        <v>0.0035</v>
      </c>
      <c r="C23" s="0" t="n">
        <f aca="false">(1080.7-(255624*B23))/4.967</f>
        <v>37.4503724582243</v>
      </c>
    </row>
    <row r="24" customFormat="false" ht="12.75" hidden="false" customHeight="false" outlineLevel="0" collapsed="false">
      <c r="B24" s="0" t="n">
        <f aca="false">B23+0.0005</f>
        <v>0.004</v>
      </c>
      <c r="C24" s="0" t="n">
        <f aca="false">(1080.7-(255624*B24))/4.967</f>
        <v>11.7181397221663</v>
      </c>
    </row>
    <row r="25" customFormat="false" ht="12.75" hidden="false" customHeight="false" outlineLevel="0" collapsed="false">
      <c r="B25" s="0" t="n">
        <f aca="false">B24+0.0005</f>
        <v>0.0045</v>
      </c>
      <c r="C25" s="0" t="n">
        <f aca="false">(1080.7-(255624*B25))/4.967</f>
        <v>-14.0140930138917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9" activeCellId="0" sqref="C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7"/>
    <col collapsed="false" customWidth="true" hidden="false" outlineLevel="0" max="2" min="2" style="0" width="17.85"/>
    <col collapsed="false" customWidth="true" hidden="false" outlineLevel="0" max="3" min="3" style="0" width="19.85"/>
    <col collapsed="false" customWidth="true" hidden="false" outlineLevel="0" max="4" min="4" style="0" width="12.56"/>
  </cols>
  <sheetData>
    <row r="1" customFormat="false" ht="18" hidden="false" customHeight="false" outlineLevel="0" collapsed="false">
      <c r="A1" s="16" t="s">
        <v>61</v>
      </c>
      <c r="B1" s="16"/>
      <c r="C1" s="16"/>
      <c r="D1" s="16"/>
    </row>
    <row r="3" customFormat="false" ht="12.75" hidden="false" customHeight="false" outlineLevel="0" collapsed="false">
      <c r="A3" s="21" t="s">
        <v>62</v>
      </c>
    </row>
    <row r="4" customFormat="false" ht="12.75" hidden="false" customHeight="false" outlineLevel="0" collapsed="false">
      <c r="A4" s="0" t="s">
        <v>63</v>
      </c>
      <c r="B4" s="0" t="s">
        <v>64</v>
      </c>
      <c r="C4" s="0" t="s">
        <v>65</v>
      </c>
    </row>
    <row r="5" customFormat="false" ht="12.75" hidden="false" customHeight="false" outlineLevel="0" collapsed="false">
      <c r="A5" s="0" t="s">
        <v>66</v>
      </c>
      <c r="B5" s="15" t="n">
        <v>0.11</v>
      </c>
      <c r="C5" s="0" t="s">
        <v>67</v>
      </c>
    </row>
    <row r="6" customFormat="false" ht="12.75" hidden="false" customHeight="false" outlineLevel="0" collapsed="false">
      <c r="A6" s="0" t="s">
        <v>68</v>
      </c>
      <c r="B6" s="15" t="n">
        <v>0.13</v>
      </c>
      <c r="C6" s="0" t="s">
        <v>69</v>
      </c>
    </row>
    <row r="7" customFormat="false" ht="12.75" hidden="false" customHeight="false" outlineLevel="0" collapsed="false">
      <c r="A7" s="0" t="s">
        <v>70</v>
      </c>
      <c r="B7" s="15" t="n">
        <v>0.02</v>
      </c>
      <c r="C7" s="15" t="n">
        <v>0.0025</v>
      </c>
    </row>
    <row r="8" customFormat="false" ht="12.75" hidden="false" customHeight="false" outlineLevel="0" collapsed="false">
      <c r="B8" s="15"/>
      <c r="C8" s="15"/>
    </row>
    <row r="9" customFormat="false" ht="12.75" hidden="false" customHeight="false" outlineLevel="0" collapsed="false">
      <c r="B9" s="15"/>
      <c r="C9" s="15"/>
    </row>
    <row r="10" customFormat="false" ht="12.75" hidden="false" customHeight="false" outlineLevel="0" collapsed="false">
      <c r="B10" s="15"/>
      <c r="C10" s="15"/>
    </row>
    <row r="11" customFormat="false" ht="12.75" hidden="false" customHeight="false" outlineLevel="0" collapsed="false">
      <c r="A11" s="21" t="s">
        <v>71</v>
      </c>
    </row>
    <row r="12" customFormat="false" ht="12.75" hidden="false" customHeight="false" outlineLevel="0" collapsed="false">
      <c r="A12" s="0" t="s">
        <v>72</v>
      </c>
      <c r="B12" s="0" t="s">
        <v>73</v>
      </c>
      <c r="C12" s="0" t="s">
        <v>74</v>
      </c>
      <c r="D12" s="0" t="s">
        <v>75</v>
      </c>
    </row>
    <row r="13" customFormat="false" ht="12.75" hidden="false" customHeight="false" outlineLevel="0" collapsed="false">
      <c r="A13" s="0" t="s">
        <v>76</v>
      </c>
      <c r="B13" s="0" t="s">
        <v>67</v>
      </c>
      <c r="C13" s="0" t="s">
        <v>77</v>
      </c>
      <c r="D13" s="0" t="s">
        <v>78</v>
      </c>
    </row>
    <row r="14" customFormat="false" ht="12.75" hidden="false" customHeight="false" outlineLevel="0" collapsed="false">
      <c r="A14" s="0" t="s">
        <v>79</v>
      </c>
      <c r="B14" s="15" t="s">
        <v>80</v>
      </c>
      <c r="C14" s="0" t="s">
        <v>81</v>
      </c>
      <c r="D14" s="0" t="s">
        <v>82</v>
      </c>
    </row>
    <row r="15" customFormat="false" ht="12.75" hidden="false" customHeight="false" outlineLevel="0" collapsed="false">
      <c r="D15" s="15" t="n">
        <v>0.0075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2001-03-12T01:22:36Z</dcterms:created>
  <dc:creator>Dylan &amp; Julie Windham</dc:creator>
  <dc:description/>
  <dc:language>en-US</dc:language>
  <cp:lastModifiedBy>jcja</cp:lastModifiedBy>
  <cp:lastPrinted>2001-03-17T18:29:10Z</cp:lastPrinted>
  <cp:revision>0</cp:revision>
  <dc:subject/>
  <dc:title/>
</cp:coreProperties>
</file>