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xpenses-YTD Aug 2001" sheetId="1" state="visible" r:id="rId3"/>
    <sheet name="Operating projects" sheetId="2" state="hidden" r:id="rId4"/>
  </sheets>
  <externalReferences>
    <externalReference r:id="rId5"/>
  </externalReferences>
  <definedNames>
    <definedName function="false" hidden="false" localSheetId="0" name="_xlnm.Print_Area" vbProcedure="false">'Expenses-YTD Aug 2001'!$A$1:$R$72</definedName>
    <definedName function="false" hidden="false" name="CASH_ORIG" vbProcedure="false">'[1]'!$A$110:$AM$204</definedName>
    <definedName function="false" hidden="false" name="CASH_PLAN" vbProcedure="false">'[1]'!$A$114:$AE$206</definedName>
    <definedName function="false" hidden="false" name="CASH_YTD" vbProcedure="false">'[1]'!$A$114:$AC$206</definedName>
    <definedName function="false" hidden="false" name="CORP_COST_DETAIL" vbProcedure="false">'[1]O&amp;M and Other'!$A$1:$AI$93</definedName>
    <definedName function="false" hidden="false" name="INC_ORIG" vbProcedure="false">'[1]'!$A$1:$AM$108</definedName>
    <definedName function="false" hidden="false" name="INC_PLAN" vbProcedure="false">'[1]'!$A$1:$AN$114</definedName>
    <definedName function="false" hidden="false" name="INC_YTD" vbProcedure="false">'[1]'!$A$1:$AD$111</definedName>
    <definedName function="false" hidden="false" name="OBLIGATIONS" vbProcedure="false">'[1]'!$A$1:$AL$73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6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bonus accrual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3</xdr:colOff>
                <xdr:row>60</xdr:row>
                <xdr:rowOff>6</xdr:rowOff>
              </xdr:from>
              <xdr:to>
                <xdr:col>13</xdr:col>
                <xdr:colOff>7</xdr:colOff>
                <xdr:row>64</xdr:row>
                <xdr:rowOff>12</xdr:rowOff>
              </xdr:to>
            </anchor>
          </commentPr>
        </mc:Choice>
        <mc:Fallback/>
      </mc:AlternateContent>
    </comment>
    <comment ref="P12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include reversal of year-end reserve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10</xdr:row>
                <xdr:rowOff>7</xdr:rowOff>
              </xdr:from>
              <xdr:to>
                <xdr:col>18</xdr:col>
                <xdr:colOff>31</xdr:colOff>
                <xdr:row>14</xdr:row>
                <xdr:rowOff>13</xdr:rowOff>
              </xdr:to>
            </anchor>
          </commentPr>
        </mc:Choice>
        <mc:Fallback/>
      </mc:AlternateContent>
    </comment>
    <comment ref="P64" authorId="0">
      <text>
        <r>
          <rPr>
            <b val="true"/>
            <sz val="8"/>
            <color rgb="FF000000"/>
            <rFont val="Tahoma"/>
            <family val="0"/>
          </rPr>
          <t xml:space="preserve">atran:
</t>
        </r>
        <r>
          <rPr>
            <sz val="8"/>
            <color rgb="FF000000"/>
            <rFont val="Tahoma"/>
            <family val="0"/>
          </rPr>
          <t xml:space="preserve">bonus accrual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17</xdr:col>
                <xdr:colOff>3</xdr:colOff>
                <xdr:row>62</xdr:row>
                <xdr:rowOff>7</xdr:rowOff>
              </xdr:from>
              <xdr:to>
                <xdr:col>18</xdr:col>
                <xdr:colOff>31</xdr:colOff>
                <xdr:row>66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<sst xmlns="http://schemas.openxmlformats.org/spreadsheetml/2006/main" count="206" uniqueCount="89">
  <si>
    <t xml:space="preserve">Enron Global Assets and Services</t>
  </si>
  <si>
    <t xml:space="preserve">2001 G&amp;A COSTS</t>
  </si>
  <si>
    <t xml:space="preserve">FOR THE EIGHT MONTHS ENDED AUGUST 31, 2001</t>
  </si>
  <si>
    <t xml:space="preserve">(in thousands)</t>
  </si>
  <si>
    <t xml:space="preserve">Hyperion line 1325</t>
  </si>
  <si>
    <t xml:space="preserve">August YTD Actuals</t>
  </si>
  <si>
    <t xml:space="preserve">September - December Estimate</t>
  </si>
  <si>
    <t xml:space="preserve">Total Year Estimate</t>
  </si>
  <si>
    <t xml:space="preserve">O&amp;M From</t>
  </si>
  <si>
    <t xml:space="preserve">LLC Companies</t>
  </si>
  <si>
    <t xml:space="preserve">Consolidated</t>
  </si>
  <si>
    <t xml:space="preserve">Houston</t>
  </si>
  <si>
    <t xml:space="preserve">Total</t>
  </si>
  <si>
    <t xml:space="preserve">ETS</t>
  </si>
  <si>
    <t xml:space="preserve">Operating Projects*</t>
  </si>
  <si>
    <t xml:space="preserve">G&amp;A</t>
  </si>
  <si>
    <t xml:space="preserve">EGAS</t>
  </si>
  <si>
    <t xml:space="preserve">Salaries</t>
  </si>
  <si>
    <t xml:space="preserve">Benefits </t>
  </si>
  <si>
    <t xml:space="preserve">52001000</t>
  </si>
  <si>
    <t xml:space="preserve">Employee Expenses</t>
  </si>
  <si>
    <t xml:space="preserve">52001500, 52002000, 52002500, 52003000, 52003500, 52004000 52004500</t>
  </si>
  <si>
    <t xml:space="preserve">Advertising</t>
  </si>
  <si>
    <t xml:space="preserve">52500500</t>
  </si>
  <si>
    <t xml:space="preserve">Communications expense</t>
  </si>
  <si>
    <t xml:space="preserve">52503500</t>
  </si>
  <si>
    <t xml:space="preserve">Contributions</t>
  </si>
  <si>
    <t xml:space="preserve">52504100, 52504200</t>
  </si>
  <si>
    <t xml:space="preserve">Computer expense</t>
  </si>
  <si>
    <t xml:space="preserve">52503600, 52504500</t>
  </si>
  <si>
    <t xml:space="preserve">Insurance</t>
  </si>
  <si>
    <t xml:space="preserve">52506500</t>
  </si>
  <si>
    <t xml:space="preserve">Outside services</t>
  </si>
  <si>
    <t xml:space="preserve">52507000, 52507100, 52507200, 52507300, 52507400, 52507500, 52507600, 52507700, 52508000</t>
  </si>
  <si>
    <t xml:space="preserve">Postage &amp; Freight</t>
  </si>
  <si>
    <t xml:space="preserve">52508100</t>
  </si>
  <si>
    <t xml:space="preserve">Subscriptions</t>
  </si>
  <si>
    <t xml:space="preserve">52508500</t>
  </si>
  <si>
    <t xml:space="preserve">Materials &amp; supplies</t>
  </si>
  <si>
    <t xml:space="preserve">53500000, 53500500, 53501000</t>
  </si>
  <si>
    <t xml:space="preserve">Supply expense</t>
  </si>
  <si>
    <t xml:space="preserve">53600000</t>
  </si>
  <si>
    <t xml:space="preserve">Rent expense</t>
  </si>
  <si>
    <t xml:space="preserve">53800000, 53801000</t>
  </si>
  <si>
    <t xml:space="preserve">Fuel</t>
  </si>
  <si>
    <t xml:space="preserve">53000100, 53000200, 54000000</t>
  </si>
  <si>
    <t xml:space="preserve">Right of Way</t>
  </si>
  <si>
    <t xml:space="preserve">53102000, 53102100</t>
  </si>
  <si>
    <t xml:space="preserve">Utilities</t>
  </si>
  <si>
    <t xml:space="preserve">53900000, 53900100</t>
  </si>
  <si>
    <t xml:space="preserve">Other</t>
  </si>
  <si>
    <t xml:space="preserve">52501000, 52501500, 52503100, 52504000, 52505000, 52505500, 52506000, 52509000, 53200000, 53200100, 54005000, 56000100</t>
  </si>
  <si>
    <t xml:space="preserve">    Bonus Accrual/Severance accrual</t>
  </si>
  <si>
    <t xml:space="preserve">    Political Risk Insurance</t>
  </si>
  <si>
    <t xml:space="preserve">    Operating projects O&amp;M</t>
  </si>
  <si>
    <t xml:space="preserve">    Prior year/current billing/Reclasses</t>
  </si>
  <si>
    <t xml:space="preserve">    Other</t>
  </si>
  <si>
    <t xml:space="preserve">Allocations/Corp Charges</t>
  </si>
  <si>
    <t xml:space="preserve">52503000, 59810000, 59810200</t>
  </si>
  <si>
    <t xml:space="preserve">EIS allocations</t>
  </si>
  <si>
    <t xml:space="preserve">52502000</t>
  </si>
  <si>
    <t xml:space="preserve">EPSC allocations</t>
  </si>
  <si>
    <t xml:space="preserve">52502500</t>
  </si>
  <si>
    <t xml:space="preserve">Settlements</t>
  </si>
  <si>
    <t xml:space="preserve">    True settlement/capitalization</t>
  </si>
  <si>
    <t xml:space="preserve">59810300 - 59901110</t>
  </si>
  <si>
    <t xml:space="preserve">*  These represent operating expenses of operating projects that are consolidated into Enron's financial due to greater than 50% ownership.</t>
  </si>
  <si>
    <t xml:space="preserve">These expenses are not funded by Enron.  They are expenses funded within the project from the project earnings/revenues.</t>
  </si>
  <si>
    <t xml:space="preserve">Expenses by Function:</t>
  </si>
  <si>
    <t xml:space="preserve">Commercial</t>
  </si>
  <si>
    <t xml:space="preserve">Structuring</t>
  </si>
  <si>
    <t xml:space="preserve">Logistics</t>
  </si>
  <si>
    <t xml:space="preserve">Research</t>
  </si>
  <si>
    <t xml:space="preserve">Other Mid-office</t>
  </si>
  <si>
    <t xml:space="preserve">Field Personnel</t>
  </si>
  <si>
    <t xml:space="preserve">Legal</t>
  </si>
  <si>
    <t xml:space="preserve">Accounting/Audit/Finance/Treasury</t>
  </si>
  <si>
    <t xml:space="preserve">Tax</t>
  </si>
  <si>
    <t xml:space="preserve">Information Technology</t>
  </si>
  <si>
    <t xml:space="preserve">IR/PR/Community Relations</t>
  </si>
  <si>
    <t xml:space="preserve">Gov't/Regulatory Affairs</t>
  </si>
  <si>
    <t xml:space="preserve">Human Resources</t>
  </si>
  <si>
    <t xml:space="preserve">Compensation (Bonus/Stock)</t>
  </si>
  <si>
    <t xml:space="preserve">Allocations</t>
  </si>
  <si>
    <t xml:space="preserve">Enron Property and Services Corp.</t>
  </si>
  <si>
    <t xml:space="preserve">Analysts and Associates</t>
  </si>
  <si>
    <t xml:space="preserve">Executive</t>
  </si>
  <si>
    <t xml:space="preserve">Severance reserve</t>
  </si>
  <si>
    <t xml:space="preserve">Bonus accrual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</si>
</sst>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\$#,##0_);[RED]&quot;($&quot;#,##0\)"/>
    <numFmt numFmtId="166" formatCode="_ \\* #,##0.00_ ;_ \\* &quot;\\\\\-&quot;#,##0.00_ ;_ \\* \-??_ ;_ @_ "/>
    <numFmt numFmtId="167" formatCode="yy&quot;\\\-&quot;mm&quot;\\\-&quot;dd&quot;\\\\ &quot;h:mm"/>
    <numFmt numFmtId="168" formatCode="#&quot;\\\\ &quot;??/??"/>
    <numFmt numFmtId="169" formatCode="#,##0.0_);\(#,##0.0\)"/>
    <numFmt numFmtId="170" formatCode="[$-409]#,##0_);\(#,##0\)"/>
    <numFmt numFmtId="171" formatCode="0.00%"/>
    <numFmt numFmtId="172" formatCode="#,##0"/>
    <numFmt numFmtId="173" formatCode="_(* #,##0_);_(* \(#,##0\);_(* \-_);_(@_)"/>
    <numFmt numFmtId="174" formatCode="[$-409]@"/>
    <numFmt numFmtId="175" formatCode="m/d/yy\ h:mm\ AM/P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??"/>
      <family val="3"/>
      <charset val="129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b val="true"/>
      <sz val="12"/>
      <name val="Arial"/>
      <family val="2"/>
    </font>
    <font>
      <sz val="10"/>
      <color rgb="FF0000FF"/>
      <name val="Arial"/>
      <family val="2"/>
    </font>
    <font>
      <sz val="8"/>
      <name val="SWISS"/>
      <family val="0"/>
    </font>
    <font>
      <sz val="10"/>
      <name val="Times New Roman"/>
      <family val="1"/>
    </font>
    <font>
      <sz val="8"/>
      <name val="Arial"/>
      <family val="0"/>
    </font>
    <font>
      <sz val="8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sz val="6"/>
      <name val="Arial"/>
      <family val="2"/>
    </font>
    <font>
      <sz val="6"/>
      <color rgb="FF000000"/>
      <name val="Small Fonts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</fills>
  <borders count="24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thin"/>
      <diagonal/>
    </border>
  </borders>
  <cellStyleXfs count="3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0" borderId="1" applyFont="true" applyBorder="true" applyAlignment="false" applyProtection="false"/>
    <xf numFmtId="164" fontId="7" fillId="0" borderId="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3" applyFont="true" applyBorder="true" applyAlignment="false" applyProtection="false"/>
    <xf numFmtId="164" fontId="5" fillId="3" borderId="0" applyFont="true" applyBorder="false" applyAlignment="false" applyProtection="false"/>
    <xf numFmtId="168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7" fontId="4" fillId="0" borderId="4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1" fillId="2" borderId="0" applyFont="true" applyBorder="false" applyAlignment="false" applyProtection="false"/>
    <xf numFmtId="170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false" applyAlignment="false" applyProtection="false"/>
    <xf numFmtId="172" fontId="12" fillId="0" borderId="3" applyFont="true" applyBorder="true" applyAlignment="true" applyProtection="false">
      <alignment horizontal="general" vertical="bottom" textRotation="0" wrapText="false" indent="0" shrinkToFit="false"/>
    </xf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5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6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4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8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8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9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4" fillId="0" borderId="1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8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0" xfId="32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5" borderId="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5" borderId="8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0" xfId="3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11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12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7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13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9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14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5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6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5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6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7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8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19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0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19" xfId="3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1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3" fillId="0" borderId="22" xfId="3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5" fillId="0" borderId="0" xfId="3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5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4" fillId="0" borderId="23" xfId="32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2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Date" xfId="20"/>
    <cellStyle name="Fixed" xfId="21"/>
    <cellStyle name="Grey" xfId="22"/>
    <cellStyle name="HEADER" xfId="23"/>
    <cellStyle name="Header1" xfId="24"/>
    <cellStyle name="Header2" xfId="25"/>
    <cellStyle name="Heading 1" xfId="26"/>
    <cellStyle name="Heading2" xfId="27"/>
    <cellStyle name="HIGHLIGHT" xfId="28"/>
    <cellStyle name="Input [yellow]" xfId="29"/>
    <cellStyle name="Normal - Style1" xfId="30"/>
    <cellStyle name="Normal_97 by Qtr" xfId="31"/>
    <cellStyle name="Normal_aa detail" xfId="32"/>
    <cellStyle name="Percent [2]" xfId="33"/>
    <cellStyle name="Total" xfId="34"/>
    <cellStyle name="Unprot" xfId="35"/>
    <cellStyle name="Unprot$" xfId="36"/>
    <cellStyle name="Unprot_dimon" xfId="37"/>
    <cellStyle name="Unprotect" xfId="3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Cfp/CURREST/2nd98/Corp/2nd%20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urrent Estimate Format"/>
      <sheetName val="FS_CORP"/>
      <sheetName val="Detailed F.S."/>
      <sheetName val="O&amp;M and Other"/>
      <sheetName val="C F - Def Oth"/>
      <sheetName val="DIRECT CASH"/>
      <sheetName val="C F - W.C."/>
      <sheetName val="Total Obligation Detail"/>
      <sheetName val="Module2"/>
      <sheetName val="Module6"/>
      <sheetName val="Module5"/>
      <sheetName val="Module4"/>
      <sheetName val="Module7"/>
      <sheetName val="Module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30.7"/>
    <col collapsed="false" customWidth="true" hidden="false" outlineLevel="0" max="2" min="2" style="1" width="2.7"/>
    <col collapsed="false" customWidth="true" hidden="true" outlineLevel="0" max="3" min="3" style="1" width="10.71"/>
    <col collapsed="false" customWidth="true" hidden="false" outlineLevel="0" max="4" min="4" style="1" width="20.28"/>
    <col collapsed="false" customWidth="true" hidden="false" outlineLevel="0" max="5" min="5" style="1" width="1.7"/>
    <col collapsed="false" customWidth="true" hidden="false" outlineLevel="0" max="6" min="6" style="1" width="14.14"/>
    <col collapsed="false" customWidth="true" hidden="false" outlineLevel="0" max="7" min="7" style="1" width="1.7"/>
    <col collapsed="false" customWidth="true" hidden="false" outlineLevel="0" max="8" min="8" style="1" width="14.99"/>
    <col collapsed="false" customWidth="true" hidden="false" outlineLevel="0" max="9" min="9" style="1" width="2.7"/>
    <col collapsed="false" customWidth="true" hidden="true" outlineLevel="0" max="10" min="10" style="1" width="19.28"/>
    <col collapsed="false" customWidth="true" hidden="true" outlineLevel="0" max="11" min="11" style="1" width="2.42"/>
    <col collapsed="false" customWidth="true" hidden="true" outlineLevel="0" max="12" min="12" style="1" width="19.28"/>
    <col collapsed="false" customWidth="true" hidden="true" outlineLevel="0" max="13" min="13" style="1" width="1.99"/>
    <col collapsed="false" customWidth="true" hidden="false" outlineLevel="0" max="14" min="14" style="1" width="19.14"/>
    <col collapsed="false" customWidth="true" hidden="false" outlineLevel="0" max="15" min="15" style="1" width="1.7"/>
    <col collapsed="false" customWidth="true" hidden="false" outlineLevel="0" max="16" min="16" style="1" width="18.56"/>
    <col collapsed="false" customWidth="true" hidden="false" outlineLevel="0" max="17" min="17" style="1" width="1.7"/>
    <col collapsed="false" customWidth="true" hidden="false" outlineLevel="0" max="18" min="18" style="1" width="14.56"/>
    <col collapsed="false" customWidth="true" hidden="false" outlineLevel="0" max="19" min="19" style="1" width="8.56"/>
    <col collapsed="false" customWidth="false" hidden="false" outlineLevel="0" max="20" min="20" style="2" width="14.28"/>
    <col collapsed="false" customWidth="false" hidden="false" outlineLevel="0" max="257" min="21" style="1" width="14.28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7" customFormat="false" ht="13.5" hidden="false" customHeight="false" outlineLevel="0" collapsed="false">
      <c r="A7" s="1" t="s">
        <v>4</v>
      </c>
      <c r="D7" s="5" t="s">
        <v>5</v>
      </c>
      <c r="E7" s="5"/>
      <c r="F7" s="5"/>
      <c r="G7" s="5"/>
      <c r="H7" s="5"/>
      <c r="J7" s="5" t="s">
        <v>6</v>
      </c>
      <c r="K7" s="5"/>
      <c r="L7" s="5"/>
      <c r="N7" s="5" t="s">
        <v>7</v>
      </c>
      <c r="O7" s="5"/>
      <c r="P7" s="5"/>
      <c r="Q7" s="5"/>
      <c r="R7" s="5"/>
    </row>
    <row r="8" customFormat="false" ht="12.75" hidden="false" customHeight="false" outlineLevel="0" collapsed="false">
      <c r="D8" s="6" t="s">
        <v>8</v>
      </c>
      <c r="E8" s="7"/>
      <c r="F8" s="6" t="s">
        <v>9</v>
      </c>
      <c r="G8" s="7"/>
      <c r="H8" s="8"/>
      <c r="J8" s="6" t="s">
        <v>8</v>
      </c>
      <c r="K8" s="7"/>
      <c r="L8" s="6" t="s">
        <v>9</v>
      </c>
      <c r="N8" s="9" t="s">
        <v>8</v>
      </c>
      <c r="O8" s="10"/>
      <c r="P8" s="6" t="s">
        <v>9</v>
      </c>
      <c r="Q8" s="11"/>
      <c r="R8" s="12"/>
    </row>
    <row r="9" customFormat="false" ht="12.75" hidden="false" customHeight="false" outlineLevel="0" collapsed="false">
      <c r="C9" s="13"/>
      <c r="D9" s="6" t="s">
        <v>10</v>
      </c>
      <c r="E9" s="6"/>
      <c r="F9" s="6" t="s">
        <v>11</v>
      </c>
      <c r="G9" s="6"/>
      <c r="H9" s="14" t="s">
        <v>12</v>
      </c>
      <c r="I9" s="13"/>
      <c r="J9" s="6" t="s">
        <v>10</v>
      </c>
      <c r="K9" s="6"/>
      <c r="L9" s="6" t="s">
        <v>11</v>
      </c>
      <c r="M9" s="13"/>
      <c r="N9" s="9" t="s">
        <v>10</v>
      </c>
      <c r="O9" s="4"/>
      <c r="P9" s="4" t="s">
        <v>11</v>
      </c>
      <c r="Q9" s="15"/>
      <c r="R9" s="14" t="s">
        <v>12</v>
      </c>
    </row>
    <row r="10" customFormat="false" ht="13.5" hidden="false" customHeight="false" outlineLevel="0" collapsed="false">
      <c r="C10" s="16" t="s">
        <v>13</v>
      </c>
      <c r="D10" s="5" t="s">
        <v>14</v>
      </c>
      <c r="E10" s="4"/>
      <c r="F10" s="5" t="s">
        <v>15</v>
      </c>
      <c r="G10" s="4"/>
      <c r="H10" s="17" t="s">
        <v>16</v>
      </c>
      <c r="I10" s="15"/>
      <c r="J10" s="5" t="s">
        <v>14</v>
      </c>
      <c r="K10" s="4"/>
      <c r="L10" s="5" t="s">
        <v>15</v>
      </c>
      <c r="M10" s="15"/>
      <c r="N10" s="18" t="s">
        <v>14</v>
      </c>
      <c r="O10" s="4"/>
      <c r="P10" s="5" t="s">
        <v>15</v>
      </c>
      <c r="Q10" s="15"/>
      <c r="R10" s="17" t="s">
        <v>16</v>
      </c>
    </row>
    <row r="11" customFormat="false" ht="12.75" hidden="false" customHeight="false" outlineLevel="0" collapsed="false">
      <c r="A11" s="11"/>
      <c r="C11" s="15"/>
      <c r="D11" s="15"/>
      <c r="E11" s="15"/>
      <c r="F11" s="15"/>
      <c r="G11" s="15"/>
      <c r="H11" s="19"/>
      <c r="I11" s="15"/>
      <c r="J11" s="15"/>
      <c r="K11" s="15"/>
      <c r="L11" s="15"/>
      <c r="M11" s="15"/>
      <c r="N11" s="20"/>
      <c r="O11" s="15"/>
      <c r="P11" s="15"/>
      <c r="Q11" s="15"/>
      <c r="R11" s="19"/>
    </row>
    <row r="12" customFormat="false" ht="12.75" hidden="false" customHeight="false" outlineLevel="0" collapsed="false">
      <c r="A12" s="1" t="s">
        <v>17</v>
      </c>
      <c r="C12" s="21" t="n">
        <v>94496</v>
      </c>
      <c r="D12" s="21" t="n">
        <v>40229</v>
      </c>
      <c r="E12" s="22"/>
      <c r="F12" s="21" t="n">
        <v>18988</v>
      </c>
      <c r="G12" s="22"/>
      <c r="H12" s="19" t="n">
        <f aca="false">+D12+F12</f>
        <v>59217</v>
      </c>
      <c r="I12" s="13"/>
      <c r="J12" s="13"/>
      <c r="K12" s="13"/>
      <c r="L12" s="13"/>
      <c r="M12" s="13"/>
      <c r="N12" s="20" t="n">
        <f aca="false">+D12/8*12</f>
        <v>60343.5</v>
      </c>
      <c r="O12" s="15"/>
      <c r="P12" s="15" t="n">
        <f aca="false">+F12/8*12-9000</f>
        <v>19482</v>
      </c>
      <c r="Q12" s="15"/>
      <c r="R12" s="19" t="n">
        <f aca="false">+N12+P12</f>
        <v>79825.5</v>
      </c>
      <c r="T12" s="2" t="n">
        <v>52000500</v>
      </c>
    </row>
    <row r="13" customFormat="false" ht="12.75" hidden="false" customHeight="false" outlineLevel="0" collapsed="false">
      <c r="A13" s="1" t="s">
        <v>18</v>
      </c>
      <c r="C13" s="21" t="n">
        <v>4637</v>
      </c>
      <c r="D13" s="21" t="n">
        <v>771</v>
      </c>
      <c r="E13" s="22"/>
      <c r="F13" s="21" t="n">
        <v>2788</v>
      </c>
      <c r="G13" s="22"/>
      <c r="H13" s="19" t="n">
        <f aca="false">+D13+F13</f>
        <v>3559</v>
      </c>
      <c r="I13" s="13"/>
      <c r="J13" s="13"/>
      <c r="K13" s="13"/>
      <c r="L13" s="13"/>
      <c r="M13" s="13"/>
      <c r="N13" s="20" t="n">
        <f aca="false">+D13/8*12</f>
        <v>1156.5</v>
      </c>
      <c r="O13" s="15"/>
      <c r="P13" s="15" t="n">
        <f aca="false">+F13/8*12</f>
        <v>4182</v>
      </c>
      <c r="Q13" s="15"/>
      <c r="R13" s="19" t="n">
        <f aca="false">+N13+P13</f>
        <v>5338.5</v>
      </c>
      <c r="T13" s="2" t="s">
        <v>19</v>
      </c>
    </row>
    <row r="14" customFormat="false" ht="12.75" hidden="false" customHeight="false" outlineLevel="0" collapsed="false">
      <c r="A14" s="1" t="s">
        <v>20</v>
      </c>
      <c r="C14" s="21" t="n">
        <f aca="false">19+593+341+893+415+48+4723</f>
        <v>7032</v>
      </c>
      <c r="D14" s="21" t="n">
        <v>3073</v>
      </c>
      <c r="E14" s="22"/>
      <c r="F14" s="21" t="n">
        <v>5468</v>
      </c>
      <c r="G14" s="22"/>
      <c r="H14" s="19" t="n">
        <f aca="false">+D14+F14</f>
        <v>8541</v>
      </c>
      <c r="I14" s="13"/>
      <c r="J14" s="13"/>
      <c r="K14" s="13"/>
      <c r="L14" s="13"/>
      <c r="M14" s="13"/>
      <c r="N14" s="20" t="n">
        <f aca="false">+D14/8*12</f>
        <v>4609.5</v>
      </c>
      <c r="O14" s="15"/>
      <c r="P14" s="15" t="n">
        <f aca="false">+F14/8*12</f>
        <v>8202</v>
      </c>
      <c r="Q14" s="15"/>
      <c r="R14" s="19" t="n">
        <f aca="false">+N14+P14</f>
        <v>12811.5</v>
      </c>
      <c r="T14" s="2" t="s">
        <v>21</v>
      </c>
    </row>
    <row r="15" customFormat="false" ht="12.75" hidden="false" customHeight="false" outlineLevel="0" collapsed="false">
      <c r="A15" s="1" t="s">
        <v>22</v>
      </c>
      <c r="C15" s="21" t="n">
        <v>488</v>
      </c>
      <c r="D15" s="21" t="n">
        <v>0</v>
      </c>
      <c r="E15" s="22"/>
      <c r="F15" s="21" t="n">
        <v>149</v>
      </c>
      <c r="G15" s="22"/>
      <c r="H15" s="19" t="n">
        <f aca="false">+D15+F15</f>
        <v>149</v>
      </c>
      <c r="I15" s="21"/>
      <c r="J15" s="21"/>
      <c r="K15" s="21"/>
      <c r="L15" s="21"/>
      <c r="M15" s="21"/>
      <c r="N15" s="20" t="n">
        <f aca="false">+D15/8*12</f>
        <v>0</v>
      </c>
      <c r="O15" s="15"/>
      <c r="P15" s="15" t="n">
        <f aca="false">+F15/8*12</f>
        <v>223.5</v>
      </c>
      <c r="Q15" s="22"/>
      <c r="R15" s="19" t="n">
        <f aca="false">+N15+P15</f>
        <v>223.5</v>
      </c>
      <c r="T15" s="2" t="s">
        <v>23</v>
      </c>
    </row>
    <row r="16" customFormat="false" ht="12.75" hidden="false" customHeight="false" outlineLevel="0" collapsed="false">
      <c r="A16" s="1" t="s">
        <v>24</v>
      </c>
      <c r="C16" s="21" t="n">
        <v>4410</v>
      </c>
      <c r="D16" s="21" t="n">
        <v>1568</v>
      </c>
      <c r="E16" s="22"/>
      <c r="F16" s="21" t="n">
        <v>674</v>
      </c>
      <c r="G16" s="22"/>
      <c r="H16" s="19" t="n">
        <f aca="false">+D16+F16</f>
        <v>2242</v>
      </c>
      <c r="I16" s="21"/>
      <c r="J16" s="21"/>
      <c r="K16" s="21"/>
      <c r="L16" s="21"/>
      <c r="M16" s="21"/>
      <c r="N16" s="20" t="n">
        <f aca="false">+D16/8*12</f>
        <v>2352</v>
      </c>
      <c r="O16" s="15"/>
      <c r="P16" s="15" t="n">
        <f aca="false">+F16/8*12</f>
        <v>1011</v>
      </c>
      <c r="Q16" s="22"/>
      <c r="R16" s="19" t="n">
        <f aca="false">+N16+P16</f>
        <v>3363</v>
      </c>
      <c r="T16" s="2" t="s">
        <v>25</v>
      </c>
    </row>
    <row r="17" customFormat="false" ht="12.75" hidden="false" customHeight="false" outlineLevel="0" collapsed="false">
      <c r="A17" s="1" t="s">
        <v>26</v>
      </c>
      <c r="C17" s="21" t="n">
        <f aca="false">174+6</f>
        <v>180</v>
      </c>
      <c r="D17" s="21" t="n">
        <v>23</v>
      </c>
      <c r="E17" s="22"/>
      <c r="F17" s="21" t="n">
        <v>0</v>
      </c>
      <c r="G17" s="22"/>
      <c r="H17" s="19" t="n">
        <f aca="false">+D17+F17</f>
        <v>23</v>
      </c>
      <c r="I17" s="21"/>
      <c r="J17" s="21"/>
      <c r="K17" s="21"/>
      <c r="L17" s="21"/>
      <c r="M17" s="21"/>
      <c r="N17" s="20" t="n">
        <f aca="false">+D17/8*12</f>
        <v>34.5</v>
      </c>
      <c r="O17" s="15"/>
      <c r="P17" s="15" t="n">
        <f aca="false">+F17/8*12</f>
        <v>0</v>
      </c>
      <c r="Q17" s="22"/>
      <c r="R17" s="19" t="n">
        <f aca="false">+N17+P17</f>
        <v>34.5</v>
      </c>
      <c r="T17" s="2" t="s">
        <v>27</v>
      </c>
    </row>
    <row r="18" customFormat="false" ht="12.75" hidden="false" customHeight="false" outlineLevel="0" collapsed="false">
      <c r="A18" s="1" t="s">
        <v>28</v>
      </c>
      <c r="C18" s="21" t="n">
        <f aca="false">123+4480</f>
        <v>4603</v>
      </c>
      <c r="D18" s="21" t="n">
        <v>137</v>
      </c>
      <c r="E18" s="22"/>
      <c r="F18" s="21" t="n">
        <v>90</v>
      </c>
      <c r="G18" s="22"/>
      <c r="H18" s="19" t="n">
        <f aca="false">+D18+F18</f>
        <v>227</v>
      </c>
      <c r="I18" s="21"/>
      <c r="J18" s="21"/>
      <c r="K18" s="21"/>
      <c r="L18" s="21"/>
      <c r="M18" s="21"/>
      <c r="N18" s="20" t="n">
        <f aca="false">+D18/8*12</f>
        <v>205.5</v>
      </c>
      <c r="O18" s="15"/>
      <c r="P18" s="15" t="n">
        <f aca="false">+F18/8*12</f>
        <v>135</v>
      </c>
      <c r="Q18" s="22"/>
      <c r="R18" s="19" t="n">
        <f aca="false">+N18+P18</f>
        <v>340.5</v>
      </c>
      <c r="T18" s="2" t="s">
        <v>29</v>
      </c>
    </row>
    <row r="19" customFormat="false" ht="12.75" hidden="false" customHeight="false" outlineLevel="0" collapsed="false">
      <c r="A19" s="1" t="s">
        <v>30</v>
      </c>
      <c r="C19" s="21" t="n">
        <v>10</v>
      </c>
      <c r="D19" s="21" t="n">
        <v>347</v>
      </c>
      <c r="E19" s="22"/>
      <c r="F19" s="21" t="n">
        <v>13741</v>
      </c>
      <c r="G19" s="22"/>
      <c r="H19" s="19" t="n">
        <f aca="false">+D19+F19</f>
        <v>14088</v>
      </c>
      <c r="I19" s="21"/>
      <c r="J19" s="21"/>
      <c r="K19" s="21"/>
      <c r="L19" s="21"/>
      <c r="M19" s="21"/>
      <c r="N19" s="20" t="n">
        <f aca="false">+D19/8*12</f>
        <v>520.5</v>
      </c>
      <c r="O19" s="15"/>
      <c r="P19" s="15" t="n">
        <f aca="false">+F19/8*12</f>
        <v>20611.5</v>
      </c>
      <c r="Q19" s="22"/>
      <c r="R19" s="19" t="n">
        <f aca="false">+N19+P19</f>
        <v>21132</v>
      </c>
      <c r="T19" s="2" t="s">
        <v>31</v>
      </c>
    </row>
    <row r="20" customFormat="false" ht="12.75" hidden="false" customHeight="false" outlineLevel="0" collapsed="false">
      <c r="A20" s="1" t="s">
        <v>32</v>
      </c>
      <c r="C20" s="21" t="n">
        <f aca="false">996+179+488+1+5245+26370+1288+3186+18+4993</f>
        <v>42764</v>
      </c>
      <c r="D20" s="21" t="n">
        <v>12256</v>
      </c>
      <c r="E20" s="22"/>
      <c r="F20" s="21" t="n">
        <v>19480</v>
      </c>
      <c r="G20" s="22"/>
      <c r="H20" s="19" t="n">
        <f aca="false">+D20+F20</f>
        <v>31736</v>
      </c>
      <c r="I20" s="21"/>
      <c r="J20" s="21"/>
      <c r="K20" s="21"/>
      <c r="L20" s="21"/>
      <c r="M20" s="21"/>
      <c r="N20" s="20" t="n">
        <f aca="false">+D20/8*12</f>
        <v>18384</v>
      </c>
      <c r="O20" s="15"/>
      <c r="P20" s="15" t="n">
        <f aca="false">+F20/8*12</f>
        <v>29220</v>
      </c>
      <c r="Q20" s="22"/>
      <c r="R20" s="19" t="n">
        <f aca="false">+N20+P20</f>
        <v>47604</v>
      </c>
      <c r="T20" s="2" t="s">
        <v>33</v>
      </c>
    </row>
    <row r="21" customFormat="false" ht="12.75" hidden="false" customHeight="false" outlineLevel="0" collapsed="false">
      <c r="A21" s="1" t="s">
        <v>34</v>
      </c>
      <c r="C21" s="21" t="n">
        <v>519</v>
      </c>
      <c r="D21" s="21" t="n">
        <v>317</v>
      </c>
      <c r="E21" s="22"/>
      <c r="F21" s="21" t="n">
        <v>82</v>
      </c>
      <c r="G21" s="22"/>
      <c r="H21" s="19" t="n">
        <f aca="false">+D21+F21</f>
        <v>399</v>
      </c>
      <c r="I21" s="21"/>
      <c r="J21" s="21"/>
      <c r="K21" s="21"/>
      <c r="L21" s="21"/>
      <c r="M21" s="21"/>
      <c r="N21" s="20" t="n">
        <f aca="false">+D21/8*12</f>
        <v>475.5</v>
      </c>
      <c r="O21" s="15"/>
      <c r="P21" s="15" t="n">
        <f aca="false">+F21/8*12</f>
        <v>123</v>
      </c>
      <c r="Q21" s="22"/>
      <c r="R21" s="19" t="n">
        <f aca="false">+N21+P21</f>
        <v>598.5</v>
      </c>
      <c r="T21" s="2" t="s">
        <v>35</v>
      </c>
    </row>
    <row r="22" customFormat="false" ht="12.75" hidden="false" customHeight="false" outlineLevel="0" collapsed="false">
      <c r="A22" s="1" t="s">
        <v>36</v>
      </c>
      <c r="C22" s="21" t="n">
        <v>98</v>
      </c>
      <c r="D22" s="21" t="n">
        <v>27</v>
      </c>
      <c r="E22" s="22"/>
      <c r="F22" s="21" t="n">
        <v>35</v>
      </c>
      <c r="G22" s="22"/>
      <c r="H22" s="19" t="n">
        <f aca="false">+D22+F22</f>
        <v>62</v>
      </c>
      <c r="I22" s="21"/>
      <c r="J22" s="21"/>
      <c r="K22" s="21"/>
      <c r="L22" s="21"/>
      <c r="M22" s="21"/>
      <c r="N22" s="20" t="n">
        <f aca="false">+D22/8*12</f>
        <v>40.5</v>
      </c>
      <c r="O22" s="15"/>
      <c r="P22" s="15" t="n">
        <f aca="false">+F22/8*12</f>
        <v>52.5</v>
      </c>
      <c r="Q22" s="22"/>
      <c r="R22" s="19" t="n">
        <f aca="false">+N22+P22</f>
        <v>93</v>
      </c>
      <c r="T22" s="2" t="s">
        <v>37</v>
      </c>
    </row>
    <row r="23" customFormat="false" ht="12.75" hidden="false" customHeight="false" outlineLevel="0" collapsed="false">
      <c r="A23" s="1" t="s">
        <v>38</v>
      </c>
      <c r="C23" s="21" t="n">
        <f aca="false">2+43312+931</f>
        <v>44245</v>
      </c>
      <c r="D23" s="21" t="n">
        <v>2</v>
      </c>
      <c r="E23" s="22"/>
      <c r="F23" s="21" t="n">
        <v>48</v>
      </c>
      <c r="G23" s="22"/>
      <c r="H23" s="19" t="n">
        <f aca="false">+D23+F23</f>
        <v>50</v>
      </c>
      <c r="I23" s="21"/>
      <c r="J23" s="21"/>
      <c r="K23" s="21"/>
      <c r="L23" s="21"/>
      <c r="M23" s="21"/>
      <c r="N23" s="20" t="n">
        <f aca="false">+D23/8*12</f>
        <v>3</v>
      </c>
      <c r="O23" s="15"/>
      <c r="P23" s="15" t="n">
        <f aca="false">+F23/8*12</f>
        <v>72</v>
      </c>
      <c r="Q23" s="22"/>
      <c r="R23" s="19" t="n">
        <f aca="false">+N23+P23</f>
        <v>75</v>
      </c>
      <c r="T23" s="2" t="s">
        <v>39</v>
      </c>
    </row>
    <row r="24" customFormat="false" ht="12.75" hidden="false" customHeight="false" outlineLevel="0" collapsed="false">
      <c r="A24" s="1" t="s">
        <v>40</v>
      </c>
      <c r="C24" s="21" t="n">
        <v>603</v>
      </c>
      <c r="D24" s="21" t="n">
        <v>0</v>
      </c>
      <c r="E24" s="22"/>
      <c r="F24" s="21" t="n">
        <v>-194</v>
      </c>
      <c r="G24" s="22"/>
      <c r="H24" s="19" t="n">
        <f aca="false">+D24+F24</f>
        <v>-194</v>
      </c>
      <c r="I24" s="21"/>
      <c r="J24" s="21"/>
      <c r="K24" s="21"/>
      <c r="L24" s="21"/>
      <c r="M24" s="21"/>
      <c r="N24" s="20" t="n">
        <f aca="false">+D24/8*12</f>
        <v>0</v>
      </c>
      <c r="O24" s="15"/>
      <c r="P24" s="15" t="n">
        <f aca="false">+F24/8*12</f>
        <v>-291</v>
      </c>
      <c r="Q24" s="22"/>
      <c r="R24" s="19" t="n">
        <f aca="false">+N24+P24</f>
        <v>-291</v>
      </c>
      <c r="T24" s="2" t="s">
        <v>41</v>
      </c>
    </row>
    <row r="25" customFormat="false" ht="12.75" hidden="false" customHeight="false" outlineLevel="0" collapsed="false">
      <c r="A25" s="1" t="s">
        <v>42</v>
      </c>
      <c r="C25" s="21" t="n">
        <f aca="false">1500+5206</f>
        <v>6706</v>
      </c>
      <c r="D25" s="21" t="n">
        <v>2741</v>
      </c>
      <c r="E25" s="22"/>
      <c r="F25" s="21" t="n">
        <v>943</v>
      </c>
      <c r="G25" s="22"/>
      <c r="H25" s="19" t="n">
        <f aca="false">+D25+F25</f>
        <v>3684</v>
      </c>
      <c r="I25" s="21"/>
      <c r="J25" s="21"/>
      <c r="K25" s="21"/>
      <c r="L25" s="21"/>
      <c r="M25" s="21"/>
      <c r="N25" s="20" t="n">
        <f aca="false">+D25/8*12</f>
        <v>4111.5</v>
      </c>
      <c r="O25" s="15"/>
      <c r="P25" s="15" t="n">
        <f aca="false">+F25/8*12</f>
        <v>1414.5</v>
      </c>
      <c r="Q25" s="22"/>
      <c r="R25" s="19" t="n">
        <f aca="false">+N25+P25</f>
        <v>5526</v>
      </c>
      <c r="T25" s="2" t="s">
        <v>43</v>
      </c>
    </row>
    <row r="26" customFormat="false" ht="12.75" hidden="false" customHeight="false" outlineLevel="0" collapsed="false">
      <c r="A26" s="1" t="s">
        <v>44</v>
      </c>
      <c r="C26" s="21" t="n">
        <f aca="false">2691+4881+1531</f>
        <v>9103</v>
      </c>
      <c r="D26" s="21" t="n">
        <v>264</v>
      </c>
      <c r="E26" s="22"/>
      <c r="F26" s="21" t="n">
        <v>14</v>
      </c>
      <c r="G26" s="22"/>
      <c r="H26" s="19" t="n">
        <f aca="false">+D26+F26</f>
        <v>278</v>
      </c>
      <c r="I26" s="21"/>
      <c r="J26" s="21"/>
      <c r="K26" s="21"/>
      <c r="L26" s="21"/>
      <c r="M26" s="21"/>
      <c r="N26" s="20" t="n">
        <f aca="false">+D26/8*12</f>
        <v>396</v>
      </c>
      <c r="O26" s="15"/>
      <c r="P26" s="15" t="n">
        <f aca="false">+F26/8*12</f>
        <v>21</v>
      </c>
      <c r="Q26" s="22"/>
      <c r="R26" s="19" t="n">
        <f aca="false">+N26+P26</f>
        <v>417</v>
      </c>
      <c r="T26" s="2" t="s">
        <v>45</v>
      </c>
    </row>
    <row r="27" customFormat="false" ht="12.75" hidden="false" customHeight="false" outlineLevel="0" collapsed="false">
      <c r="A27" s="1" t="s">
        <v>46</v>
      </c>
      <c r="C27" s="21" t="n">
        <f aca="false">19360+779</f>
        <v>20139</v>
      </c>
      <c r="D27" s="21" t="n">
        <v>0</v>
      </c>
      <c r="E27" s="22"/>
      <c r="F27" s="21" t="n">
        <v>0</v>
      </c>
      <c r="G27" s="22"/>
      <c r="H27" s="19" t="n">
        <f aca="false">+D27+F27</f>
        <v>0</v>
      </c>
      <c r="I27" s="21"/>
      <c r="J27" s="21"/>
      <c r="K27" s="21"/>
      <c r="L27" s="21"/>
      <c r="M27" s="21"/>
      <c r="N27" s="20" t="n">
        <f aca="false">+D27/8*12</f>
        <v>0</v>
      </c>
      <c r="O27" s="15"/>
      <c r="P27" s="15" t="n">
        <f aca="false">+F27/8*12</f>
        <v>0</v>
      </c>
      <c r="Q27" s="22"/>
      <c r="R27" s="19" t="n">
        <f aca="false">+N27+P27</f>
        <v>0</v>
      </c>
      <c r="T27" s="2" t="s">
        <v>47</v>
      </c>
    </row>
    <row r="28" customFormat="false" ht="12.75" hidden="false" customHeight="false" outlineLevel="0" collapsed="false">
      <c r="A28" s="1" t="s">
        <v>48</v>
      </c>
      <c r="C28" s="21" t="n">
        <v>2100</v>
      </c>
      <c r="D28" s="21" t="n">
        <v>116</v>
      </c>
      <c r="E28" s="22"/>
      <c r="F28" s="21" t="n">
        <v>11</v>
      </c>
      <c r="G28" s="22"/>
      <c r="H28" s="19" t="n">
        <f aca="false">+D28+F28</f>
        <v>127</v>
      </c>
      <c r="I28" s="21"/>
      <c r="J28" s="21"/>
      <c r="K28" s="21"/>
      <c r="L28" s="21"/>
      <c r="M28" s="21"/>
      <c r="N28" s="20" t="n">
        <f aca="false">+D28/8*12</f>
        <v>174</v>
      </c>
      <c r="O28" s="15"/>
      <c r="P28" s="15" t="n">
        <f aca="false">+F28/8*12</f>
        <v>16.5</v>
      </c>
      <c r="Q28" s="22"/>
      <c r="R28" s="19" t="n">
        <f aca="false">+N28+P28</f>
        <v>190.5</v>
      </c>
      <c r="T28" s="2" t="s">
        <v>49</v>
      </c>
    </row>
    <row r="29" customFormat="false" ht="12.75" hidden="false" customHeight="false" outlineLevel="0" collapsed="false">
      <c r="A29" s="1" t="s">
        <v>50</v>
      </c>
      <c r="C29" s="23" t="n">
        <f aca="false">6-24813+121+3+823+6+1035-1+7+1092+2468-11431-301+1</f>
        <v>-30984</v>
      </c>
      <c r="D29" s="21" t="n">
        <v>0</v>
      </c>
      <c r="E29" s="22"/>
      <c r="F29" s="21"/>
      <c r="G29" s="22"/>
      <c r="H29" s="19"/>
      <c r="I29" s="21"/>
      <c r="J29" s="21"/>
      <c r="K29" s="21"/>
      <c r="L29" s="21"/>
      <c r="M29" s="21"/>
      <c r="N29" s="20"/>
      <c r="O29" s="15"/>
      <c r="P29" s="15"/>
      <c r="Q29" s="22"/>
      <c r="R29" s="19"/>
      <c r="T29" s="2" t="s">
        <v>51</v>
      </c>
    </row>
    <row r="30" customFormat="false" ht="12.75" hidden="false" customHeight="false" outlineLevel="0" collapsed="false">
      <c r="A30" s="24" t="s">
        <v>52</v>
      </c>
      <c r="B30" s="24"/>
      <c r="C30" s="23"/>
      <c r="D30" s="23" t="n">
        <v>0</v>
      </c>
      <c r="E30" s="25"/>
      <c r="F30" s="23" t="n">
        <v>11806</v>
      </c>
      <c r="G30" s="25"/>
      <c r="H30" s="26" t="n">
        <f aca="false">+D30+F30</f>
        <v>11806</v>
      </c>
      <c r="I30" s="21"/>
      <c r="J30" s="21"/>
      <c r="K30" s="21"/>
      <c r="L30" s="21"/>
      <c r="M30" s="21"/>
      <c r="N30" s="20" t="n">
        <f aca="false">+D30+J30</f>
        <v>0</v>
      </c>
      <c r="O30" s="15"/>
      <c r="P30" s="15" t="n">
        <f aca="false">+F30+L30-5500</f>
        <v>6306</v>
      </c>
      <c r="Q30" s="22"/>
      <c r="R30" s="19" t="n">
        <f aca="false">+N30+P30</f>
        <v>6306</v>
      </c>
    </row>
    <row r="31" customFormat="false" ht="12.75" hidden="false" customHeight="false" outlineLevel="0" collapsed="false">
      <c r="A31" s="24" t="s">
        <v>53</v>
      </c>
      <c r="B31" s="24"/>
      <c r="C31" s="23"/>
      <c r="D31" s="23" t="n">
        <v>0</v>
      </c>
      <c r="E31" s="25"/>
      <c r="F31" s="23" t="n">
        <v>6890</v>
      </c>
      <c r="G31" s="25"/>
      <c r="H31" s="26" t="n">
        <f aca="false">+D31+F31</f>
        <v>6890</v>
      </c>
      <c r="I31" s="21"/>
      <c r="J31" s="21"/>
      <c r="K31" s="21"/>
      <c r="L31" s="21"/>
      <c r="M31" s="21"/>
      <c r="N31" s="20" t="n">
        <f aca="false">+D31/8*12</f>
        <v>0</v>
      </c>
      <c r="O31" s="15"/>
      <c r="P31" s="15" t="n">
        <f aca="false">+F31/8*12</f>
        <v>10335</v>
      </c>
      <c r="Q31" s="22"/>
      <c r="R31" s="19" t="n">
        <f aca="false">+N31+P31</f>
        <v>10335</v>
      </c>
    </row>
    <row r="32" customFormat="false" ht="12.75" hidden="false" customHeight="false" outlineLevel="0" collapsed="false">
      <c r="A32" s="24" t="s">
        <v>54</v>
      </c>
      <c r="B32" s="24"/>
      <c r="C32" s="23"/>
      <c r="D32" s="23" t="n">
        <f aca="false">44073+31451</f>
        <v>75524</v>
      </c>
      <c r="E32" s="25"/>
      <c r="F32" s="23" t="n">
        <v>0</v>
      </c>
      <c r="G32" s="25"/>
      <c r="H32" s="26" t="n">
        <f aca="false">+D32+F32</f>
        <v>75524</v>
      </c>
      <c r="I32" s="21"/>
      <c r="J32" s="21"/>
      <c r="K32" s="21"/>
      <c r="L32" s="21"/>
      <c r="M32" s="21"/>
      <c r="N32" s="20" t="n">
        <f aca="false">+D32/8*12</f>
        <v>113286</v>
      </c>
      <c r="O32" s="15"/>
      <c r="P32" s="15" t="n">
        <f aca="false">+F32/8*12</f>
        <v>0</v>
      </c>
      <c r="Q32" s="22"/>
      <c r="R32" s="19" t="n">
        <f aca="false">+N32+P32</f>
        <v>113286</v>
      </c>
    </row>
    <row r="33" customFormat="false" ht="12.75" hidden="false" customHeight="false" outlineLevel="0" collapsed="false">
      <c r="A33" s="24" t="s">
        <v>55</v>
      </c>
      <c r="B33" s="24"/>
      <c r="C33" s="23"/>
      <c r="D33" s="23" t="n">
        <v>-31451</v>
      </c>
      <c r="E33" s="25"/>
      <c r="F33" s="23" t="n">
        <f aca="false">-2155-4990-6243-892</f>
        <v>-14280</v>
      </c>
      <c r="G33" s="25"/>
      <c r="H33" s="26" t="n">
        <f aca="false">+D33+F33</f>
        <v>-45731</v>
      </c>
      <c r="I33" s="21"/>
      <c r="J33" s="21"/>
      <c r="K33" s="21"/>
      <c r="L33" s="21"/>
      <c r="M33" s="21"/>
      <c r="N33" s="20" t="n">
        <f aca="false">+D33+J33</f>
        <v>-31451</v>
      </c>
      <c r="O33" s="15"/>
      <c r="P33" s="15" t="n">
        <f aca="false">+F33</f>
        <v>-14280</v>
      </c>
      <c r="Q33" s="22"/>
      <c r="R33" s="19" t="n">
        <f aca="false">+N33+P33</f>
        <v>-45731</v>
      </c>
    </row>
    <row r="34" customFormat="false" ht="12.75" hidden="false" customHeight="false" outlineLevel="0" collapsed="false">
      <c r="A34" s="24" t="s">
        <v>56</v>
      </c>
      <c r="B34" s="24"/>
      <c r="C34" s="23"/>
      <c r="D34" s="23"/>
      <c r="E34" s="25"/>
      <c r="F34" s="23" t="n">
        <f aca="false">1396+1987</f>
        <v>3383</v>
      </c>
      <c r="G34" s="25"/>
      <c r="H34" s="26" t="n">
        <f aca="false">+D34+F34</f>
        <v>3383</v>
      </c>
      <c r="I34" s="21"/>
      <c r="J34" s="21"/>
      <c r="K34" s="21"/>
      <c r="L34" s="21"/>
      <c r="M34" s="21"/>
      <c r="N34" s="20" t="n">
        <f aca="false">+D34/8*12</f>
        <v>0</v>
      </c>
      <c r="O34" s="15"/>
      <c r="P34" s="15" t="n">
        <f aca="false">+F34/8*12</f>
        <v>5074.5</v>
      </c>
      <c r="Q34" s="22"/>
      <c r="R34" s="19" t="n">
        <f aca="false">+N34+P34</f>
        <v>5074.5</v>
      </c>
    </row>
    <row r="35" customFormat="false" ht="12.75" hidden="false" customHeight="false" outlineLevel="0" collapsed="false">
      <c r="A35" s="1" t="s">
        <v>57</v>
      </c>
      <c r="C35" s="27" t="n">
        <f aca="false">-3105+16818+39</f>
        <v>13752</v>
      </c>
      <c r="D35" s="21" t="n">
        <v>0</v>
      </c>
      <c r="E35" s="28"/>
      <c r="F35" s="27" t="n">
        <v>20504</v>
      </c>
      <c r="G35" s="28"/>
      <c r="H35" s="19" t="n">
        <f aca="false">+D35+F35</f>
        <v>20504</v>
      </c>
      <c r="I35" s="27"/>
      <c r="J35" s="27"/>
      <c r="K35" s="27"/>
      <c r="L35" s="27"/>
      <c r="M35" s="27"/>
      <c r="N35" s="20" t="n">
        <f aca="false">+D35/8*12</f>
        <v>0</v>
      </c>
      <c r="O35" s="15"/>
      <c r="P35" s="15" t="n">
        <f aca="false">+F35/8*12</f>
        <v>30756</v>
      </c>
      <c r="Q35" s="28"/>
      <c r="R35" s="19" t="n">
        <f aca="false">+N35+P35</f>
        <v>30756</v>
      </c>
      <c r="T35" s="2" t="s">
        <v>58</v>
      </c>
    </row>
    <row r="36" customFormat="false" ht="12.75" hidden="false" customHeight="false" outlineLevel="0" collapsed="false">
      <c r="A36" s="1" t="s">
        <v>59</v>
      </c>
      <c r="C36" s="21" t="n">
        <v>-373</v>
      </c>
      <c r="D36" s="21" t="n">
        <v>0</v>
      </c>
      <c r="E36" s="22"/>
      <c r="F36" s="21" t="n">
        <v>1624</v>
      </c>
      <c r="G36" s="22"/>
      <c r="H36" s="19" t="n">
        <f aca="false">+D36+F36</f>
        <v>1624</v>
      </c>
      <c r="I36" s="21"/>
      <c r="J36" s="21"/>
      <c r="K36" s="21"/>
      <c r="L36" s="21"/>
      <c r="M36" s="21"/>
      <c r="N36" s="20" t="n">
        <f aca="false">+D36/8*12</f>
        <v>0</v>
      </c>
      <c r="O36" s="15"/>
      <c r="P36" s="15" t="n">
        <f aca="false">+F36/8*12</f>
        <v>2436</v>
      </c>
      <c r="Q36" s="22"/>
      <c r="R36" s="19" t="n">
        <f aca="false">+N36+P36</f>
        <v>2436</v>
      </c>
      <c r="T36" s="2" t="s">
        <v>60</v>
      </c>
    </row>
    <row r="37" customFormat="false" ht="12.75" hidden="false" customHeight="false" outlineLevel="0" collapsed="false">
      <c r="A37" s="1" t="s">
        <v>61</v>
      </c>
      <c r="C37" s="21" t="n">
        <v>4530</v>
      </c>
      <c r="D37" s="21" t="n">
        <v>0</v>
      </c>
      <c r="E37" s="22"/>
      <c r="F37" s="21" t="n">
        <v>2116</v>
      </c>
      <c r="G37" s="22"/>
      <c r="H37" s="19" t="n">
        <f aca="false">+D37+F37</f>
        <v>2116</v>
      </c>
      <c r="I37" s="21"/>
      <c r="J37" s="21"/>
      <c r="K37" s="21"/>
      <c r="L37" s="21"/>
      <c r="M37" s="21"/>
      <c r="N37" s="20" t="n">
        <f aca="false">+D37/8*12</f>
        <v>0</v>
      </c>
      <c r="O37" s="15"/>
      <c r="P37" s="15" t="n">
        <f aca="false">+F37/8*12</f>
        <v>3174</v>
      </c>
      <c r="Q37" s="22"/>
      <c r="R37" s="19" t="n">
        <f aca="false">+N37+P37</f>
        <v>3174</v>
      </c>
      <c r="T37" s="2" t="s">
        <v>62</v>
      </c>
    </row>
    <row r="38" customFormat="false" ht="12.75" hidden="false" customHeight="false" outlineLevel="0" collapsed="false">
      <c r="A38" s="1" t="s">
        <v>63</v>
      </c>
      <c r="C38" s="21"/>
      <c r="D38" s="21"/>
      <c r="E38" s="22"/>
      <c r="F38" s="21"/>
      <c r="G38" s="22"/>
      <c r="H38" s="19"/>
      <c r="I38" s="21"/>
      <c r="J38" s="21"/>
      <c r="K38" s="21"/>
      <c r="L38" s="21"/>
      <c r="M38" s="21"/>
      <c r="N38" s="20"/>
      <c r="O38" s="15"/>
      <c r="P38" s="15"/>
      <c r="Q38" s="22"/>
      <c r="R38" s="19"/>
    </row>
    <row r="39" customFormat="false" ht="12.75" hidden="false" customHeight="false" outlineLevel="0" collapsed="false">
      <c r="A39" s="24" t="s">
        <v>55</v>
      </c>
      <c r="B39" s="24"/>
      <c r="C39" s="23"/>
      <c r="D39" s="23" t="n">
        <v>31451</v>
      </c>
      <c r="E39" s="25"/>
      <c r="F39" s="23" t="n">
        <f aca="false">-F33</f>
        <v>14280</v>
      </c>
      <c r="G39" s="25"/>
      <c r="H39" s="26" t="n">
        <f aca="false">+D39+F39</f>
        <v>45731</v>
      </c>
      <c r="I39" s="21"/>
      <c r="J39" s="21"/>
      <c r="K39" s="21"/>
      <c r="L39" s="21"/>
      <c r="M39" s="21"/>
      <c r="N39" s="20" t="n">
        <f aca="false">+D39+J39</f>
        <v>31451</v>
      </c>
      <c r="O39" s="15"/>
      <c r="P39" s="15" t="n">
        <f aca="false">+F39</f>
        <v>14280</v>
      </c>
      <c r="Q39" s="22"/>
      <c r="R39" s="19" t="n">
        <f aca="false">+N39+P39</f>
        <v>45731</v>
      </c>
    </row>
    <row r="40" customFormat="false" ht="12.75" hidden="false" customHeight="false" outlineLevel="0" collapsed="false">
      <c r="A40" s="24" t="s">
        <v>64</v>
      </c>
      <c r="B40" s="24"/>
      <c r="C40" s="23"/>
      <c r="D40" s="23" t="n">
        <v>0</v>
      </c>
      <c r="E40" s="25"/>
      <c r="F40" s="23" t="n">
        <v>-10140</v>
      </c>
      <c r="G40" s="25"/>
      <c r="H40" s="26" t="n">
        <f aca="false">+D40+F40</f>
        <v>-10140</v>
      </c>
      <c r="I40" s="21"/>
      <c r="J40" s="21"/>
      <c r="K40" s="21"/>
      <c r="L40" s="21"/>
      <c r="M40" s="21"/>
      <c r="N40" s="20" t="n">
        <f aca="false">+D40+J40</f>
        <v>0</v>
      </c>
      <c r="O40" s="15"/>
      <c r="P40" s="15" t="n">
        <f aca="false">+F40</f>
        <v>-10140</v>
      </c>
      <c r="Q40" s="22"/>
      <c r="R40" s="19" t="n">
        <f aca="false">+N40+P40</f>
        <v>-10140</v>
      </c>
    </row>
    <row r="41" customFormat="false" ht="12.75" hidden="false" customHeight="false" outlineLevel="0" collapsed="false">
      <c r="C41" s="21"/>
      <c r="D41" s="21"/>
      <c r="E41" s="22"/>
      <c r="F41" s="21"/>
      <c r="G41" s="22"/>
      <c r="H41" s="19"/>
      <c r="I41" s="21"/>
      <c r="J41" s="21"/>
      <c r="K41" s="21"/>
      <c r="L41" s="21"/>
      <c r="M41" s="21"/>
      <c r="N41" s="29"/>
      <c r="O41" s="15"/>
      <c r="P41" s="16"/>
      <c r="Q41" s="22"/>
      <c r="R41" s="19"/>
      <c r="T41" s="2" t="s">
        <v>65</v>
      </c>
    </row>
    <row r="42" customFormat="false" ht="8.1" hidden="false" customHeight="true" outlineLevel="0" collapsed="false">
      <c r="C42" s="30"/>
      <c r="D42" s="30"/>
      <c r="E42" s="15"/>
      <c r="F42" s="30"/>
      <c r="G42" s="15"/>
      <c r="H42" s="31"/>
      <c r="I42" s="22"/>
      <c r="J42" s="22"/>
      <c r="K42" s="22"/>
      <c r="L42" s="22"/>
      <c r="M42" s="22"/>
      <c r="N42" s="32"/>
      <c r="O42" s="22"/>
      <c r="P42" s="22"/>
      <c r="Q42" s="22"/>
      <c r="R42" s="31"/>
    </row>
    <row r="43" customFormat="false" ht="13.5" hidden="false" customHeight="false" outlineLevel="0" collapsed="false">
      <c r="A43" s="1" t="s">
        <v>12</v>
      </c>
      <c r="C43" s="33" t="n">
        <f aca="false">SUM(C12:C42)</f>
        <v>229058</v>
      </c>
      <c r="D43" s="33" t="n">
        <f aca="false">SUM(D12:D41)</f>
        <v>137395</v>
      </c>
      <c r="E43" s="15"/>
      <c r="F43" s="33" t="n">
        <f aca="false">SUM(F12:F41)</f>
        <v>98500</v>
      </c>
      <c r="G43" s="15"/>
      <c r="H43" s="34" t="n">
        <f aca="false">SUM(H12:H42)</f>
        <v>235895</v>
      </c>
      <c r="I43" s="15"/>
      <c r="J43" s="15"/>
      <c r="K43" s="15"/>
      <c r="L43" s="15"/>
      <c r="M43" s="15"/>
      <c r="N43" s="33" t="n">
        <f aca="false">SUM(N12:N41)</f>
        <v>206092.5</v>
      </c>
      <c r="O43" s="35"/>
      <c r="P43" s="33" t="n">
        <f aca="false">SUM(P12:P41)</f>
        <v>132417</v>
      </c>
      <c r="Q43" s="35"/>
      <c r="R43" s="34" t="n">
        <f aca="false">SUM(R12:R42)</f>
        <v>338509.5</v>
      </c>
    </row>
    <row r="44" customFormat="false" ht="8.1" hidden="false" customHeight="true" outlineLevel="0" collapsed="false"/>
    <row r="45" customFormat="false" ht="12.75" hidden="false" customHeight="false" outlineLevel="0" collapsed="false">
      <c r="C45" s="1" t="n">
        <f aca="false">148470-C43</f>
        <v>-80588</v>
      </c>
    </row>
    <row r="46" customFormat="false" ht="12.75" hidden="false" customHeight="false" outlineLevel="0" collapsed="false">
      <c r="A46" s="1" t="s">
        <v>66</v>
      </c>
    </row>
    <row r="47" customFormat="false" ht="12.75" hidden="false" customHeight="false" outlineLevel="0" collapsed="false">
      <c r="A47" s="1" t="s">
        <v>67</v>
      </c>
    </row>
    <row r="48" customFormat="false" ht="13.5" hidden="false" customHeight="false" outlineLevel="0" collapsed="false"/>
    <row r="49" customFormat="false" ht="12.75" hidden="false" customHeight="false" outlineLevel="0" collapsed="false">
      <c r="A49" s="36" t="s">
        <v>68</v>
      </c>
      <c r="H49" s="37"/>
      <c r="N49" s="38"/>
      <c r="O49" s="39"/>
      <c r="P49" s="40"/>
      <c r="Q49" s="39"/>
      <c r="R49" s="37"/>
    </row>
    <row r="50" customFormat="false" ht="12.75" hidden="false" customHeight="false" outlineLevel="0" collapsed="false">
      <c r="A50" s="41" t="s">
        <v>69</v>
      </c>
      <c r="B50" s="41"/>
      <c r="C50" s="13" t="n">
        <v>0</v>
      </c>
      <c r="D50" s="13" t="n">
        <v>0</v>
      </c>
      <c r="E50" s="13"/>
      <c r="F50" s="13" t="n">
        <f aca="false">12192-682</f>
        <v>11510</v>
      </c>
      <c r="G50" s="13"/>
      <c r="H50" s="19" t="n">
        <f aca="false">+D50+F50</f>
        <v>11510</v>
      </c>
      <c r="I50" s="13"/>
      <c r="J50" s="13"/>
      <c r="K50" s="13"/>
      <c r="L50" s="13"/>
      <c r="M50" s="13"/>
      <c r="N50" s="20" t="n">
        <v>0</v>
      </c>
      <c r="O50" s="15"/>
      <c r="P50" s="42" t="n">
        <v>18500</v>
      </c>
      <c r="Q50" s="15"/>
      <c r="R50" s="12" t="n">
        <f aca="false">+N50+P50</f>
        <v>18500</v>
      </c>
    </row>
    <row r="51" customFormat="false" ht="12.75" hidden="false" customHeight="false" outlineLevel="0" collapsed="false">
      <c r="A51" s="41" t="s">
        <v>70</v>
      </c>
      <c r="B51" s="41"/>
      <c r="C51" s="13" t="n">
        <v>0</v>
      </c>
      <c r="D51" s="13" t="n">
        <v>0</v>
      </c>
      <c r="E51" s="13"/>
      <c r="F51" s="13" t="n">
        <v>0</v>
      </c>
      <c r="G51" s="13"/>
      <c r="H51" s="19" t="n">
        <f aca="false">+D51+F51</f>
        <v>0</v>
      </c>
      <c r="I51" s="13"/>
      <c r="J51" s="13"/>
      <c r="K51" s="13"/>
      <c r="L51" s="13"/>
      <c r="M51" s="13"/>
      <c r="N51" s="20" t="n">
        <v>0</v>
      </c>
      <c r="O51" s="15"/>
      <c r="P51" s="42" t="n">
        <f aca="false">+F51/8*12</f>
        <v>0</v>
      </c>
      <c r="Q51" s="15"/>
      <c r="R51" s="12" t="n">
        <f aca="false">+N51+P51</f>
        <v>0</v>
      </c>
    </row>
    <row r="52" customFormat="false" ht="12.75" hidden="false" customHeight="false" outlineLevel="0" collapsed="false">
      <c r="A52" s="41" t="s">
        <v>71</v>
      </c>
      <c r="B52" s="41"/>
      <c r="C52" s="13" t="n">
        <v>0</v>
      </c>
      <c r="D52" s="13" t="n">
        <v>0</v>
      </c>
      <c r="E52" s="13"/>
      <c r="F52" s="13" t="n">
        <v>0</v>
      </c>
      <c r="G52" s="13"/>
      <c r="H52" s="19" t="n">
        <f aca="false">+D52+F52</f>
        <v>0</v>
      </c>
      <c r="I52" s="13"/>
      <c r="J52" s="13"/>
      <c r="K52" s="13"/>
      <c r="L52" s="13"/>
      <c r="M52" s="13"/>
      <c r="N52" s="20" t="n">
        <v>0</v>
      </c>
      <c r="O52" s="15"/>
      <c r="P52" s="42" t="n">
        <f aca="false">+F52/8*12</f>
        <v>0</v>
      </c>
      <c r="Q52" s="15"/>
      <c r="R52" s="12" t="n">
        <f aca="false">+N52+P52</f>
        <v>0</v>
      </c>
    </row>
    <row r="53" customFormat="false" ht="12.75" hidden="false" customHeight="false" outlineLevel="0" collapsed="false">
      <c r="A53" s="41" t="s">
        <v>72</v>
      </c>
      <c r="B53" s="41"/>
      <c r="C53" s="13" t="n">
        <v>0</v>
      </c>
      <c r="D53" s="13" t="n">
        <v>0</v>
      </c>
      <c r="E53" s="13"/>
      <c r="F53" s="13" t="n">
        <v>0</v>
      </c>
      <c r="G53" s="13"/>
      <c r="H53" s="19" t="n">
        <f aca="false">+D53+F53</f>
        <v>0</v>
      </c>
      <c r="I53" s="13"/>
      <c r="J53" s="13"/>
      <c r="K53" s="13"/>
      <c r="L53" s="13"/>
      <c r="M53" s="13"/>
      <c r="N53" s="20" t="n">
        <v>0</v>
      </c>
      <c r="O53" s="15"/>
      <c r="P53" s="42" t="n">
        <f aca="false">+F53/8*12</f>
        <v>0</v>
      </c>
      <c r="Q53" s="15"/>
      <c r="R53" s="12" t="n">
        <f aca="false">+N53+P53</f>
        <v>0</v>
      </c>
    </row>
    <row r="54" customFormat="false" ht="12.75" hidden="false" customHeight="false" outlineLevel="0" collapsed="false">
      <c r="A54" s="41" t="s">
        <v>73</v>
      </c>
      <c r="B54" s="41"/>
      <c r="C54" s="13" t="n">
        <v>0</v>
      </c>
      <c r="D54" s="13" t="n">
        <v>0</v>
      </c>
      <c r="E54" s="13"/>
      <c r="F54" s="13" t="n">
        <v>0</v>
      </c>
      <c r="G54" s="13"/>
      <c r="H54" s="19" t="n">
        <f aca="false">+D54+F54</f>
        <v>0</v>
      </c>
      <c r="I54" s="13"/>
      <c r="J54" s="13"/>
      <c r="K54" s="13"/>
      <c r="L54" s="13"/>
      <c r="M54" s="13"/>
      <c r="N54" s="20" t="n">
        <v>0</v>
      </c>
      <c r="O54" s="15"/>
      <c r="P54" s="42" t="n">
        <f aca="false">+F54/8*12</f>
        <v>0</v>
      </c>
      <c r="Q54" s="15"/>
      <c r="R54" s="12" t="n">
        <f aca="false">+N54+P54</f>
        <v>0</v>
      </c>
    </row>
    <row r="55" customFormat="false" ht="12.75" hidden="false" customHeight="false" outlineLevel="0" collapsed="false">
      <c r="A55" s="41" t="s">
        <v>74</v>
      </c>
      <c r="B55" s="41"/>
      <c r="C55" s="13" t="n">
        <v>0</v>
      </c>
      <c r="D55" s="13" t="n">
        <v>0</v>
      </c>
      <c r="E55" s="13"/>
      <c r="F55" s="13" t="n">
        <v>0</v>
      </c>
      <c r="G55" s="13"/>
      <c r="H55" s="19" t="n">
        <f aca="false">+D55+F55</f>
        <v>0</v>
      </c>
      <c r="I55" s="13"/>
      <c r="J55" s="13"/>
      <c r="K55" s="13"/>
      <c r="L55" s="13"/>
      <c r="M55" s="13"/>
      <c r="N55" s="20" t="n">
        <v>0</v>
      </c>
      <c r="O55" s="15"/>
      <c r="P55" s="42" t="n">
        <f aca="false">+F55/8*12</f>
        <v>0</v>
      </c>
      <c r="Q55" s="15"/>
      <c r="R55" s="12" t="n">
        <f aca="false">+N55+P55</f>
        <v>0</v>
      </c>
    </row>
    <row r="56" customFormat="false" ht="12.75" hidden="false" customHeight="false" outlineLevel="0" collapsed="false">
      <c r="A56" s="41" t="s">
        <v>63</v>
      </c>
      <c r="B56" s="41"/>
      <c r="C56" s="13" t="n">
        <v>0</v>
      </c>
      <c r="D56" s="13" t="n">
        <v>0</v>
      </c>
      <c r="E56" s="13"/>
      <c r="F56" s="13" t="n">
        <f aca="false">+F39+F40</f>
        <v>4140</v>
      </c>
      <c r="G56" s="13"/>
      <c r="H56" s="19" t="n">
        <f aca="false">+D56+F56</f>
        <v>4140</v>
      </c>
      <c r="I56" s="13"/>
      <c r="J56" s="13"/>
      <c r="K56" s="13"/>
      <c r="L56" s="13"/>
      <c r="M56" s="13"/>
      <c r="N56" s="20" t="n">
        <v>0</v>
      </c>
      <c r="O56" s="15"/>
      <c r="P56" s="42" t="n">
        <f aca="false">+P39+P40</f>
        <v>4140</v>
      </c>
      <c r="Q56" s="15"/>
      <c r="R56" s="12" t="n">
        <f aca="false">+N56+P56</f>
        <v>4140</v>
      </c>
    </row>
    <row r="57" customFormat="false" ht="12.75" hidden="false" customHeight="false" outlineLevel="0" collapsed="false">
      <c r="A57" s="41" t="s">
        <v>75</v>
      </c>
      <c r="B57" s="41"/>
      <c r="C57" s="13" t="n">
        <v>0</v>
      </c>
      <c r="D57" s="13" t="n">
        <v>0</v>
      </c>
      <c r="E57" s="13"/>
      <c r="F57" s="13" t="n">
        <v>8565</v>
      </c>
      <c r="G57" s="13"/>
      <c r="H57" s="19" t="n">
        <f aca="false">+D57+F57</f>
        <v>8565</v>
      </c>
      <c r="I57" s="13"/>
      <c r="J57" s="13"/>
      <c r="K57" s="13"/>
      <c r="L57" s="13"/>
      <c r="M57" s="13"/>
      <c r="N57" s="20" t="n">
        <v>0</v>
      </c>
      <c r="O57" s="15"/>
      <c r="P57" s="42" t="n">
        <v>13500</v>
      </c>
      <c r="Q57" s="15"/>
      <c r="R57" s="12" t="n">
        <f aca="false">+N57+P57</f>
        <v>13500</v>
      </c>
    </row>
    <row r="58" customFormat="false" ht="12.75" hidden="false" customHeight="false" outlineLevel="0" collapsed="false">
      <c r="A58" s="41" t="s">
        <v>76</v>
      </c>
      <c r="B58" s="41"/>
      <c r="C58" s="13" t="n">
        <v>0</v>
      </c>
      <c r="D58" s="13" t="n">
        <v>0</v>
      </c>
      <c r="E58" s="13"/>
      <c r="F58" s="13" t="n">
        <v>4267</v>
      </c>
      <c r="G58" s="13"/>
      <c r="H58" s="19" t="n">
        <f aca="false">+D58+F58</f>
        <v>4267</v>
      </c>
      <c r="I58" s="13"/>
      <c r="J58" s="13"/>
      <c r="K58" s="13"/>
      <c r="L58" s="13"/>
      <c r="M58" s="13"/>
      <c r="N58" s="20" t="n">
        <v>0</v>
      </c>
      <c r="O58" s="15"/>
      <c r="P58" s="42" t="n">
        <v>6341</v>
      </c>
      <c r="Q58" s="15"/>
      <c r="R58" s="12" t="n">
        <f aca="false">+N58+P58</f>
        <v>6341</v>
      </c>
    </row>
    <row r="59" customFormat="false" ht="12.75" hidden="false" customHeight="false" outlineLevel="0" collapsed="false">
      <c r="A59" s="41" t="s">
        <v>77</v>
      </c>
      <c r="B59" s="41"/>
      <c r="C59" s="13" t="n">
        <v>0</v>
      </c>
      <c r="D59" s="13" t="n">
        <v>0</v>
      </c>
      <c r="E59" s="13"/>
      <c r="F59" s="13" t="n">
        <v>682</v>
      </c>
      <c r="G59" s="13"/>
      <c r="H59" s="19" t="n">
        <f aca="false">+D59+F59</f>
        <v>682</v>
      </c>
      <c r="I59" s="13"/>
      <c r="J59" s="13"/>
      <c r="K59" s="13"/>
      <c r="L59" s="13"/>
      <c r="M59" s="13"/>
      <c r="N59" s="20" t="n">
        <v>0</v>
      </c>
      <c r="O59" s="15"/>
      <c r="P59" s="42" t="n">
        <v>1250</v>
      </c>
      <c r="Q59" s="15"/>
      <c r="R59" s="12" t="n">
        <f aca="false">+N59+P59</f>
        <v>1250</v>
      </c>
    </row>
    <row r="60" customFormat="false" ht="12.75" hidden="false" customHeight="false" outlineLevel="0" collapsed="false">
      <c r="A60" s="41" t="s">
        <v>78</v>
      </c>
      <c r="B60" s="41"/>
      <c r="C60" s="13" t="n">
        <v>0</v>
      </c>
      <c r="D60" s="13" t="n">
        <v>0</v>
      </c>
      <c r="E60" s="13"/>
      <c r="F60" s="13" t="n">
        <v>0</v>
      </c>
      <c r="G60" s="13"/>
      <c r="H60" s="19" t="n">
        <f aca="false">+D60+F60</f>
        <v>0</v>
      </c>
      <c r="I60" s="13"/>
      <c r="J60" s="13"/>
      <c r="K60" s="13"/>
      <c r="L60" s="13"/>
      <c r="M60" s="13"/>
      <c r="N60" s="20" t="n">
        <v>0</v>
      </c>
      <c r="O60" s="15"/>
      <c r="P60" s="42" t="n">
        <f aca="false">+F60/8*12</f>
        <v>0</v>
      </c>
      <c r="Q60" s="15"/>
      <c r="R60" s="12" t="n">
        <f aca="false">+N60+P60</f>
        <v>0</v>
      </c>
    </row>
    <row r="61" customFormat="false" ht="12.75" hidden="false" customHeight="false" outlineLevel="0" collapsed="false">
      <c r="A61" s="41" t="s">
        <v>79</v>
      </c>
      <c r="B61" s="41"/>
      <c r="C61" s="13" t="n">
        <v>0</v>
      </c>
      <c r="D61" s="13" t="n">
        <v>0</v>
      </c>
      <c r="E61" s="13"/>
      <c r="F61" s="13" t="n">
        <v>0</v>
      </c>
      <c r="G61" s="13"/>
      <c r="H61" s="19" t="n">
        <f aca="false">+D61+F61</f>
        <v>0</v>
      </c>
      <c r="I61" s="13"/>
      <c r="J61" s="13"/>
      <c r="K61" s="13"/>
      <c r="L61" s="13"/>
      <c r="M61" s="13"/>
      <c r="N61" s="20" t="n">
        <v>0</v>
      </c>
      <c r="O61" s="15"/>
      <c r="P61" s="42" t="n">
        <f aca="false">+F61/8*12</f>
        <v>0</v>
      </c>
      <c r="Q61" s="15"/>
      <c r="R61" s="12" t="n">
        <f aca="false">+N61+P61</f>
        <v>0</v>
      </c>
    </row>
    <row r="62" customFormat="false" ht="12.75" hidden="false" customHeight="false" outlineLevel="0" collapsed="false">
      <c r="A62" s="41" t="s">
        <v>80</v>
      </c>
      <c r="B62" s="41"/>
      <c r="C62" s="13" t="n">
        <v>0</v>
      </c>
      <c r="D62" s="13" t="n">
        <v>0</v>
      </c>
      <c r="E62" s="13"/>
      <c r="F62" s="13" t="n">
        <v>0</v>
      </c>
      <c r="G62" s="13"/>
      <c r="H62" s="19" t="n">
        <f aca="false">+D62+F62</f>
        <v>0</v>
      </c>
      <c r="I62" s="13"/>
      <c r="J62" s="13"/>
      <c r="K62" s="13"/>
      <c r="L62" s="13"/>
      <c r="M62" s="13"/>
      <c r="N62" s="20" t="n">
        <v>0</v>
      </c>
      <c r="O62" s="15"/>
      <c r="P62" s="42" t="n">
        <f aca="false">+F62/8*12</f>
        <v>0</v>
      </c>
      <c r="Q62" s="15"/>
      <c r="R62" s="12" t="n">
        <f aca="false">+N62+P62</f>
        <v>0</v>
      </c>
    </row>
    <row r="63" customFormat="false" ht="12.75" hidden="false" customHeight="false" outlineLevel="0" collapsed="false">
      <c r="A63" s="43" t="s">
        <v>81</v>
      </c>
      <c r="B63" s="43"/>
      <c r="C63" s="15" t="n">
        <v>0</v>
      </c>
      <c r="D63" s="13" t="n">
        <v>0</v>
      </c>
      <c r="E63" s="15"/>
      <c r="F63" s="15" t="n">
        <v>850</v>
      </c>
      <c r="G63" s="15"/>
      <c r="H63" s="19" t="n">
        <f aca="false">+D63+F63</f>
        <v>850</v>
      </c>
      <c r="I63" s="15"/>
      <c r="J63" s="15"/>
      <c r="K63" s="15"/>
      <c r="L63" s="15"/>
      <c r="M63" s="15"/>
      <c r="N63" s="20" t="n">
        <v>0</v>
      </c>
      <c r="O63" s="15"/>
      <c r="P63" s="42" t="n">
        <v>1600</v>
      </c>
      <c r="Q63" s="15"/>
      <c r="R63" s="12" t="n">
        <f aca="false">+N63+P63</f>
        <v>1600</v>
      </c>
      <c r="S63" s="11"/>
      <c r="T63" s="44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  <row r="64" customFormat="false" ht="12.75" hidden="false" customHeight="false" outlineLevel="0" collapsed="false">
      <c r="A64" s="45" t="s">
        <v>82</v>
      </c>
      <c r="B64" s="43"/>
      <c r="C64" s="15" t="n">
        <v>0</v>
      </c>
      <c r="D64" s="13" t="n">
        <v>0</v>
      </c>
      <c r="E64" s="15"/>
      <c r="F64" s="15" t="n">
        <f aca="false">+F30+6267</f>
        <v>18073</v>
      </c>
      <c r="G64" s="15"/>
      <c r="H64" s="19" t="n">
        <f aca="false">+D64+F64</f>
        <v>18073</v>
      </c>
      <c r="I64" s="15"/>
      <c r="J64" s="15"/>
      <c r="K64" s="15"/>
      <c r="L64" s="15"/>
      <c r="M64" s="15"/>
      <c r="N64" s="20" t="n">
        <v>0</v>
      </c>
      <c r="O64" s="15"/>
      <c r="P64" s="42" t="n">
        <f aca="false">+P30+9400</f>
        <v>15706</v>
      </c>
      <c r="Q64" s="15"/>
      <c r="R64" s="12" t="n">
        <f aca="false">+N64+P64</f>
        <v>15706</v>
      </c>
      <c r="S64" s="11"/>
      <c r="T64" s="44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</row>
    <row r="65" customFormat="false" ht="12.75" hidden="false" customHeight="false" outlineLevel="0" collapsed="false">
      <c r="A65" s="45" t="s">
        <v>83</v>
      </c>
      <c r="B65" s="43"/>
      <c r="C65" s="15" t="n">
        <v>0</v>
      </c>
      <c r="D65" s="13" t="n">
        <v>0</v>
      </c>
      <c r="E65" s="15"/>
      <c r="F65" s="15" t="n">
        <f aca="false">+F35</f>
        <v>20504</v>
      </c>
      <c r="G65" s="15"/>
      <c r="H65" s="19" t="n">
        <f aca="false">+D65+F65</f>
        <v>20504</v>
      </c>
      <c r="I65" s="15"/>
      <c r="J65" s="15"/>
      <c r="K65" s="15"/>
      <c r="L65" s="15"/>
      <c r="M65" s="15"/>
      <c r="N65" s="20" t="n">
        <v>0</v>
      </c>
      <c r="O65" s="15"/>
      <c r="P65" s="42" t="n">
        <f aca="false">+P35</f>
        <v>30756</v>
      </c>
      <c r="Q65" s="15"/>
      <c r="R65" s="12" t="n">
        <f aca="false">+N65+P65</f>
        <v>30756</v>
      </c>
      <c r="S65" s="11"/>
      <c r="T65" s="44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</row>
    <row r="66" customFormat="false" ht="12.75" hidden="false" customHeight="false" outlineLevel="0" collapsed="false">
      <c r="A66" s="45" t="s">
        <v>84</v>
      </c>
      <c r="B66" s="43"/>
      <c r="C66" s="15" t="n">
        <v>0</v>
      </c>
      <c r="D66" s="13" t="n">
        <v>0</v>
      </c>
      <c r="E66" s="15"/>
      <c r="F66" s="15" t="n">
        <f aca="false">+F37</f>
        <v>2116</v>
      </c>
      <c r="G66" s="15"/>
      <c r="H66" s="19" t="n">
        <f aca="false">+D66+F66</f>
        <v>2116</v>
      </c>
      <c r="I66" s="15"/>
      <c r="J66" s="15"/>
      <c r="K66" s="15"/>
      <c r="L66" s="15"/>
      <c r="M66" s="15"/>
      <c r="N66" s="20" t="n">
        <v>0</v>
      </c>
      <c r="O66" s="15"/>
      <c r="P66" s="42" t="n">
        <f aca="false">+P37</f>
        <v>3174</v>
      </c>
      <c r="Q66" s="15"/>
      <c r="R66" s="12" t="n">
        <f aca="false">+N66+P66</f>
        <v>3174</v>
      </c>
      <c r="S66" s="11"/>
      <c r="T66" s="44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  <c r="FG66" s="11"/>
      <c r="FH66" s="11"/>
      <c r="FI66" s="11"/>
      <c r="FJ66" s="11"/>
      <c r="FK66" s="11"/>
      <c r="FL66" s="11"/>
      <c r="FM66" s="11"/>
      <c r="FN66" s="11"/>
      <c r="FO66" s="11"/>
      <c r="FP66" s="11"/>
      <c r="FQ66" s="11"/>
      <c r="FR66" s="11"/>
      <c r="FS66" s="11"/>
      <c r="FT66" s="11"/>
      <c r="FU66" s="11"/>
      <c r="FV66" s="11"/>
      <c r="FW66" s="11"/>
      <c r="FX66" s="11"/>
      <c r="FY66" s="11"/>
      <c r="FZ66" s="11"/>
      <c r="GA66" s="11"/>
      <c r="GB66" s="11"/>
      <c r="GC66" s="11"/>
      <c r="GD66" s="11"/>
      <c r="GE66" s="11"/>
      <c r="GF66" s="11"/>
      <c r="GG66" s="11"/>
      <c r="GH66" s="11"/>
      <c r="GI66" s="11"/>
      <c r="GJ66" s="11"/>
      <c r="GK66" s="11"/>
      <c r="GL66" s="11"/>
      <c r="GM66" s="11"/>
      <c r="GN66" s="11"/>
      <c r="GO66" s="11"/>
      <c r="GP66" s="11"/>
      <c r="GQ66" s="11"/>
      <c r="GR66" s="11"/>
      <c r="GS66" s="11"/>
      <c r="GT66" s="11"/>
      <c r="GU66" s="11"/>
      <c r="GV66" s="11"/>
      <c r="GW66" s="11"/>
      <c r="GX66" s="11"/>
      <c r="GY66" s="11"/>
      <c r="GZ66" s="11"/>
      <c r="HA66" s="11"/>
      <c r="HB66" s="11"/>
      <c r="HC66" s="11"/>
      <c r="HD66" s="11"/>
      <c r="HE66" s="11"/>
      <c r="HF66" s="11"/>
      <c r="HG66" s="11"/>
      <c r="HH66" s="11"/>
      <c r="HI66" s="11"/>
      <c r="HJ66" s="11"/>
      <c r="HK66" s="11"/>
      <c r="HL66" s="11"/>
      <c r="HM66" s="11"/>
      <c r="HN66" s="11"/>
      <c r="HO66" s="11"/>
      <c r="HP66" s="11"/>
      <c r="HQ66" s="11"/>
      <c r="HR66" s="11"/>
      <c r="HS66" s="11"/>
      <c r="HT66" s="11"/>
      <c r="HU66" s="11"/>
      <c r="HV66" s="11"/>
      <c r="HW66" s="11"/>
      <c r="HX66" s="11"/>
      <c r="HY66" s="11"/>
      <c r="HZ66" s="11"/>
      <c r="IA66" s="11"/>
      <c r="IB66" s="11"/>
      <c r="IC66" s="11"/>
      <c r="ID66" s="11"/>
      <c r="IE66" s="11"/>
      <c r="IF66" s="11"/>
      <c r="IG66" s="11"/>
      <c r="IH66" s="11"/>
      <c r="II66" s="11"/>
      <c r="IJ66" s="11"/>
      <c r="IK66" s="11"/>
      <c r="IL66" s="11"/>
      <c r="IM66" s="11"/>
      <c r="IN66" s="11"/>
      <c r="IO66" s="11"/>
      <c r="IP66" s="11"/>
      <c r="IQ66" s="11"/>
      <c r="IR66" s="11"/>
      <c r="IS66" s="11"/>
      <c r="IT66" s="11"/>
      <c r="IU66" s="11"/>
      <c r="IV66" s="11"/>
      <c r="IW66" s="11"/>
    </row>
    <row r="67" customFormat="false" ht="12.75" hidden="false" customHeight="false" outlineLevel="0" collapsed="false">
      <c r="A67" s="45" t="s">
        <v>85</v>
      </c>
      <c r="B67" s="43"/>
      <c r="C67" s="15" t="n">
        <v>0</v>
      </c>
      <c r="D67" s="13" t="n">
        <v>0</v>
      </c>
      <c r="E67" s="15"/>
      <c r="F67" s="15" t="n">
        <v>0</v>
      </c>
      <c r="G67" s="15"/>
      <c r="H67" s="19" t="n">
        <f aca="false">+D67+F67</f>
        <v>0</v>
      </c>
      <c r="I67" s="15"/>
      <c r="J67" s="15"/>
      <c r="K67" s="15"/>
      <c r="L67" s="15"/>
      <c r="M67" s="15"/>
      <c r="N67" s="20" t="n">
        <v>0</v>
      </c>
      <c r="O67" s="15"/>
      <c r="P67" s="42" t="n">
        <v>0</v>
      </c>
      <c r="Q67" s="15"/>
      <c r="R67" s="12" t="n">
        <f aca="false">+N67+P67</f>
        <v>0</v>
      </c>
      <c r="S67" s="11"/>
      <c r="T67" s="44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  <c r="FG67" s="11"/>
      <c r="FH67" s="11"/>
      <c r="FI67" s="11"/>
      <c r="FJ67" s="11"/>
      <c r="FK67" s="11"/>
      <c r="FL67" s="11"/>
      <c r="FM67" s="11"/>
      <c r="FN67" s="11"/>
      <c r="FO67" s="11"/>
      <c r="FP67" s="11"/>
      <c r="FQ67" s="11"/>
      <c r="FR67" s="11"/>
      <c r="FS67" s="11"/>
      <c r="FT67" s="11"/>
      <c r="FU67" s="11"/>
      <c r="FV67" s="11"/>
      <c r="FW67" s="11"/>
      <c r="FX67" s="11"/>
      <c r="FY67" s="11"/>
      <c r="FZ67" s="11"/>
      <c r="GA67" s="11"/>
      <c r="GB67" s="11"/>
      <c r="GC67" s="11"/>
      <c r="GD67" s="11"/>
      <c r="GE67" s="11"/>
      <c r="GF67" s="11"/>
      <c r="GG67" s="11"/>
      <c r="GH67" s="11"/>
      <c r="GI67" s="11"/>
      <c r="GJ67" s="11"/>
      <c r="GK67" s="11"/>
      <c r="GL67" s="11"/>
      <c r="GM67" s="11"/>
      <c r="GN67" s="11"/>
      <c r="GO67" s="11"/>
      <c r="GP67" s="11"/>
      <c r="GQ67" s="11"/>
      <c r="GR67" s="11"/>
      <c r="GS67" s="11"/>
      <c r="GT67" s="11"/>
      <c r="GU67" s="11"/>
      <c r="GV67" s="11"/>
      <c r="GW67" s="11"/>
      <c r="GX67" s="11"/>
      <c r="GY67" s="11"/>
      <c r="GZ67" s="11"/>
      <c r="HA67" s="11"/>
      <c r="HB67" s="11"/>
      <c r="HC67" s="11"/>
      <c r="HD67" s="11"/>
      <c r="HE67" s="11"/>
      <c r="HF67" s="11"/>
      <c r="HG67" s="11"/>
      <c r="HH67" s="11"/>
      <c r="HI67" s="11"/>
      <c r="HJ67" s="11"/>
      <c r="HK67" s="11"/>
      <c r="HL67" s="11"/>
      <c r="HM67" s="11"/>
      <c r="HN67" s="11"/>
      <c r="HO67" s="11"/>
      <c r="HP67" s="11"/>
      <c r="HQ67" s="11"/>
      <c r="HR67" s="11"/>
      <c r="HS67" s="11"/>
      <c r="HT67" s="11"/>
      <c r="HU67" s="11"/>
      <c r="HV67" s="11"/>
      <c r="HW67" s="11"/>
      <c r="HX67" s="11"/>
      <c r="HY67" s="11"/>
      <c r="HZ67" s="11"/>
      <c r="IA67" s="11"/>
      <c r="IB67" s="11"/>
      <c r="IC67" s="11"/>
      <c r="ID67" s="11"/>
      <c r="IE67" s="11"/>
      <c r="IF67" s="11"/>
      <c r="IG67" s="11"/>
      <c r="IH67" s="11"/>
      <c r="II67" s="11"/>
      <c r="IJ67" s="11"/>
      <c r="IK67" s="11"/>
      <c r="IL67" s="11"/>
      <c r="IM67" s="11"/>
      <c r="IN67" s="11"/>
      <c r="IO67" s="11"/>
      <c r="IP67" s="11"/>
      <c r="IQ67" s="11"/>
      <c r="IR67" s="11"/>
      <c r="IS67" s="11"/>
      <c r="IT67" s="11"/>
      <c r="IU67" s="11"/>
      <c r="IV67" s="11"/>
      <c r="IW67" s="11"/>
    </row>
    <row r="68" customFormat="false" ht="12.75" hidden="false" customHeight="false" outlineLevel="0" collapsed="false">
      <c r="A68" s="45" t="s">
        <v>30</v>
      </c>
      <c r="B68" s="43"/>
      <c r="C68" s="15" t="n">
        <v>0</v>
      </c>
      <c r="D68" s="13" t="n">
        <v>0</v>
      </c>
      <c r="E68" s="15"/>
      <c r="F68" s="15" t="n">
        <f aca="false">+F19+F31</f>
        <v>20631</v>
      </c>
      <c r="G68" s="15"/>
      <c r="H68" s="19" t="n">
        <f aca="false">+D68+F68</f>
        <v>20631</v>
      </c>
      <c r="I68" s="15"/>
      <c r="J68" s="15"/>
      <c r="K68" s="15"/>
      <c r="L68" s="15"/>
      <c r="M68" s="15"/>
      <c r="N68" s="20" t="n">
        <v>0</v>
      </c>
      <c r="O68" s="15"/>
      <c r="P68" s="42" t="n">
        <f aca="false">+P19+P31</f>
        <v>30946.5</v>
      </c>
      <c r="Q68" s="15"/>
      <c r="R68" s="12" t="n">
        <f aca="false">+N68+P68</f>
        <v>30946.5</v>
      </c>
      <c r="S68" s="11"/>
      <c r="T68" s="44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  <c r="FG68" s="11"/>
      <c r="FH68" s="11"/>
      <c r="FI68" s="11"/>
      <c r="FJ68" s="11"/>
      <c r="FK68" s="11"/>
      <c r="FL68" s="11"/>
      <c r="FM68" s="11"/>
      <c r="FN68" s="11"/>
      <c r="FO68" s="11"/>
      <c r="FP68" s="11"/>
      <c r="FQ68" s="11"/>
      <c r="FR68" s="11"/>
      <c r="FS68" s="11"/>
      <c r="FT68" s="11"/>
      <c r="FU68" s="11"/>
      <c r="FV68" s="11"/>
      <c r="FW68" s="11"/>
      <c r="FX68" s="11"/>
      <c r="FY68" s="11"/>
      <c r="FZ68" s="11"/>
      <c r="GA68" s="11"/>
      <c r="GB68" s="11"/>
      <c r="GC68" s="11"/>
      <c r="GD68" s="11"/>
      <c r="GE68" s="11"/>
      <c r="GF68" s="11"/>
      <c r="GG68" s="11"/>
      <c r="GH68" s="11"/>
      <c r="GI68" s="11"/>
      <c r="GJ68" s="11"/>
      <c r="GK68" s="11"/>
      <c r="GL68" s="11"/>
      <c r="GM68" s="11"/>
      <c r="GN68" s="11"/>
      <c r="GO68" s="11"/>
      <c r="GP68" s="11"/>
      <c r="GQ68" s="11"/>
      <c r="GR68" s="11"/>
      <c r="GS68" s="11"/>
      <c r="GT68" s="11"/>
      <c r="GU68" s="11"/>
      <c r="GV68" s="11"/>
      <c r="GW68" s="11"/>
      <c r="GX68" s="11"/>
      <c r="GY68" s="11"/>
      <c r="GZ68" s="11"/>
      <c r="HA68" s="11"/>
      <c r="HB68" s="11"/>
      <c r="HC68" s="11"/>
      <c r="HD68" s="11"/>
      <c r="HE68" s="11"/>
      <c r="HF68" s="11"/>
      <c r="HG68" s="11"/>
      <c r="HH68" s="11"/>
      <c r="HI68" s="11"/>
      <c r="HJ68" s="11"/>
      <c r="HK68" s="11"/>
      <c r="HL68" s="11"/>
      <c r="HM68" s="11"/>
      <c r="HN68" s="11"/>
      <c r="HO68" s="11"/>
      <c r="HP68" s="11"/>
      <c r="HQ68" s="11"/>
      <c r="HR68" s="11"/>
      <c r="HS68" s="11"/>
      <c r="HT68" s="11"/>
      <c r="HU68" s="11"/>
      <c r="HV68" s="11"/>
      <c r="HW68" s="11"/>
      <c r="HX68" s="11"/>
      <c r="HY68" s="11"/>
      <c r="HZ68" s="11"/>
      <c r="IA68" s="11"/>
      <c r="IB68" s="11"/>
      <c r="IC68" s="11"/>
      <c r="ID68" s="11"/>
      <c r="IE68" s="11"/>
      <c r="IF68" s="11"/>
      <c r="IG68" s="11"/>
      <c r="IH68" s="11"/>
      <c r="II68" s="11"/>
      <c r="IJ68" s="11"/>
      <c r="IK68" s="11"/>
      <c r="IL68" s="11"/>
      <c r="IM68" s="11"/>
      <c r="IN68" s="11"/>
      <c r="IO68" s="11"/>
      <c r="IP68" s="11"/>
      <c r="IQ68" s="11"/>
      <c r="IR68" s="11"/>
      <c r="IS68" s="11"/>
      <c r="IT68" s="11"/>
      <c r="IU68" s="11"/>
      <c r="IV68" s="11"/>
      <c r="IW68" s="11"/>
    </row>
    <row r="69" customFormat="false" ht="12.75" hidden="false" customHeight="false" outlineLevel="0" collapsed="false">
      <c r="A69" s="45" t="s">
        <v>86</v>
      </c>
      <c r="B69" s="43"/>
      <c r="C69" s="15" t="n">
        <v>0</v>
      </c>
      <c r="D69" s="13" t="n">
        <v>0</v>
      </c>
      <c r="E69" s="15"/>
      <c r="F69" s="15" t="n">
        <v>1162</v>
      </c>
      <c r="G69" s="15"/>
      <c r="H69" s="19" t="n">
        <f aca="false">+D69+F69</f>
        <v>1162</v>
      </c>
      <c r="I69" s="15"/>
      <c r="J69" s="15"/>
      <c r="K69" s="15"/>
      <c r="L69" s="15"/>
      <c r="M69" s="15"/>
      <c r="N69" s="20" t="n">
        <v>0</v>
      </c>
      <c r="O69" s="15"/>
      <c r="P69" s="42" t="n">
        <v>2500</v>
      </c>
      <c r="Q69" s="15"/>
      <c r="R69" s="12" t="n">
        <f aca="false">+N69+P69</f>
        <v>2500</v>
      </c>
      <c r="S69" s="11"/>
      <c r="T69" s="44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  <c r="FG69" s="11"/>
      <c r="FH69" s="11"/>
      <c r="FI69" s="11"/>
      <c r="FJ69" s="11"/>
      <c r="FK69" s="11"/>
      <c r="FL69" s="11"/>
      <c r="FM69" s="11"/>
      <c r="FN69" s="11"/>
      <c r="FO69" s="11"/>
      <c r="FP69" s="11"/>
      <c r="FQ69" s="11"/>
      <c r="FR69" s="11"/>
      <c r="FS69" s="11"/>
      <c r="FT69" s="11"/>
      <c r="FU69" s="11"/>
      <c r="FV69" s="11"/>
      <c r="FW69" s="11"/>
      <c r="FX69" s="11"/>
      <c r="FY69" s="11"/>
      <c r="FZ69" s="11"/>
      <c r="GA69" s="11"/>
      <c r="GB69" s="11"/>
      <c r="GC69" s="11"/>
      <c r="GD69" s="11"/>
      <c r="GE69" s="11"/>
      <c r="GF69" s="11"/>
      <c r="GG69" s="11"/>
      <c r="GH69" s="11"/>
      <c r="GI69" s="11"/>
      <c r="GJ69" s="11"/>
      <c r="GK69" s="11"/>
      <c r="GL69" s="11"/>
      <c r="GM69" s="11"/>
      <c r="GN69" s="11"/>
      <c r="GO69" s="11"/>
      <c r="GP69" s="11"/>
      <c r="GQ69" s="11"/>
      <c r="GR69" s="11"/>
      <c r="GS69" s="11"/>
      <c r="GT69" s="11"/>
      <c r="GU69" s="11"/>
      <c r="GV69" s="11"/>
      <c r="GW69" s="11"/>
      <c r="GX69" s="11"/>
      <c r="GY69" s="11"/>
      <c r="GZ69" s="11"/>
      <c r="HA69" s="11"/>
      <c r="HB69" s="11"/>
      <c r="HC69" s="11"/>
      <c r="HD69" s="11"/>
      <c r="HE69" s="11"/>
      <c r="HF69" s="11"/>
      <c r="HG69" s="11"/>
      <c r="HH69" s="11"/>
      <c r="HI69" s="11"/>
      <c r="HJ69" s="11"/>
      <c r="HK69" s="11"/>
      <c r="HL69" s="11"/>
      <c r="HM69" s="11"/>
      <c r="HN69" s="11"/>
      <c r="HO69" s="11"/>
      <c r="HP69" s="11"/>
      <c r="HQ69" s="11"/>
      <c r="HR69" s="11"/>
      <c r="HS69" s="11"/>
      <c r="HT69" s="11"/>
      <c r="HU69" s="11"/>
      <c r="HV69" s="11"/>
      <c r="HW69" s="11"/>
      <c r="HX69" s="11"/>
      <c r="HY69" s="11"/>
      <c r="HZ69" s="11"/>
      <c r="IA69" s="11"/>
      <c r="IB69" s="11"/>
      <c r="IC69" s="11"/>
      <c r="ID69" s="11"/>
      <c r="IE69" s="11"/>
      <c r="IF69" s="11"/>
      <c r="IG69" s="11"/>
      <c r="IH69" s="11"/>
      <c r="II69" s="11"/>
      <c r="IJ69" s="11"/>
      <c r="IK69" s="11"/>
      <c r="IL69" s="11"/>
      <c r="IM69" s="11"/>
      <c r="IN69" s="11"/>
      <c r="IO69" s="11"/>
      <c r="IP69" s="11"/>
      <c r="IQ69" s="11"/>
      <c r="IR69" s="11"/>
      <c r="IS69" s="11"/>
      <c r="IT69" s="11"/>
      <c r="IU69" s="11"/>
      <c r="IV69" s="11"/>
      <c r="IW69" s="11"/>
    </row>
    <row r="70" customFormat="false" ht="12.75" hidden="false" customHeight="false" outlineLevel="0" collapsed="false">
      <c r="A70" s="45" t="s">
        <v>50</v>
      </c>
      <c r="B70" s="41"/>
      <c r="C70" s="16" t="n">
        <v>0</v>
      </c>
      <c r="D70" s="16" t="n">
        <f aca="false">+D43</f>
        <v>137395</v>
      </c>
      <c r="E70" s="16"/>
      <c r="F70" s="16" t="n">
        <v>6000</v>
      </c>
      <c r="G70" s="16"/>
      <c r="H70" s="46" t="n">
        <f aca="false">+D70+F70</f>
        <v>143395</v>
      </c>
      <c r="I70" s="15"/>
      <c r="J70" s="15"/>
      <c r="K70" s="15"/>
      <c r="L70" s="15"/>
      <c r="M70" s="15"/>
      <c r="N70" s="29" t="n">
        <f aca="false">+N43</f>
        <v>206092.5</v>
      </c>
      <c r="O70" s="16"/>
      <c r="P70" s="47" t="n">
        <v>4003</v>
      </c>
      <c r="Q70" s="16"/>
      <c r="R70" s="48" t="n">
        <f aca="false">+N70+P70</f>
        <v>210095.5</v>
      </c>
    </row>
    <row r="71" customFormat="false" ht="13.5" hidden="false" customHeight="false" outlineLevel="0" collapsed="false">
      <c r="A71" s="41" t="s">
        <v>12</v>
      </c>
      <c r="B71" s="41"/>
      <c r="C71" s="33" t="n">
        <f aca="false">SUM(C50:C70)</f>
        <v>0</v>
      </c>
      <c r="D71" s="33" t="n">
        <f aca="false">SUM(D50:D70)</f>
        <v>137395</v>
      </c>
      <c r="E71" s="33"/>
      <c r="F71" s="33" t="n">
        <f aca="false">SUM(F50:F70)</f>
        <v>98500</v>
      </c>
      <c r="G71" s="33"/>
      <c r="H71" s="34" t="n">
        <f aca="false">SUM(H50:H70)</f>
        <v>235895</v>
      </c>
      <c r="I71" s="15"/>
      <c r="J71" s="15"/>
      <c r="K71" s="15"/>
      <c r="L71" s="15"/>
      <c r="M71" s="15"/>
      <c r="N71" s="49" t="n">
        <f aca="false">SUM(N50:N70)</f>
        <v>206092.5</v>
      </c>
      <c r="O71" s="35"/>
      <c r="P71" s="50" t="n">
        <f aca="false">SUM(P50:P70)</f>
        <v>132416.5</v>
      </c>
      <c r="Q71" s="35"/>
      <c r="R71" s="34" t="n">
        <f aca="false">SUM(R50:R70)</f>
        <v>338509</v>
      </c>
    </row>
    <row r="72" customFormat="false" ht="13.5" hidden="false" customHeight="false" outlineLevel="0" collapsed="false">
      <c r="D72" s="1" t="n">
        <f aca="false">+D71-D43</f>
        <v>0</v>
      </c>
      <c r="F72" s="1" t="n">
        <f aca="false">+F71-F43</f>
        <v>0</v>
      </c>
      <c r="N72" s="1" t="n">
        <f aca="false">+N71-N43</f>
        <v>0</v>
      </c>
    </row>
    <row r="76" customFormat="false" ht="12.75" hidden="false" customHeight="false" outlineLevel="0" collapsed="false">
      <c r="A76" s="51" t="str">
        <f aca="true">CELL("filename",A1)</f>
        <v>'file:///mnt/12tb/@roms/datasets/enron/EDRM Enron Email Data Set v2 XML/filtered-attachments/xls/Aug_2001_GA_est.xls'#$Expenses-YTD Aug 2001</v>
      </c>
    </row>
    <row r="77" customFormat="false" ht="12.75" hidden="false" customHeight="false" outlineLevel="0" collapsed="false">
      <c r="A77" s="52" t="n">
        <f aca="true">NOW()</f>
        <v>45926.958486462</v>
      </c>
    </row>
  </sheetData>
  <mergeCells count="7">
    <mergeCell ref="A1:R1"/>
    <mergeCell ref="A2:R2"/>
    <mergeCell ref="A3:R3"/>
    <mergeCell ref="A4:R4"/>
    <mergeCell ref="D7:H7"/>
    <mergeCell ref="J7:L7"/>
    <mergeCell ref="N7:R7"/>
  </mergeCells>
  <printOptions headings="false" gridLines="false" gridLinesSet="true" horizontalCentered="true" verticalCentered="false"/>
  <pageMargins left="0" right="0.2" top="0.5" bottom="0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 </oddHeader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9" activeCellId="0" sqref="D19"/>
    </sheetView>
  </sheetViews>
  <sheetFormatPr defaultColWidth="14.28125" defaultRowHeight="12.75" customHeight="true" zeroHeight="false" outlineLevelRow="0" outlineLevelCol="0"/>
  <cols>
    <col collapsed="false" customWidth="true" hidden="false" outlineLevel="0" max="1" min="1" style="1" width="26.56"/>
    <col collapsed="false" customWidth="true" hidden="false" outlineLevel="0" max="2" min="2" style="1" width="2.7"/>
    <col collapsed="false" customWidth="true" hidden="true" outlineLevel="0" max="3" min="3" style="1" width="10.71"/>
    <col collapsed="false" customWidth="true" hidden="false" outlineLevel="0" max="4" min="4" style="1" width="20.28"/>
    <col collapsed="false" customWidth="true" hidden="false" outlineLevel="0" max="5" min="5" style="1" width="1.7"/>
    <col collapsed="false" customWidth="true" hidden="false" outlineLevel="0" max="6" min="6" style="1" width="14.14"/>
    <col collapsed="false" customWidth="true" hidden="false" outlineLevel="0" max="7" min="7" style="1" width="1.7"/>
    <col collapsed="false" customWidth="true" hidden="false" outlineLevel="0" max="8" min="8" style="1" width="14.99"/>
    <col collapsed="false" customWidth="true" hidden="false" outlineLevel="0" max="9" min="9" style="1" width="2.7"/>
    <col collapsed="false" customWidth="true" hidden="false" outlineLevel="0" max="10" min="10" style="1" width="19.28"/>
    <col collapsed="false" customWidth="true" hidden="false" outlineLevel="0" max="11" min="11" style="1" width="2.42"/>
    <col collapsed="false" customWidth="true" hidden="false" outlineLevel="0" max="12" min="12" style="1" width="19.28"/>
    <col collapsed="false" customWidth="true" hidden="false" outlineLevel="0" max="13" min="13" style="1" width="1.99"/>
    <col collapsed="false" customWidth="true" hidden="false" outlineLevel="0" max="14" min="14" style="1" width="19.14"/>
    <col collapsed="false" customWidth="true" hidden="false" outlineLevel="0" max="15" min="15" style="1" width="1.7"/>
    <col collapsed="false" customWidth="true" hidden="false" outlineLevel="0" max="16" min="16" style="1" width="18.56"/>
    <col collapsed="false" customWidth="true" hidden="false" outlineLevel="0" max="17" min="17" style="1" width="1.7"/>
    <col collapsed="false" customWidth="true" hidden="false" outlineLevel="0" max="18" min="18" style="1" width="14.56"/>
    <col collapsed="false" customWidth="true" hidden="false" outlineLevel="0" max="19" min="19" style="1" width="8.56"/>
    <col collapsed="false" customWidth="false" hidden="false" outlineLevel="0" max="20" min="20" style="2" width="14.28"/>
    <col collapsed="false" customWidth="false" hidden="false" outlineLevel="0" max="257" min="21" style="1" width="14.28"/>
  </cols>
  <sheetData>
    <row r="1" customFormat="false" ht="15.75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customFormat="false" ht="15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customFormat="false" ht="15.75" hidden="false" customHeight="true" outlineLevel="0" collapsed="false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customFormat="false" ht="12.75" hidden="false" customHeight="false" outlineLevel="0" collapsed="false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6" customFormat="false" ht="13.5" hidden="false" customHeight="false" outlineLevel="0" collapsed="false"/>
    <row r="7" customFormat="false" ht="13.5" hidden="false" customHeight="false" outlineLevel="0" collapsed="false">
      <c r="A7" s="1" t="s">
        <v>4</v>
      </c>
      <c r="D7" s="5" t="s">
        <v>5</v>
      </c>
      <c r="E7" s="5"/>
      <c r="F7" s="5"/>
      <c r="G7" s="5"/>
      <c r="H7" s="5"/>
      <c r="J7" s="5" t="s">
        <v>6</v>
      </c>
      <c r="K7" s="5"/>
      <c r="L7" s="5"/>
      <c r="N7" s="53" t="s">
        <v>7</v>
      </c>
      <c r="O7" s="53"/>
      <c r="P7" s="53"/>
      <c r="Q7" s="53"/>
      <c r="R7" s="53"/>
    </row>
    <row r="8" customFormat="false" ht="12.75" hidden="false" customHeight="false" outlineLevel="0" collapsed="false">
      <c r="D8" s="6" t="s">
        <v>8</v>
      </c>
      <c r="E8" s="7"/>
      <c r="F8" s="7"/>
      <c r="G8" s="7"/>
      <c r="H8" s="8"/>
      <c r="J8" s="6" t="s">
        <v>8</v>
      </c>
      <c r="K8" s="7"/>
      <c r="L8" s="7"/>
      <c r="N8" s="9" t="s">
        <v>8</v>
      </c>
      <c r="O8" s="10"/>
      <c r="P8" s="10"/>
      <c r="Q8" s="11"/>
      <c r="R8" s="37"/>
    </row>
    <row r="9" customFormat="false" ht="12.75" hidden="false" customHeight="false" outlineLevel="0" collapsed="false">
      <c r="C9" s="13"/>
      <c r="D9" s="6" t="s">
        <v>10</v>
      </c>
      <c r="E9" s="6"/>
      <c r="F9" s="6" t="s">
        <v>11</v>
      </c>
      <c r="G9" s="6"/>
      <c r="H9" s="14" t="s">
        <v>12</v>
      </c>
      <c r="I9" s="13"/>
      <c r="J9" s="6" t="s">
        <v>10</v>
      </c>
      <c r="K9" s="6"/>
      <c r="L9" s="6" t="s">
        <v>11</v>
      </c>
      <c r="M9" s="13"/>
      <c r="N9" s="9" t="s">
        <v>10</v>
      </c>
      <c r="O9" s="4"/>
      <c r="P9" s="4" t="s">
        <v>11</v>
      </c>
      <c r="Q9" s="15"/>
      <c r="R9" s="14" t="s">
        <v>12</v>
      </c>
    </row>
    <row r="10" customFormat="false" ht="13.5" hidden="false" customHeight="false" outlineLevel="0" collapsed="false">
      <c r="C10" s="16" t="s">
        <v>13</v>
      </c>
      <c r="D10" s="5" t="s">
        <v>14</v>
      </c>
      <c r="E10" s="4"/>
      <c r="F10" s="5" t="s">
        <v>15</v>
      </c>
      <c r="G10" s="4"/>
      <c r="H10" s="17" t="s">
        <v>16</v>
      </c>
      <c r="I10" s="15"/>
      <c r="J10" s="5" t="s">
        <v>14</v>
      </c>
      <c r="K10" s="4"/>
      <c r="L10" s="5" t="s">
        <v>15</v>
      </c>
      <c r="M10" s="15"/>
      <c r="N10" s="18" t="s">
        <v>14</v>
      </c>
      <c r="O10" s="4"/>
      <c r="P10" s="5" t="s">
        <v>15</v>
      </c>
      <c r="Q10" s="15"/>
      <c r="R10" s="17" t="s">
        <v>16</v>
      </c>
    </row>
    <row r="11" customFormat="false" ht="12.75" hidden="false" customHeight="false" outlineLevel="0" collapsed="false">
      <c r="A11" s="11"/>
      <c r="C11" s="15"/>
      <c r="D11" s="15"/>
      <c r="E11" s="15"/>
      <c r="F11" s="15"/>
      <c r="G11" s="15"/>
      <c r="H11" s="19"/>
      <c r="I11" s="15"/>
      <c r="J11" s="15"/>
      <c r="K11" s="15"/>
      <c r="L11" s="15"/>
      <c r="M11" s="15"/>
      <c r="N11" s="20"/>
      <c r="O11" s="15"/>
      <c r="P11" s="15"/>
      <c r="Q11" s="15"/>
      <c r="R11" s="19"/>
    </row>
    <row r="12" customFormat="false" ht="12.75" hidden="false" customHeight="false" outlineLevel="0" collapsed="false">
      <c r="A12" s="1" t="s">
        <v>17</v>
      </c>
      <c r="C12" s="21" t="n">
        <v>94496</v>
      </c>
      <c r="D12" s="21"/>
      <c r="E12" s="22"/>
      <c r="F12" s="21"/>
      <c r="G12" s="22"/>
      <c r="H12" s="19" t="n">
        <v>59217</v>
      </c>
      <c r="I12" s="13"/>
      <c r="J12" s="13"/>
      <c r="K12" s="13"/>
      <c r="L12" s="13"/>
      <c r="M12" s="13"/>
      <c r="N12" s="20" t="n">
        <f aca="false">+D12+J12</f>
        <v>0</v>
      </c>
      <c r="O12" s="15"/>
      <c r="P12" s="15" t="n">
        <f aca="false">+F12+L12</f>
        <v>0</v>
      </c>
      <c r="Q12" s="15"/>
      <c r="R12" s="19" t="n">
        <f aca="false">+N12+P12</f>
        <v>0</v>
      </c>
      <c r="T12" s="2" t="n">
        <v>52000500</v>
      </c>
    </row>
    <row r="13" customFormat="false" ht="12.75" hidden="false" customHeight="false" outlineLevel="0" collapsed="false">
      <c r="A13" s="1" t="s">
        <v>18</v>
      </c>
      <c r="C13" s="21" t="n">
        <v>4637</v>
      </c>
      <c r="D13" s="21"/>
      <c r="E13" s="22"/>
      <c r="F13" s="21"/>
      <c r="G13" s="22"/>
      <c r="H13" s="19" t="n">
        <v>3559</v>
      </c>
      <c r="I13" s="13"/>
      <c r="J13" s="13"/>
      <c r="K13" s="13"/>
      <c r="L13" s="13"/>
      <c r="M13" s="13"/>
      <c r="N13" s="20" t="n">
        <f aca="false">+D13+J13</f>
        <v>0</v>
      </c>
      <c r="O13" s="15"/>
      <c r="P13" s="15" t="n">
        <f aca="false">+F13+L13</f>
        <v>0</v>
      </c>
      <c r="Q13" s="15"/>
      <c r="R13" s="19" t="n">
        <f aca="false">+N13+P13</f>
        <v>0</v>
      </c>
      <c r="T13" s="2" t="s">
        <v>19</v>
      </c>
    </row>
    <row r="14" customFormat="false" ht="12.75" hidden="false" customHeight="false" outlineLevel="0" collapsed="false">
      <c r="A14" s="1" t="s">
        <v>20</v>
      </c>
      <c r="C14" s="21" t="n">
        <f aca="false">19+593+341+893+415+48+4723</f>
        <v>7032</v>
      </c>
      <c r="D14" s="21"/>
      <c r="E14" s="22"/>
      <c r="F14" s="21"/>
      <c r="G14" s="22"/>
      <c r="H14" s="19" t="n">
        <f aca="false">72+340+1017+322+279+59+6452</f>
        <v>8541</v>
      </c>
      <c r="I14" s="13"/>
      <c r="J14" s="13"/>
      <c r="K14" s="13"/>
      <c r="L14" s="13"/>
      <c r="M14" s="13"/>
      <c r="N14" s="20" t="n">
        <f aca="false">+D14+J14</f>
        <v>0</v>
      </c>
      <c r="O14" s="15"/>
      <c r="P14" s="15" t="n">
        <f aca="false">+F14+L14</f>
        <v>0</v>
      </c>
      <c r="Q14" s="15"/>
      <c r="R14" s="19" t="n">
        <f aca="false">+N14+P14</f>
        <v>0</v>
      </c>
      <c r="T14" s="2" t="s">
        <v>21</v>
      </c>
    </row>
    <row r="15" customFormat="false" ht="12.75" hidden="false" customHeight="false" outlineLevel="0" collapsed="false">
      <c r="A15" s="1" t="s">
        <v>22</v>
      </c>
      <c r="C15" s="21" t="n">
        <v>488</v>
      </c>
      <c r="D15" s="21"/>
      <c r="E15" s="22"/>
      <c r="F15" s="21"/>
      <c r="G15" s="22"/>
      <c r="H15" s="19" t="n">
        <v>149</v>
      </c>
      <c r="I15" s="21"/>
      <c r="J15" s="21"/>
      <c r="K15" s="21"/>
      <c r="L15" s="21"/>
      <c r="M15" s="21"/>
      <c r="N15" s="20" t="n">
        <f aca="false">+D15+J15</f>
        <v>0</v>
      </c>
      <c r="O15" s="15"/>
      <c r="P15" s="15" t="n">
        <f aca="false">+F15+L15</f>
        <v>0</v>
      </c>
      <c r="Q15" s="22"/>
      <c r="R15" s="19" t="n">
        <f aca="false">+N15+P15</f>
        <v>0</v>
      </c>
      <c r="T15" s="2" t="s">
        <v>23</v>
      </c>
    </row>
    <row r="16" customFormat="false" ht="12.75" hidden="false" customHeight="false" outlineLevel="0" collapsed="false">
      <c r="A16" s="1" t="s">
        <v>24</v>
      </c>
      <c r="C16" s="21" t="n">
        <v>4410</v>
      </c>
      <c r="D16" s="21"/>
      <c r="E16" s="22"/>
      <c r="F16" s="21"/>
      <c r="G16" s="22"/>
      <c r="H16" s="19" t="n">
        <v>2242</v>
      </c>
      <c r="I16" s="21"/>
      <c r="J16" s="21"/>
      <c r="K16" s="21"/>
      <c r="L16" s="21"/>
      <c r="M16" s="21"/>
      <c r="N16" s="20" t="n">
        <f aca="false">+D16+J16</f>
        <v>0</v>
      </c>
      <c r="O16" s="15"/>
      <c r="P16" s="15" t="n">
        <f aca="false">+F16+L16</f>
        <v>0</v>
      </c>
      <c r="Q16" s="22"/>
      <c r="R16" s="19" t="n">
        <f aca="false">+N16+P16</f>
        <v>0</v>
      </c>
      <c r="T16" s="2" t="s">
        <v>25</v>
      </c>
    </row>
    <row r="17" customFormat="false" ht="12.75" hidden="false" customHeight="false" outlineLevel="0" collapsed="false">
      <c r="A17" s="1" t="s">
        <v>26</v>
      </c>
      <c r="C17" s="21" t="n">
        <f aca="false">174+6</f>
        <v>180</v>
      </c>
      <c r="D17" s="21"/>
      <c r="E17" s="22"/>
      <c r="F17" s="21"/>
      <c r="G17" s="22"/>
      <c r="H17" s="19" t="n">
        <f aca="false">17+6</f>
        <v>23</v>
      </c>
      <c r="I17" s="21"/>
      <c r="J17" s="21"/>
      <c r="K17" s="21"/>
      <c r="L17" s="21"/>
      <c r="M17" s="21"/>
      <c r="N17" s="20" t="n">
        <f aca="false">+D17+J17</f>
        <v>0</v>
      </c>
      <c r="O17" s="15"/>
      <c r="P17" s="15" t="n">
        <f aca="false">+F17+L17</f>
        <v>0</v>
      </c>
      <c r="Q17" s="22"/>
      <c r="R17" s="19" t="n">
        <f aca="false">+N17+P17</f>
        <v>0</v>
      </c>
      <c r="T17" s="2" t="s">
        <v>27</v>
      </c>
    </row>
    <row r="18" customFormat="false" ht="12.75" hidden="false" customHeight="false" outlineLevel="0" collapsed="false">
      <c r="A18" s="1" t="s">
        <v>28</v>
      </c>
      <c r="C18" s="21" t="n">
        <f aca="false">123+4480</f>
        <v>4603</v>
      </c>
      <c r="D18" s="21"/>
      <c r="E18" s="22"/>
      <c r="F18" s="21"/>
      <c r="G18" s="22"/>
      <c r="H18" s="19" t="n">
        <v>227</v>
      </c>
      <c r="I18" s="21"/>
      <c r="J18" s="21"/>
      <c r="K18" s="21"/>
      <c r="L18" s="21"/>
      <c r="M18" s="21"/>
      <c r="N18" s="20" t="n">
        <f aca="false">+D18+J18</f>
        <v>0</v>
      </c>
      <c r="O18" s="15"/>
      <c r="P18" s="15" t="n">
        <f aca="false">+F18+L18</f>
        <v>0</v>
      </c>
      <c r="Q18" s="22"/>
      <c r="R18" s="19" t="n">
        <f aca="false">+N18+P18</f>
        <v>0</v>
      </c>
      <c r="T18" s="2" t="s">
        <v>29</v>
      </c>
    </row>
    <row r="19" customFormat="false" ht="12.75" hidden="false" customHeight="false" outlineLevel="0" collapsed="false">
      <c r="A19" s="1" t="s">
        <v>30</v>
      </c>
      <c r="C19" s="21" t="n">
        <v>10</v>
      </c>
      <c r="D19" s="21"/>
      <c r="E19" s="22"/>
      <c r="F19" s="21"/>
      <c r="G19" s="22"/>
      <c r="H19" s="19" t="n">
        <v>14088</v>
      </c>
      <c r="I19" s="21"/>
      <c r="J19" s="21"/>
      <c r="K19" s="21"/>
      <c r="L19" s="21"/>
      <c r="M19" s="21"/>
      <c r="N19" s="20" t="n">
        <f aca="false">+D19+J19</f>
        <v>0</v>
      </c>
      <c r="O19" s="15"/>
      <c r="P19" s="15" t="n">
        <f aca="false">+F19+L19</f>
        <v>0</v>
      </c>
      <c r="Q19" s="22"/>
      <c r="R19" s="19" t="n">
        <f aca="false">+N19+P19</f>
        <v>0</v>
      </c>
      <c r="T19" s="2" t="s">
        <v>31</v>
      </c>
    </row>
    <row r="20" customFormat="false" ht="12.75" hidden="false" customHeight="false" outlineLevel="0" collapsed="false">
      <c r="A20" s="1" t="s">
        <v>32</v>
      </c>
      <c r="C20" s="21" t="n">
        <f aca="false">996+179+488+1+5245+26370+1288+3186+18+4993</f>
        <v>42764</v>
      </c>
      <c r="D20" s="21"/>
      <c r="E20" s="22"/>
      <c r="F20" s="21"/>
      <c r="G20" s="22"/>
      <c r="H20" s="19" t="n">
        <f aca="false">13653+208+254+12+10+4850+29+12720</f>
        <v>31736</v>
      </c>
      <c r="I20" s="21"/>
      <c r="J20" s="21"/>
      <c r="K20" s="21"/>
      <c r="L20" s="21"/>
      <c r="M20" s="21"/>
      <c r="N20" s="20" t="n">
        <f aca="false">+D20+J20</f>
        <v>0</v>
      </c>
      <c r="O20" s="15"/>
      <c r="P20" s="15" t="n">
        <f aca="false">+F20+L20</f>
        <v>0</v>
      </c>
      <c r="Q20" s="22"/>
      <c r="R20" s="19" t="n">
        <f aca="false">+N20+P20</f>
        <v>0</v>
      </c>
      <c r="T20" s="2" t="s">
        <v>33</v>
      </c>
    </row>
    <row r="21" customFormat="false" ht="12.75" hidden="false" customHeight="false" outlineLevel="0" collapsed="false">
      <c r="A21" s="1" t="s">
        <v>34</v>
      </c>
      <c r="C21" s="21" t="n">
        <v>519</v>
      </c>
      <c r="D21" s="21"/>
      <c r="E21" s="22"/>
      <c r="F21" s="21"/>
      <c r="G21" s="22"/>
      <c r="H21" s="19" t="n">
        <v>399</v>
      </c>
      <c r="I21" s="21"/>
      <c r="J21" s="21"/>
      <c r="K21" s="21"/>
      <c r="L21" s="21"/>
      <c r="M21" s="21"/>
      <c r="N21" s="20" t="n">
        <f aca="false">+D21+J21</f>
        <v>0</v>
      </c>
      <c r="O21" s="15"/>
      <c r="P21" s="15" t="n">
        <f aca="false">+F21+L21</f>
        <v>0</v>
      </c>
      <c r="Q21" s="22"/>
      <c r="R21" s="19" t="n">
        <f aca="false">+N21+P21</f>
        <v>0</v>
      </c>
      <c r="T21" s="2" t="s">
        <v>35</v>
      </c>
    </row>
    <row r="22" customFormat="false" ht="12.75" hidden="false" customHeight="false" outlineLevel="0" collapsed="false">
      <c r="A22" s="1" t="s">
        <v>36</v>
      </c>
      <c r="C22" s="21" t="n">
        <v>98</v>
      </c>
      <c r="D22" s="21"/>
      <c r="E22" s="22"/>
      <c r="F22" s="21"/>
      <c r="G22" s="22"/>
      <c r="H22" s="19" t="n">
        <v>62</v>
      </c>
      <c r="I22" s="21"/>
      <c r="J22" s="21"/>
      <c r="K22" s="21"/>
      <c r="L22" s="21"/>
      <c r="M22" s="21"/>
      <c r="N22" s="20" t="n">
        <f aca="false">+D22+J22</f>
        <v>0</v>
      </c>
      <c r="O22" s="15"/>
      <c r="P22" s="15" t="n">
        <f aca="false">+F22+L22</f>
        <v>0</v>
      </c>
      <c r="Q22" s="22"/>
      <c r="R22" s="19" t="n">
        <f aca="false">+N22+P22</f>
        <v>0</v>
      </c>
      <c r="T22" s="2" t="s">
        <v>37</v>
      </c>
    </row>
    <row r="23" customFormat="false" ht="12.75" hidden="false" customHeight="false" outlineLevel="0" collapsed="false">
      <c r="A23" s="1" t="s">
        <v>38</v>
      </c>
      <c r="C23" s="21" t="n">
        <f aca="false">2+43312+931</f>
        <v>44245</v>
      </c>
      <c r="D23" s="21"/>
      <c r="E23" s="22"/>
      <c r="F23" s="21"/>
      <c r="G23" s="22"/>
      <c r="H23" s="19" t="n">
        <f aca="false">30+20</f>
        <v>50</v>
      </c>
      <c r="I23" s="21"/>
      <c r="J23" s="21"/>
      <c r="K23" s="21"/>
      <c r="L23" s="21"/>
      <c r="M23" s="21"/>
      <c r="N23" s="20" t="n">
        <f aca="false">+D23+J23</f>
        <v>0</v>
      </c>
      <c r="O23" s="15"/>
      <c r="P23" s="15" t="n">
        <f aca="false">+F23+L23</f>
        <v>0</v>
      </c>
      <c r="Q23" s="22"/>
      <c r="R23" s="19" t="n">
        <f aca="false">+N23+P23</f>
        <v>0</v>
      </c>
      <c r="T23" s="2" t="s">
        <v>39</v>
      </c>
    </row>
    <row r="24" customFormat="false" ht="12.75" hidden="false" customHeight="false" outlineLevel="0" collapsed="false">
      <c r="A24" s="1" t="s">
        <v>40</v>
      </c>
      <c r="C24" s="21" t="n">
        <v>603</v>
      </c>
      <c r="D24" s="21"/>
      <c r="E24" s="22"/>
      <c r="F24" s="21"/>
      <c r="G24" s="22"/>
      <c r="H24" s="19" t="n">
        <v>-194</v>
      </c>
      <c r="I24" s="21"/>
      <c r="J24" s="21"/>
      <c r="K24" s="21"/>
      <c r="L24" s="21"/>
      <c r="M24" s="21"/>
      <c r="N24" s="20" t="n">
        <f aca="false">+D24+J24</f>
        <v>0</v>
      </c>
      <c r="O24" s="15"/>
      <c r="P24" s="15" t="n">
        <f aca="false">+F24+L24</f>
        <v>0</v>
      </c>
      <c r="Q24" s="22"/>
      <c r="R24" s="19" t="n">
        <f aca="false">+N24+P24</f>
        <v>0</v>
      </c>
      <c r="T24" s="2" t="s">
        <v>41</v>
      </c>
    </row>
    <row r="25" customFormat="false" ht="12.75" hidden="false" customHeight="false" outlineLevel="0" collapsed="false">
      <c r="A25" s="1" t="s">
        <v>42</v>
      </c>
      <c r="C25" s="21" t="n">
        <f aca="false">1500+5206</f>
        <v>6706</v>
      </c>
      <c r="D25" s="21"/>
      <c r="E25" s="22"/>
      <c r="F25" s="21"/>
      <c r="G25" s="22"/>
      <c r="H25" s="19" t="n">
        <f aca="false">1181+2503</f>
        <v>3684</v>
      </c>
      <c r="I25" s="21"/>
      <c r="J25" s="21"/>
      <c r="K25" s="21"/>
      <c r="L25" s="21"/>
      <c r="M25" s="21"/>
      <c r="N25" s="20" t="n">
        <f aca="false">+D25+J25</f>
        <v>0</v>
      </c>
      <c r="O25" s="15"/>
      <c r="P25" s="15" t="n">
        <f aca="false">+F25+L25</f>
        <v>0</v>
      </c>
      <c r="Q25" s="22"/>
      <c r="R25" s="19" t="n">
        <f aca="false">+N25+P25</f>
        <v>0</v>
      </c>
      <c r="T25" s="2" t="s">
        <v>43</v>
      </c>
    </row>
    <row r="26" customFormat="false" ht="12.75" hidden="false" customHeight="false" outlineLevel="0" collapsed="false">
      <c r="A26" s="1" t="s">
        <v>44</v>
      </c>
      <c r="C26" s="21" t="n">
        <f aca="false">2691+4881+1531</f>
        <v>9103</v>
      </c>
      <c r="D26" s="21"/>
      <c r="E26" s="22"/>
      <c r="F26" s="21"/>
      <c r="G26" s="22"/>
      <c r="H26" s="19" t="n">
        <v>278</v>
      </c>
      <c r="I26" s="21"/>
      <c r="J26" s="21"/>
      <c r="K26" s="21"/>
      <c r="L26" s="21"/>
      <c r="M26" s="21"/>
      <c r="N26" s="20" t="n">
        <f aca="false">+D26+J26</f>
        <v>0</v>
      </c>
      <c r="O26" s="15"/>
      <c r="P26" s="15" t="n">
        <f aca="false">+F26+L26</f>
        <v>0</v>
      </c>
      <c r="Q26" s="22"/>
      <c r="R26" s="19" t="n">
        <f aca="false">+N26+P26</f>
        <v>0</v>
      </c>
      <c r="T26" s="2" t="s">
        <v>45</v>
      </c>
    </row>
    <row r="27" customFormat="false" ht="12.75" hidden="false" customHeight="false" outlineLevel="0" collapsed="false">
      <c r="A27" s="1" t="s">
        <v>46</v>
      </c>
      <c r="C27" s="21" t="n">
        <f aca="false">19360+779</f>
        <v>20139</v>
      </c>
      <c r="D27" s="21"/>
      <c r="E27" s="22"/>
      <c r="F27" s="21"/>
      <c r="G27" s="22"/>
      <c r="H27" s="19" t="n">
        <v>0</v>
      </c>
      <c r="I27" s="21"/>
      <c r="J27" s="21"/>
      <c r="K27" s="21"/>
      <c r="L27" s="21"/>
      <c r="M27" s="21"/>
      <c r="N27" s="20" t="n">
        <f aca="false">+D27+J27</f>
        <v>0</v>
      </c>
      <c r="O27" s="15"/>
      <c r="P27" s="15" t="n">
        <f aca="false">+F27+L27</f>
        <v>0</v>
      </c>
      <c r="Q27" s="22"/>
      <c r="R27" s="19" t="n">
        <f aca="false">+N27+P27</f>
        <v>0</v>
      </c>
      <c r="T27" s="2" t="s">
        <v>47</v>
      </c>
    </row>
    <row r="28" customFormat="false" ht="12.75" hidden="false" customHeight="false" outlineLevel="0" collapsed="false">
      <c r="A28" s="1" t="s">
        <v>48</v>
      </c>
      <c r="C28" s="21" t="n">
        <v>2100</v>
      </c>
      <c r="D28" s="21"/>
      <c r="E28" s="22"/>
      <c r="F28" s="21"/>
      <c r="G28" s="22"/>
      <c r="H28" s="19" t="n">
        <v>127</v>
      </c>
      <c r="I28" s="21"/>
      <c r="J28" s="21"/>
      <c r="K28" s="21"/>
      <c r="L28" s="21"/>
      <c r="M28" s="21"/>
      <c r="N28" s="20" t="n">
        <f aca="false">+D28+J28</f>
        <v>0</v>
      </c>
      <c r="O28" s="15"/>
      <c r="P28" s="15" t="n">
        <f aca="false">+F28+L28</f>
        <v>0</v>
      </c>
      <c r="Q28" s="22"/>
      <c r="R28" s="19" t="n">
        <f aca="false">+N28+P28</f>
        <v>0</v>
      </c>
      <c r="T28" s="2" t="s">
        <v>49</v>
      </c>
    </row>
    <row r="29" customFormat="false" ht="12.75" hidden="false" customHeight="false" outlineLevel="0" collapsed="false">
      <c r="A29" s="1" t="s">
        <v>50</v>
      </c>
      <c r="C29" s="23" t="n">
        <f aca="false">6-24813+121+3+823+6+1035-1+7+1092+2468-11431-301+1</f>
        <v>-30984</v>
      </c>
      <c r="D29" s="21"/>
      <c r="E29" s="22"/>
      <c r="F29" s="21"/>
      <c r="G29" s="22"/>
      <c r="H29" s="26" t="n">
        <f aca="false">95+491-4539+59+108+216+45+66496-5-798-10296</f>
        <v>51872</v>
      </c>
      <c r="I29" s="21"/>
      <c r="J29" s="21"/>
      <c r="K29" s="21"/>
      <c r="L29" s="21"/>
      <c r="M29" s="21"/>
      <c r="N29" s="20" t="n">
        <f aca="false">+D29+J29</f>
        <v>0</v>
      </c>
      <c r="O29" s="15"/>
      <c r="P29" s="15" t="n">
        <f aca="false">+F29+L29</f>
        <v>0</v>
      </c>
      <c r="Q29" s="22"/>
      <c r="R29" s="19" t="n">
        <f aca="false">+N29+P29</f>
        <v>0</v>
      </c>
      <c r="T29" s="2" t="s">
        <v>51</v>
      </c>
    </row>
    <row r="30" customFormat="false" ht="12.75" hidden="false" customHeight="false" outlineLevel="0" collapsed="false">
      <c r="A30" s="1" t="s">
        <v>87</v>
      </c>
      <c r="C30" s="23"/>
      <c r="D30" s="21"/>
      <c r="E30" s="22"/>
      <c r="F30" s="21"/>
      <c r="G30" s="22"/>
      <c r="H30" s="26"/>
      <c r="I30" s="21"/>
      <c r="J30" s="21"/>
      <c r="K30" s="21"/>
      <c r="L30" s="21"/>
      <c r="M30" s="21"/>
      <c r="N30" s="20" t="n">
        <f aca="false">+D30+J30</f>
        <v>0</v>
      </c>
      <c r="O30" s="15"/>
      <c r="P30" s="15" t="n">
        <f aca="false">+F30+L30</f>
        <v>0</v>
      </c>
      <c r="Q30" s="22"/>
      <c r="R30" s="19" t="n">
        <f aca="false">+N30+P30</f>
        <v>0</v>
      </c>
    </row>
    <row r="31" customFormat="false" ht="12.75" hidden="false" customHeight="false" outlineLevel="0" collapsed="false">
      <c r="A31" s="1" t="s">
        <v>88</v>
      </c>
      <c r="C31" s="23"/>
      <c r="D31" s="21"/>
      <c r="E31" s="22"/>
      <c r="F31" s="21"/>
      <c r="G31" s="22"/>
      <c r="H31" s="26"/>
      <c r="I31" s="21"/>
      <c r="J31" s="21"/>
      <c r="K31" s="21"/>
      <c r="L31" s="21"/>
      <c r="M31" s="21"/>
      <c r="N31" s="20" t="n">
        <f aca="false">+D31+J31</f>
        <v>0</v>
      </c>
      <c r="O31" s="15"/>
      <c r="P31" s="15" t="n">
        <f aca="false">+F31+L31</f>
        <v>0</v>
      </c>
      <c r="Q31" s="22"/>
      <c r="R31" s="19" t="n">
        <f aca="false">+N31+P31</f>
        <v>0</v>
      </c>
    </row>
    <row r="32" customFormat="false" ht="12.75" hidden="false" customHeight="false" outlineLevel="0" collapsed="false">
      <c r="C32" s="23"/>
      <c r="D32" s="21"/>
      <c r="E32" s="22"/>
      <c r="F32" s="21"/>
      <c r="G32" s="22"/>
      <c r="H32" s="26"/>
      <c r="I32" s="21"/>
      <c r="J32" s="21"/>
      <c r="K32" s="21"/>
      <c r="L32" s="21"/>
      <c r="M32" s="21"/>
      <c r="N32" s="20" t="n">
        <f aca="false">+D32+J32</f>
        <v>0</v>
      </c>
      <c r="O32" s="15"/>
      <c r="P32" s="15" t="n">
        <f aca="false">+F32+L32</f>
        <v>0</v>
      </c>
      <c r="Q32" s="22"/>
      <c r="R32" s="19" t="n">
        <f aca="false">+N32+P32</f>
        <v>0</v>
      </c>
    </row>
    <row r="33" customFormat="false" ht="12.75" hidden="false" customHeight="false" outlineLevel="0" collapsed="false">
      <c r="C33" s="23"/>
      <c r="D33" s="21"/>
      <c r="E33" s="22"/>
      <c r="F33" s="21"/>
      <c r="G33" s="22"/>
      <c r="H33" s="26"/>
      <c r="I33" s="21"/>
      <c r="J33" s="21"/>
      <c r="K33" s="21"/>
      <c r="L33" s="21"/>
      <c r="M33" s="21"/>
      <c r="N33" s="20" t="n">
        <f aca="false">+D33+J33</f>
        <v>0</v>
      </c>
      <c r="O33" s="15"/>
      <c r="P33" s="15" t="n">
        <f aca="false">+F33+L33</f>
        <v>0</v>
      </c>
      <c r="Q33" s="22"/>
      <c r="R33" s="19" t="n">
        <f aca="false">+N33+P33</f>
        <v>0</v>
      </c>
    </row>
    <row r="34" customFormat="false" ht="12.75" hidden="false" customHeight="false" outlineLevel="0" collapsed="false">
      <c r="A34" s="1" t="s">
        <v>57</v>
      </c>
      <c r="C34" s="27" t="n">
        <f aca="false">-3105+16818+39</f>
        <v>13752</v>
      </c>
      <c r="D34" s="27"/>
      <c r="E34" s="28"/>
      <c r="F34" s="27"/>
      <c r="G34" s="28"/>
      <c r="H34" s="12" t="n">
        <f aca="false">-17023+37527</f>
        <v>20504</v>
      </c>
      <c r="I34" s="27"/>
      <c r="J34" s="27"/>
      <c r="K34" s="27"/>
      <c r="L34" s="27"/>
      <c r="M34" s="27"/>
      <c r="N34" s="20" t="n">
        <f aca="false">+D34+J34</f>
        <v>0</v>
      </c>
      <c r="O34" s="15"/>
      <c r="P34" s="15" t="n">
        <f aca="false">+F34+L34</f>
        <v>0</v>
      </c>
      <c r="Q34" s="28"/>
      <c r="R34" s="19" t="n">
        <f aca="false">+N34+P34</f>
        <v>0</v>
      </c>
      <c r="T34" s="2" t="s">
        <v>58</v>
      </c>
    </row>
    <row r="35" customFormat="false" ht="12.75" hidden="false" customHeight="false" outlineLevel="0" collapsed="false">
      <c r="A35" s="1" t="s">
        <v>59</v>
      </c>
      <c r="C35" s="21" t="n">
        <v>-373</v>
      </c>
      <c r="D35" s="21"/>
      <c r="E35" s="22"/>
      <c r="F35" s="21"/>
      <c r="G35" s="22"/>
      <c r="H35" s="12" t="n">
        <v>1624</v>
      </c>
      <c r="I35" s="21"/>
      <c r="J35" s="21"/>
      <c r="K35" s="21"/>
      <c r="L35" s="21"/>
      <c r="M35" s="21"/>
      <c r="N35" s="20" t="n">
        <f aca="false">+D35+J35</f>
        <v>0</v>
      </c>
      <c r="O35" s="15"/>
      <c r="P35" s="15" t="n">
        <f aca="false">+F35+L35</f>
        <v>0</v>
      </c>
      <c r="Q35" s="22"/>
      <c r="R35" s="19" t="n">
        <f aca="false">+N35+P35</f>
        <v>0</v>
      </c>
      <c r="T35" s="2" t="s">
        <v>60</v>
      </c>
    </row>
    <row r="36" customFormat="false" ht="12.75" hidden="false" customHeight="false" outlineLevel="0" collapsed="false">
      <c r="A36" s="1" t="s">
        <v>61</v>
      </c>
      <c r="C36" s="21" t="n">
        <v>4530</v>
      </c>
      <c r="D36" s="21"/>
      <c r="E36" s="22"/>
      <c r="F36" s="21"/>
      <c r="G36" s="22"/>
      <c r="H36" s="19" t="n">
        <v>2116</v>
      </c>
      <c r="I36" s="21"/>
      <c r="J36" s="21"/>
      <c r="K36" s="21"/>
      <c r="L36" s="21"/>
      <c r="M36" s="21"/>
      <c r="N36" s="20" t="n">
        <f aca="false">+D36+J36</f>
        <v>0</v>
      </c>
      <c r="O36" s="15"/>
      <c r="P36" s="15" t="n">
        <f aca="false">+F36+L36</f>
        <v>0</v>
      </c>
      <c r="Q36" s="22"/>
      <c r="R36" s="19" t="n">
        <f aca="false">+N36+P36</f>
        <v>0</v>
      </c>
      <c r="T36" s="2" t="s">
        <v>62</v>
      </c>
    </row>
    <row r="37" customFormat="false" ht="12.75" hidden="false" customHeight="false" outlineLevel="0" collapsed="false">
      <c r="A37" s="1" t="s">
        <v>63</v>
      </c>
      <c r="C37" s="21" t="n">
        <f aca="false">-382+3510-33066-915-2491-5614-3068+303-2+655-2-41-20-47-33-2-492-164-98-1-902-15279-411-30-3043-19-11-183-2264-3-68-1-61-60-393-1-552-18427+230+2992-2-130</f>
        <v>-80588</v>
      </c>
      <c r="D37" s="21"/>
      <c r="E37" s="22"/>
      <c r="F37" s="21"/>
      <c r="G37" s="22"/>
      <c r="H37" s="26" t="n">
        <f aca="false">325-686-12-65-1-1975+3885-11-16-47-70-3-1042-5795-1+45-1392-5387-2-146-19-7-62-41-54-6+48180-1-3</f>
        <v>35591</v>
      </c>
      <c r="I37" s="21"/>
      <c r="J37" s="21"/>
      <c r="K37" s="21"/>
      <c r="L37" s="21"/>
      <c r="M37" s="21"/>
      <c r="N37" s="20" t="n">
        <f aca="false">+D37+J37</f>
        <v>0</v>
      </c>
      <c r="O37" s="15"/>
      <c r="P37" s="15" t="n">
        <f aca="false">+F37+L37</f>
        <v>0</v>
      </c>
      <c r="Q37" s="22"/>
      <c r="R37" s="19" t="n">
        <f aca="false">+N37+P37</f>
        <v>0</v>
      </c>
      <c r="T37" s="2" t="s">
        <v>65</v>
      </c>
    </row>
    <row r="38" customFormat="false" ht="8.1" hidden="false" customHeight="true" outlineLevel="0" collapsed="false">
      <c r="C38" s="30"/>
      <c r="D38" s="30"/>
      <c r="E38" s="15"/>
      <c r="F38" s="30"/>
      <c r="G38" s="15"/>
      <c r="H38" s="31"/>
      <c r="I38" s="22"/>
      <c r="J38" s="22"/>
      <c r="K38" s="22"/>
      <c r="L38" s="22"/>
      <c r="M38" s="22"/>
      <c r="N38" s="32"/>
      <c r="O38" s="22"/>
      <c r="P38" s="22"/>
      <c r="Q38" s="22"/>
      <c r="R38" s="31"/>
    </row>
    <row r="39" customFormat="false" ht="13.5" hidden="false" customHeight="false" outlineLevel="0" collapsed="false">
      <c r="A39" s="1" t="s">
        <v>12</v>
      </c>
      <c r="C39" s="33" t="n">
        <f aca="false">SUM(C12:C38)</f>
        <v>148470</v>
      </c>
      <c r="D39" s="33" t="n">
        <f aca="false">SUM(D12:D37)</f>
        <v>0</v>
      </c>
      <c r="E39" s="15"/>
      <c r="F39" s="33" t="n">
        <f aca="false">SUM(F12:F37)</f>
        <v>0</v>
      </c>
      <c r="G39" s="15"/>
      <c r="H39" s="34" t="n">
        <f aca="false">SUM(H12:H38)</f>
        <v>235895</v>
      </c>
      <c r="I39" s="15"/>
      <c r="J39" s="15"/>
      <c r="K39" s="15"/>
      <c r="L39" s="15"/>
      <c r="M39" s="15"/>
      <c r="N39" s="49"/>
      <c r="O39" s="35"/>
      <c r="P39" s="35"/>
      <c r="Q39" s="35"/>
      <c r="R39" s="34" t="n">
        <f aca="false">SUM(R12:R38)</f>
        <v>0</v>
      </c>
    </row>
    <row r="40" customFormat="false" ht="8.1" hidden="false" customHeight="true" outlineLevel="0" collapsed="false"/>
    <row r="41" customFormat="false" ht="12.75" hidden="false" customHeight="false" outlineLevel="0" collapsed="false">
      <c r="C41" s="1" t="n">
        <f aca="false">148470-C39</f>
        <v>0</v>
      </c>
      <c r="H41" s="1" t="n">
        <f aca="false">235895-H39</f>
        <v>0</v>
      </c>
    </row>
    <row r="42" customFormat="false" ht="12.75" hidden="false" customHeight="false" outlineLevel="0" collapsed="false">
      <c r="A42" s="1" t="s">
        <v>66</v>
      </c>
    </row>
    <row r="43" customFormat="false" ht="12.75" hidden="false" customHeight="false" outlineLevel="0" collapsed="false">
      <c r="A43" s="1" t="s">
        <v>67</v>
      </c>
    </row>
    <row r="45" customFormat="false" ht="12.75" hidden="false" customHeight="false" outlineLevel="0" collapsed="false">
      <c r="A45" s="36" t="s">
        <v>68</v>
      </c>
    </row>
    <row r="46" customFormat="false" ht="12.75" hidden="false" customHeight="false" outlineLevel="0" collapsed="false">
      <c r="A46" s="41" t="s">
        <v>69</v>
      </c>
      <c r="B46" s="41"/>
      <c r="C46" s="13" t="n">
        <v>0</v>
      </c>
      <c r="D46" s="13"/>
      <c r="E46" s="13"/>
      <c r="F46" s="13"/>
      <c r="G46" s="13"/>
      <c r="H46" s="13" t="n">
        <v>0</v>
      </c>
      <c r="I46" s="13"/>
      <c r="J46" s="13"/>
      <c r="K46" s="13"/>
      <c r="L46" s="13"/>
      <c r="M46" s="13"/>
      <c r="N46" s="13"/>
      <c r="O46" s="13"/>
      <c r="P46" s="13"/>
      <c r="Q46" s="13"/>
    </row>
    <row r="47" customFormat="false" ht="12.75" hidden="false" customHeight="false" outlineLevel="0" collapsed="false">
      <c r="A47" s="41" t="s">
        <v>70</v>
      </c>
      <c r="B47" s="41"/>
      <c r="C47" s="13" t="n">
        <v>0</v>
      </c>
      <c r="D47" s="13"/>
      <c r="E47" s="13"/>
      <c r="F47" s="13"/>
      <c r="G47" s="13"/>
      <c r="H47" s="13" t="n">
        <v>0</v>
      </c>
      <c r="I47" s="13"/>
      <c r="J47" s="13"/>
      <c r="K47" s="13"/>
      <c r="L47" s="13"/>
      <c r="M47" s="13"/>
      <c r="N47" s="13"/>
      <c r="O47" s="13"/>
      <c r="P47" s="13"/>
      <c r="Q47" s="13"/>
    </row>
    <row r="48" customFormat="false" ht="12.75" hidden="false" customHeight="false" outlineLevel="0" collapsed="false">
      <c r="A48" s="41" t="s">
        <v>71</v>
      </c>
      <c r="B48" s="41"/>
      <c r="C48" s="13" t="n">
        <v>0</v>
      </c>
      <c r="D48" s="13"/>
      <c r="E48" s="13"/>
      <c r="F48" s="13"/>
      <c r="G48" s="13"/>
      <c r="H48" s="13" t="n">
        <v>0</v>
      </c>
      <c r="I48" s="13"/>
      <c r="J48" s="13"/>
      <c r="K48" s="13"/>
      <c r="L48" s="13"/>
      <c r="M48" s="13"/>
      <c r="N48" s="13"/>
      <c r="O48" s="13"/>
      <c r="P48" s="13"/>
      <c r="Q48" s="13"/>
    </row>
    <row r="49" customFormat="false" ht="12.75" hidden="false" customHeight="false" outlineLevel="0" collapsed="false">
      <c r="A49" s="41" t="s">
        <v>72</v>
      </c>
      <c r="B49" s="41"/>
      <c r="C49" s="13" t="n">
        <v>0</v>
      </c>
      <c r="D49" s="13"/>
      <c r="E49" s="13"/>
      <c r="F49" s="13"/>
      <c r="G49" s="13"/>
      <c r="H49" s="13" t="n">
        <v>0</v>
      </c>
      <c r="I49" s="13"/>
      <c r="J49" s="13"/>
      <c r="K49" s="13"/>
      <c r="L49" s="13"/>
      <c r="M49" s="13"/>
      <c r="N49" s="13"/>
      <c r="O49" s="13"/>
      <c r="P49" s="13"/>
      <c r="Q49" s="13"/>
    </row>
    <row r="50" customFormat="false" ht="12.75" hidden="false" customHeight="false" outlineLevel="0" collapsed="false">
      <c r="A50" s="41" t="s">
        <v>73</v>
      </c>
      <c r="B50" s="41"/>
      <c r="C50" s="13" t="n">
        <v>0</v>
      </c>
      <c r="D50" s="13"/>
      <c r="E50" s="13"/>
      <c r="F50" s="13"/>
      <c r="G50" s="13"/>
      <c r="H50" s="13" t="n">
        <v>0</v>
      </c>
      <c r="I50" s="13"/>
      <c r="J50" s="13"/>
      <c r="K50" s="13"/>
      <c r="L50" s="13"/>
      <c r="M50" s="13"/>
      <c r="N50" s="13"/>
      <c r="O50" s="13"/>
      <c r="P50" s="13"/>
      <c r="Q50" s="13"/>
    </row>
    <row r="51" customFormat="false" ht="12.75" hidden="false" customHeight="false" outlineLevel="0" collapsed="false">
      <c r="A51" s="41" t="s">
        <v>74</v>
      </c>
      <c r="B51" s="41"/>
      <c r="C51" s="13" t="n">
        <v>0</v>
      </c>
      <c r="D51" s="13"/>
      <c r="E51" s="13"/>
      <c r="F51" s="13"/>
      <c r="G51" s="13"/>
      <c r="H51" s="13" t="n">
        <v>0</v>
      </c>
      <c r="I51" s="13"/>
      <c r="J51" s="13"/>
      <c r="K51" s="13"/>
      <c r="L51" s="13"/>
      <c r="M51" s="13"/>
      <c r="N51" s="13"/>
      <c r="O51" s="13"/>
      <c r="P51" s="13"/>
      <c r="Q51" s="13"/>
    </row>
    <row r="52" customFormat="false" ht="12.75" hidden="false" customHeight="false" outlineLevel="0" collapsed="false">
      <c r="A52" s="41" t="s">
        <v>63</v>
      </c>
      <c r="B52" s="41"/>
      <c r="C52" s="13" t="n">
        <v>0</v>
      </c>
      <c r="D52" s="13"/>
      <c r="E52" s="13"/>
      <c r="F52" s="13"/>
      <c r="G52" s="13"/>
      <c r="H52" s="13" t="n">
        <v>0</v>
      </c>
      <c r="I52" s="13"/>
      <c r="J52" s="13"/>
      <c r="K52" s="13"/>
      <c r="L52" s="13"/>
      <c r="M52" s="13"/>
      <c r="N52" s="13"/>
      <c r="O52" s="13"/>
      <c r="P52" s="13"/>
      <c r="Q52" s="13"/>
    </row>
    <row r="53" customFormat="false" ht="12.75" hidden="false" customHeight="false" outlineLevel="0" collapsed="false">
      <c r="A53" s="41" t="s">
        <v>75</v>
      </c>
      <c r="B53" s="41"/>
      <c r="C53" s="13" t="n">
        <v>0</v>
      </c>
      <c r="D53" s="13"/>
      <c r="E53" s="13"/>
      <c r="F53" s="13"/>
      <c r="G53" s="13"/>
      <c r="H53" s="13" t="n">
        <v>0</v>
      </c>
      <c r="I53" s="13"/>
      <c r="J53" s="13"/>
      <c r="K53" s="13"/>
      <c r="L53" s="13"/>
      <c r="M53" s="13"/>
      <c r="N53" s="13"/>
      <c r="O53" s="13"/>
      <c r="P53" s="13"/>
      <c r="Q53" s="13"/>
    </row>
    <row r="54" customFormat="false" ht="12.75" hidden="false" customHeight="false" outlineLevel="0" collapsed="false">
      <c r="A54" s="41" t="s">
        <v>76</v>
      </c>
      <c r="B54" s="41"/>
      <c r="C54" s="13" t="n">
        <v>0</v>
      </c>
      <c r="D54" s="13"/>
      <c r="E54" s="13"/>
      <c r="F54" s="13"/>
      <c r="G54" s="13"/>
      <c r="H54" s="13" t="n">
        <v>0</v>
      </c>
      <c r="I54" s="13"/>
      <c r="J54" s="13"/>
      <c r="K54" s="13"/>
      <c r="L54" s="13"/>
      <c r="M54" s="13"/>
      <c r="N54" s="13"/>
      <c r="O54" s="13"/>
      <c r="P54" s="13"/>
      <c r="Q54" s="13"/>
    </row>
    <row r="55" customFormat="false" ht="12.75" hidden="false" customHeight="false" outlineLevel="0" collapsed="false">
      <c r="A55" s="41" t="s">
        <v>77</v>
      </c>
      <c r="B55" s="41"/>
      <c r="C55" s="13" t="n">
        <v>0</v>
      </c>
      <c r="D55" s="13"/>
      <c r="E55" s="13"/>
      <c r="F55" s="13"/>
      <c r="G55" s="13"/>
      <c r="H55" s="13" t="n">
        <v>0</v>
      </c>
      <c r="I55" s="13"/>
      <c r="J55" s="13"/>
      <c r="K55" s="13"/>
      <c r="L55" s="13"/>
      <c r="M55" s="13"/>
      <c r="N55" s="13"/>
      <c r="O55" s="13"/>
      <c r="P55" s="13"/>
      <c r="Q55" s="13"/>
    </row>
    <row r="56" customFormat="false" ht="12.75" hidden="false" customHeight="false" outlineLevel="0" collapsed="false">
      <c r="A56" s="41" t="s">
        <v>78</v>
      </c>
      <c r="B56" s="41"/>
      <c r="C56" s="13" t="n">
        <v>0</v>
      </c>
      <c r="D56" s="13"/>
      <c r="E56" s="13"/>
      <c r="F56" s="13"/>
      <c r="G56" s="13"/>
      <c r="H56" s="13" t="n">
        <v>0</v>
      </c>
      <c r="I56" s="13"/>
      <c r="J56" s="13"/>
      <c r="K56" s="13"/>
      <c r="L56" s="13"/>
      <c r="M56" s="13"/>
      <c r="N56" s="13"/>
      <c r="O56" s="13"/>
      <c r="P56" s="13"/>
      <c r="Q56" s="13"/>
    </row>
    <row r="57" customFormat="false" ht="12.75" hidden="false" customHeight="false" outlineLevel="0" collapsed="false">
      <c r="A57" s="41" t="s">
        <v>79</v>
      </c>
      <c r="B57" s="41"/>
      <c r="C57" s="13" t="n">
        <v>0</v>
      </c>
      <c r="D57" s="13"/>
      <c r="E57" s="13"/>
      <c r="F57" s="13"/>
      <c r="G57" s="13"/>
      <c r="H57" s="13" t="n">
        <v>0</v>
      </c>
      <c r="I57" s="13"/>
      <c r="J57" s="13"/>
      <c r="K57" s="13"/>
      <c r="L57" s="13"/>
      <c r="M57" s="13"/>
      <c r="N57" s="13"/>
      <c r="O57" s="13"/>
      <c r="P57" s="13"/>
      <c r="Q57" s="13"/>
    </row>
    <row r="58" customFormat="false" ht="12.75" hidden="false" customHeight="false" outlineLevel="0" collapsed="false">
      <c r="A58" s="41" t="s">
        <v>80</v>
      </c>
      <c r="B58" s="41"/>
      <c r="C58" s="13" t="n">
        <v>0</v>
      </c>
      <c r="D58" s="13"/>
      <c r="E58" s="13"/>
      <c r="F58" s="13"/>
      <c r="G58" s="13"/>
      <c r="H58" s="13" t="n">
        <v>0</v>
      </c>
      <c r="I58" s="13"/>
      <c r="J58" s="13"/>
      <c r="K58" s="13"/>
      <c r="L58" s="13"/>
      <c r="M58" s="13"/>
      <c r="N58" s="13"/>
      <c r="O58" s="13"/>
      <c r="P58" s="13"/>
      <c r="Q58" s="13"/>
    </row>
    <row r="59" customFormat="false" ht="12.75" hidden="false" customHeight="false" outlineLevel="0" collapsed="false">
      <c r="A59" s="43" t="s">
        <v>81</v>
      </c>
      <c r="B59" s="43"/>
      <c r="C59" s="15" t="n">
        <v>0</v>
      </c>
      <c r="D59" s="15"/>
      <c r="E59" s="15"/>
      <c r="F59" s="15"/>
      <c r="G59" s="15"/>
      <c r="H59" s="15" t="n">
        <v>0</v>
      </c>
      <c r="I59" s="15"/>
      <c r="J59" s="15"/>
      <c r="K59" s="15"/>
      <c r="L59" s="15"/>
      <c r="M59" s="15"/>
      <c r="N59" s="15"/>
      <c r="O59" s="15"/>
      <c r="P59" s="15"/>
      <c r="Q59" s="15"/>
      <c r="R59" s="11"/>
      <c r="S59" s="11"/>
      <c r="T59" s="44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  <c r="FG59" s="11"/>
      <c r="FH59" s="11"/>
      <c r="FI59" s="11"/>
      <c r="FJ59" s="11"/>
      <c r="FK59" s="11"/>
      <c r="FL59" s="11"/>
      <c r="FM59" s="11"/>
      <c r="FN59" s="11"/>
      <c r="FO59" s="11"/>
      <c r="FP59" s="11"/>
      <c r="FQ59" s="11"/>
      <c r="FR59" s="11"/>
      <c r="FS59" s="11"/>
      <c r="FT59" s="11"/>
      <c r="FU59" s="11"/>
      <c r="FV59" s="11"/>
      <c r="FW59" s="11"/>
      <c r="FX59" s="11"/>
      <c r="FY59" s="11"/>
      <c r="FZ59" s="11"/>
      <c r="GA59" s="11"/>
      <c r="GB59" s="11"/>
      <c r="GC59" s="11"/>
      <c r="GD59" s="11"/>
      <c r="GE59" s="11"/>
      <c r="GF59" s="11"/>
      <c r="GG59" s="11"/>
      <c r="GH59" s="11"/>
      <c r="GI59" s="11"/>
      <c r="GJ59" s="11"/>
      <c r="GK59" s="11"/>
      <c r="GL59" s="11"/>
      <c r="GM59" s="11"/>
      <c r="GN59" s="11"/>
      <c r="GO59" s="11"/>
      <c r="GP59" s="11"/>
      <c r="GQ59" s="11"/>
      <c r="GR59" s="11"/>
      <c r="GS59" s="11"/>
      <c r="GT59" s="11"/>
      <c r="GU59" s="11"/>
      <c r="GV59" s="11"/>
      <c r="GW59" s="11"/>
      <c r="GX59" s="11"/>
      <c r="GY59" s="11"/>
      <c r="GZ59" s="11"/>
      <c r="HA59" s="11"/>
      <c r="HB59" s="11"/>
      <c r="HC59" s="11"/>
      <c r="HD59" s="11"/>
      <c r="HE59" s="11"/>
      <c r="HF59" s="11"/>
      <c r="HG59" s="11"/>
      <c r="HH59" s="11"/>
      <c r="HI59" s="11"/>
      <c r="HJ59" s="11"/>
      <c r="HK59" s="11"/>
      <c r="HL59" s="11"/>
      <c r="HM59" s="11"/>
      <c r="HN59" s="11"/>
      <c r="HO59" s="11"/>
      <c r="HP59" s="11"/>
      <c r="HQ59" s="11"/>
      <c r="HR59" s="11"/>
      <c r="HS59" s="11"/>
      <c r="HT59" s="11"/>
      <c r="HU59" s="11"/>
      <c r="HV59" s="11"/>
      <c r="HW59" s="11"/>
      <c r="HX59" s="11"/>
      <c r="HY59" s="11"/>
      <c r="HZ59" s="11"/>
      <c r="IA59" s="11"/>
      <c r="IB59" s="11"/>
      <c r="IC59" s="11"/>
      <c r="ID59" s="11"/>
      <c r="IE59" s="11"/>
      <c r="IF59" s="11"/>
      <c r="IG59" s="11"/>
      <c r="IH59" s="11"/>
      <c r="II59" s="11"/>
      <c r="IJ59" s="11"/>
      <c r="IK59" s="11"/>
      <c r="IL59" s="11"/>
      <c r="IM59" s="11"/>
      <c r="IN59" s="11"/>
      <c r="IO59" s="11"/>
      <c r="IP59" s="11"/>
      <c r="IQ59" s="11"/>
      <c r="IR59" s="11"/>
      <c r="IS59" s="11"/>
      <c r="IT59" s="11"/>
      <c r="IU59" s="11"/>
      <c r="IV59" s="11"/>
      <c r="IW59" s="11"/>
    </row>
    <row r="60" customFormat="false" ht="12.75" hidden="false" customHeight="false" outlineLevel="0" collapsed="false">
      <c r="A60" s="45" t="s">
        <v>82</v>
      </c>
      <c r="B60" s="43"/>
      <c r="C60" s="15" t="n">
        <v>0</v>
      </c>
      <c r="D60" s="15"/>
      <c r="E60" s="15"/>
      <c r="F60" s="15"/>
      <c r="G60" s="15"/>
      <c r="H60" s="15" t="n">
        <v>0</v>
      </c>
      <c r="I60" s="15"/>
      <c r="J60" s="15"/>
      <c r="K60" s="15"/>
      <c r="L60" s="15"/>
      <c r="M60" s="15"/>
      <c r="N60" s="15"/>
      <c r="O60" s="15"/>
      <c r="P60" s="15"/>
      <c r="Q60" s="15"/>
      <c r="R60" s="11"/>
      <c r="S60" s="11"/>
      <c r="T60" s="44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  <c r="FG60" s="11"/>
      <c r="FH60" s="11"/>
      <c r="FI60" s="11"/>
      <c r="FJ60" s="11"/>
      <c r="FK60" s="11"/>
      <c r="FL60" s="11"/>
      <c r="FM60" s="11"/>
      <c r="FN60" s="11"/>
      <c r="FO60" s="11"/>
      <c r="FP60" s="11"/>
      <c r="FQ60" s="11"/>
      <c r="FR60" s="11"/>
      <c r="FS60" s="11"/>
      <c r="FT60" s="11"/>
      <c r="FU60" s="11"/>
      <c r="FV60" s="11"/>
      <c r="FW60" s="11"/>
      <c r="FX60" s="11"/>
      <c r="FY60" s="11"/>
      <c r="FZ60" s="11"/>
      <c r="GA60" s="11"/>
      <c r="GB60" s="11"/>
      <c r="GC60" s="11"/>
      <c r="GD60" s="11"/>
      <c r="GE60" s="11"/>
      <c r="GF60" s="11"/>
      <c r="GG60" s="11"/>
      <c r="GH60" s="11"/>
      <c r="GI60" s="11"/>
      <c r="GJ60" s="11"/>
      <c r="GK60" s="11"/>
      <c r="GL60" s="11"/>
      <c r="GM60" s="11"/>
      <c r="GN60" s="11"/>
      <c r="GO60" s="11"/>
      <c r="GP60" s="11"/>
      <c r="GQ60" s="11"/>
      <c r="GR60" s="11"/>
      <c r="GS60" s="11"/>
      <c r="GT60" s="11"/>
      <c r="GU60" s="11"/>
      <c r="GV60" s="11"/>
      <c r="GW60" s="11"/>
      <c r="GX60" s="11"/>
      <c r="GY60" s="11"/>
      <c r="GZ60" s="11"/>
      <c r="HA60" s="11"/>
      <c r="HB60" s="11"/>
      <c r="HC60" s="11"/>
      <c r="HD60" s="11"/>
      <c r="HE60" s="11"/>
      <c r="HF60" s="11"/>
      <c r="HG60" s="11"/>
      <c r="HH60" s="11"/>
      <c r="HI60" s="11"/>
      <c r="HJ60" s="11"/>
      <c r="HK60" s="11"/>
      <c r="HL60" s="11"/>
      <c r="HM60" s="11"/>
      <c r="HN60" s="11"/>
      <c r="HO60" s="11"/>
      <c r="HP60" s="11"/>
      <c r="HQ60" s="11"/>
      <c r="HR60" s="11"/>
      <c r="HS60" s="11"/>
      <c r="HT60" s="11"/>
      <c r="HU60" s="11"/>
      <c r="HV60" s="11"/>
      <c r="HW60" s="11"/>
      <c r="HX60" s="11"/>
      <c r="HY60" s="11"/>
      <c r="HZ60" s="11"/>
      <c r="IA60" s="11"/>
      <c r="IB60" s="11"/>
      <c r="IC60" s="11"/>
      <c r="ID60" s="11"/>
      <c r="IE60" s="11"/>
      <c r="IF60" s="11"/>
      <c r="IG60" s="11"/>
      <c r="IH60" s="11"/>
      <c r="II60" s="11"/>
      <c r="IJ60" s="11"/>
      <c r="IK60" s="11"/>
      <c r="IL60" s="11"/>
      <c r="IM60" s="11"/>
      <c r="IN60" s="11"/>
      <c r="IO60" s="11"/>
      <c r="IP60" s="11"/>
      <c r="IQ60" s="11"/>
      <c r="IR60" s="11"/>
      <c r="IS60" s="11"/>
      <c r="IT60" s="11"/>
      <c r="IU60" s="11"/>
      <c r="IV60" s="11"/>
      <c r="IW60" s="11"/>
    </row>
    <row r="61" customFormat="false" ht="12.75" hidden="false" customHeight="false" outlineLevel="0" collapsed="false">
      <c r="A61" s="45" t="s">
        <v>83</v>
      </c>
      <c r="B61" s="43"/>
      <c r="C61" s="15" t="n">
        <v>0</v>
      </c>
      <c r="D61" s="15"/>
      <c r="E61" s="15"/>
      <c r="F61" s="15"/>
      <c r="G61" s="15"/>
      <c r="H61" s="15" t="n">
        <v>0</v>
      </c>
      <c r="I61" s="15"/>
      <c r="J61" s="15"/>
      <c r="K61" s="15"/>
      <c r="L61" s="15"/>
      <c r="M61" s="15"/>
      <c r="N61" s="15"/>
      <c r="O61" s="15"/>
      <c r="P61" s="15"/>
      <c r="Q61" s="15"/>
      <c r="R61" s="11"/>
      <c r="S61" s="11"/>
      <c r="T61" s="44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  <c r="FG61" s="11"/>
      <c r="FH61" s="11"/>
      <c r="FI61" s="11"/>
      <c r="FJ61" s="11"/>
      <c r="FK61" s="11"/>
      <c r="FL61" s="11"/>
      <c r="FM61" s="11"/>
      <c r="FN61" s="11"/>
      <c r="FO61" s="11"/>
      <c r="FP61" s="11"/>
      <c r="FQ61" s="11"/>
      <c r="FR61" s="11"/>
      <c r="FS61" s="11"/>
      <c r="FT61" s="11"/>
      <c r="FU61" s="11"/>
      <c r="FV61" s="11"/>
      <c r="FW61" s="11"/>
      <c r="FX61" s="11"/>
      <c r="FY61" s="11"/>
      <c r="FZ61" s="11"/>
      <c r="GA61" s="11"/>
      <c r="GB61" s="11"/>
      <c r="GC61" s="11"/>
      <c r="GD61" s="11"/>
      <c r="GE61" s="11"/>
      <c r="GF61" s="11"/>
      <c r="GG61" s="11"/>
      <c r="GH61" s="11"/>
      <c r="GI61" s="11"/>
      <c r="GJ61" s="11"/>
      <c r="GK61" s="11"/>
      <c r="GL61" s="11"/>
      <c r="GM61" s="11"/>
      <c r="GN61" s="11"/>
      <c r="GO61" s="11"/>
      <c r="GP61" s="11"/>
      <c r="GQ61" s="11"/>
      <c r="GR61" s="11"/>
      <c r="GS61" s="11"/>
      <c r="GT61" s="11"/>
      <c r="GU61" s="11"/>
      <c r="GV61" s="11"/>
      <c r="GW61" s="11"/>
      <c r="GX61" s="11"/>
      <c r="GY61" s="11"/>
      <c r="GZ61" s="11"/>
      <c r="HA61" s="11"/>
      <c r="HB61" s="11"/>
      <c r="HC61" s="11"/>
      <c r="HD61" s="11"/>
      <c r="HE61" s="11"/>
      <c r="HF61" s="11"/>
      <c r="HG61" s="11"/>
      <c r="HH61" s="11"/>
      <c r="HI61" s="11"/>
      <c r="HJ61" s="11"/>
      <c r="HK61" s="11"/>
      <c r="HL61" s="11"/>
      <c r="HM61" s="11"/>
      <c r="HN61" s="11"/>
      <c r="HO61" s="11"/>
      <c r="HP61" s="11"/>
      <c r="HQ61" s="11"/>
      <c r="HR61" s="11"/>
      <c r="HS61" s="11"/>
      <c r="HT61" s="11"/>
      <c r="HU61" s="11"/>
      <c r="HV61" s="11"/>
      <c r="HW61" s="11"/>
      <c r="HX61" s="11"/>
      <c r="HY61" s="11"/>
      <c r="HZ61" s="11"/>
      <c r="IA61" s="11"/>
      <c r="IB61" s="11"/>
      <c r="IC61" s="11"/>
      <c r="ID61" s="11"/>
      <c r="IE61" s="11"/>
      <c r="IF61" s="11"/>
      <c r="IG61" s="11"/>
      <c r="IH61" s="11"/>
      <c r="II61" s="11"/>
      <c r="IJ61" s="11"/>
      <c r="IK61" s="11"/>
      <c r="IL61" s="11"/>
      <c r="IM61" s="11"/>
      <c r="IN61" s="11"/>
      <c r="IO61" s="11"/>
      <c r="IP61" s="11"/>
      <c r="IQ61" s="11"/>
      <c r="IR61" s="11"/>
      <c r="IS61" s="11"/>
      <c r="IT61" s="11"/>
      <c r="IU61" s="11"/>
      <c r="IV61" s="11"/>
      <c r="IW61" s="11"/>
    </row>
    <row r="62" customFormat="false" ht="12.75" hidden="false" customHeight="false" outlineLevel="0" collapsed="false">
      <c r="A62" s="45" t="s">
        <v>84</v>
      </c>
      <c r="B62" s="43"/>
      <c r="C62" s="15" t="n">
        <v>0</v>
      </c>
      <c r="D62" s="15"/>
      <c r="E62" s="15"/>
      <c r="F62" s="15"/>
      <c r="G62" s="15"/>
      <c r="H62" s="15" t="n">
        <v>0</v>
      </c>
      <c r="I62" s="15"/>
      <c r="J62" s="15"/>
      <c r="K62" s="15"/>
      <c r="L62" s="15"/>
      <c r="M62" s="15"/>
      <c r="N62" s="15"/>
      <c r="O62" s="15"/>
      <c r="P62" s="15"/>
      <c r="Q62" s="15"/>
      <c r="R62" s="11"/>
      <c r="S62" s="11"/>
      <c r="T62" s="44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  <c r="FG62" s="11"/>
      <c r="FH62" s="11"/>
      <c r="FI62" s="11"/>
      <c r="FJ62" s="11"/>
      <c r="FK62" s="11"/>
      <c r="FL62" s="11"/>
      <c r="FM62" s="11"/>
      <c r="FN62" s="11"/>
      <c r="FO62" s="11"/>
      <c r="FP62" s="11"/>
      <c r="FQ62" s="11"/>
      <c r="FR62" s="11"/>
      <c r="FS62" s="11"/>
      <c r="FT62" s="11"/>
      <c r="FU62" s="11"/>
      <c r="FV62" s="11"/>
      <c r="FW62" s="11"/>
      <c r="FX62" s="11"/>
      <c r="FY62" s="11"/>
      <c r="FZ62" s="11"/>
      <c r="GA62" s="11"/>
      <c r="GB62" s="11"/>
      <c r="GC62" s="11"/>
      <c r="GD62" s="11"/>
      <c r="GE62" s="11"/>
      <c r="GF62" s="11"/>
      <c r="GG62" s="11"/>
      <c r="GH62" s="11"/>
      <c r="GI62" s="11"/>
      <c r="GJ62" s="11"/>
      <c r="GK62" s="11"/>
      <c r="GL62" s="11"/>
      <c r="GM62" s="11"/>
      <c r="GN62" s="11"/>
      <c r="GO62" s="11"/>
      <c r="GP62" s="11"/>
      <c r="GQ62" s="11"/>
      <c r="GR62" s="11"/>
      <c r="GS62" s="11"/>
      <c r="GT62" s="11"/>
      <c r="GU62" s="11"/>
      <c r="GV62" s="11"/>
      <c r="GW62" s="11"/>
      <c r="GX62" s="11"/>
      <c r="GY62" s="11"/>
      <c r="GZ62" s="11"/>
      <c r="HA62" s="11"/>
      <c r="HB62" s="11"/>
      <c r="HC62" s="11"/>
      <c r="HD62" s="11"/>
      <c r="HE62" s="11"/>
      <c r="HF62" s="11"/>
      <c r="HG62" s="11"/>
      <c r="HH62" s="11"/>
      <c r="HI62" s="11"/>
      <c r="HJ62" s="11"/>
      <c r="HK62" s="11"/>
      <c r="HL62" s="11"/>
      <c r="HM62" s="11"/>
      <c r="HN62" s="11"/>
      <c r="HO62" s="11"/>
      <c r="HP62" s="11"/>
      <c r="HQ62" s="11"/>
      <c r="HR62" s="11"/>
      <c r="HS62" s="11"/>
      <c r="HT62" s="11"/>
      <c r="HU62" s="11"/>
      <c r="HV62" s="11"/>
      <c r="HW62" s="11"/>
      <c r="HX62" s="11"/>
      <c r="HY62" s="11"/>
      <c r="HZ62" s="11"/>
      <c r="IA62" s="11"/>
      <c r="IB62" s="11"/>
      <c r="IC62" s="11"/>
      <c r="ID62" s="11"/>
      <c r="IE62" s="11"/>
      <c r="IF62" s="11"/>
      <c r="IG62" s="11"/>
      <c r="IH62" s="11"/>
      <c r="II62" s="11"/>
      <c r="IJ62" s="11"/>
      <c r="IK62" s="11"/>
      <c r="IL62" s="11"/>
      <c r="IM62" s="11"/>
      <c r="IN62" s="11"/>
      <c r="IO62" s="11"/>
      <c r="IP62" s="11"/>
      <c r="IQ62" s="11"/>
      <c r="IR62" s="11"/>
      <c r="IS62" s="11"/>
      <c r="IT62" s="11"/>
      <c r="IU62" s="11"/>
      <c r="IV62" s="11"/>
      <c r="IW62" s="11"/>
    </row>
    <row r="63" customFormat="false" ht="12.75" hidden="false" customHeight="false" outlineLevel="0" collapsed="false">
      <c r="A63" s="45" t="s">
        <v>85</v>
      </c>
      <c r="B63" s="43"/>
      <c r="C63" s="15" t="n">
        <v>0</v>
      </c>
      <c r="D63" s="15"/>
      <c r="E63" s="15"/>
      <c r="F63" s="15"/>
      <c r="G63" s="15"/>
      <c r="H63" s="15" t="n">
        <v>0</v>
      </c>
      <c r="I63" s="15"/>
      <c r="J63" s="15"/>
      <c r="K63" s="15"/>
      <c r="L63" s="15"/>
      <c r="M63" s="15"/>
      <c r="N63" s="15"/>
      <c r="O63" s="15"/>
      <c r="P63" s="15"/>
      <c r="Q63" s="15"/>
      <c r="R63" s="11"/>
      <c r="S63" s="11"/>
      <c r="T63" s="44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  <c r="FG63" s="11"/>
      <c r="FH63" s="11"/>
      <c r="FI63" s="11"/>
      <c r="FJ63" s="11"/>
      <c r="FK63" s="11"/>
      <c r="FL63" s="11"/>
      <c r="FM63" s="11"/>
      <c r="FN63" s="11"/>
      <c r="FO63" s="11"/>
      <c r="FP63" s="11"/>
      <c r="FQ63" s="11"/>
      <c r="FR63" s="11"/>
      <c r="FS63" s="11"/>
      <c r="FT63" s="11"/>
      <c r="FU63" s="11"/>
      <c r="FV63" s="11"/>
      <c r="FW63" s="11"/>
      <c r="FX63" s="11"/>
      <c r="FY63" s="11"/>
      <c r="FZ63" s="11"/>
      <c r="GA63" s="11"/>
      <c r="GB63" s="11"/>
      <c r="GC63" s="11"/>
      <c r="GD63" s="11"/>
      <c r="GE63" s="11"/>
      <c r="GF63" s="11"/>
      <c r="GG63" s="11"/>
      <c r="GH63" s="11"/>
      <c r="GI63" s="11"/>
      <c r="GJ63" s="11"/>
      <c r="GK63" s="11"/>
      <c r="GL63" s="11"/>
      <c r="GM63" s="11"/>
      <c r="GN63" s="11"/>
      <c r="GO63" s="11"/>
      <c r="GP63" s="11"/>
      <c r="GQ63" s="11"/>
      <c r="GR63" s="11"/>
      <c r="GS63" s="11"/>
      <c r="GT63" s="11"/>
      <c r="GU63" s="11"/>
      <c r="GV63" s="11"/>
      <c r="GW63" s="11"/>
      <c r="GX63" s="11"/>
      <c r="GY63" s="11"/>
      <c r="GZ63" s="11"/>
      <c r="HA63" s="11"/>
      <c r="HB63" s="11"/>
      <c r="HC63" s="11"/>
      <c r="HD63" s="11"/>
      <c r="HE63" s="11"/>
      <c r="HF63" s="11"/>
      <c r="HG63" s="11"/>
      <c r="HH63" s="11"/>
      <c r="HI63" s="11"/>
      <c r="HJ63" s="11"/>
      <c r="HK63" s="11"/>
      <c r="HL63" s="11"/>
      <c r="HM63" s="11"/>
      <c r="HN63" s="11"/>
      <c r="HO63" s="11"/>
      <c r="HP63" s="11"/>
      <c r="HQ63" s="11"/>
      <c r="HR63" s="11"/>
      <c r="HS63" s="11"/>
      <c r="HT63" s="11"/>
      <c r="HU63" s="11"/>
      <c r="HV63" s="11"/>
      <c r="HW63" s="11"/>
      <c r="HX63" s="11"/>
      <c r="HY63" s="11"/>
      <c r="HZ63" s="11"/>
      <c r="IA63" s="11"/>
      <c r="IB63" s="11"/>
      <c r="IC63" s="11"/>
      <c r="ID63" s="11"/>
      <c r="IE63" s="11"/>
      <c r="IF63" s="11"/>
      <c r="IG63" s="11"/>
      <c r="IH63" s="11"/>
      <c r="II63" s="11"/>
      <c r="IJ63" s="11"/>
      <c r="IK63" s="11"/>
      <c r="IL63" s="11"/>
      <c r="IM63" s="11"/>
      <c r="IN63" s="11"/>
      <c r="IO63" s="11"/>
      <c r="IP63" s="11"/>
      <c r="IQ63" s="11"/>
      <c r="IR63" s="11"/>
      <c r="IS63" s="11"/>
      <c r="IT63" s="11"/>
      <c r="IU63" s="11"/>
      <c r="IV63" s="11"/>
      <c r="IW63" s="11"/>
    </row>
    <row r="64" customFormat="false" ht="12.75" hidden="false" customHeight="false" outlineLevel="0" collapsed="false">
      <c r="A64" s="45" t="s">
        <v>30</v>
      </c>
      <c r="B64" s="43"/>
      <c r="C64" s="15" t="n">
        <v>0</v>
      </c>
      <c r="D64" s="15"/>
      <c r="E64" s="15"/>
      <c r="F64" s="15"/>
      <c r="G64" s="15"/>
      <c r="H64" s="15" t="n">
        <v>0</v>
      </c>
      <c r="I64" s="15"/>
      <c r="J64" s="15"/>
      <c r="K64" s="15"/>
      <c r="L64" s="15"/>
      <c r="M64" s="15"/>
      <c r="N64" s="15"/>
      <c r="O64" s="15"/>
      <c r="P64" s="15"/>
      <c r="Q64" s="15"/>
      <c r="R64" s="11"/>
      <c r="S64" s="11"/>
      <c r="T64" s="44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  <c r="FG64" s="11"/>
      <c r="FH64" s="11"/>
      <c r="FI64" s="11"/>
      <c r="FJ64" s="11"/>
      <c r="FK64" s="11"/>
      <c r="FL64" s="11"/>
      <c r="FM64" s="11"/>
      <c r="FN64" s="11"/>
      <c r="FO64" s="11"/>
      <c r="FP64" s="11"/>
      <c r="FQ64" s="11"/>
      <c r="FR64" s="11"/>
      <c r="FS64" s="11"/>
      <c r="FT64" s="11"/>
      <c r="FU64" s="11"/>
      <c r="FV64" s="11"/>
      <c r="FW64" s="11"/>
      <c r="FX64" s="11"/>
      <c r="FY64" s="11"/>
      <c r="FZ64" s="11"/>
      <c r="GA64" s="11"/>
      <c r="GB64" s="11"/>
      <c r="GC64" s="11"/>
      <c r="GD64" s="11"/>
      <c r="GE64" s="11"/>
      <c r="GF64" s="11"/>
      <c r="GG64" s="11"/>
      <c r="GH64" s="11"/>
      <c r="GI64" s="11"/>
      <c r="GJ64" s="11"/>
      <c r="GK64" s="11"/>
      <c r="GL64" s="11"/>
      <c r="GM64" s="11"/>
      <c r="GN64" s="11"/>
      <c r="GO64" s="11"/>
      <c r="GP64" s="11"/>
      <c r="GQ64" s="11"/>
      <c r="GR64" s="11"/>
      <c r="GS64" s="11"/>
      <c r="GT64" s="11"/>
      <c r="GU64" s="11"/>
      <c r="GV64" s="11"/>
      <c r="GW64" s="11"/>
      <c r="GX64" s="11"/>
      <c r="GY64" s="11"/>
      <c r="GZ64" s="11"/>
      <c r="HA64" s="11"/>
      <c r="HB64" s="11"/>
      <c r="HC64" s="11"/>
      <c r="HD64" s="11"/>
      <c r="HE64" s="11"/>
      <c r="HF64" s="11"/>
      <c r="HG64" s="11"/>
      <c r="HH64" s="11"/>
      <c r="HI64" s="11"/>
      <c r="HJ64" s="11"/>
      <c r="HK64" s="11"/>
      <c r="HL64" s="11"/>
      <c r="HM64" s="11"/>
      <c r="HN64" s="11"/>
      <c r="HO64" s="11"/>
      <c r="HP64" s="11"/>
      <c r="HQ64" s="11"/>
      <c r="HR64" s="11"/>
      <c r="HS64" s="11"/>
      <c r="HT64" s="11"/>
      <c r="HU64" s="11"/>
      <c r="HV64" s="11"/>
      <c r="HW64" s="11"/>
      <c r="HX64" s="11"/>
      <c r="HY64" s="11"/>
      <c r="HZ64" s="11"/>
      <c r="IA64" s="11"/>
      <c r="IB64" s="11"/>
      <c r="IC64" s="11"/>
      <c r="ID64" s="11"/>
      <c r="IE64" s="11"/>
      <c r="IF64" s="11"/>
      <c r="IG64" s="11"/>
      <c r="IH64" s="11"/>
      <c r="II64" s="11"/>
      <c r="IJ64" s="11"/>
      <c r="IK64" s="11"/>
      <c r="IL64" s="11"/>
      <c r="IM64" s="11"/>
      <c r="IN64" s="11"/>
      <c r="IO64" s="11"/>
      <c r="IP64" s="11"/>
      <c r="IQ64" s="11"/>
      <c r="IR64" s="11"/>
      <c r="IS64" s="11"/>
      <c r="IT64" s="11"/>
      <c r="IU64" s="11"/>
      <c r="IV64" s="11"/>
      <c r="IW64" s="11"/>
    </row>
    <row r="65" customFormat="false" ht="12.75" hidden="false" customHeight="false" outlineLevel="0" collapsed="false">
      <c r="A65" s="45" t="s">
        <v>86</v>
      </c>
      <c r="B65" s="43"/>
      <c r="C65" s="15" t="n">
        <v>0</v>
      </c>
      <c r="D65" s="15"/>
      <c r="E65" s="15"/>
      <c r="F65" s="15"/>
      <c r="G65" s="15"/>
      <c r="H65" s="15" t="n">
        <v>0</v>
      </c>
      <c r="I65" s="15"/>
      <c r="J65" s="15"/>
      <c r="K65" s="15"/>
      <c r="L65" s="15"/>
      <c r="M65" s="15"/>
      <c r="N65" s="15"/>
      <c r="O65" s="15"/>
      <c r="P65" s="15"/>
      <c r="Q65" s="15"/>
      <c r="R65" s="11"/>
      <c r="S65" s="11"/>
      <c r="T65" s="44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  <c r="FG65" s="11"/>
      <c r="FH65" s="11"/>
      <c r="FI65" s="11"/>
      <c r="FJ65" s="11"/>
      <c r="FK65" s="11"/>
      <c r="FL65" s="11"/>
      <c r="FM65" s="11"/>
      <c r="FN65" s="11"/>
      <c r="FO65" s="11"/>
      <c r="FP65" s="11"/>
      <c r="FQ65" s="11"/>
      <c r="FR65" s="11"/>
      <c r="FS65" s="11"/>
      <c r="FT65" s="11"/>
      <c r="FU65" s="11"/>
      <c r="FV65" s="11"/>
      <c r="FW65" s="11"/>
      <c r="FX65" s="11"/>
      <c r="FY65" s="11"/>
      <c r="FZ65" s="11"/>
      <c r="GA65" s="11"/>
      <c r="GB65" s="11"/>
      <c r="GC65" s="11"/>
      <c r="GD65" s="11"/>
      <c r="GE65" s="11"/>
      <c r="GF65" s="11"/>
      <c r="GG65" s="11"/>
      <c r="GH65" s="11"/>
      <c r="GI65" s="11"/>
      <c r="GJ65" s="11"/>
      <c r="GK65" s="11"/>
      <c r="GL65" s="11"/>
      <c r="GM65" s="11"/>
      <c r="GN65" s="11"/>
      <c r="GO65" s="11"/>
      <c r="GP65" s="11"/>
      <c r="GQ65" s="11"/>
      <c r="GR65" s="11"/>
      <c r="GS65" s="11"/>
      <c r="GT65" s="11"/>
      <c r="GU65" s="11"/>
      <c r="GV65" s="11"/>
      <c r="GW65" s="11"/>
      <c r="GX65" s="11"/>
      <c r="GY65" s="11"/>
      <c r="GZ65" s="11"/>
      <c r="HA65" s="11"/>
      <c r="HB65" s="11"/>
      <c r="HC65" s="11"/>
      <c r="HD65" s="11"/>
      <c r="HE65" s="11"/>
      <c r="HF65" s="11"/>
      <c r="HG65" s="11"/>
      <c r="HH65" s="11"/>
      <c r="HI65" s="11"/>
      <c r="HJ65" s="11"/>
      <c r="HK65" s="11"/>
      <c r="HL65" s="11"/>
      <c r="HM65" s="11"/>
      <c r="HN65" s="11"/>
      <c r="HO65" s="11"/>
      <c r="HP65" s="11"/>
      <c r="HQ65" s="11"/>
      <c r="HR65" s="11"/>
      <c r="HS65" s="11"/>
      <c r="HT65" s="11"/>
      <c r="HU65" s="11"/>
      <c r="HV65" s="11"/>
      <c r="HW65" s="11"/>
      <c r="HX65" s="11"/>
      <c r="HY65" s="11"/>
      <c r="HZ65" s="11"/>
      <c r="IA65" s="11"/>
      <c r="IB65" s="11"/>
      <c r="IC65" s="11"/>
      <c r="ID65" s="11"/>
      <c r="IE65" s="11"/>
      <c r="IF65" s="11"/>
      <c r="IG65" s="11"/>
      <c r="IH65" s="11"/>
      <c r="II65" s="11"/>
      <c r="IJ65" s="11"/>
      <c r="IK65" s="11"/>
      <c r="IL65" s="11"/>
      <c r="IM65" s="11"/>
      <c r="IN65" s="11"/>
      <c r="IO65" s="11"/>
      <c r="IP65" s="11"/>
      <c r="IQ65" s="11"/>
      <c r="IR65" s="11"/>
      <c r="IS65" s="11"/>
      <c r="IT65" s="11"/>
      <c r="IU65" s="11"/>
      <c r="IV65" s="11"/>
      <c r="IW65" s="11"/>
    </row>
    <row r="66" customFormat="false" ht="12.75" hidden="false" customHeight="false" outlineLevel="0" collapsed="false">
      <c r="A66" s="45" t="s">
        <v>50</v>
      </c>
      <c r="B66" s="41"/>
      <c r="C66" s="16" t="n">
        <v>0</v>
      </c>
      <c r="D66" s="16"/>
      <c r="E66" s="16"/>
      <c r="F66" s="16"/>
      <c r="G66" s="16"/>
      <c r="H66" s="16" t="n">
        <v>0</v>
      </c>
      <c r="I66" s="15"/>
      <c r="J66" s="15"/>
      <c r="K66" s="15"/>
      <c r="L66" s="15"/>
      <c r="M66" s="15"/>
      <c r="N66" s="15"/>
      <c r="O66" s="15"/>
      <c r="P66" s="15"/>
      <c r="Q66" s="15"/>
    </row>
    <row r="67" customFormat="false" ht="13.5" hidden="false" customHeight="false" outlineLevel="0" collapsed="false">
      <c r="A67" s="41" t="s">
        <v>12</v>
      </c>
      <c r="B67" s="41"/>
      <c r="C67" s="33" t="n">
        <f aca="false">SUM(C46:C66)</f>
        <v>0</v>
      </c>
      <c r="D67" s="33"/>
      <c r="E67" s="33"/>
      <c r="F67" s="33"/>
      <c r="G67" s="33"/>
      <c r="H67" s="33" t="n">
        <f aca="false">SUM(H46:H66)</f>
        <v>0</v>
      </c>
      <c r="I67" s="15"/>
      <c r="J67" s="15"/>
      <c r="K67" s="15"/>
      <c r="L67" s="15"/>
      <c r="M67" s="15"/>
      <c r="N67" s="15"/>
      <c r="O67" s="15"/>
      <c r="P67" s="15"/>
      <c r="Q67" s="15"/>
    </row>
    <row r="68" customFormat="false" ht="13.5" hidden="false" customHeight="false" outlineLevel="0" collapsed="false"/>
    <row r="72" customFormat="false" ht="12.75" hidden="false" customHeight="false" outlineLevel="0" collapsed="false">
      <c r="A72" s="51" t="str">
        <f aca="true">CELL("filename",A1)</f>
        <v>'file:///mnt/12tb/@roms/datasets/enron/EDRM Enron Email Data Set v2 XML/filtered-attachments/xls/Aug_2001_GA_est.xls'#$Operating projects</v>
      </c>
    </row>
    <row r="73" customFormat="false" ht="12.75" hidden="false" customHeight="false" outlineLevel="0" collapsed="false">
      <c r="A73" s="52" t="n">
        <f aca="true">NOW()</f>
        <v>45926.9584864936</v>
      </c>
    </row>
  </sheetData>
  <mergeCells count="7">
    <mergeCell ref="A1:R1"/>
    <mergeCell ref="A2:R2"/>
    <mergeCell ref="A3:R3"/>
    <mergeCell ref="A4:R4"/>
    <mergeCell ref="D7:H7"/>
    <mergeCell ref="J7:L7"/>
    <mergeCell ref="N7:R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2001-10-01T20:00:26Z</dcterms:created>
  <dc:creator>twest</dc:creator>
  <dc:description/>
  <dc:language>en-US</dc:language>
  <cp:lastModifiedBy>atran</cp:lastModifiedBy>
  <cp:lastPrinted>2001-10-03T13:16:02Z</cp:lastPrinted>
  <dcterms:modified xsi:type="dcterms:W3CDTF">2001-10-03T13:16:05Z</dcterms:modified>
  <cp:revision>0</cp:revision>
  <dc:subject/>
  <dc:title/>
</cp:coreProperties>
</file>