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'01 GDAs" sheetId="1" state="visible" r:id="rId3"/>
    <sheet name="Sheet1" sheetId="2" state="visible" r:id="rId4"/>
  </sheets>
  <externalReferences>
    <externalReference r:id="rId5"/>
  </externalReferences>
  <definedNames>
    <definedName function="false" hidden="false" name="APriceRnge" vbProcedure="false">[1]Summary!$T$10:$T$26</definedName>
    <definedName function="false" hidden="false" name="Bot" vbProcedure="false">'[1]Nymex Trades'!$F$4:$F$1739</definedName>
    <definedName function="false" hidden="false" name="BuySell" vbProcedure="false">'[1]Nymex Trades'!$D$4:$D$1739</definedName>
    <definedName function="false" hidden="false" name="CntrPrtyInfo" vbProcedure="false">[1]GISB_Info!$B$4:$K$37</definedName>
    <definedName function="false" hidden="false" name="Contract" vbProcedure="false">'[1]Nymex Trades'!$E$4:$E$1739</definedName>
    <definedName function="false" hidden="false" name="DealDescription" vbProcedure="false">[1]Summary!$B$6:$G$188</definedName>
    <definedName function="false" hidden="false" name="DealNo" vbProcedure="false">'[1]Nymex Trades'!$K$4:$K$1739</definedName>
    <definedName function="false" hidden="false" name="FutBrokerFee" vbProcedure="false">'[1]Nymex Trades'!$D$1746:$H$1759</definedName>
    <definedName function="false" hidden="false" name="GISB_Info" vbProcedure="false">[1]GISB_Info!$B$4:$K$37</definedName>
    <definedName function="false" hidden="false" name="HubTrans" vbProcedure="false">'[1]Hub Trans Detail'!$A$6:$R$97</definedName>
    <definedName function="false" hidden="false" name="NymexTrades" vbProcedure="false">'[1]Nymex Trades'!$C$3:$Z$1739</definedName>
    <definedName function="false" hidden="false" name="PipeBasin_list" vbProcedure="false">'[1]Phys Trans'!$AF$2474:$AF$2479</definedName>
    <definedName function="false" hidden="false" name="Pipe_list" vbProcedure="false">'[1]Phys Trans'!$AF$1425:$AF$1429</definedName>
    <definedName function="false" hidden="false" name="PriceMark" vbProcedure="false">[1]Summary!$J$6:$P$189</definedName>
    <definedName function="false" hidden="false" name="PriceTable" vbProcedure="false">[1]Summary!$AW$10:$BX$13</definedName>
    <definedName function="false" hidden="false" name="Sld" vbProcedure="false">'[1]Nymex Trades'!$G$4:$G$1739</definedName>
    <definedName function="false" hidden="false" name="Trades" vbProcedure="false">'[1]Phys Trans'!$B$5:$AK$1423</definedName>
    <definedName function="false" hidden="false" name="Transaction" vbProcedure="false">'[1]Phys Trans'!$B$5:$AI$1423</definedName>
    <definedName function="false" hidden="false" name="wrn_Position___Report_" vbProcedure="false">{"NymexTrades_prt",#N/A,FALSE,"Nymex Summary";#N/A,#N/A,FALSE,"Nymex Trades";#N/A,#N/A,FALSE,"Hub Trans Detail"}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<sst xmlns="http://schemas.openxmlformats.org/spreadsheetml/2006/main" count="91" uniqueCount="43">
  <si>
    <t xml:space="preserve">TW/Astra 50,000 MMBtu/d East Capacity Block</t>
  </si>
  <si>
    <t xml:space="preserve">Fee Calculations</t>
  </si>
  <si>
    <t xml:space="preserve">Gas Daily Midpoint</t>
  </si>
  <si>
    <t xml:space="preserve">Spread to TW</t>
  </si>
  <si>
    <t xml:space="preserve">Adj  </t>
  </si>
  <si>
    <t xml:space="preserve">TW   </t>
  </si>
  <si>
    <t xml:space="preserve">Per less Cmdty</t>
  </si>
  <si>
    <t xml:space="preserve">TW</t>
  </si>
  <si>
    <t xml:space="preserve">TW  </t>
  </si>
  <si>
    <t xml:space="preserve">Cmdty  </t>
  </si>
  <si>
    <t xml:space="preserve">Cost,  $/mmbtu</t>
  </si>
  <si>
    <t xml:space="preserve">Delivered Vol, mmbtu</t>
  </si>
  <si>
    <t xml:space="preserve">Calculated Total Theoretical Profit, $</t>
  </si>
  <si>
    <t xml:space="preserve">Profit Share</t>
  </si>
  <si>
    <t xml:space="preserve">Day</t>
  </si>
  <si>
    <t xml:space="preserve">PGE</t>
  </si>
  <si>
    <t xml:space="preserve">SCG</t>
  </si>
  <si>
    <t xml:space="preserve">Per</t>
  </si>
  <si>
    <t xml:space="preserve">Per  </t>
  </si>
  <si>
    <t xml:space="preserve">Cst  </t>
  </si>
  <si>
    <t xml:space="preserve">Total</t>
  </si>
  <si>
    <t xml:space="preserve">Astra 70%</t>
  </si>
  <si>
    <t xml:space="preserve">TW 30%</t>
  </si>
  <si>
    <t xml:space="preserve">Commodity Costs</t>
  </si>
  <si>
    <t xml:space="preserve">Reservation Charges</t>
  </si>
  <si>
    <t xml:space="preserve">Summary</t>
  </si>
  <si>
    <t xml:space="preserve">Delivered Volume, mmbtu</t>
  </si>
  <si>
    <t xml:space="preserve">Contracted Vol, mmbtu/d</t>
  </si>
  <si>
    <t xml:space="preserve">TW Profit Share, $</t>
  </si>
  <si>
    <t xml:space="preserve">Cmmdty Rate, $/mmbtu</t>
  </si>
  <si>
    <t xml:space="preserve">Days in month</t>
  </si>
  <si>
    <t xml:space="preserve">Reservation Charge, $</t>
  </si>
  <si>
    <t xml:space="preserve">Total Cmmdty Charge, $</t>
  </si>
  <si>
    <t xml:space="preserve">Resv Charge, $/mmbtu</t>
  </si>
  <si>
    <t xml:space="preserve">Commodity Costs, $</t>
  </si>
  <si>
    <t xml:space="preserve">Resv Charge, $</t>
  </si>
  <si>
    <t xml:space="preserve">Total Amt due TW, $</t>
  </si>
  <si>
    <t xml:space="preserve">Notes: "Adj TW Per" is the fuel adjusted price = (TW Per) / 0.95</t>
  </si>
  <si>
    <t xml:space="preserve">ADJUSTED   TW/Astra 50,000 MMBtu/d East Capacity Block</t>
  </si>
  <si>
    <t xml:space="preserve">E to E</t>
  </si>
  <si>
    <t xml:space="preserve">less Resv</t>
  </si>
  <si>
    <t xml:space="preserve">Res</t>
  </si>
  <si>
    <t xml:space="preserve">Rate  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</si>
</sst>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mmmm\ yyyy"/>
    <numFmt numFmtId="166" formatCode="_(* #,##0.00_);_(* \(#,##0.00\);_(* \-??_);_(@_)"/>
    <numFmt numFmtId="167" formatCode="_(* #,##0.000_);_(* \(#,##0.000\);_(* \-??_);_(@_)"/>
    <numFmt numFmtId="168" formatCode="0.000"/>
    <numFmt numFmtId="169" formatCode="0.0000"/>
    <numFmt numFmtId="170" formatCode="_(* #,##0.0000_);_(* \(#,##0.0000\);_(* \-??_);_(@_)"/>
    <numFmt numFmtId="171" formatCode="_(* #,##0_);_(* \(#,##0\);_(* \-??_);_(@_)"/>
    <numFmt numFmtId="172" formatCode="_(* #,##0.0_);_(* \(#,##0.0\);_(* \-??_);_(@_)"/>
    <numFmt numFmtId="173" formatCode="#,##0.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i val="true"/>
      <sz val="8"/>
      <name val="Arial"/>
      <family val="2"/>
    </font>
    <font>
      <sz val="7"/>
      <name val="Arial"/>
      <family val="2"/>
    </font>
    <font>
      <b val="true"/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nts%20and%20Settings/Cheri%20Weyman/Local%20Settings/Temporary%20Internet%20Files/OLK107/NG_BK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hys Trans"/>
      <sheetName val="Summary"/>
      <sheetName val="Hub Trans Detail"/>
      <sheetName val="Nymex Trades"/>
      <sheetName val="GISB_Info"/>
      <sheetName val="Module2"/>
      <sheetName val="Module3"/>
      <sheetName val="Module4"/>
      <sheetName val="Module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1" width="4.41"/>
    <col collapsed="false" customWidth="true" hidden="false" outlineLevel="0" max="3" min="3" style="0" width="6.28"/>
    <col collapsed="false" customWidth="true" hidden="false" outlineLevel="0" max="5" min="4" style="0" width="5.99"/>
    <col collapsed="false" customWidth="true" hidden="false" outlineLevel="0" max="6" min="6" style="0" width="7.56"/>
    <col collapsed="false" customWidth="true" hidden="false" outlineLevel="0" max="9" min="7" style="0" width="7.99"/>
    <col collapsed="false" customWidth="true" hidden="false" outlineLevel="0" max="10" min="10" style="0" width="6.85"/>
    <col collapsed="false" customWidth="true" hidden="false" outlineLevel="0" max="11" min="11" style="0" width="7.14"/>
    <col collapsed="false" customWidth="true" hidden="false" outlineLevel="0" max="12" min="12" style="0" width="8.99"/>
    <col collapsed="false" customWidth="true" hidden="false" outlineLevel="0" max="14" min="13" style="0" width="9.85"/>
    <col collapsed="false" customWidth="true" hidden="false" outlineLevel="0" max="15" min="15" style="0" width="10.13"/>
    <col collapsed="false" customWidth="true" hidden="false" outlineLevel="0" max="16" min="16" style="0" width="9.99"/>
    <col collapsed="false" customWidth="true" hidden="false" outlineLevel="0" max="17" min="17" style="0" width="9.7"/>
    <col collapsed="false" customWidth="true" hidden="false" outlineLevel="0" max="18" min="18" style="2" width="7.28"/>
    <col collapsed="false" customWidth="true" hidden="false" outlineLevel="0" max="25" min="19" style="2" width="9.14"/>
  </cols>
  <sheetData>
    <row r="1" customFormat="false" ht="12.75" hidden="false" customHeight="false" outlineLevel="0" collapsed="false">
      <c r="C1" s="3" t="n">
        <v>36951</v>
      </c>
      <c r="D1" s="3"/>
      <c r="E1" s="2"/>
    </row>
    <row r="2" customFormat="false" ht="12.75" hidden="false" customHeight="false" outlineLevel="0" collapsed="false">
      <c r="C2" s="4" t="s">
        <v>0</v>
      </c>
      <c r="D2" s="5"/>
      <c r="E2" s="2"/>
    </row>
    <row r="3" customFormat="false" ht="12.75" hidden="false" customHeight="false" outlineLevel="0" collapsed="false">
      <c r="C3" s="4" t="s">
        <v>1</v>
      </c>
      <c r="E3" s="2"/>
    </row>
    <row r="4" customFormat="false" ht="12.75" hidden="false" customHeight="false" outlineLevel="0" collapsed="false">
      <c r="C4" s="4"/>
      <c r="E4" s="2"/>
    </row>
    <row r="5" customFormat="false" ht="12.75" hidden="false" customHeight="false" outlineLevel="0" collapsed="false">
      <c r="E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customFormat="false" ht="10.5" hidden="false" customHeight="true" outlineLevel="0" collapsed="false">
      <c r="B6" s="6"/>
      <c r="C6" s="7" t="s">
        <v>2</v>
      </c>
      <c r="D6" s="7"/>
      <c r="E6" s="7"/>
      <c r="F6" s="7"/>
      <c r="G6" s="8"/>
      <c r="H6" s="9" t="s">
        <v>3</v>
      </c>
      <c r="I6" s="9"/>
      <c r="J6" s="10"/>
      <c r="K6" s="11"/>
      <c r="L6" s="2"/>
      <c r="M6" s="2"/>
      <c r="N6" s="2"/>
      <c r="O6" s="2"/>
      <c r="P6" s="2"/>
      <c r="Q6" s="2"/>
    </row>
    <row r="7" customFormat="false" ht="10.5" hidden="false" customHeight="true" outlineLevel="0" collapsed="false">
      <c r="B7" s="6"/>
      <c r="C7" s="12"/>
      <c r="D7" s="13"/>
      <c r="E7" s="13"/>
      <c r="F7" s="14" t="s">
        <v>4</v>
      </c>
      <c r="G7" s="15" t="s">
        <v>5</v>
      </c>
      <c r="H7" s="9" t="s">
        <v>6</v>
      </c>
      <c r="I7" s="9"/>
      <c r="J7" s="10"/>
      <c r="K7" s="14"/>
      <c r="L7" s="2"/>
      <c r="M7" s="2"/>
      <c r="N7" s="2"/>
      <c r="O7" s="2"/>
      <c r="P7" s="2"/>
      <c r="Q7" s="2"/>
    </row>
    <row r="8" customFormat="false" ht="10.5" hidden="false" customHeight="true" outlineLevel="0" collapsed="false">
      <c r="B8" s="6"/>
      <c r="C8" s="16"/>
      <c r="D8" s="14"/>
      <c r="E8" s="14" t="s">
        <v>7</v>
      </c>
      <c r="F8" s="14" t="s">
        <v>8</v>
      </c>
      <c r="G8" s="15" t="s">
        <v>9</v>
      </c>
      <c r="H8" s="17" t="s">
        <v>10</v>
      </c>
      <c r="I8" s="17"/>
      <c r="J8" s="18" t="s">
        <v>11</v>
      </c>
      <c r="K8" s="18"/>
      <c r="L8" s="18"/>
      <c r="M8" s="19" t="s">
        <v>12</v>
      </c>
      <c r="N8" s="19"/>
      <c r="O8" s="19"/>
      <c r="P8" s="17" t="s">
        <v>13</v>
      </c>
      <c r="Q8" s="17"/>
      <c r="R8" s="14"/>
    </row>
    <row r="9" customFormat="false" ht="10.5" hidden="false" customHeight="true" outlineLevel="0" collapsed="false">
      <c r="B9" s="20" t="s">
        <v>14</v>
      </c>
      <c r="C9" s="21" t="s">
        <v>15</v>
      </c>
      <c r="D9" s="22" t="s">
        <v>16</v>
      </c>
      <c r="E9" s="22" t="s">
        <v>17</v>
      </c>
      <c r="F9" s="22" t="s">
        <v>18</v>
      </c>
      <c r="G9" s="23" t="s">
        <v>19</v>
      </c>
      <c r="H9" s="24" t="s">
        <v>15</v>
      </c>
      <c r="I9" s="22" t="s">
        <v>16</v>
      </c>
      <c r="J9" s="21" t="s">
        <v>15</v>
      </c>
      <c r="K9" s="22" t="s">
        <v>16</v>
      </c>
      <c r="L9" s="25" t="s">
        <v>20</v>
      </c>
      <c r="M9" s="21" t="s">
        <v>15</v>
      </c>
      <c r="N9" s="22" t="s">
        <v>16</v>
      </c>
      <c r="O9" s="22" t="s">
        <v>20</v>
      </c>
      <c r="P9" s="24" t="s">
        <v>21</v>
      </c>
      <c r="Q9" s="26" t="s">
        <v>22</v>
      </c>
      <c r="R9" s="14"/>
    </row>
    <row r="10" customFormat="false" ht="10.5" hidden="false" customHeight="true" outlineLevel="0" collapsed="false">
      <c r="B10" s="6" t="n">
        <v>1</v>
      </c>
      <c r="C10" s="27" t="n">
        <v>8.15</v>
      </c>
      <c r="D10" s="28" t="n">
        <v>12.955</v>
      </c>
      <c r="E10" s="29" t="n">
        <v>5.19</v>
      </c>
      <c r="F10" s="30" t="n">
        <f aca="false">ROUND(E10/0.95,4)</f>
        <v>5.4632</v>
      </c>
      <c r="G10" s="31" t="n">
        <v>0.0246</v>
      </c>
      <c r="H10" s="32" t="n">
        <f aca="false">+C10-(F10+G10)</f>
        <v>2.6622</v>
      </c>
      <c r="I10" s="33" t="n">
        <f aca="false">+D10-E10-G10</f>
        <v>7.7404</v>
      </c>
      <c r="J10" s="34" t="n">
        <v>10000</v>
      </c>
      <c r="K10" s="35" t="n">
        <v>323</v>
      </c>
      <c r="L10" s="36" t="n">
        <f aca="false">J10+K10</f>
        <v>10323</v>
      </c>
      <c r="M10" s="37" t="n">
        <f aca="false">ROUND(J10*H10,2)</f>
        <v>26622</v>
      </c>
      <c r="N10" s="38" t="n">
        <f aca="false">ROUND(I10*K10,2)</f>
        <v>2500.15</v>
      </c>
      <c r="O10" s="38" t="n">
        <f aca="false">+N10+M10</f>
        <v>29122.15</v>
      </c>
      <c r="P10" s="39" t="n">
        <f aca="false">ROUND(O10*0.7,2)</f>
        <v>20385.51</v>
      </c>
      <c r="Q10" s="40" t="n">
        <f aca="false">ROUND(O10*0.3,2)</f>
        <v>8736.65</v>
      </c>
      <c r="R10" s="11"/>
    </row>
    <row r="11" customFormat="false" ht="10.5" hidden="false" customHeight="true" outlineLevel="0" collapsed="false">
      <c r="B11" s="6" t="n">
        <f aca="false">+B10+1</f>
        <v>2</v>
      </c>
      <c r="C11" s="27" t="n">
        <v>9.87</v>
      </c>
      <c r="D11" s="28" t="n">
        <v>23.95</v>
      </c>
      <c r="E11" s="29" t="n">
        <v>5.28</v>
      </c>
      <c r="F11" s="30" t="n">
        <f aca="false">ROUND(E11/0.95,4)</f>
        <v>5.5579</v>
      </c>
      <c r="G11" s="31" t="n">
        <v>0.0246</v>
      </c>
      <c r="H11" s="32" t="n">
        <f aca="false">+C11-(F11+G11)</f>
        <v>4.2875</v>
      </c>
      <c r="I11" s="33" t="n">
        <f aca="false">+D11-E11-G11</f>
        <v>18.6454</v>
      </c>
      <c r="J11" s="34" t="n">
        <v>2637</v>
      </c>
      <c r="K11" s="35" t="n">
        <v>0</v>
      </c>
      <c r="L11" s="36" t="n">
        <f aca="false">J11+K11</f>
        <v>2637</v>
      </c>
      <c r="M11" s="37" t="n">
        <f aca="false">ROUND(J11*H11,2)</f>
        <v>11306.14</v>
      </c>
      <c r="N11" s="38" t="n">
        <f aca="false">ROUND(I11*K11,2)</f>
        <v>0</v>
      </c>
      <c r="O11" s="38" t="n">
        <f aca="false">+N11+M11</f>
        <v>11306.14</v>
      </c>
      <c r="P11" s="39" t="n">
        <f aca="false">ROUND(O11*0.7,2)</f>
        <v>7914.3</v>
      </c>
      <c r="Q11" s="40" t="n">
        <f aca="false">ROUND(O11*0.3,2)</f>
        <v>3391.84</v>
      </c>
      <c r="R11" s="11"/>
    </row>
    <row r="12" customFormat="false" ht="10.5" hidden="false" customHeight="true" outlineLevel="0" collapsed="false">
      <c r="B12" s="41" t="n">
        <f aca="false">+B11+1</f>
        <v>3</v>
      </c>
      <c r="C12" s="27" t="n">
        <v>9.7</v>
      </c>
      <c r="D12" s="28" t="n">
        <v>27.79</v>
      </c>
      <c r="E12" s="29" t="n">
        <v>5.045</v>
      </c>
      <c r="F12" s="30" t="n">
        <f aca="false">ROUND(E12/0.95,4)</f>
        <v>5.3105</v>
      </c>
      <c r="G12" s="31" t="n">
        <v>0.0246</v>
      </c>
      <c r="H12" s="32" t="n">
        <f aca="false">+C12-(F12+G12)</f>
        <v>4.3649</v>
      </c>
      <c r="I12" s="33" t="n">
        <f aca="false">+D12-E12-G12</f>
        <v>22.7204</v>
      </c>
      <c r="J12" s="34" t="n">
        <v>4075</v>
      </c>
      <c r="K12" s="35" t="n">
        <v>0</v>
      </c>
      <c r="L12" s="36" t="n">
        <f aca="false">J12+K12</f>
        <v>4075</v>
      </c>
      <c r="M12" s="37" t="n">
        <f aca="false">ROUND(J12*H12,2)</f>
        <v>17786.97</v>
      </c>
      <c r="N12" s="38" t="n">
        <f aca="false">ROUND(I12*K12,2)</f>
        <v>0</v>
      </c>
      <c r="O12" s="38" t="n">
        <f aca="false">+N12+M12</f>
        <v>17786.97</v>
      </c>
      <c r="P12" s="39" t="n">
        <f aca="false">ROUND(O12*0.7,2)</f>
        <v>12450.88</v>
      </c>
      <c r="Q12" s="40" t="n">
        <f aca="false">ROUND(O12*0.3,2)</f>
        <v>5336.09</v>
      </c>
      <c r="R12" s="11"/>
    </row>
    <row r="13" customFormat="false" ht="10.5" hidden="false" customHeight="true" outlineLevel="0" collapsed="false">
      <c r="B13" s="6" t="n">
        <f aca="false">+B12+1</f>
        <v>4</v>
      </c>
      <c r="C13" s="27" t="n">
        <v>9.7</v>
      </c>
      <c r="D13" s="28" t="n">
        <v>27.79</v>
      </c>
      <c r="E13" s="29" t="n">
        <v>5.045</v>
      </c>
      <c r="F13" s="30" t="n">
        <f aca="false">ROUND(E13/0.95,4)</f>
        <v>5.3105</v>
      </c>
      <c r="G13" s="31" t="n">
        <v>0.0246</v>
      </c>
      <c r="H13" s="32" t="n">
        <f aca="false">+C13-(F13+G13)</f>
        <v>4.3649</v>
      </c>
      <c r="I13" s="33" t="n">
        <f aca="false">+D13-E13-G13</f>
        <v>22.7204</v>
      </c>
      <c r="J13" s="34" t="n">
        <v>1542</v>
      </c>
      <c r="K13" s="35" t="n">
        <v>0</v>
      </c>
      <c r="L13" s="36" t="n">
        <f aca="false">J13+K13</f>
        <v>1542</v>
      </c>
      <c r="M13" s="37" t="n">
        <f aca="false">ROUND(J13*H13,2)</f>
        <v>6730.68</v>
      </c>
      <c r="N13" s="38" t="n">
        <f aca="false">ROUND(I13*K13,2)</f>
        <v>0</v>
      </c>
      <c r="O13" s="38" t="n">
        <f aca="false">+N13+M13</f>
        <v>6730.68</v>
      </c>
      <c r="P13" s="39" t="n">
        <f aca="false">ROUND(O13*0.7,2)</f>
        <v>4711.48</v>
      </c>
      <c r="Q13" s="40" t="n">
        <f aca="false">ROUND(O13*0.3,2)</f>
        <v>2019.2</v>
      </c>
      <c r="R13" s="11"/>
    </row>
    <row r="14" customFormat="false" ht="10.5" hidden="false" customHeight="true" outlineLevel="0" collapsed="false">
      <c r="B14" s="6" t="n">
        <f aca="false">+B13+1</f>
        <v>5</v>
      </c>
      <c r="C14" s="27" t="n">
        <v>9.7</v>
      </c>
      <c r="D14" s="28" t="n">
        <v>27.79</v>
      </c>
      <c r="E14" s="29" t="n">
        <v>5.045</v>
      </c>
      <c r="F14" s="30" t="n">
        <f aca="false">ROUND(E14/0.95,4)</f>
        <v>5.3105</v>
      </c>
      <c r="G14" s="31" t="n">
        <v>0.0246</v>
      </c>
      <c r="H14" s="32" t="n">
        <f aca="false">+C14-(F14+G14)</f>
        <v>4.3649</v>
      </c>
      <c r="I14" s="33" t="n">
        <f aca="false">+D14-E14-G14</f>
        <v>22.7204</v>
      </c>
      <c r="J14" s="34" t="n">
        <v>26767</v>
      </c>
      <c r="K14" s="35" t="n">
        <v>0</v>
      </c>
      <c r="L14" s="36" t="n">
        <f aca="false">J14+K14</f>
        <v>26767</v>
      </c>
      <c r="M14" s="37" t="n">
        <f aca="false">ROUND(J14*H14,2)</f>
        <v>116835.28</v>
      </c>
      <c r="N14" s="38" t="n">
        <f aca="false">ROUND(I14*K14,2)</f>
        <v>0</v>
      </c>
      <c r="O14" s="38" t="n">
        <f aca="false">+N14+M14</f>
        <v>116835.28</v>
      </c>
      <c r="P14" s="39" t="n">
        <f aca="false">ROUND(O14*0.7,2)</f>
        <v>81784.7</v>
      </c>
      <c r="Q14" s="40" t="n">
        <f aca="false">ROUND(O14*0.3,2)</f>
        <v>35050.58</v>
      </c>
      <c r="R14" s="11"/>
    </row>
    <row r="15" customFormat="false" ht="10.5" hidden="false" customHeight="true" outlineLevel="0" collapsed="false">
      <c r="B15" s="6" t="n">
        <f aca="false">+B14+1</f>
        <v>6</v>
      </c>
      <c r="C15" s="27" t="n">
        <v>9.9</v>
      </c>
      <c r="D15" s="28" t="n">
        <v>31.31</v>
      </c>
      <c r="E15" s="29" t="n">
        <v>5.36</v>
      </c>
      <c r="F15" s="30" t="n">
        <f aca="false">ROUND(E15/0.95,4)</f>
        <v>5.6421</v>
      </c>
      <c r="G15" s="31" t="n">
        <v>0.0246</v>
      </c>
      <c r="H15" s="32" t="n">
        <f aca="false">+C15-(F15+G15)</f>
        <v>4.2333</v>
      </c>
      <c r="I15" s="33" t="n">
        <f aca="false">+D15-E15-G15</f>
        <v>25.9254</v>
      </c>
      <c r="J15" s="34" t="n">
        <v>8492</v>
      </c>
      <c r="K15" s="35" t="n">
        <v>11452</v>
      </c>
      <c r="L15" s="36" t="n">
        <f aca="false">J15+K15</f>
        <v>19944</v>
      </c>
      <c r="M15" s="37" t="n">
        <f aca="false">ROUND(J15*H15,2)</f>
        <v>35949.18</v>
      </c>
      <c r="N15" s="38" t="n">
        <f aca="false">ROUND(I15*K15,2)</f>
        <v>296897.68</v>
      </c>
      <c r="O15" s="38" t="n">
        <f aca="false">+N15+M15</f>
        <v>332846.86</v>
      </c>
      <c r="P15" s="39" t="n">
        <f aca="false">ROUND(O15*0.7,2)</f>
        <v>232992.8</v>
      </c>
      <c r="Q15" s="40" t="n">
        <f aca="false">ROUND(O15*0.3,2)</f>
        <v>99854.06</v>
      </c>
      <c r="R15" s="11"/>
    </row>
    <row r="16" customFormat="false" ht="10.5" hidden="false" customHeight="true" outlineLevel="0" collapsed="false">
      <c r="B16" s="6" t="n">
        <f aca="false">+B15+1</f>
        <v>7</v>
      </c>
      <c r="C16" s="27" t="n">
        <v>9.575</v>
      </c>
      <c r="D16" s="28" t="n">
        <v>25.265</v>
      </c>
      <c r="E16" s="29" t="n">
        <v>5.185</v>
      </c>
      <c r="F16" s="30" t="n">
        <f aca="false">ROUND(E16/0.95,4)</f>
        <v>5.4579</v>
      </c>
      <c r="G16" s="31" t="n">
        <v>0.0246</v>
      </c>
      <c r="H16" s="32" t="n">
        <f aca="false">+C16-(F16+G16)</f>
        <v>4.0925</v>
      </c>
      <c r="I16" s="33" t="n">
        <f aca="false">+D16-E16-G16</f>
        <v>20.0554</v>
      </c>
      <c r="J16" s="34" t="n">
        <v>9409</v>
      </c>
      <c r="K16" s="35" t="n">
        <v>0</v>
      </c>
      <c r="L16" s="36" t="n">
        <f aca="false">J16+K16</f>
        <v>9409</v>
      </c>
      <c r="M16" s="37" t="n">
        <f aca="false">ROUND(J16*H16,2)</f>
        <v>38506.33</v>
      </c>
      <c r="N16" s="38" t="n">
        <f aca="false">ROUND(I16*K16,2)</f>
        <v>0</v>
      </c>
      <c r="O16" s="38" t="n">
        <f aca="false">+N16+M16</f>
        <v>38506.33</v>
      </c>
      <c r="P16" s="39" t="n">
        <f aca="false">ROUND(O16*0.7,2)</f>
        <v>26954.43</v>
      </c>
      <c r="Q16" s="40" t="n">
        <f aca="false">ROUND(O16*0.3,2)</f>
        <v>11551.9</v>
      </c>
      <c r="R16" s="11"/>
    </row>
    <row r="17" customFormat="false" ht="10.5" hidden="false" customHeight="true" outlineLevel="0" collapsed="false">
      <c r="B17" s="6" t="n">
        <f aca="false">+B16+1</f>
        <v>8</v>
      </c>
      <c r="C17" s="27" t="n">
        <v>9.395</v>
      </c>
      <c r="D17" s="28" t="n">
        <v>14.28</v>
      </c>
      <c r="E17" s="29" t="n">
        <v>5.115</v>
      </c>
      <c r="F17" s="30" t="n">
        <f aca="false">ROUND(E17/0.95,4)</f>
        <v>5.3842</v>
      </c>
      <c r="G17" s="31" t="n">
        <v>0.0246</v>
      </c>
      <c r="H17" s="32" t="n">
        <f aca="false">+C17-(F17+G17)</f>
        <v>3.9862</v>
      </c>
      <c r="I17" s="33" t="n">
        <f aca="false">+D17-E17-G17</f>
        <v>9.1404</v>
      </c>
      <c r="J17" s="34" t="n">
        <v>12317</v>
      </c>
      <c r="K17" s="35" t="n">
        <v>0</v>
      </c>
      <c r="L17" s="36" t="n">
        <f aca="false">J17+K17</f>
        <v>12317</v>
      </c>
      <c r="M17" s="37" t="n">
        <f aca="false">ROUND(J17*H17,2)</f>
        <v>49098.03</v>
      </c>
      <c r="N17" s="38" t="n">
        <f aca="false">ROUND(I17*K17,2)</f>
        <v>0</v>
      </c>
      <c r="O17" s="38" t="n">
        <f aca="false">+N17+M17</f>
        <v>49098.03</v>
      </c>
      <c r="P17" s="39" t="n">
        <f aca="false">ROUND(O17*0.7,2)</f>
        <v>34368.62</v>
      </c>
      <c r="Q17" s="40" t="n">
        <f aca="false">ROUND(O17*0.3,2)</f>
        <v>14729.41</v>
      </c>
      <c r="R17" s="11"/>
    </row>
    <row r="18" customFormat="false" ht="10.5" hidden="false" customHeight="true" outlineLevel="0" collapsed="false">
      <c r="B18" s="6" t="n">
        <f aca="false">+B17+1</f>
        <v>9</v>
      </c>
      <c r="C18" s="27" t="n">
        <v>8.905</v>
      </c>
      <c r="D18" s="28" t="n">
        <v>12.825</v>
      </c>
      <c r="E18" s="29" t="n">
        <v>5.135</v>
      </c>
      <c r="F18" s="30" t="n">
        <f aca="false">ROUND(E18/0.95,4)</f>
        <v>5.4053</v>
      </c>
      <c r="G18" s="31" t="n">
        <v>0.0246</v>
      </c>
      <c r="H18" s="32" t="n">
        <f aca="false">+C18-(F18+G18)</f>
        <v>3.4751</v>
      </c>
      <c r="I18" s="33" t="n">
        <f aca="false">+D18-E18-G18</f>
        <v>7.6654</v>
      </c>
      <c r="J18" s="34" t="n">
        <v>15963</v>
      </c>
      <c r="K18" s="35" t="n">
        <v>0</v>
      </c>
      <c r="L18" s="36" t="n">
        <f aca="false">J18+K18</f>
        <v>15963</v>
      </c>
      <c r="M18" s="37" t="n">
        <f aca="false">ROUND(J18*H18,2)</f>
        <v>55473.02</v>
      </c>
      <c r="N18" s="38" t="n">
        <f aca="false">ROUND(I18*K18,2)</f>
        <v>0</v>
      </c>
      <c r="O18" s="38" t="n">
        <f aca="false">+N18+M18</f>
        <v>55473.02</v>
      </c>
      <c r="P18" s="39" t="n">
        <f aca="false">ROUND(O18*0.7,2)</f>
        <v>38831.11</v>
      </c>
      <c r="Q18" s="40" t="n">
        <f aca="false">ROUND(O18*0.3,2)</f>
        <v>16641.91</v>
      </c>
      <c r="R18" s="11"/>
    </row>
    <row r="19" customFormat="false" ht="10.5" hidden="false" customHeight="true" outlineLevel="0" collapsed="false">
      <c r="B19" s="6" t="n">
        <f aca="false">+B18+1</f>
        <v>10</v>
      </c>
      <c r="C19" s="27" t="n">
        <v>8.39</v>
      </c>
      <c r="D19" s="28" t="n">
        <v>12.505</v>
      </c>
      <c r="E19" s="29" t="n">
        <v>5</v>
      </c>
      <c r="F19" s="30" t="n">
        <f aca="false">ROUND(E19/0.95,4)</f>
        <v>5.2632</v>
      </c>
      <c r="G19" s="31" t="n">
        <v>0.0246</v>
      </c>
      <c r="H19" s="32" t="n">
        <f aca="false">+C19-(F19+G19)</f>
        <v>3.1022</v>
      </c>
      <c r="I19" s="33" t="n">
        <f aca="false">+D19-E19-G19</f>
        <v>7.4804</v>
      </c>
      <c r="J19" s="34" t="n">
        <v>15263</v>
      </c>
      <c r="K19" s="35" t="n">
        <v>0</v>
      </c>
      <c r="L19" s="36" t="n">
        <f aca="false">J19+K19</f>
        <v>15263</v>
      </c>
      <c r="M19" s="37" t="n">
        <f aca="false">ROUND(J19*H19,2)</f>
        <v>47348.88</v>
      </c>
      <c r="N19" s="38" t="n">
        <f aca="false">ROUND(I19*K19,2)</f>
        <v>0</v>
      </c>
      <c r="O19" s="38" t="n">
        <f aca="false">+N19+M19</f>
        <v>47348.88</v>
      </c>
      <c r="P19" s="39" t="n">
        <f aca="false">ROUND(O19*0.7,2)</f>
        <v>33144.22</v>
      </c>
      <c r="Q19" s="40" t="n">
        <f aca="false">ROUND(O19*0.3,2)</f>
        <v>14204.66</v>
      </c>
      <c r="R19" s="11"/>
    </row>
    <row r="20" customFormat="false" ht="10.5" hidden="false" customHeight="true" outlineLevel="0" collapsed="false">
      <c r="B20" s="6" t="n">
        <f aca="false">+B19+1</f>
        <v>11</v>
      </c>
      <c r="C20" s="27" t="n">
        <v>8.39</v>
      </c>
      <c r="D20" s="28" t="n">
        <v>12.505</v>
      </c>
      <c r="E20" s="29" t="n">
        <v>5</v>
      </c>
      <c r="F20" s="30" t="n">
        <f aca="false">ROUND(E20/0.95,4)</f>
        <v>5.2632</v>
      </c>
      <c r="G20" s="31" t="n">
        <v>0.0246</v>
      </c>
      <c r="H20" s="32" t="n">
        <f aca="false">+C20-(F20+G20)</f>
        <v>3.1022</v>
      </c>
      <c r="I20" s="33" t="n">
        <f aca="false">+D20-E20-G20</f>
        <v>7.4804</v>
      </c>
      <c r="J20" s="34" t="n">
        <v>12026</v>
      </c>
      <c r="K20" s="35" t="n">
        <v>0</v>
      </c>
      <c r="L20" s="36" t="n">
        <f aca="false">J20+K20</f>
        <v>12026</v>
      </c>
      <c r="M20" s="37" t="n">
        <f aca="false">ROUND(J20*H20,2)</f>
        <v>37307.06</v>
      </c>
      <c r="N20" s="38" t="n">
        <f aca="false">ROUND(I20*K20,2)</f>
        <v>0</v>
      </c>
      <c r="O20" s="38" t="n">
        <f aca="false">+N20+M20</f>
        <v>37307.06</v>
      </c>
      <c r="P20" s="39" t="n">
        <f aca="false">ROUND(O20*0.7,2)</f>
        <v>26114.94</v>
      </c>
      <c r="Q20" s="40" t="n">
        <f aca="false">ROUND(O20*0.3,2)</f>
        <v>11192.12</v>
      </c>
      <c r="R20" s="11"/>
    </row>
    <row r="21" customFormat="false" ht="10.5" hidden="false" customHeight="true" outlineLevel="0" collapsed="false">
      <c r="B21" s="6" t="n">
        <f aca="false">+B20+1</f>
        <v>12</v>
      </c>
      <c r="C21" s="27" t="n">
        <v>8.39</v>
      </c>
      <c r="D21" s="28" t="n">
        <v>12.505</v>
      </c>
      <c r="E21" s="29" t="n">
        <v>5</v>
      </c>
      <c r="F21" s="30" t="n">
        <f aca="false">ROUND(E21/0.95,4)</f>
        <v>5.2632</v>
      </c>
      <c r="G21" s="31" t="n">
        <v>0.0246</v>
      </c>
      <c r="H21" s="32" t="n">
        <f aca="false">+C21-(F21+G21)</f>
        <v>3.1022</v>
      </c>
      <c r="I21" s="33" t="n">
        <f aca="false">+D21-E21-G21</f>
        <v>7.4804</v>
      </c>
      <c r="J21" s="34" t="n">
        <v>17210</v>
      </c>
      <c r="K21" s="35" t="n">
        <v>0</v>
      </c>
      <c r="L21" s="36" t="n">
        <f aca="false">J21+K21</f>
        <v>17210</v>
      </c>
      <c r="M21" s="37" t="n">
        <f aca="false">ROUND(J21*H21,2)</f>
        <v>53388.86</v>
      </c>
      <c r="N21" s="38" t="n">
        <f aca="false">ROUND(I21*K21,2)</f>
        <v>0</v>
      </c>
      <c r="O21" s="38" t="n">
        <f aca="false">+N21+M21</f>
        <v>53388.86</v>
      </c>
      <c r="P21" s="39" t="n">
        <f aca="false">ROUND(O21*0.7,2)</f>
        <v>37372.2</v>
      </c>
      <c r="Q21" s="40" t="n">
        <f aca="false">ROUND(O21*0.3,2)</f>
        <v>16016.66</v>
      </c>
      <c r="R21" s="11"/>
    </row>
    <row r="22" customFormat="false" ht="10.5" hidden="false" customHeight="true" outlineLevel="0" collapsed="false">
      <c r="B22" s="6" t="n">
        <f aca="false">+B21+1</f>
        <v>13</v>
      </c>
      <c r="C22" s="27" t="n">
        <v>8.225</v>
      </c>
      <c r="D22" s="28" t="n">
        <v>11.565</v>
      </c>
      <c r="E22" s="29" t="n">
        <v>4.845</v>
      </c>
      <c r="F22" s="30" t="n">
        <f aca="false">ROUND(E22/0.95,4)</f>
        <v>5.1</v>
      </c>
      <c r="G22" s="31" t="n">
        <v>0.0246</v>
      </c>
      <c r="H22" s="32" t="n">
        <f aca="false">+C22-(F22+G22)</f>
        <v>3.1004</v>
      </c>
      <c r="I22" s="33" t="n">
        <f aca="false">+D22-E22-G22</f>
        <v>6.6954</v>
      </c>
      <c r="J22" s="34" t="n">
        <v>12393</v>
      </c>
      <c r="K22" s="35" t="n">
        <v>0</v>
      </c>
      <c r="L22" s="36" t="n">
        <f aca="false">J22+K22</f>
        <v>12393</v>
      </c>
      <c r="M22" s="37" t="n">
        <f aca="false">ROUND(J22*H22,2)</f>
        <v>38423.26</v>
      </c>
      <c r="N22" s="38" t="n">
        <f aca="false">ROUND(I22*K22,2)</f>
        <v>0</v>
      </c>
      <c r="O22" s="38" t="n">
        <f aca="false">+N22+M22</f>
        <v>38423.26</v>
      </c>
      <c r="P22" s="39" t="n">
        <f aca="false">ROUND(O22*0.7,2)</f>
        <v>26896.28</v>
      </c>
      <c r="Q22" s="40" t="n">
        <f aca="false">ROUND(O22*0.3,2)</f>
        <v>11526.98</v>
      </c>
      <c r="R22" s="11"/>
    </row>
    <row r="23" customFormat="false" ht="10.5" hidden="false" customHeight="true" outlineLevel="0" collapsed="false">
      <c r="B23" s="6" t="n">
        <f aca="false">+B22+1</f>
        <v>14</v>
      </c>
      <c r="C23" s="27" t="n">
        <v>8.31</v>
      </c>
      <c r="D23" s="28" t="n">
        <v>10.92</v>
      </c>
      <c r="E23" s="29" t="n">
        <v>5</v>
      </c>
      <c r="F23" s="30" t="n">
        <f aca="false">ROUND(E23/0.95,4)</f>
        <v>5.2632</v>
      </c>
      <c r="G23" s="31" t="n">
        <v>0.0246</v>
      </c>
      <c r="H23" s="32" t="n">
        <f aca="false">+C23-(F23+G23)</f>
        <v>3.0222</v>
      </c>
      <c r="I23" s="33" t="n">
        <f aca="false">+D23-E23-G23</f>
        <v>5.8954</v>
      </c>
      <c r="J23" s="34" t="n">
        <v>8008</v>
      </c>
      <c r="K23" s="35" t="n">
        <v>82</v>
      </c>
      <c r="L23" s="36" t="n">
        <f aca="false">J23+K23</f>
        <v>8090</v>
      </c>
      <c r="M23" s="37" t="n">
        <f aca="false">ROUND(J23*H23,2)</f>
        <v>24201.78</v>
      </c>
      <c r="N23" s="38" t="n">
        <f aca="false">ROUND(I23*K23,2)</f>
        <v>483.42</v>
      </c>
      <c r="O23" s="38" t="n">
        <f aca="false">+N23+M23</f>
        <v>24685.2</v>
      </c>
      <c r="P23" s="39" t="n">
        <f aca="false">ROUND(O23*0.7,2)</f>
        <v>17279.64</v>
      </c>
      <c r="Q23" s="40" t="n">
        <f aca="false">ROUND(O23*0.3,2)</f>
        <v>7405.56</v>
      </c>
      <c r="R23" s="11"/>
    </row>
    <row r="24" customFormat="false" ht="10.5" hidden="false" customHeight="true" outlineLevel="0" collapsed="false">
      <c r="B24" s="6" t="n">
        <f aca="false">+B23+1</f>
        <v>15</v>
      </c>
      <c r="C24" s="27" t="n">
        <v>8.04</v>
      </c>
      <c r="D24" s="28" t="n">
        <v>9.535</v>
      </c>
      <c r="E24" s="29" t="n">
        <v>4.885</v>
      </c>
      <c r="F24" s="30" t="n">
        <f aca="false">ROUND(E24/0.95,4)</f>
        <v>5.1421</v>
      </c>
      <c r="G24" s="31" t="n">
        <v>0.0246</v>
      </c>
      <c r="H24" s="32" t="n">
        <f aca="false">+C24-(F24+G24)</f>
        <v>2.8733</v>
      </c>
      <c r="I24" s="33" t="n">
        <f aca="false">+D24-E24-G24</f>
        <v>4.6254</v>
      </c>
      <c r="J24" s="34" t="n">
        <v>0</v>
      </c>
      <c r="K24" s="35" t="n">
        <v>532</v>
      </c>
      <c r="L24" s="36" t="n">
        <f aca="false">J24+K24</f>
        <v>532</v>
      </c>
      <c r="M24" s="37" t="n">
        <f aca="false">ROUND(J24*H24,2)</f>
        <v>0</v>
      </c>
      <c r="N24" s="38" t="n">
        <f aca="false">ROUND(I24*K24,2)</f>
        <v>2460.71</v>
      </c>
      <c r="O24" s="38" t="n">
        <f aca="false">+N24+M24</f>
        <v>2460.71</v>
      </c>
      <c r="P24" s="39" t="n">
        <f aca="false">ROUND(O24*0.7,2)</f>
        <v>1722.5</v>
      </c>
      <c r="Q24" s="40" t="n">
        <f aca="false">ROUND(O24*0.3,2)</f>
        <v>738.21</v>
      </c>
      <c r="R24" s="11"/>
    </row>
    <row r="25" customFormat="false" ht="10.5" hidden="false" customHeight="true" outlineLevel="0" collapsed="false">
      <c r="B25" s="6" t="n">
        <f aca="false">+B24+1</f>
        <v>16</v>
      </c>
      <c r="C25" s="27" t="n">
        <v>9.185</v>
      </c>
      <c r="D25" s="28" t="n">
        <v>9.41</v>
      </c>
      <c r="E25" s="29" t="n">
        <v>4.765</v>
      </c>
      <c r="F25" s="30" t="n">
        <f aca="false">ROUND(E25/0.95,4)</f>
        <v>5.0158</v>
      </c>
      <c r="G25" s="31" t="n">
        <v>0.0246</v>
      </c>
      <c r="H25" s="32" t="n">
        <f aca="false">+C25-(F25+G25)</f>
        <v>4.1446</v>
      </c>
      <c r="I25" s="33" t="n">
        <f aca="false">+D25-E25-G25</f>
        <v>4.6204</v>
      </c>
      <c r="J25" s="34" t="n">
        <v>0</v>
      </c>
      <c r="K25" s="35" t="n">
        <v>2050</v>
      </c>
      <c r="L25" s="36" t="n">
        <f aca="false">J25+K25</f>
        <v>2050</v>
      </c>
      <c r="M25" s="37" t="n">
        <f aca="false">ROUND(J25*H25,2)</f>
        <v>0</v>
      </c>
      <c r="N25" s="38" t="n">
        <f aca="false">ROUND(I25*K25,2)</f>
        <v>9471.82</v>
      </c>
      <c r="O25" s="38" t="n">
        <f aca="false">+N25+M25</f>
        <v>9471.82</v>
      </c>
      <c r="P25" s="39" t="n">
        <f aca="false">ROUND(O25*0.7,2)</f>
        <v>6630.27</v>
      </c>
      <c r="Q25" s="40" t="n">
        <f aca="false">ROUND(O25*0.3,2)</f>
        <v>2841.55</v>
      </c>
      <c r="R25" s="11"/>
    </row>
    <row r="26" customFormat="false" ht="10.5" hidden="false" customHeight="true" outlineLevel="0" collapsed="false">
      <c r="B26" s="6" t="n">
        <f aca="false">+B25+1</f>
        <v>17</v>
      </c>
      <c r="C26" s="27" t="n">
        <v>8.925</v>
      </c>
      <c r="D26" s="28" t="n">
        <v>9.025</v>
      </c>
      <c r="E26" s="29" t="n">
        <v>4.835</v>
      </c>
      <c r="F26" s="30" t="n">
        <f aca="false">ROUND(E26/0.95,4)</f>
        <v>5.0895</v>
      </c>
      <c r="G26" s="31" t="n">
        <v>0.0246</v>
      </c>
      <c r="H26" s="32" t="n">
        <f aca="false">+C26-(F26+G26)</f>
        <v>3.8109</v>
      </c>
      <c r="I26" s="33" t="n">
        <f aca="false">+D26-E26-G26</f>
        <v>4.1654</v>
      </c>
      <c r="J26" s="34" t="n">
        <v>0</v>
      </c>
      <c r="K26" s="35" t="n">
        <v>66</v>
      </c>
      <c r="L26" s="36" t="n">
        <f aca="false">J26+K26</f>
        <v>66</v>
      </c>
      <c r="M26" s="37" t="n">
        <f aca="false">ROUND(J26*H26,2)</f>
        <v>0</v>
      </c>
      <c r="N26" s="38" t="n">
        <f aca="false">ROUND(I26*K26,2)</f>
        <v>274.92</v>
      </c>
      <c r="O26" s="38" t="n">
        <f aca="false">+N26+M26</f>
        <v>274.92</v>
      </c>
      <c r="P26" s="39" t="n">
        <f aca="false">ROUND(O26*0.7,2)</f>
        <v>192.44</v>
      </c>
      <c r="Q26" s="40" t="n">
        <f aca="false">ROUND(O26*0.3,2)</f>
        <v>82.48</v>
      </c>
      <c r="R26" s="11"/>
    </row>
    <row r="27" customFormat="false" ht="10.5" hidden="false" customHeight="true" outlineLevel="0" collapsed="false">
      <c r="B27" s="6" t="n">
        <f aca="false">+B26+1</f>
        <v>18</v>
      </c>
      <c r="C27" s="27" t="n">
        <v>8.925</v>
      </c>
      <c r="D27" s="28" t="n">
        <v>9.025</v>
      </c>
      <c r="E27" s="29" t="n">
        <v>4.835</v>
      </c>
      <c r="F27" s="30" t="n">
        <f aca="false">ROUND(E27/0.95,4)</f>
        <v>5.0895</v>
      </c>
      <c r="G27" s="31" t="n">
        <v>0.0246</v>
      </c>
      <c r="H27" s="32" t="n">
        <f aca="false">+C27-(F27+G27)</f>
        <v>3.8109</v>
      </c>
      <c r="I27" s="33" t="n">
        <f aca="false">+D27-E27-G27</f>
        <v>4.1654</v>
      </c>
      <c r="J27" s="34" t="n">
        <v>0</v>
      </c>
      <c r="K27" s="35" t="n">
        <v>1299</v>
      </c>
      <c r="L27" s="36" t="n">
        <f aca="false">J27+K27</f>
        <v>1299</v>
      </c>
      <c r="M27" s="37" t="n">
        <f aca="false">ROUND(J27*H27,2)</f>
        <v>0</v>
      </c>
      <c r="N27" s="38" t="n">
        <f aca="false">ROUND(I27*K27,2)</f>
        <v>5410.85</v>
      </c>
      <c r="O27" s="38" t="n">
        <f aca="false">+N27+M27</f>
        <v>5410.85</v>
      </c>
      <c r="P27" s="39" t="n">
        <f aca="false">ROUND(O27*0.7,2)</f>
        <v>3787.6</v>
      </c>
      <c r="Q27" s="40" t="n">
        <f aca="false">ROUND(O27*0.3,2)</f>
        <v>1623.26</v>
      </c>
      <c r="R27" s="11"/>
    </row>
    <row r="28" customFormat="false" ht="10.5" hidden="false" customHeight="true" outlineLevel="0" collapsed="false">
      <c r="B28" s="6" t="n">
        <f aca="false">+B27+1</f>
        <v>19</v>
      </c>
      <c r="C28" s="27" t="n">
        <v>8.925</v>
      </c>
      <c r="D28" s="28" t="n">
        <v>9.025</v>
      </c>
      <c r="E28" s="29" t="n">
        <v>4.835</v>
      </c>
      <c r="F28" s="30" t="n">
        <f aca="false">ROUND(E28/0.95,4)</f>
        <v>5.0895</v>
      </c>
      <c r="G28" s="31" t="n">
        <v>0.0246</v>
      </c>
      <c r="H28" s="32" t="n">
        <f aca="false">+C28-(F28+G28)</f>
        <v>3.8109</v>
      </c>
      <c r="I28" s="33" t="n">
        <f aca="false">+D28-E28-G28</f>
        <v>4.1654</v>
      </c>
      <c r="J28" s="34" t="n">
        <v>0</v>
      </c>
      <c r="K28" s="35" t="n">
        <v>1219</v>
      </c>
      <c r="L28" s="36" t="n">
        <f aca="false">J28+K28</f>
        <v>1219</v>
      </c>
      <c r="M28" s="37" t="n">
        <f aca="false">ROUND(J28*H28,2)</f>
        <v>0</v>
      </c>
      <c r="N28" s="38" t="n">
        <f aca="false">ROUND(I28*K28,2)</f>
        <v>5077.62</v>
      </c>
      <c r="O28" s="38" t="n">
        <f aca="false">+N28+M28</f>
        <v>5077.62</v>
      </c>
      <c r="P28" s="39" t="n">
        <f aca="false">ROUND(O28*0.7,2)</f>
        <v>3554.33</v>
      </c>
      <c r="Q28" s="40" t="n">
        <f aca="false">ROUND(O28*0.3,2)</f>
        <v>1523.29</v>
      </c>
      <c r="R28" s="11"/>
    </row>
    <row r="29" customFormat="false" ht="10.5" hidden="false" customHeight="true" outlineLevel="0" collapsed="false">
      <c r="B29" s="6" t="n">
        <f aca="false">+B28+1</f>
        <v>20</v>
      </c>
      <c r="C29" s="27" t="n">
        <v>7.2</v>
      </c>
      <c r="D29" s="28" t="n">
        <v>9.945</v>
      </c>
      <c r="E29" s="29" t="n">
        <v>4.975</v>
      </c>
      <c r="F29" s="30" t="n">
        <f aca="false">ROUND(E29/0.95,4)</f>
        <v>5.2368</v>
      </c>
      <c r="G29" s="31" t="n">
        <v>0.0246</v>
      </c>
      <c r="H29" s="32" t="n">
        <f aca="false">+C29-(F29+G29)</f>
        <v>1.9386</v>
      </c>
      <c r="I29" s="33" t="n">
        <f aca="false">+D29-E29-G29</f>
        <v>4.9454</v>
      </c>
      <c r="J29" s="34" t="n">
        <v>0</v>
      </c>
      <c r="K29" s="35" t="n">
        <v>885</v>
      </c>
      <c r="L29" s="42" t="n">
        <f aca="false">J29+K29</f>
        <v>885</v>
      </c>
      <c r="M29" s="37" t="n">
        <f aca="false">ROUND(J29*H29,2)</f>
        <v>0</v>
      </c>
      <c r="N29" s="38" t="n">
        <f aca="false">ROUND(I29*K29,2)</f>
        <v>4376.68</v>
      </c>
      <c r="O29" s="38" t="n">
        <f aca="false">+N29+M29</f>
        <v>4376.68</v>
      </c>
      <c r="P29" s="39" t="n">
        <f aca="false">ROUND(O29*0.7,2)</f>
        <v>3063.68</v>
      </c>
      <c r="Q29" s="40" t="n">
        <f aca="false">ROUND(O29*0.3,2)</f>
        <v>1313</v>
      </c>
      <c r="R29" s="11"/>
    </row>
    <row r="30" customFormat="false" ht="10.5" hidden="false" customHeight="true" outlineLevel="0" collapsed="false">
      <c r="B30" s="6" t="n">
        <f aca="false">+B29+1</f>
        <v>21</v>
      </c>
      <c r="C30" s="27" t="n">
        <v>5.71</v>
      </c>
      <c r="D30" s="28" t="n">
        <v>11.035</v>
      </c>
      <c r="E30" s="29" t="n">
        <v>4.9</v>
      </c>
      <c r="F30" s="30" t="n">
        <f aca="false">ROUND(E30/0.95,4)</f>
        <v>5.1579</v>
      </c>
      <c r="G30" s="31" t="n">
        <v>0.0246</v>
      </c>
      <c r="H30" s="32" t="n">
        <f aca="false">+C30-(F30+G30)</f>
        <v>0.5275</v>
      </c>
      <c r="I30" s="33" t="n">
        <f aca="false">+D30-E30-G30</f>
        <v>6.1104</v>
      </c>
      <c r="J30" s="34" t="n">
        <v>0</v>
      </c>
      <c r="K30" s="35" t="n">
        <v>923</v>
      </c>
      <c r="L30" s="36" t="n">
        <f aca="false">J30+K30</f>
        <v>923</v>
      </c>
      <c r="M30" s="37" t="n">
        <f aca="false">ROUND(J30*H30,2)</f>
        <v>0</v>
      </c>
      <c r="N30" s="38" t="n">
        <f aca="false">ROUND(I30*K30,2)</f>
        <v>5639.9</v>
      </c>
      <c r="O30" s="38" t="n">
        <f aca="false">+N30+M30</f>
        <v>5639.9</v>
      </c>
      <c r="P30" s="39" t="n">
        <f aca="false">ROUND(O30*0.7,2)</f>
        <v>3947.93</v>
      </c>
      <c r="Q30" s="40" t="n">
        <f aca="false">ROUND(O30*0.3,2)</f>
        <v>1691.97</v>
      </c>
      <c r="R30" s="11"/>
    </row>
    <row r="31" customFormat="false" ht="10.5" hidden="false" customHeight="true" outlineLevel="0" collapsed="false">
      <c r="B31" s="6" t="n">
        <f aca="false">+B30+1</f>
        <v>22</v>
      </c>
      <c r="C31" s="27" t="n">
        <v>5.905</v>
      </c>
      <c r="D31" s="28" t="n">
        <v>11.605</v>
      </c>
      <c r="E31" s="29" t="n">
        <v>4.97</v>
      </c>
      <c r="F31" s="30" t="n">
        <f aca="false">ROUND(E31/0.95,4)</f>
        <v>5.2316</v>
      </c>
      <c r="G31" s="31" t="n">
        <v>0.0246</v>
      </c>
      <c r="H31" s="32" t="n">
        <f aca="false">+C31-(F31+G31)</f>
        <v>0.6488</v>
      </c>
      <c r="I31" s="33" t="n">
        <f aca="false">+D31-E31-G31</f>
        <v>6.6104</v>
      </c>
      <c r="J31" s="34" t="n">
        <v>0</v>
      </c>
      <c r="K31" s="35" t="n">
        <v>1773</v>
      </c>
      <c r="L31" s="36" t="n">
        <f aca="false">J31+K31</f>
        <v>1773</v>
      </c>
      <c r="M31" s="37" t="n">
        <f aca="false">ROUND(J31*H31,2)</f>
        <v>0</v>
      </c>
      <c r="N31" s="38" t="n">
        <f aca="false">ROUND(I31*K31,2)</f>
        <v>11720.24</v>
      </c>
      <c r="O31" s="38" t="n">
        <f aca="false">+N31+M31</f>
        <v>11720.24</v>
      </c>
      <c r="P31" s="39" t="n">
        <f aca="false">ROUND(O31*0.7,2)</f>
        <v>8204.17</v>
      </c>
      <c r="Q31" s="40" t="n">
        <f aca="false">ROUND(O31*0.3,2)</f>
        <v>3516.07</v>
      </c>
      <c r="R31" s="11"/>
    </row>
    <row r="32" customFormat="false" ht="10.5" hidden="false" customHeight="true" outlineLevel="0" collapsed="false">
      <c r="B32" s="6" t="n">
        <f aca="false">+B31+1</f>
        <v>23</v>
      </c>
      <c r="C32" s="27" t="n">
        <v>5.97</v>
      </c>
      <c r="D32" s="28" t="n">
        <v>10.995</v>
      </c>
      <c r="E32" s="29" t="n">
        <v>4.85</v>
      </c>
      <c r="F32" s="30" t="n">
        <f aca="false">ROUND(E32/0.95,4)</f>
        <v>5.1053</v>
      </c>
      <c r="G32" s="31" t="n">
        <v>0.0246</v>
      </c>
      <c r="H32" s="32" t="n">
        <f aca="false">+C32-(F32+G32)</f>
        <v>0.8401</v>
      </c>
      <c r="I32" s="33" t="n">
        <f aca="false">+D32-E32-G32</f>
        <v>6.1204</v>
      </c>
      <c r="J32" s="43" t="n">
        <v>0</v>
      </c>
      <c r="K32" s="28" t="n">
        <v>1323</v>
      </c>
      <c r="L32" s="36" t="n">
        <f aca="false">J32+K32</f>
        <v>1323</v>
      </c>
      <c r="M32" s="37" t="n">
        <f aca="false">ROUND(J32*H32,2)</f>
        <v>0</v>
      </c>
      <c r="N32" s="38" t="n">
        <f aca="false">ROUND(I32*K32,2)</f>
        <v>8097.29</v>
      </c>
      <c r="O32" s="38" t="n">
        <f aca="false">+N32+M32</f>
        <v>8097.29</v>
      </c>
      <c r="P32" s="39" t="n">
        <f aca="false">ROUND(O32*0.7,2)</f>
        <v>5668.1</v>
      </c>
      <c r="Q32" s="40" t="n">
        <f aca="false">ROUND(O32*0.3,2)</f>
        <v>2429.19</v>
      </c>
      <c r="R32" s="11"/>
    </row>
    <row r="33" customFormat="false" ht="10.5" hidden="false" customHeight="true" outlineLevel="0" collapsed="false">
      <c r="B33" s="6" t="n">
        <f aca="false">+B32+1</f>
        <v>24</v>
      </c>
      <c r="C33" s="27" t="n">
        <v>8.145</v>
      </c>
      <c r="D33" s="28" t="n">
        <v>11.13</v>
      </c>
      <c r="E33" s="29" t="n">
        <v>4.97</v>
      </c>
      <c r="F33" s="30" t="n">
        <f aca="false">ROUND(E33/0.95,4)</f>
        <v>5.2316</v>
      </c>
      <c r="G33" s="31" t="n">
        <v>0.0246</v>
      </c>
      <c r="H33" s="32" t="n">
        <f aca="false">+C33-(F33+G33)</f>
        <v>2.8888</v>
      </c>
      <c r="I33" s="33" t="n">
        <f aca="false">+D33-E33-G33</f>
        <v>6.1354</v>
      </c>
      <c r="J33" s="43" t="n">
        <v>0</v>
      </c>
      <c r="K33" s="28" t="n">
        <v>2484</v>
      </c>
      <c r="L33" s="36" t="n">
        <f aca="false">J33+K33</f>
        <v>2484</v>
      </c>
      <c r="M33" s="37" t="n">
        <f aca="false">ROUND(J33*H33,2)</f>
        <v>0</v>
      </c>
      <c r="N33" s="38" t="n">
        <f aca="false">ROUND(I33*K33,2)</f>
        <v>15240.33</v>
      </c>
      <c r="O33" s="38" t="n">
        <f aca="false">+N33+M33</f>
        <v>15240.33</v>
      </c>
      <c r="P33" s="39" t="n">
        <f aca="false">ROUND(O33*0.7,2)</f>
        <v>10668.23</v>
      </c>
      <c r="Q33" s="40" t="n">
        <f aca="false">ROUND(O33*0.3,2)</f>
        <v>4572.1</v>
      </c>
      <c r="R33" s="11"/>
    </row>
    <row r="34" customFormat="false" ht="10.5" hidden="false" customHeight="true" outlineLevel="0" collapsed="false">
      <c r="B34" s="6" t="n">
        <f aca="false">+B33+1</f>
        <v>25</v>
      </c>
      <c r="C34" s="27" t="n">
        <v>8.145</v>
      </c>
      <c r="D34" s="28" t="n">
        <v>11.13</v>
      </c>
      <c r="E34" s="29" t="n">
        <v>4.97</v>
      </c>
      <c r="F34" s="30" t="n">
        <f aca="false">ROUND(E34/0.95,4)</f>
        <v>5.2316</v>
      </c>
      <c r="G34" s="31" t="n">
        <v>0.0246</v>
      </c>
      <c r="H34" s="32" t="n">
        <f aca="false">+C34-(F34+G34)</f>
        <v>2.8888</v>
      </c>
      <c r="I34" s="33" t="n">
        <f aca="false">+D34-E34-G34</f>
        <v>6.1354</v>
      </c>
      <c r="J34" s="43" t="n">
        <v>0</v>
      </c>
      <c r="K34" s="28" t="n">
        <v>3156</v>
      </c>
      <c r="L34" s="36" t="n">
        <f aca="false">J34+K34</f>
        <v>3156</v>
      </c>
      <c r="M34" s="37" t="n">
        <f aca="false">ROUND(J34*H34,2)</f>
        <v>0</v>
      </c>
      <c r="N34" s="38" t="n">
        <f aca="false">ROUND(I34*K34,2)</f>
        <v>19363.32</v>
      </c>
      <c r="O34" s="38" t="n">
        <f aca="false">+N34+M34</f>
        <v>19363.32</v>
      </c>
      <c r="P34" s="39" t="n">
        <f aca="false">ROUND(O34*0.7,2)</f>
        <v>13554.32</v>
      </c>
      <c r="Q34" s="40" t="n">
        <f aca="false">ROUND(O34*0.3,2)</f>
        <v>5809</v>
      </c>
      <c r="R34" s="11"/>
    </row>
    <row r="35" customFormat="false" ht="10.5" hidden="false" customHeight="true" outlineLevel="0" collapsed="false">
      <c r="B35" s="6" t="n">
        <f aca="false">+B34+1</f>
        <v>26</v>
      </c>
      <c r="C35" s="27" t="n">
        <v>8.145</v>
      </c>
      <c r="D35" s="28" t="n">
        <v>11.13</v>
      </c>
      <c r="E35" s="29" t="n">
        <v>4.97</v>
      </c>
      <c r="F35" s="30" t="n">
        <f aca="false">ROUND(E35/0.95,4)</f>
        <v>5.2316</v>
      </c>
      <c r="G35" s="31" t="n">
        <v>0.0246</v>
      </c>
      <c r="H35" s="32" t="n">
        <f aca="false">+C35-(F35+G35)</f>
        <v>2.8888</v>
      </c>
      <c r="I35" s="33" t="n">
        <f aca="false">+D35-E35-G35</f>
        <v>6.1354</v>
      </c>
      <c r="J35" s="43" t="n">
        <v>0</v>
      </c>
      <c r="K35" s="28" t="n">
        <v>2286</v>
      </c>
      <c r="L35" s="36" t="n">
        <f aca="false">J35+K35</f>
        <v>2286</v>
      </c>
      <c r="M35" s="37" t="n">
        <f aca="false">ROUND(J35*H35,2)</f>
        <v>0</v>
      </c>
      <c r="N35" s="38" t="n">
        <f aca="false">ROUND(I35*K35,2)</f>
        <v>14025.52</v>
      </c>
      <c r="O35" s="38" t="n">
        <f aca="false">+N35+M35</f>
        <v>14025.52</v>
      </c>
      <c r="P35" s="39" t="n">
        <f aca="false">ROUND(O35*0.7,2)</f>
        <v>9817.86</v>
      </c>
      <c r="Q35" s="40" t="n">
        <f aca="false">ROUND(O35*0.3,2)</f>
        <v>4207.66</v>
      </c>
      <c r="R35" s="11"/>
    </row>
    <row r="36" customFormat="false" ht="10.5" hidden="false" customHeight="true" outlineLevel="0" collapsed="false">
      <c r="B36" s="6" t="n">
        <f aca="false">+B35+1</f>
        <v>27</v>
      </c>
      <c r="C36" s="27" t="n">
        <v>8.715</v>
      </c>
      <c r="D36" s="28" t="n">
        <v>10.25</v>
      </c>
      <c r="E36" s="29" t="n">
        <v>5.02</v>
      </c>
      <c r="F36" s="30" t="n">
        <f aca="false">ROUND(E36/0.95,4)</f>
        <v>5.2842</v>
      </c>
      <c r="G36" s="31" t="n">
        <v>0.0246</v>
      </c>
      <c r="H36" s="32" t="n">
        <f aca="false">+C36-(F36+G36)</f>
        <v>3.4062</v>
      </c>
      <c r="I36" s="33" t="n">
        <f aca="false">+D36-E36-G36</f>
        <v>5.2054</v>
      </c>
      <c r="J36" s="43" t="n">
        <v>0</v>
      </c>
      <c r="K36" s="28" t="n">
        <v>1750</v>
      </c>
      <c r="L36" s="36" t="n">
        <f aca="false">J36+K36</f>
        <v>1750</v>
      </c>
      <c r="M36" s="37" t="n">
        <f aca="false">ROUND(J36*H36,2)</f>
        <v>0</v>
      </c>
      <c r="N36" s="38" t="n">
        <f aca="false">ROUND(I36*K36,2)</f>
        <v>9109.45</v>
      </c>
      <c r="O36" s="38" t="n">
        <f aca="false">+N36+M36</f>
        <v>9109.45</v>
      </c>
      <c r="P36" s="39" t="n">
        <f aca="false">ROUND(O36*0.7,2)</f>
        <v>6376.62</v>
      </c>
      <c r="Q36" s="40" t="n">
        <f aca="false">ROUND(O36*0.3,2)</f>
        <v>2732.84</v>
      </c>
      <c r="R36" s="11"/>
    </row>
    <row r="37" customFormat="false" ht="10.5" hidden="false" customHeight="true" outlineLevel="0" collapsed="false">
      <c r="B37" s="6" t="n">
        <f aca="false">+B36+1</f>
        <v>28</v>
      </c>
      <c r="C37" s="27" t="n">
        <v>8.675</v>
      </c>
      <c r="D37" s="28" t="n">
        <v>10.78</v>
      </c>
      <c r="E37" s="29" t="n">
        <v>5.195</v>
      </c>
      <c r="F37" s="30" t="n">
        <f aca="false">ROUND(E37/0.95,4)</f>
        <v>5.4684</v>
      </c>
      <c r="G37" s="31" t="n">
        <v>0.0246</v>
      </c>
      <c r="H37" s="32" t="n">
        <f aca="false">+C37-(F37+G37)</f>
        <v>3.182</v>
      </c>
      <c r="I37" s="33" t="n">
        <f aca="false">+D37-E37-G37</f>
        <v>5.5604</v>
      </c>
      <c r="J37" s="43" t="n">
        <v>0</v>
      </c>
      <c r="K37" s="28" t="n">
        <v>2130</v>
      </c>
      <c r="L37" s="36" t="n">
        <f aca="false">J37+K37</f>
        <v>2130</v>
      </c>
      <c r="M37" s="37" t="n">
        <f aca="false">ROUND(J37*H37,2)</f>
        <v>0</v>
      </c>
      <c r="N37" s="38" t="n">
        <f aca="false">ROUND(I37*K37,2)</f>
        <v>11843.65</v>
      </c>
      <c r="O37" s="38" t="n">
        <f aca="false">+N37+M37</f>
        <v>11843.65</v>
      </c>
      <c r="P37" s="39" t="n">
        <f aca="false">ROUND(O37*0.7,2)</f>
        <v>8290.56</v>
      </c>
      <c r="Q37" s="40" t="n">
        <f aca="false">ROUND(O37*0.3,2)</f>
        <v>3553.1</v>
      </c>
      <c r="R37" s="11"/>
    </row>
    <row r="38" customFormat="false" ht="10.5" hidden="false" customHeight="true" outlineLevel="0" collapsed="false">
      <c r="B38" s="6" t="n">
        <f aca="false">+B37+1</f>
        <v>29</v>
      </c>
      <c r="C38" s="27" t="n">
        <v>9.69</v>
      </c>
      <c r="D38" s="28" t="n">
        <v>13.585</v>
      </c>
      <c r="E38" s="29" t="n">
        <v>5.375</v>
      </c>
      <c r="F38" s="30" t="n">
        <f aca="false">ROUND(E38/0.95,4)</f>
        <v>5.6579</v>
      </c>
      <c r="G38" s="31" t="n">
        <v>0.0246</v>
      </c>
      <c r="H38" s="32" t="n">
        <f aca="false">+C38-(F38+G38)</f>
        <v>4.0075</v>
      </c>
      <c r="I38" s="33" t="n">
        <f aca="false">+D38-E38-G38</f>
        <v>8.1854</v>
      </c>
      <c r="J38" s="43"/>
      <c r="K38" s="28" t="n">
        <v>2823</v>
      </c>
      <c r="L38" s="36" t="n">
        <f aca="false">J38+K38</f>
        <v>2823</v>
      </c>
      <c r="M38" s="37" t="n">
        <f aca="false">ROUND(J38*H38,2)</f>
        <v>0</v>
      </c>
      <c r="N38" s="38" t="n">
        <f aca="false">ROUND(I38*K38,2)</f>
        <v>23107.38</v>
      </c>
      <c r="O38" s="38" t="n">
        <f aca="false">+N38+M38</f>
        <v>23107.38</v>
      </c>
      <c r="P38" s="39" t="n">
        <f aca="false">ROUND(O38*0.7,2)</f>
        <v>16175.17</v>
      </c>
      <c r="Q38" s="40" t="n">
        <f aca="false">ROUND(O38*0.3,2)</f>
        <v>6932.21</v>
      </c>
      <c r="R38" s="11"/>
    </row>
    <row r="39" customFormat="false" ht="10.5" hidden="false" customHeight="true" outlineLevel="0" collapsed="false">
      <c r="B39" s="6" t="n">
        <f aca="false">+B38+1</f>
        <v>30</v>
      </c>
      <c r="C39" s="27" t="n">
        <v>9.95</v>
      </c>
      <c r="D39" s="28" t="n">
        <v>14.015</v>
      </c>
      <c r="E39" s="29" t="n">
        <v>5.185</v>
      </c>
      <c r="F39" s="30" t="n">
        <f aca="false">ROUND(E39/0.95,4)</f>
        <v>5.4579</v>
      </c>
      <c r="G39" s="31" t="n">
        <v>0.0246</v>
      </c>
      <c r="H39" s="32" t="n">
        <f aca="false">+C39-(F39+G39)</f>
        <v>4.4675</v>
      </c>
      <c r="I39" s="33" t="n">
        <f aca="false">+D39-E39-G39</f>
        <v>8.8054</v>
      </c>
      <c r="J39" s="43"/>
      <c r="K39" s="28" t="n">
        <v>1729</v>
      </c>
      <c r="L39" s="36" t="n">
        <f aca="false">J39+K39</f>
        <v>1729</v>
      </c>
      <c r="M39" s="37" t="n">
        <f aca="false">ROUND(J39*H39,2)</f>
        <v>0</v>
      </c>
      <c r="N39" s="38" t="n">
        <f aca="false">ROUND(I39*K39,2)</f>
        <v>15224.54</v>
      </c>
      <c r="O39" s="38" t="n">
        <f aca="false">+N39+M39</f>
        <v>15224.54</v>
      </c>
      <c r="P39" s="39" t="n">
        <f aca="false">ROUND(O39*0.7,2)</f>
        <v>10657.18</v>
      </c>
      <c r="Q39" s="40" t="n">
        <f aca="false">ROUND(O39*0.3,2)</f>
        <v>4567.36</v>
      </c>
      <c r="R39" s="11"/>
    </row>
    <row r="40" customFormat="false" ht="10.5" hidden="false" customHeight="true" outlineLevel="0" collapsed="false">
      <c r="B40" s="20" t="n">
        <f aca="false">+B39+1</f>
        <v>31</v>
      </c>
      <c r="C40" s="44" t="n">
        <v>9.95</v>
      </c>
      <c r="D40" s="45" t="n">
        <v>14.25</v>
      </c>
      <c r="E40" s="46" t="n">
        <v>5.115</v>
      </c>
      <c r="F40" s="47" t="n">
        <f aca="false">ROUND(E40/0.95,4)</f>
        <v>5.3842</v>
      </c>
      <c r="G40" s="48" t="n">
        <v>0.0246</v>
      </c>
      <c r="H40" s="49" t="n">
        <f aca="false">+C40-(F40+G40)</f>
        <v>4.5412</v>
      </c>
      <c r="I40" s="50" t="n">
        <f aca="false">+D40-E40-G40</f>
        <v>9.1104</v>
      </c>
      <c r="J40" s="51"/>
      <c r="K40" s="45" t="n">
        <v>1126</v>
      </c>
      <c r="L40" s="52" t="n">
        <f aca="false">J40+K40</f>
        <v>1126</v>
      </c>
      <c r="M40" s="53" t="n">
        <f aca="false">ROUND(J40*H40,2)</f>
        <v>0</v>
      </c>
      <c r="N40" s="54" t="n">
        <f aca="false">ROUND(I40*K40,2)</f>
        <v>10258.31</v>
      </c>
      <c r="O40" s="54" t="n">
        <f aca="false">+N40+M40</f>
        <v>10258.31</v>
      </c>
      <c r="P40" s="55" t="n">
        <f aca="false">ROUND(O40*0.7,2)</f>
        <v>7180.82</v>
      </c>
      <c r="Q40" s="56" t="n">
        <f aca="false">ROUND(O40*0.3,2)</f>
        <v>3077.49</v>
      </c>
      <c r="R40" s="11"/>
    </row>
    <row r="41" customFormat="false" ht="10.5" hidden="false" customHeight="true" outlineLevel="0" collapsed="false">
      <c r="A41" s="57"/>
      <c r="B41" s="58"/>
      <c r="C41" s="59"/>
      <c r="D41" s="60"/>
      <c r="E41" s="60"/>
      <c r="F41" s="60"/>
      <c r="G41" s="61"/>
      <c r="H41" s="62"/>
      <c r="I41" s="60"/>
      <c r="J41" s="63" t="n">
        <f aca="false">SUM(J10:J40)</f>
        <v>156102</v>
      </c>
      <c r="K41" s="64" t="n">
        <f aca="false">SUM(K10:K40)</f>
        <v>39411</v>
      </c>
      <c r="L41" s="64" t="n">
        <f aca="false">SUM(L10:L40)</f>
        <v>195513</v>
      </c>
      <c r="M41" s="65" t="n">
        <f aca="false">SUM(M10:M40)</f>
        <v>558977.47</v>
      </c>
      <c r="N41" s="66" t="n">
        <f aca="false">SUM(N10:N40)</f>
        <v>470583.78</v>
      </c>
      <c r="O41" s="66" t="n">
        <f aca="false">SUM(O10:O40)</f>
        <v>1029561.25</v>
      </c>
      <c r="P41" s="67" t="n">
        <f aca="false">SUM(P10:P40)</f>
        <v>720692.89</v>
      </c>
      <c r="Q41" s="68" t="n">
        <f aca="false">SUM(Q10:Q40)</f>
        <v>308868.4</v>
      </c>
      <c r="R41" s="11"/>
    </row>
    <row r="42" customFormat="false" ht="12" hidden="false" customHeight="true" outlineLevel="0" collapsed="false">
      <c r="B42" s="6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11"/>
    </row>
    <row r="43" customFormat="false" ht="12" hidden="false" customHeight="true" outlineLevel="0" collapsed="false">
      <c r="B43" s="6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11"/>
    </row>
    <row r="44" customFormat="false" ht="12" hidden="false" customHeight="true" outlineLevel="0" collapsed="false">
      <c r="B44" s="6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11"/>
    </row>
    <row r="45" customFormat="false" ht="12" hidden="false" customHeight="true" outlineLevel="0" collapsed="false">
      <c r="A45" s="2"/>
      <c r="B45" s="6"/>
      <c r="C45" s="69" t="s">
        <v>23</v>
      </c>
      <c r="D45" s="70"/>
      <c r="E45" s="70"/>
      <c r="F45" s="71"/>
      <c r="G45" s="72"/>
      <c r="H45" s="73"/>
      <c r="I45" s="69" t="s">
        <v>24</v>
      </c>
      <c r="J45" s="71"/>
      <c r="K45" s="71"/>
      <c r="L45" s="70"/>
      <c r="M45" s="2"/>
      <c r="N45" s="74"/>
      <c r="O45" s="75" t="s">
        <v>25</v>
      </c>
      <c r="P45" s="71"/>
      <c r="Q45" s="71"/>
      <c r="R45" s="76"/>
    </row>
    <row r="46" customFormat="false" ht="12" hidden="false" customHeight="true" outlineLevel="0" collapsed="false">
      <c r="A46" s="2"/>
      <c r="B46" s="6"/>
      <c r="C46" s="74" t="s">
        <v>26</v>
      </c>
      <c r="D46" s="74"/>
      <c r="E46" s="74"/>
      <c r="F46" s="77" t="n">
        <f aca="false">+L41</f>
        <v>195513</v>
      </c>
      <c r="G46" s="77"/>
      <c r="H46" s="77"/>
      <c r="I46" s="74" t="s">
        <v>27</v>
      </c>
      <c r="J46" s="2"/>
      <c r="K46" s="2"/>
      <c r="L46" s="73" t="n">
        <v>50000</v>
      </c>
      <c r="M46" s="2"/>
      <c r="N46" s="74"/>
      <c r="O46" s="74" t="s">
        <v>28</v>
      </c>
      <c r="P46" s="74"/>
      <c r="Q46" s="76" t="n">
        <f aca="false">+Q41</f>
        <v>308868.4</v>
      </c>
      <c r="R46" s="76"/>
    </row>
    <row r="47" customFormat="false" ht="12" hidden="false" customHeight="true" outlineLevel="0" collapsed="false">
      <c r="A47" s="2"/>
      <c r="B47" s="6"/>
      <c r="C47" s="70" t="s">
        <v>29</v>
      </c>
      <c r="D47" s="70"/>
      <c r="E47" s="70"/>
      <c r="F47" s="78" t="n">
        <v>0.0246</v>
      </c>
      <c r="G47" s="78"/>
      <c r="H47" s="79"/>
      <c r="I47" s="74" t="s">
        <v>30</v>
      </c>
      <c r="J47" s="2"/>
      <c r="K47" s="2"/>
      <c r="L47" s="73" t="n">
        <v>31</v>
      </c>
      <c r="M47" s="2"/>
      <c r="N47" s="74"/>
      <c r="O47" s="74" t="s">
        <v>31</v>
      </c>
      <c r="P47" s="74"/>
      <c r="Q47" s="76" t="n">
        <f aca="false">+L49</f>
        <v>50375</v>
      </c>
      <c r="R47" s="76"/>
    </row>
    <row r="48" customFormat="false" ht="12" hidden="false" customHeight="true" outlineLevel="0" collapsed="false">
      <c r="A48" s="2"/>
      <c r="B48" s="6"/>
      <c r="C48" s="74" t="s">
        <v>32</v>
      </c>
      <c r="D48" s="74"/>
      <c r="E48" s="74"/>
      <c r="F48" s="80" t="n">
        <f aca="false">+F47*F46</f>
        <v>4809.6198</v>
      </c>
      <c r="G48" s="80"/>
      <c r="H48" s="80"/>
      <c r="I48" s="70" t="s">
        <v>33</v>
      </c>
      <c r="J48" s="71"/>
      <c r="K48" s="71"/>
      <c r="L48" s="81" t="n">
        <v>0.0325</v>
      </c>
      <c r="M48" s="2"/>
      <c r="N48" s="74"/>
      <c r="O48" s="70" t="s">
        <v>34</v>
      </c>
      <c r="P48" s="70"/>
      <c r="Q48" s="82" t="n">
        <f aca="false">+F48</f>
        <v>4809.6198</v>
      </c>
      <c r="R48" s="76"/>
    </row>
    <row r="49" customFormat="false" ht="12" hidden="false" customHeight="true" outlineLevel="0" collapsed="false">
      <c r="A49" s="2"/>
      <c r="B49" s="6"/>
      <c r="C49" s="74"/>
      <c r="D49" s="74"/>
      <c r="E49" s="74"/>
      <c r="F49" s="74"/>
      <c r="G49" s="74"/>
      <c r="H49" s="74"/>
      <c r="I49" s="74" t="s">
        <v>35</v>
      </c>
      <c r="J49" s="2"/>
      <c r="K49" s="2"/>
      <c r="L49" s="80" t="n">
        <f aca="false">+L48*L47*L46</f>
        <v>50375</v>
      </c>
      <c r="M49" s="2"/>
      <c r="N49" s="74"/>
      <c r="O49" s="74" t="s">
        <v>36</v>
      </c>
      <c r="P49" s="74"/>
      <c r="Q49" s="76" t="n">
        <f aca="false">+Q48+Q47+Q46</f>
        <v>364053.0198</v>
      </c>
      <c r="R49" s="76"/>
    </row>
    <row r="50" customFormat="false" ht="12" hidden="false" customHeight="true" outlineLevel="0" collapsed="false">
      <c r="A50" s="2"/>
      <c r="B50" s="6"/>
      <c r="C50" s="74"/>
      <c r="D50" s="74"/>
      <c r="E50" s="74"/>
      <c r="F50" s="74"/>
      <c r="G50" s="74"/>
      <c r="H50" s="74"/>
      <c r="I50" s="74"/>
      <c r="J50" s="83"/>
      <c r="K50" s="2"/>
      <c r="L50" s="74"/>
      <c r="M50" s="80"/>
      <c r="N50" s="74"/>
      <c r="O50" s="74"/>
      <c r="P50" s="74"/>
      <c r="Q50" s="76"/>
      <c r="R50" s="76"/>
    </row>
    <row r="51" customFormat="false" ht="12" hidden="false" customHeight="true" outlineLevel="0" collapsed="false">
      <c r="A51" s="2"/>
      <c r="B51" s="6"/>
      <c r="C51" s="74"/>
      <c r="D51" s="74"/>
      <c r="E51" s="74"/>
      <c r="F51" s="74"/>
      <c r="G51" s="74"/>
      <c r="H51" s="74"/>
      <c r="I51" s="74"/>
      <c r="J51" s="83"/>
      <c r="K51" s="2"/>
      <c r="L51" s="74"/>
      <c r="M51" s="80"/>
      <c r="N51" s="74"/>
      <c r="O51" s="74"/>
      <c r="P51" s="74"/>
      <c r="Q51" s="76"/>
      <c r="R51" s="76"/>
    </row>
    <row r="52" customFormat="false" ht="12" hidden="false" customHeight="true" outlineLevel="0" collapsed="false">
      <c r="B52" s="6"/>
      <c r="C52" s="2"/>
      <c r="D52" s="84" t="s">
        <v>37</v>
      </c>
      <c r="E52" s="2"/>
      <c r="F52" s="2"/>
      <c r="G52" s="2"/>
      <c r="H52" s="2"/>
      <c r="I52" s="2"/>
      <c r="J52" s="2"/>
      <c r="K52" s="2"/>
      <c r="L52" s="2"/>
      <c r="M52" s="73"/>
      <c r="N52" s="2"/>
      <c r="O52" s="2"/>
      <c r="P52" s="2"/>
      <c r="Q52" s="2"/>
      <c r="R52" s="11"/>
    </row>
  </sheetData>
  <mergeCells count="11">
    <mergeCell ref="C1:D1"/>
    <mergeCell ref="C6:F6"/>
    <mergeCell ref="H6:I6"/>
    <mergeCell ref="H7:I7"/>
    <mergeCell ref="H8:I8"/>
    <mergeCell ref="J8:L8"/>
    <mergeCell ref="M8:O8"/>
    <mergeCell ref="P8:Q8"/>
    <mergeCell ref="F46:G46"/>
    <mergeCell ref="F47:G47"/>
    <mergeCell ref="F48:G48"/>
  </mergeCells>
  <printOptions headings="false" gridLines="false" gridLinesSet="true" horizontalCentered="false" verticalCentered="false"/>
  <pageMargins left="0.747916666666667" right="0.25" top="0.5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1" width="4.41"/>
    <col collapsed="false" customWidth="true" hidden="false" outlineLevel="0" max="3" min="3" style="0" width="6.28"/>
    <col collapsed="false" customWidth="true" hidden="false" outlineLevel="0" max="5" min="4" style="0" width="5.99"/>
    <col collapsed="false" customWidth="true" hidden="false" outlineLevel="0" max="6" min="6" style="0" width="7.56"/>
    <col collapsed="false" customWidth="true" hidden="false" outlineLevel="0" max="9" min="7" style="0" width="7.99"/>
    <col collapsed="false" customWidth="true" hidden="false" outlineLevel="0" max="10" min="10" style="0" width="6.85"/>
    <col collapsed="false" customWidth="true" hidden="false" outlineLevel="0" max="11" min="11" style="0" width="7.14"/>
    <col collapsed="false" customWidth="true" hidden="false" outlineLevel="0" max="12" min="12" style="0" width="8.99"/>
    <col collapsed="false" customWidth="true" hidden="false" outlineLevel="0" max="14" min="13" style="0" width="9.85"/>
    <col collapsed="false" customWidth="true" hidden="false" outlineLevel="0" max="15" min="15" style="0" width="10.13"/>
    <col collapsed="false" customWidth="true" hidden="false" outlineLevel="0" max="16" min="16" style="0" width="9.99"/>
    <col collapsed="false" customWidth="true" hidden="false" outlineLevel="0" max="17" min="17" style="0" width="9.7"/>
    <col collapsed="false" customWidth="true" hidden="false" outlineLevel="0" max="18" min="18" style="2" width="7.28"/>
    <col collapsed="false" customWidth="true" hidden="false" outlineLevel="0" max="25" min="19" style="2" width="9.14"/>
  </cols>
  <sheetData>
    <row r="1" customFormat="false" ht="12.75" hidden="false" customHeight="false" outlineLevel="0" collapsed="false">
      <c r="C1" s="3" t="n">
        <v>36951</v>
      </c>
      <c r="D1" s="3"/>
      <c r="E1" s="2"/>
    </row>
    <row r="2" customFormat="false" ht="12.75" hidden="false" customHeight="false" outlineLevel="0" collapsed="false">
      <c r="C2" s="4" t="s">
        <v>38</v>
      </c>
      <c r="D2" s="5"/>
      <c r="E2" s="2"/>
    </row>
    <row r="3" customFormat="false" ht="12.75" hidden="false" customHeight="false" outlineLevel="0" collapsed="false">
      <c r="C3" s="4" t="s">
        <v>1</v>
      </c>
      <c r="E3" s="2"/>
    </row>
    <row r="4" customFormat="false" ht="12.75" hidden="false" customHeight="false" outlineLevel="0" collapsed="false">
      <c r="C4" s="4"/>
      <c r="E4" s="2"/>
    </row>
    <row r="5" customFormat="false" ht="12.75" hidden="false" customHeight="false" outlineLevel="0" collapsed="false">
      <c r="E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customFormat="false" ht="10.5" hidden="false" customHeight="true" outlineLevel="0" collapsed="false">
      <c r="B6" s="6"/>
      <c r="C6" s="7" t="s">
        <v>2</v>
      </c>
      <c r="D6" s="7"/>
      <c r="E6" s="7"/>
      <c r="F6" s="7"/>
      <c r="G6" s="8" t="s">
        <v>7</v>
      </c>
      <c r="H6" s="9" t="s">
        <v>3</v>
      </c>
      <c r="I6" s="9"/>
      <c r="J6" s="10"/>
      <c r="K6" s="11"/>
      <c r="L6" s="2"/>
      <c r="M6" s="2"/>
      <c r="N6" s="2"/>
      <c r="O6" s="2"/>
      <c r="P6" s="2"/>
      <c r="Q6" s="2"/>
    </row>
    <row r="7" customFormat="false" ht="10.5" hidden="false" customHeight="true" outlineLevel="0" collapsed="false">
      <c r="B7" s="6"/>
      <c r="C7" s="12"/>
      <c r="D7" s="13"/>
      <c r="E7" s="13"/>
      <c r="F7" s="14" t="s">
        <v>4</v>
      </c>
      <c r="G7" s="8" t="s">
        <v>39</v>
      </c>
      <c r="H7" s="9" t="s">
        <v>40</v>
      </c>
      <c r="I7" s="9"/>
      <c r="J7" s="10"/>
      <c r="K7" s="14"/>
      <c r="L7" s="2"/>
      <c r="M7" s="2"/>
      <c r="N7" s="2"/>
      <c r="O7" s="2"/>
      <c r="P7" s="2"/>
      <c r="Q7" s="2"/>
    </row>
    <row r="8" customFormat="false" ht="10.5" hidden="false" customHeight="true" outlineLevel="0" collapsed="false">
      <c r="B8" s="6"/>
      <c r="C8" s="16"/>
      <c r="D8" s="14"/>
      <c r="E8" s="14" t="s">
        <v>7</v>
      </c>
      <c r="F8" s="14" t="s">
        <v>8</v>
      </c>
      <c r="G8" s="8" t="s">
        <v>41</v>
      </c>
      <c r="H8" s="17" t="s">
        <v>10</v>
      </c>
      <c r="I8" s="17"/>
      <c r="J8" s="18" t="s">
        <v>11</v>
      </c>
      <c r="K8" s="18"/>
      <c r="L8" s="18"/>
      <c r="M8" s="19" t="s">
        <v>12</v>
      </c>
      <c r="N8" s="19"/>
      <c r="O8" s="19"/>
      <c r="P8" s="17" t="s">
        <v>13</v>
      </c>
      <c r="Q8" s="17"/>
      <c r="R8" s="14"/>
    </row>
    <row r="9" customFormat="false" ht="10.5" hidden="false" customHeight="true" outlineLevel="0" collapsed="false">
      <c r="B9" s="20" t="s">
        <v>14</v>
      </c>
      <c r="C9" s="21" t="s">
        <v>15</v>
      </c>
      <c r="D9" s="22" t="s">
        <v>16</v>
      </c>
      <c r="E9" s="22" t="s">
        <v>17</v>
      </c>
      <c r="F9" s="22" t="s">
        <v>18</v>
      </c>
      <c r="G9" s="85" t="s">
        <v>42</v>
      </c>
      <c r="H9" s="24" t="s">
        <v>15</v>
      </c>
      <c r="I9" s="22" t="s">
        <v>16</v>
      </c>
      <c r="J9" s="21" t="s">
        <v>15</v>
      </c>
      <c r="K9" s="22" t="s">
        <v>16</v>
      </c>
      <c r="L9" s="25" t="s">
        <v>20</v>
      </c>
      <c r="M9" s="21" t="s">
        <v>15</v>
      </c>
      <c r="N9" s="22" t="s">
        <v>16</v>
      </c>
      <c r="O9" s="22" t="s">
        <v>20</v>
      </c>
      <c r="P9" s="24" t="s">
        <v>21</v>
      </c>
      <c r="Q9" s="26" t="s">
        <v>22</v>
      </c>
      <c r="R9" s="14"/>
    </row>
    <row r="10" customFormat="false" ht="10.5" hidden="false" customHeight="true" outlineLevel="0" collapsed="false">
      <c r="B10" s="6" t="n">
        <v>1</v>
      </c>
      <c r="C10" s="27" t="n">
        <v>8.15</v>
      </c>
      <c r="D10" s="28" t="n">
        <v>12.955</v>
      </c>
      <c r="E10" s="29" t="n">
        <v>5.19</v>
      </c>
      <c r="F10" s="30" t="n">
        <f aca="false">ROUND(E10/0.95,4)</f>
        <v>5.4632</v>
      </c>
      <c r="G10" s="31" t="n">
        <v>0.0325</v>
      </c>
      <c r="H10" s="32" t="n">
        <f aca="false">+C10-(F10+G10)</f>
        <v>2.6543</v>
      </c>
      <c r="I10" s="33" t="n">
        <f aca="false">+D10-(F10+G10)</f>
        <v>7.4593</v>
      </c>
      <c r="J10" s="34" t="n">
        <v>10000</v>
      </c>
      <c r="K10" s="35" t="n">
        <v>323</v>
      </c>
      <c r="L10" s="36" t="n">
        <f aca="false">J10+K10</f>
        <v>10323</v>
      </c>
      <c r="M10" s="37" t="n">
        <f aca="false">ROUND(J10*H10,2)</f>
        <v>26543</v>
      </c>
      <c r="N10" s="38" t="n">
        <f aca="false">ROUND(I10*K10,2)</f>
        <v>2409.35</v>
      </c>
      <c r="O10" s="38" t="n">
        <f aca="false">+N10+M10</f>
        <v>28952.35</v>
      </c>
      <c r="P10" s="39" t="n">
        <f aca="false">ROUND(O10*0.7,2)</f>
        <v>20266.65</v>
      </c>
      <c r="Q10" s="40" t="n">
        <f aca="false">ROUND(O10*0.3,2)</f>
        <v>8685.71</v>
      </c>
      <c r="R10" s="11"/>
    </row>
    <row r="11" customFormat="false" ht="10.5" hidden="false" customHeight="true" outlineLevel="0" collapsed="false">
      <c r="B11" s="6" t="n">
        <f aca="false">+B10+1</f>
        <v>2</v>
      </c>
      <c r="C11" s="27" t="n">
        <v>9.87</v>
      </c>
      <c r="D11" s="28" t="n">
        <v>23.95</v>
      </c>
      <c r="E11" s="29" t="n">
        <v>5.28</v>
      </c>
      <c r="F11" s="30" t="n">
        <f aca="false">ROUND(E11/0.95,4)</f>
        <v>5.5579</v>
      </c>
      <c r="G11" s="31" t="n">
        <v>0.0325</v>
      </c>
      <c r="H11" s="32" t="n">
        <f aca="false">+C11-(F11+G11)</f>
        <v>4.2796</v>
      </c>
      <c r="I11" s="33" t="n">
        <f aca="false">+D11-(F11+G11)</f>
        <v>18.3596</v>
      </c>
      <c r="J11" s="34" t="n">
        <v>2637</v>
      </c>
      <c r="K11" s="35" t="n">
        <v>0</v>
      </c>
      <c r="L11" s="36" t="n">
        <f aca="false">J11+K11</f>
        <v>2637</v>
      </c>
      <c r="M11" s="37" t="n">
        <f aca="false">ROUND(J11*H11,2)</f>
        <v>11285.31</v>
      </c>
      <c r="N11" s="38" t="n">
        <f aca="false">ROUND(I11*K11,2)</f>
        <v>0</v>
      </c>
      <c r="O11" s="38" t="n">
        <f aca="false">+N11+M11</f>
        <v>11285.31</v>
      </c>
      <c r="P11" s="39" t="n">
        <f aca="false">ROUND(O11*0.7,2)</f>
        <v>7899.72</v>
      </c>
      <c r="Q11" s="40" t="n">
        <f aca="false">ROUND(O11*0.3,2)</f>
        <v>3385.59</v>
      </c>
      <c r="R11" s="11"/>
    </row>
    <row r="12" customFormat="false" ht="10.5" hidden="false" customHeight="true" outlineLevel="0" collapsed="false">
      <c r="B12" s="41" t="n">
        <f aca="false">+B11+1</f>
        <v>3</v>
      </c>
      <c r="C12" s="27" t="n">
        <v>9.7</v>
      </c>
      <c r="D12" s="28" t="n">
        <v>27.79</v>
      </c>
      <c r="E12" s="29" t="n">
        <v>5.045</v>
      </c>
      <c r="F12" s="30" t="n">
        <f aca="false">ROUND(E12/0.95,4)</f>
        <v>5.3105</v>
      </c>
      <c r="G12" s="31" t="n">
        <v>0.0325</v>
      </c>
      <c r="H12" s="32" t="n">
        <f aca="false">+C12-(F12+G12)</f>
        <v>4.357</v>
      </c>
      <c r="I12" s="33" t="n">
        <f aca="false">+D12-(F12+G12)</f>
        <v>22.447</v>
      </c>
      <c r="J12" s="34" t="n">
        <v>4075</v>
      </c>
      <c r="K12" s="35" t="n">
        <v>0</v>
      </c>
      <c r="L12" s="36" t="n">
        <f aca="false">J12+K12</f>
        <v>4075</v>
      </c>
      <c r="M12" s="37" t="n">
        <f aca="false">ROUND(J12*H12,2)</f>
        <v>17754.78</v>
      </c>
      <c r="N12" s="38" t="n">
        <f aca="false">ROUND(I12*K12,2)</f>
        <v>0</v>
      </c>
      <c r="O12" s="38" t="n">
        <f aca="false">+N12+M12</f>
        <v>17754.78</v>
      </c>
      <c r="P12" s="39" t="n">
        <f aca="false">ROUND(O12*0.7,2)</f>
        <v>12428.35</v>
      </c>
      <c r="Q12" s="40" t="n">
        <f aca="false">ROUND(O12*0.3,2)</f>
        <v>5326.43</v>
      </c>
      <c r="R12" s="11"/>
    </row>
    <row r="13" customFormat="false" ht="10.5" hidden="false" customHeight="true" outlineLevel="0" collapsed="false">
      <c r="B13" s="6" t="n">
        <f aca="false">+B12+1</f>
        <v>4</v>
      </c>
      <c r="C13" s="27" t="n">
        <v>9.7</v>
      </c>
      <c r="D13" s="28" t="n">
        <v>27.79</v>
      </c>
      <c r="E13" s="29" t="n">
        <v>5.045</v>
      </c>
      <c r="F13" s="30" t="n">
        <f aca="false">ROUND(E13/0.95,4)</f>
        <v>5.3105</v>
      </c>
      <c r="G13" s="31" t="n">
        <v>0.0325</v>
      </c>
      <c r="H13" s="32" t="n">
        <f aca="false">+C13-(F13+G13)</f>
        <v>4.357</v>
      </c>
      <c r="I13" s="33" t="n">
        <f aca="false">+D13-(F13+G13)</f>
        <v>22.447</v>
      </c>
      <c r="J13" s="34" t="n">
        <v>1542</v>
      </c>
      <c r="K13" s="35" t="n">
        <v>0</v>
      </c>
      <c r="L13" s="36" t="n">
        <f aca="false">J13+K13</f>
        <v>1542</v>
      </c>
      <c r="M13" s="37" t="n">
        <f aca="false">ROUND(J13*H13,2)</f>
        <v>6718.49</v>
      </c>
      <c r="N13" s="38" t="n">
        <f aca="false">ROUND(I13*K13,2)</f>
        <v>0</v>
      </c>
      <c r="O13" s="38" t="n">
        <f aca="false">+N13+M13</f>
        <v>6718.49</v>
      </c>
      <c r="P13" s="39" t="n">
        <f aca="false">ROUND(O13*0.7,2)</f>
        <v>4702.94</v>
      </c>
      <c r="Q13" s="40" t="n">
        <f aca="false">ROUND(O13*0.3,2)</f>
        <v>2015.55</v>
      </c>
      <c r="R13" s="11"/>
    </row>
    <row r="14" customFormat="false" ht="10.5" hidden="false" customHeight="true" outlineLevel="0" collapsed="false">
      <c r="B14" s="6" t="n">
        <f aca="false">+B13+1</f>
        <v>5</v>
      </c>
      <c r="C14" s="27" t="n">
        <v>9.7</v>
      </c>
      <c r="D14" s="28" t="n">
        <v>27.79</v>
      </c>
      <c r="E14" s="29" t="n">
        <v>5.045</v>
      </c>
      <c r="F14" s="30" t="n">
        <f aca="false">ROUND(E14/0.95,4)</f>
        <v>5.3105</v>
      </c>
      <c r="G14" s="31" t="n">
        <v>0.0325</v>
      </c>
      <c r="H14" s="32" t="n">
        <f aca="false">+C14-(F14+G14)</f>
        <v>4.357</v>
      </c>
      <c r="I14" s="33" t="n">
        <f aca="false">+D14-(F14+G14)</f>
        <v>22.447</v>
      </c>
      <c r="J14" s="34" t="n">
        <v>26767</v>
      </c>
      <c r="K14" s="35" t="n">
        <v>0</v>
      </c>
      <c r="L14" s="36" t="n">
        <f aca="false">J14+K14</f>
        <v>26767</v>
      </c>
      <c r="M14" s="37" t="n">
        <f aca="false">ROUND(J14*H14,2)</f>
        <v>116623.82</v>
      </c>
      <c r="N14" s="38" t="n">
        <f aca="false">ROUND(I14*K14,2)</f>
        <v>0</v>
      </c>
      <c r="O14" s="38" t="n">
        <f aca="false">+N14+M14</f>
        <v>116623.82</v>
      </c>
      <c r="P14" s="39" t="n">
        <f aca="false">ROUND(O14*0.7,2)</f>
        <v>81636.67</v>
      </c>
      <c r="Q14" s="40" t="n">
        <f aca="false">ROUND(O14*0.3,2)</f>
        <v>34987.15</v>
      </c>
      <c r="R14" s="11"/>
    </row>
    <row r="15" customFormat="false" ht="10.5" hidden="false" customHeight="true" outlineLevel="0" collapsed="false">
      <c r="B15" s="6" t="n">
        <f aca="false">+B14+1</f>
        <v>6</v>
      </c>
      <c r="C15" s="27" t="n">
        <v>9.9</v>
      </c>
      <c r="D15" s="28" t="n">
        <v>31.31</v>
      </c>
      <c r="E15" s="29" t="n">
        <v>5.36</v>
      </c>
      <c r="F15" s="30" t="n">
        <f aca="false">ROUND(E15/0.95,4)</f>
        <v>5.6421</v>
      </c>
      <c r="G15" s="31" t="n">
        <v>0.0325</v>
      </c>
      <c r="H15" s="32" t="n">
        <f aca="false">+C15-(F15+G15)</f>
        <v>4.2254</v>
      </c>
      <c r="I15" s="33" t="n">
        <f aca="false">+D15-(F15+G15)</f>
        <v>25.6354</v>
      </c>
      <c r="J15" s="34" t="n">
        <v>8492</v>
      </c>
      <c r="K15" s="35" t="n">
        <v>11452</v>
      </c>
      <c r="L15" s="36" t="n">
        <f aca="false">J15+K15</f>
        <v>19944</v>
      </c>
      <c r="M15" s="37" t="n">
        <f aca="false">ROUND(J15*H15,2)</f>
        <v>35882.1</v>
      </c>
      <c r="N15" s="38" t="n">
        <f aca="false">ROUND(I15*K15,2)</f>
        <v>293576.6</v>
      </c>
      <c r="O15" s="38" t="n">
        <f aca="false">+N15+M15</f>
        <v>329458.7</v>
      </c>
      <c r="P15" s="39" t="n">
        <f aca="false">ROUND(O15*0.7,2)</f>
        <v>230621.09</v>
      </c>
      <c r="Q15" s="40" t="n">
        <f aca="false">ROUND(O15*0.3,2)</f>
        <v>98837.61</v>
      </c>
      <c r="R15" s="11"/>
    </row>
    <row r="16" customFormat="false" ht="10.5" hidden="false" customHeight="true" outlineLevel="0" collapsed="false">
      <c r="B16" s="6" t="n">
        <f aca="false">+B15+1</f>
        <v>7</v>
      </c>
      <c r="C16" s="27" t="n">
        <v>9.575</v>
      </c>
      <c r="D16" s="28" t="n">
        <v>25.265</v>
      </c>
      <c r="E16" s="29" t="n">
        <v>5.185</v>
      </c>
      <c r="F16" s="30" t="n">
        <f aca="false">ROUND(E16/0.95,4)</f>
        <v>5.4579</v>
      </c>
      <c r="G16" s="31" t="n">
        <v>0.0325</v>
      </c>
      <c r="H16" s="32" t="n">
        <f aca="false">+C16-(F16+G16)</f>
        <v>4.0846</v>
      </c>
      <c r="I16" s="33" t="n">
        <f aca="false">+D16-(F16+G16)</f>
        <v>19.7746</v>
      </c>
      <c r="J16" s="34" t="n">
        <v>9409</v>
      </c>
      <c r="K16" s="35" t="n">
        <v>0</v>
      </c>
      <c r="L16" s="36" t="n">
        <f aca="false">J16+K16</f>
        <v>9409</v>
      </c>
      <c r="M16" s="37" t="n">
        <f aca="false">ROUND(J16*H16,2)</f>
        <v>38432</v>
      </c>
      <c r="N16" s="38" t="n">
        <f aca="false">ROUND(I16*K16,2)</f>
        <v>0</v>
      </c>
      <c r="O16" s="38" t="n">
        <f aca="false">+N16+M16</f>
        <v>38432</v>
      </c>
      <c r="P16" s="39" t="n">
        <f aca="false">ROUND(O16*0.7,2)</f>
        <v>26902.4</v>
      </c>
      <c r="Q16" s="40" t="n">
        <f aca="false">ROUND(O16*0.3,2)</f>
        <v>11529.6</v>
      </c>
      <c r="R16" s="11"/>
    </row>
    <row r="17" customFormat="false" ht="10.5" hidden="false" customHeight="true" outlineLevel="0" collapsed="false">
      <c r="B17" s="6" t="n">
        <f aca="false">+B16+1</f>
        <v>8</v>
      </c>
      <c r="C17" s="27" t="n">
        <v>9.395</v>
      </c>
      <c r="D17" s="28" t="n">
        <v>14.28</v>
      </c>
      <c r="E17" s="29" t="n">
        <v>5.115</v>
      </c>
      <c r="F17" s="30" t="n">
        <f aca="false">ROUND(E17/0.95,4)</f>
        <v>5.3842</v>
      </c>
      <c r="G17" s="31" t="n">
        <v>0.0325</v>
      </c>
      <c r="H17" s="32" t="n">
        <f aca="false">+C17-(F17+G17)</f>
        <v>3.9783</v>
      </c>
      <c r="I17" s="33" t="n">
        <f aca="false">+D17-(F17+G17)</f>
        <v>8.8633</v>
      </c>
      <c r="J17" s="34" t="n">
        <v>12317</v>
      </c>
      <c r="K17" s="35" t="n">
        <v>0</v>
      </c>
      <c r="L17" s="36" t="n">
        <f aca="false">J17+K17</f>
        <v>12317</v>
      </c>
      <c r="M17" s="37" t="n">
        <f aca="false">ROUND(J17*H17,2)</f>
        <v>49000.72</v>
      </c>
      <c r="N17" s="38" t="n">
        <f aca="false">ROUND(I17*K17,2)</f>
        <v>0</v>
      </c>
      <c r="O17" s="38" t="n">
        <f aca="false">+N17+M17</f>
        <v>49000.72</v>
      </c>
      <c r="P17" s="39" t="n">
        <f aca="false">ROUND(O17*0.7,2)</f>
        <v>34300.5</v>
      </c>
      <c r="Q17" s="40" t="n">
        <f aca="false">ROUND(O17*0.3,2)</f>
        <v>14700.22</v>
      </c>
      <c r="R17" s="11"/>
    </row>
    <row r="18" customFormat="false" ht="10.5" hidden="false" customHeight="true" outlineLevel="0" collapsed="false">
      <c r="B18" s="6" t="n">
        <f aca="false">+B17+1</f>
        <v>9</v>
      </c>
      <c r="C18" s="27" t="n">
        <v>8.905</v>
      </c>
      <c r="D18" s="28" t="n">
        <v>12.825</v>
      </c>
      <c r="E18" s="29" t="n">
        <v>5.135</v>
      </c>
      <c r="F18" s="30" t="n">
        <f aca="false">ROUND(E18/0.95,4)</f>
        <v>5.4053</v>
      </c>
      <c r="G18" s="31" t="n">
        <v>0.0325</v>
      </c>
      <c r="H18" s="32" t="n">
        <f aca="false">+C18-(F18+G18)</f>
        <v>3.4672</v>
      </c>
      <c r="I18" s="33" t="n">
        <f aca="false">+D18-(F18+G18)</f>
        <v>7.3872</v>
      </c>
      <c r="J18" s="34" t="n">
        <v>15963</v>
      </c>
      <c r="K18" s="35" t="n">
        <v>0</v>
      </c>
      <c r="L18" s="36" t="n">
        <f aca="false">J18+K18</f>
        <v>15963</v>
      </c>
      <c r="M18" s="37" t="n">
        <f aca="false">ROUND(J18*H18,2)</f>
        <v>55346.91</v>
      </c>
      <c r="N18" s="38" t="n">
        <f aca="false">ROUND(I18*K18,2)</f>
        <v>0</v>
      </c>
      <c r="O18" s="38" t="n">
        <f aca="false">+N18+M18</f>
        <v>55346.91</v>
      </c>
      <c r="P18" s="39" t="n">
        <f aca="false">ROUND(O18*0.7,2)</f>
        <v>38742.84</v>
      </c>
      <c r="Q18" s="40" t="n">
        <f aca="false">ROUND(O18*0.3,2)</f>
        <v>16604.07</v>
      </c>
      <c r="R18" s="11"/>
    </row>
    <row r="19" customFormat="false" ht="10.5" hidden="false" customHeight="true" outlineLevel="0" collapsed="false">
      <c r="B19" s="6" t="n">
        <f aca="false">+B18+1</f>
        <v>10</v>
      </c>
      <c r="C19" s="27" t="n">
        <v>8.39</v>
      </c>
      <c r="D19" s="28" t="n">
        <v>12.505</v>
      </c>
      <c r="E19" s="29" t="n">
        <v>5</v>
      </c>
      <c r="F19" s="30" t="n">
        <f aca="false">ROUND(E19/0.95,4)</f>
        <v>5.2632</v>
      </c>
      <c r="G19" s="31" t="n">
        <v>0.0325</v>
      </c>
      <c r="H19" s="32" t="n">
        <f aca="false">+C19-(F19+G19)</f>
        <v>3.0943</v>
      </c>
      <c r="I19" s="33" t="n">
        <f aca="false">+D19-(F19+G19)</f>
        <v>7.2093</v>
      </c>
      <c r="J19" s="34" t="n">
        <v>15263</v>
      </c>
      <c r="K19" s="35" t="n">
        <v>0</v>
      </c>
      <c r="L19" s="36" t="n">
        <f aca="false">J19+K19</f>
        <v>15263</v>
      </c>
      <c r="M19" s="37" t="n">
        <f aca="false">ROUND(J19*H19,2)</f>
        <v>47228.3</v>
      </c>
      <c r="N19" s="38" t="n">
        <f aca="false">ROUND(I19*K19,2)</f>
        <v>0</v>
      </c>
      <c r="O19" s="38" t="n">
        <f aca="false">+N19+M19</f>
        <v>47228.3</v>
      </c>
      <c r="P19" s="39" t="n">
        <f aca="false">ROUND(O19*0.7,2)</f>
        <v>33059.81</v>
      </c>
      <c r="Q19" s="40" t="n">
        <f aca="false">ROUND(O19*0.3,2)</f>
        <v>14168.49</v>
      </c>
      <c r="R19" s="11"/>
    </row>
    <row r="20" customFormat="false" ht="10.5" hidden="false" customHeight="true" outlineLevel="0" collapsed="false">
      <c r="B20" s="6" t="n">
        <f aca="false">+B19+1</f>
        <v>11</v>
      </c>
      <c r="C20" s="27" t="n">
        <v>8.39</v>
      </c>
      <c r="D20" s="28" t="n">
        <v>12.505</v>
      </c>
      <c r="E20" s="29" t="n">
        <v>5</v>
      </c>
      <c r="F20" s="30" t="n">
        <f aca="false">ROUND(E20/0.95,4)</f>
        <v>5.2632</v>
      </c>
      <c r="G20" s="31" t="n">
        <v>0.0325</v>
      </c>
      <c r="H20" s="32" t="n">
        <f aca="false">+C20-(F20+G20)</f>
        <v>3.0943</v>
      </c>
      <c r="I20" s="33" t="n">
        <f aca="false">+D20-(F20+G20)</f>
        <v>7.2093</v>
      </c>
      <c r="J20" s="34" t="n">
        <v>12026</v>
      </c>
      <c r="K20" s="35" t="n">
        <v>0</v>
      </c>
      <c r="L20" s="36" t="n">
        <f aca="false">J20+K20</f>
        <v>12026</v>
      </c>
      <c r="M20" s="37" t="n">
        <f aca="false">ROUND(J20*H20,2)</f>
        <v>37212.05</v>
      </c>
      <c r="N20" s="38" t="n">
        <f aca="false">ROUND(I20*K20,2)</f>
        <v>0</v>
      </c>
      <c r="O20" s="38" t="n">
        <f aca="false">+N20+M20</f>
        <v>37212.05</v>
      </c>
      <c r="P20" s="39" t="n">
        <f aca="false">ROUND(O20*0.7,2)</f>
        <v>26048.44</v>
      </c>
      <c r="Q20" s="40" t="n">
        <f aca="false">ROUND(O20*0.3,2)</f>
        <v>11163.62</v>
      </c>
      <c r="R20" s="11"/>
    </row>
    <row r="21" customFormat="false" ht="10.5" hidden="false" customHeight="true" outlineLevel="0" collapsed="false">
      <c r="B21" s="6" t="n">
        <f aca="false">+B20+1</f>
        <v>12</v>
      </c>
      <c r="C21" s="27" t="n">
        <v>8.39</v>
      </c>
      <c r="D21" s="28" t="n">
        <v>12.505</v>
      </c>
      <c r="E21" s="29" t="n">
        <v>5</v>
      </c>
      <c r="F21" s="30" t="n">
        <f aca="false">ROUND(E21/0.95,4)</f>
        <v>5.2632</v>
      </c>
      <c r="G21" s="31" t="n">
        <v>0.0325</v>
      </c>
      <c r="H21" s="32" t="n">
        <f aca="false">+C21-(F21+G21)</f>
        <v>3.0943</v>
      </c>
      <c r="I21" s="33" t="n">
        <f aca="false">+D21-(F21+G21)</f>
        <v>7.2093</v>
      </c>
      <c r="J21" s="34" t="n">
        <v>17210</v>
      </c>
      <c r="K21" s="35" t="n">
        <v>0</v>
      </c>
      <c r="L21" s="36" t="n">
        <f aca="false">J21+K21</f>
        <v>17210</v>
      </c>
      <c r="M21" s="37" t="n">
        <f aca="false">ROUND(J21*H21,2)</f>
        <v>53252.9</v>
      </c>
      <c r="N21" s="38" t="n">
        <f aca="false">ROUND(I21*K21,2)</f>
        <v>0</v>
      </c>
      <c r="O21" s="38" t="n">
        <f aca="false">+N21+M21</f>
        <v>53252.9</v>
      </c>
      <c r="P21" s="39" t="n">
        <f aca="false">ROUND(O21*0.7,2)</f>
        <v>37277.03</v>
      </c>
      <c r="Q21" s="40" t="n">
        <f aca="false">ROUND(O21*0.3,2)</f>
        <v>15975.87</v>
      </c>
      <c r="R21" s="11"/>
    </row>
    <row r="22" customFormat="false" ht="10.5" hidden="false" customHeight="true" outlineLevel="0" collapsed="false">
      <c r="B22" s="6" t="n">
        <f aca="false">+B21+1</f>
        <v>13</v>
      </c>
      <c r="C22" s="27" t="n">
        <v>8.225</v>
      </c>
      <c r="D22" s="28" t="n">
        <v>11.565</v>
      </c>
      <c r="E22" s="29" t="n">
        <v>4.845</v>
      </c>
      <c r="F22" s="30" t="n">
        <f aca="false">ROUND(E22/0.95,4)</f>
        <v>5.1</v>
      </c>
      <c r="G22" s="31" t="n">
        <v>0.0325</v>
      </c>
      <c r="H22" s="32" t="n">
        <f aca="false">+C22-(F22+G22)</f>
        <v>3.0925</v>
      </c>
      <c r="I22" s="33" t="n">
        <f aca="false">+D22-(F22+G22)</f>
        <v>6.4325</v>
      </c>
      <c r="J22" s="34" t="n">
        <v>12393</v>
      </c>
      <c r="K22" s="35" t="n">
        <v>0</v>
      </c>
      <c r="L22" s="36" t="n">
        <f aca="false">J22+K22</f>
        <v>12393</v>
      </c>
      <c r="M22" s="37" t="n">
        <f aca="false">ROUND(J22*H22,2)</f>
        <v>38325.35</v>
      </c>
      <c r="N22" s="38" t="n">
        <f aca="false">ROUND(I22*K22,2)</f>
        <v>0</v>
      </c>
      <c r="O22" s="38" t="n">
        <f aca="false">+N22+M22</f>
        <v>38325.35</v>
      </c>
      <c r="P22" s="39" t="n">
        <f aca="false">ROUND(O22*0.7,2)</f>
        <v>26827.75</v>
      </c>
      <c r="Q22" s="40" t="n">
        <f aca="false">ROUND(O22*0.3,2)</f>
        <v>11497.61</v>
      </c>
      <c r="R22" s="11"/>
    </row>
    <row r="23" customFormat="false" ht="10.5" hidden="false" customHeight="true" outlineLevel="0" collapsed="false">
      <c r="B23" s="6" t="n">
        <f aca="false">+B22+1</f>
        <v>14</v>
      </c>
      <c r="C23" s="27" t="n">
        <v>8.31</v>
      </c>
      <c r="D23" s="28" t="n">
        <v>10.92</v>
      </c>
      <c r="E23" s="29" t="n">
        <v>5</v>
      </c>
      <c r="F23" s="30" t="n">
        <f aca="false">ROUND(E23/0.95,4)</f>
        <v>5.2632</v>
      </c>
      <c r="G23" s="31" t="n">
        <v>0.0325</v>
      </c>
      <c r="H23" s="32" t="n">
        <f aca="false">+C23-(F23+G23)</f>
        <v>3.0143</v>
      </c>
      <c r="I23" s="33" t="n">
        <f aca="false">+D23-(F23+G23)</f>
        <v>5.6243</v>
      </c>
      <c r="J23" s="34" t="n">
        <v>8008</v>
      </c>
      <c r="K23" s="35" t="n">
        <v>82</v>
      </c>
      <c r="L23" s="36" t="n">
        <f aca="false">J23+K23</f>
        <v>8090</v>
      </c>
      <c r="M23" s="37" t="n">
        <f aca="false">ROUND(J23*H23,2)</f>
        <v>24138.51</v>
      </c>
      <c r="N23" s="38" t="n">
        <f aca="false">ROUND(I23*K23,2)</f>
        <v>461.19</v>
      </c>
      <c r="O23" s="38" t="n">
        <f aca="false">+N23+M23</f>
        <v>24599.7</v>
      </c>
      <c r="P23" s="39" t="n">
        <f aca="false">ROUND(O23*0.7,2)</f>
        <v>17219.79</v>
      </c>
      <c r="Q23" s="40" t="n">
        <f aca="false">ROUND(O23*0.3,2)</f>
        <v>7379.91</v>
      </c>
      <c r="R23" s="11"/>
    </row>
    <row r="24" customFormat="false" ht="10.5" hidden="false" customHeight="true" outlineLevel="0" collapsed="false">
      <c r="B24" s="6" t="n">
        <f aca="false">+B23+1</f>
        <v>15</v>
      </c>
      <c r="C24" s="27" t="n">
        <v>8.04</v>
      </c>
      <c r="D24" s="28" t="n">
        <v>9.535</v>
      </c>
      <c r="E24" s="29" t="n">
        <v>4.885</v>
      </c>
      <c r="F24" s="30" t="n">
        <f aca="false">ROUND(E24/0.95,4)</f>
        <v>5.1421</v>
      </c>
      <c r="G24" s="31" t="n">
        <v>0.0325</v>
      </c>
      <c r="H24" s="32" t="n">
        <f aca="false">+C24-(F24+G24)</f>
        <v>2.8654</v>
      </c>
      <c r="I24" s="33" t="n">
        <f aca="false">+D24-(F24+G24)</f>
        <v>4.3604</v>
      </c>
      <c r="J24" s="34" t="n">
        <v>0</v>
      </c>
      <c r="K24" s="35" t="n">
        <v>532</v>
      </c>
      <c r="L24" s="36" t="n">
        <f aca="false">J24+K24</f>
        <v>532</v>
      </c>
      <c r="M24" s="37" t="n">
        <f aca="false">ROUND(J24*H24,2)</f>
        <v>0</v>
      </c>
      <c r="N24" s="38" t="n">
        <f aca="false">ROUND(I24*K24,2)</f>
        <v>2319.73</v>
      </c>
      <c r="O24" s="38" t="n">
        <f aca="false">+N24+M24</f>
        <v>2319.73</v>
      </c>
      <c r="P24" s="39" t="n">
        <f aca="false">ROUND(O24*0.7,2)</f>
        <v>1623.81</v>
      </c>
      <c r="Q24" s="40" t="n">
        <f aca="false">ROUND(O24*0.3,2)</f>
        <v>695.92</v>
      </c>
      <c r="R24" s="11"/>
    </row>
    <row r="25" customFormat="false" ht="10.5" hidden="false" customHeight="true" outlineLevel="0" collapsed="false">
      <c r="B25" s="6" t="n">
        <f aca="false">+B24+1</f>
        <v>16</v>
      </c>
      <c r="C25" s="27" t="n">
        <v>9.185</v>
      </c>
      <c r="D25" s="28" t="n">
        <v>9.41</v>
      </c>
      <c r="E25" s="29" t="n">
        <v>4.765</v>
      </c>
      <c r="F25" s="30" t="n">
        <f aca="false">ROUND(E25/0.95,4)</f>
        <v>5.0158</v>
      </c>
      <c r="G25" s="31" t="n">
        <v>0.0325</v>
      </c>
      <c r="H25" s="32" t="n">
        <f aca="false">+C25-(F25+G25)</f>
        <v>4.1367</v>
      </c>
      <c r="I25" s="33" t="n">
        <f aca="false">+D25-(F25+G25)</f>
        <v>4.3617</v>
      </c>
      <c r="J25" s="34" t="n">
        <v>0</v>
      </c>
      <c r="K25" s="35" t="n">
        <v>2050</v>
      </c>
      <c r="L25" s="36" t="n">
        <f aca="false">J25+K25</f>
        <v>2050</v>
      </c>
      <c r="M25" s="37" t="n">
        <f aca="false">ROUND(J25*H25,2)</f>
        <v>0</v>
      </c>
      <c r="N25" s="38" t="n">
        <f aca="false">ROUND(I25*K25,2)</f>
        <v>8941.49</v>
      </c>
      <c r="O25" s="38" t="n">
        <f aca="false">+N25+M25</f>
        <v>8941.49</v>
      </c>
      <c r="P25" s="39" t="n">
        <f aca="false">ROUND(O25*0.7,2)</f>
        <v>6259.04</v>
      </c>
      <c r="Q25" s="40" t="n">
        <f aca="false">ROUND(O25*0.3,2)</f>
        <v>2682.45</v>
      </c>
      <c r="R25" s="11"/>
    </row>
    <row r="26" customFormat="false" ht="10.5" hidden="false" customHeight="true" outlineLevel="0" collapsed="false">
      <c r="B26" s="6" t="n">
        <f aca="false">+B25+1</f>
        <v>17</v>
      </c>
      <c r="C26" s="27" t="n">
        <v>8.925</v>
      </c>
      <c r="D26" s="28" t="n">
        <v>9.025</v>
      </c>
      <c r="E26" s="29" t="n">
        <v>4.835</v>
      </c>
      <c r="F26" s="30" t="n">
        <f aca="false">ROUND(E26/0.95,4)</f>
        <v>5.0895</v>
      </c>
      <c r="G26" s="31" t="n">
        <v>0.0325</v>
      </c>
      <c r="H26" s="32" t="n">
        <f aca="false">+C26-(F26+G26)</f>
        <v>3.803</v>
      </c>
      <c r="I26" s="33" t="n">
        <f aca="false">+D26-(F26+G26)</f>
        <v>3.903</v>
      </c>
      <c r="J26" s="34" t="n">
        <v>0</v>
      </c>
      <c r="K26" s="35" t="n">
        <v>66</v>
      </c>
      <c r="L26" s="36" t="n">
        <f aca="false">J26+K26</f>
        <v>66</v>
      </c>
      <c r="M26" s="37" t="n">
        <f aca="false">ROUND(J26*H26,2)</f>
        <v>0</v>
      </c>
      <c r="N26" s="38" t="n">
        <f aca="false">ROUND(I26*K26,2)</f>
        <v>257.6</v>
      </c>
      <c r="O26" s="38" t="n">
        <f aca="false">+N26+M26</f>
        <v>257.6</v>
      </c>
      <c r="P26" s="39" t="n">
        <f aca="false">ROUND(O26*0.7,2)</f>
        <v>180.32</v>
      </c>
      <c r="Q26" s="40" t="n">
        <f aca="false">ROUND(O26*0.3,2)</f>
        <v>77.28</v>
      </c>
      <c r="R26" s="11"/>
    </row>
    <row r="27" customFormat="false" ht="10.5" hidden="false" customHeight="true" outlineLevel="0" collapsed="false">
      <c r="B27" s="6" t="n">
        <f aca="false">+B26+1</f>
        <v>18</v>
      </c>
      <c r="C27" s="27" t="n">
        <v>8.925</v>
      </c>
      <c r="D27" s="28" t="n">
        <v>9.025</v>
      </c>
      <c r="E27" s="29" t="n">
        <v>4.835</v>
      </c>
      <c r="F27" s="30" t="n">
        <f aca="false">ROUND(E27/0.95,4)</f>
        <v>5.0895</v>
      </c>
      <c r="G27" s="31" t="n">
        <v>0.0325</v>
      </c>
      <c r="H27" s="32" t="n">
        <f aca="false">+C27-(F27+G27)</f>
        <v>3.803</v>
      </c>
      <c r="I27" s="33" t="n">
        <f aca="false">+D27-(F27+G27)</f>
        <v>3.903</v>
      </c>
      <c r="J27" s="34" t="n">
        <v>0</v>
      </c>
      <c r="K27" s="35" t="n">
        <v>1299</v>
      </c>
      <c r="L27" s="36" t="n">
        <f aca="false">J27+K27</f>
        <v>1299</v>
      </c>
      <c r="M27" s="37" t="n">
        <f aca="false">ROUND(J27*H27,2)</f>
        <v>0</v>
      </c>
      <c r="N27" s="38" t="n">
        <f aca="false">ROUND(I27*K27,2)</f>
        <v>5070</v>
      </c>
      <c r="O27" s="38" t="n">
        <f aca="false">+N27+M27</f>
        <v>5070</v>
      </c>
      <c r="P27" s="39" t="n">
        <f aca="false">ROUND(O27*0.7,2)</f>
        <v>3549</v>
      </c>
      <c r="Q27" s="40" t="n">
        <f aca="false">ROUND(O27*0.3,2)</f>
        <v>1521</v>
      </c>
      <c r="R27" s="11"/>
    </row>
    <row r="28" customFormat="false" ht="10.5" hidden="false" customHeight="true" outlineLevel="0" collapsed="false">
      <c r="B28" s="6" t="n">
        <f aca="false">+B27+1</f>
        <v>19</v>
      </c>
      <c r="C28" s="27" t="n">
        <v>8.925</v>
      </c>
      <c r="D28" s="28" t="n">
        <v>9.025</v>
      </c>
      <c r="E28" s="29" t="n">
        <v>4.835</v>
      </c>
      <c r="F28" s="30" t="n">
        <f aca="false">ROUND(E28/0.95,4)</f>
        <v>5.0895</v>
      </c>
      <c r="G28" s="31" t="n">
        <v>0.0325</v>
      </c>
      <c r="H28" s="32" t="n">
        <f aca="false">+C28-(F28+G28)</f>
        <v>3.803</v>
      </c>
      <c r="I28" s="33" t="n">
        <f aca="false">+D28-(F28+G28)</f>
        <v>3.903</v>
      </c>
      <c r="J28" s="34" t="n">
        <v>0</v>
      </c>
      <c r="K28" s="35" t="n">
        <v>1219</v>
      </c>
      <c r="L28" s="36" t="n">
        <f aca="false">J28+K28</f>
        <v>1219</v>
      </c>
      <c r="M28" s="37" t="n">
        <f aca="false">ROUND(J28*H28,2)</f>
        <v>0</v>
      </c>
      <c r="N28" s="38" t="n">
        <f aca="false">ROUND(I28*K28,2)</f>
        <v>4757.76</v>
      </c>
      <c r="O28" s="38" t="n">
        <f aca="false">+N28+M28</f>
        <v>4757.76</v>
      </c>
      <c r="P28" s="39" t="n">
        <f aca="false">ROUND(O28*0.7,2)</f>
        <v>3330.43</v>
      </c>
      <c r="Q28" s="40" t="n">
        <f aca="false">ROUND(O28*0.3,2)</f>
        <v>1427.33</v>
      </c>
      <c r="R28" s="11"/>
    </row>
    <row r="29" customFormat="false" ht="10.5" hidden="false" customHeight="true" outlineLevel="0" collapsed="false">
      <c r="B29" s="6" t="n">
        <f aca="false">+B28+1</f>
        <v>20</v>
      </c>
      <c r="C29" s="27" t="n">
        <v>7.2</v>
      </c>
      <c r="D29" s="28" t="n">
        <v>9.945</v>
      </c>
      <c r="E29" s="29" t="n">
        <v>4.975</v>
      </c>
      <c r="F29" s="30" t="n">
        <f aca="false">ROUND(E29/0.95,4)</f>
        <v>5.2368</v>
      </c>
      <c r="G29" s="31" t="n">
        <v>0.0325</v>
      </c>
      <c r="H29" s="32" t="n">
        <f aca="false">+C29-(F29+G29)</f>
        <v>1.9307</v>
      </c>
      <c r="I29" s="33" t="n">
        <f aca="false">+D29-(F29+G29)</f>
        <v>4.6757</v>
      </c>
      <c r="J29" s="34" t="n">
        <v>0</v>
      </c>
      <c r="K29" s="35" t="n">
        <v>885</v>
      </c>
      <c r="L29" s="42" t="n">
        <f aca="false">J29+K29</f>
        <v>885</v>
      </c>
      <c r="M29" s="37" t="n">
        <f aca="false">ROUND(J29*H29,2)</f>
        <v>0</v>
      </c>
      <c r="N29" s="38" t="n">
        <f aca="false">ROUND(I29*K29,2)</f>
        <v>4137.99</v>
      </c>
      <c r="O29" s="38" t="n">
        <f aca="false">+N29+M29</f>
        <v>4137.99</v>
      </c>
      <c r="P29" s="39" t="n">
        <f aca="false">ROUND(O29*0.7,2)</f>
        <v>2896.59</v>
      </c>
      <c r="Q29" s="40" t="n">
        <f aca="false">ROUND(O29*0.3,2)</f>
        <v>1241.4</v>
      </c>
      <c r="R29" s="11"/>
    </row>
    <row r="30" customFormat="false" ht="10.5" hidden="false" customHeight="true" outlineLevel="0" collapsed="false">
      <c r="B30" s="6" t="n">
        <f aca="false">+B29+1</f>
        <v>21</v>
      </c>
      <c r="C30" s="27" t="n">
        <v>5.71</v>
      </c>
      <c r="D30" s="28" t="n">
        <v>11.035</v>
      </c>
      <c r="E30" s="29" t="n">
        <v>4.9</v>
      </c>
      <c r="F30" s="30" t="n">
        <f aca="false">ROUND(E30/0.95,4)</f>
        <v>5.1579</v>
      </c>
      <c r="G30" s="31" t="n">
        <v>0.0325</v>
      </c>
      <c r="H30" s="32" t="n">
        <f aca="false">+C30-(F30+G30)</f>
        <v>0.519600000000001</v>
      </c>
      <c r="I30" s="33" t="n">
        <f aca="false">+D30-(F30+G30)</f>
        <v>5.8446</v>
      </c>
      <c r="J30" s="34" t="n">
        <v>0</v>
      </c>
      <c r="K30" s="35" t="n">
        <v>923</v>
      </c>
      <c r="L30" s="36" t="n">
        <f aca="false">J30+K30</f>
        <v>923</v>
      </c>
      <c r="M30" s="37" t="n">
        <f aca="false">ROUND(J30*H30,2)</f>
        <v>0</v>
      </c>
      <c r="N30" s="38" t="n">
        <f aca="false">ROUND(I30*K30,2)</f>
        <v>5394.57</v>
      </c>
      <c r="O30" s="38" t="n">
        <f aca="false">+N30+M30</f>
        <v>5394.57</v>
      </c>
      <c r="P30" s="39" t="n">
        <f aca="false">ROUND(O30*0.7,2)</f>
        <v>3776.2</v>
      </c>
      <c r="Q30" s="40" t="n">
        <f aca="false">ROUND(O30*0.3,2)</f>
        <v>1618.37</v>
      </c>
      <c r="R30" s="11"/>
    </row>
    <row r="31" customFormat="false" ht="10.5" hidden="false" customHeight="true" outlineLevel="0" collapsed="false">
      <c r="B31" s="6" t="n">
        <f aca="false">+B30+1</f>
        <v>22</v>
      </c>
      <c r="C31" s="27" t="n">
        <v>5.905</v>
      </c>
      <c r="D31" s="28" t="n">
        <v>11.605</v>
      </c>
      <c r="E31" s="29" t="n">
        <v>4.97</v>
      </c>
      <c r="F31" s="30" t="n">
        <f aca="false">ROUND(E31/0.95,4)</f>
        <v>5.2316</v>
      </c>
      <c r="G31" s="31" t="n">
        <v>0.0325</v>
      </c>
      <c r="H31" s="32" t="n">
        <f aca="false">+C31-(F31+G31)</f>
        <v>0.6409</v>
      </c>
      <c r="I31" s="33" t="n">
        <f aca="false">+D31-(F31+G31)</f>
        <v>6.3409</v>
      </c>
      <c r="J31" s="34" t="n">
        <v>0</v>
      </c>
      <c r="K31" s="35" t="n">
        <v>1773</v>
      </c>
      <c r="L31" s="36" t="n">
        <f aca="false">J31+K31</f>
        <v>1773</v>
      </c>
      <c r="M31" s="37" t="n">
        <f aca="false">ROUND(J31*H31,2)</f>
        <v>0</v>
      </c>
      <c r="N31" s="38" t="n">
        <f aca="false">ROUND(I31*K31,2)</f>
        <v>11242.42</v>
      </c>
      <c r="O31" s="38" t="n">
        <f aca="false">+N31+M31</f>
        <v>11242.42</v>
      </c>
      <c r="P31" s="39" t="n">
        <f aca="false">ROUND(O31*0.7,2)</f>
        <v>7869.69</v>
      </c>
      <c r="Q31" s="40" t="n">
        <f aca="false">ROUND(O31*0.3,2)</f>
        <v>3372.73</v>
      </c>
      <c r="R31" s="11"/>
    </row>
    <row r="32" customFormat="false" ht="10.5" hidden="false" customHeight="true" outlineLevel="0" collapsed="false">
      <c r="B32" s="6" t="n">
        <f aca="false">+B31+1</f>
        <v>23</v>
      </c>
      <c r="C32" s="27" t="n">
        <v>5.97</v>
      </c>
      <c r="D32" s="28" t="n">
        <v>10.995</v>
      </c>
      <c r="E32" s="29" t="n">
        <v>4.85</v>
      </c>
      <c r="F32" s="30" t="n">
        <f aca="false">ROUND(E32/0.95,4)</f>
        <v>5.1053</v>
      </c>
      <c r="G32" s="31" t="n">
        <v>0.0325</v>
      </c>
      <c r="H32" s="32" t="n">
        <f aca="false">+C32-(F32+G32)</f>
        <v>0.8322</v>
      </c>
      <c r="I32" s="33" t="n">
        <f aca="false">+D32-(F32+G32)</f>
        <v>5.8572</v>
      </c>
      <c r="J32" s="43" t="n">
        <v>0</v>
      </c>
      <c r="K32" s="28" t="n">
        <v>1323</v>
      </c>
      <c r="L32" s="36" t="n">
        <f aca="false">J32+K32</f>
        <v>1323</v>
      </c>
      <c r="M32" s="37" t="n">
        <f aca="false">ROUND(J32*H32,2)</f>
        <v>0</v>
      </c>
      <c r="N32" s="38" t="n">
        <f aca="false">ROUND(I32*K32,2)</f>
        <v>7749.08</v>
      </c>
      <c r="O32" s="38" t="n">
        <f aca="false">+N32+M32</f>
        <v>7749.08</v>
      </c>
      <c r="P32" s="39" t="n">
        <f aca="false">ROUND(O32*0.7,2)</f>
        <v>5424.36</v>
      </c>
      <c r="Q32" s="40" t="n">
        <f aca="false">ROUND(O32*0.3,2)</f>
        <v>2324.72</v>
      </c>
      <c r="R32" s="11"/>
    </row>
    <row r="33" customFormat="false" ht="10.5" hidden="false" customHeight="true" outlineLevel="0" collapsed="false">
      <c r="B33" s="6" t="n">
        <f aca="false">+B32+1</f>
        <v>24</v>
      </c>
      <c r="C33" s="27" t="n">
        <v>8.145</v>
      </c>
      <c r="D33" s="28" t="n">
        <v>11.13</v>
      </c>
      <c r="E33" s="29" t="n">
        <v>4.97</v>
      </c>
      <c r="F33" s="30" t="n">
        <f aca="false">ROUND(E33/0.95,4)</f>
        <v>5.2316</v>
      </c>
      <c r="G33" s="31" t="n">
        <v>0.0325</v>
      </c>
      <c r="H33" s="32" t="n">
        <f aca="false">+C33-(F33+G33)</f>
        <v>2.8809</v>
      </c>
      <c r="I33" s="33" t="n">
        <f aca="false">+D33-(F33+G33)</f>
        <v>5.8659</v>
      </c>
      <c r="J33" s="43" t="n">
        <v>0</v>
      </c>
      <c r="K33" s="28" t="n">
        <v>2484</v>
      </c>
      <c r="L33" s="36" t="n">
        <f aca="false">J33+K33</f>
        <v>2484</v>
      </c>
      <c r="M33" s="37" t="n">
        <f aca="false">ROUND(J33*H33,2)</f>
        <v>0</v>
      </c>
      <c r="N33" s="38" t="n">
        <f aca="false">ROUND(I33*K33,2)</f>
        <v>14570.9</v>
      </c>
      <c r="O33" s="38" t="n">
        <f aca="false">+N33+M33</f>
        <v>14570.9</v>
      </c>
      <c r="P33" s="39" t="n">
        <f aca="false">ROUND(O33*0.7,2)</f>
        <v>10199.63</v>
      </c>
      <c r="Q33" s="40" t="n">
        <f aca="false">ROUND(O33*0.3,2)</f>
        <v>4371.27</v>
      </c>
      <c r="R33" s="11"/>
    </row>
    <row r="34" customFormat="false" ht="10.5" hidden="false" customHeight="true" outlineLevel="0" collapsed="false">
      <c r="B34" s="6" t="n">
        <f aca="false">+B33+1</f>
        <v>25</v>
      </c>
      <c r="C34" s="27" t="n">
        <v>8.145</v>
      </c>
      <c r="D34" s="28" t="n">
        <v>11.13</v>
      </c>
      <c r="E34" s="29" t="n">
        <v>4.97</v>
      </c>
      <c r="F34" s="30" t="n">
        <f aca="false">ROUND(E34/0.95,4)</f>
        <v>5.2316</v>
      </c>
      <c r="G34" s="31" t="n">
        <v>0.0325</v>
      </c>
      <c r="H34" s="32" t="n">
        <f aca="false">+C34-(F34+G34)</f>
        <v>2.8809</v>
      </c>
      <c r="I34" s="33" t="n">
        <f aca="false">+D34-(F34+G34)</f>
        <v>5.8659</v>
      </c>
      <c r="J34" s="43" t="n">
        <v>0</v>
      </c>
      <c r="K34" s="28" t="n">
        <v>3156</v>
      </c>
      <c r="L34" s="36" t="n">
        <f aca="false">J34+K34</f>
        <v>3156</v>
      </c>
      <c r="M34" s="37" t="n">
        <f aca="false">ROUND(J34*H34,2)</f>
        <v>0</v>
      </c>
      <c r="N34" s="38" t="n">
        <f aca="false">ROUND(I34*K34,2)</f>
        <v>18512.78</v>
      </c>
      <c r="O34" s="38" t="n">
        <f aca="false">+N34+M34</f>
        <v>18512.78</v>
      </c>
      <c r="P34" s="39" t="n">
        <f aca="false">ROUND(O34*0.7,2)</f>
        <v>12958.95</v>
      </c>
      <c r="Q34" s="40" t="n">
        <f aca="false">ROUND(O34*0.3,2)</f>
        <v>5553.83</v>
      </c>
      <c r="R34" s="11"/>
    </row>
    <row r="35" customFormat="false" ht="10.5" hidden="false" customHeight="true" outlineLevel="0" collapsed="false">
      <c r="B35" s="6" t="n">
        <f aca="false">+B34+1</f>
        <v>26</v>
      </c>
      <c r="C35" s="27" t="n">
        <v>8.145</v>
      </c>
      <c r="D35" s="28" t="n">
        <v>11.13</v>
      </c>
      <c r="E35" s="29" t="n">
        <v>4.97</v>
      </c>
      <c r="F35" s="30" t="n">
        <f aca="false">ROUND(E35/0.95,4)</f>
        <v>5.2316</v>
      </c>
      <c r="G35" s="31" t="n">
        <v>0.0325</v>
      </c>
      <c r="H35" s="32" t="n">
        <f aca="false">+C35-(F35+G35)</f>
        <v>2.8809</v>
      </c>
      <c r="I35" s="33" t="n">
        <f aca="false">+D35-(F35+G35)</f>
        <v>5.8659</v>
      </c>
      <c r="J35" s="43" t="n">
        <v>0</v>
      </c>
      <c r="K35" s="28" t="n">
        <v>2286</v>
      </c>
      <c r="L35" s="36" t="n">
        <f aca="false">J35+K35</f>
        <v>2286</v>
      </c>
      <c r="M35" s="37" t="n">
        <f aca="false">ROUND(J35*H35,2)</f>
        <v>0</v>
      </c>
      <c r="N35" s="38" t="n">
        <f aca="false">ROUND(I35*K35,2)</f>
        <v>13409.45</v>
      </c>
      <c r="O35" s="38" t="n">
        <f aca="false">+N35+M35</f>
        <v>13409.45</v>
      </c>
      <c r="P35" s="39" t="n">
        <f aca="false">ROUND(O35*0.7,2)</f>
        <v>9386.62</v>
      </c>
      <c r="Q35" s="40" t="n">
        <f aca="false">ROUND(O35*0.3,2)</f>
        <v>4022.84</v>
      </c>
      <c r="R35" s="11"/>
    </row>
    <row r="36" customFormat="false" ht="10.5" hidden="false" customHeight="true" outlineLevel="0" collapsed="false">
      <c r="B36" s="6" t="n">
        <f aca="false">+B35+1</f>
        <v>27</v>
      </c>
      <c r="C36" s="27" t="n">
        <v>8.715</v>
      </c>
      <c r="D36" s="28" t="n">
        <v>10.25</v>
      </c>
      <c r="E36" s="29" t="n">
        <v>5.02</v>
      </c>
      <c r="F36" s="30" t="n">
        <f aca="false">ROUND(E36/0.95,4)</f>
        <v>5.2842</v>
      </c>
      <c r="G36" s="31" t="n">
        <v>0.0325</v>
      </c>
      <c r="H36" s="32" t="n">
        <f aca="false">+C36-(F36+G36)</f>
        <v>3.3983</v>
      </c>
      <c r="I36" s="33" t="n">
        <f aca="false">+D36-(F36+G36)</f>
        <v>4.9333</v>
      </c>
      <c r="J36" s="43" t="n">
        <v>0</v>
      </c>
      <c r="K36" s="28" t="n">
        <v>1750</v>
      </c>
      <c r="L36" s="36" t="n">
        <f aca="false">J36+K36</f>
        <v>1750</v>
      </c>
      <c r="M36" s="37" t="n">
        <f aca="false">ROUND(J36*H36,2)</f>
        <v>0</v>
      </c>
      <c r="N36" s="38" t="n">
        <f aca="false">ROUND(I36*K36,2)</f>
        <v>8633.28</v>
      </c>
      <c r="O36" s="38" t="n">
        <f aca="false">+N36+M36</f>
        <v>8633.28</v>
      </c>
      <c r="P36" s="39" t="n">
        <f aca="false">ROUND(O36*0.7,2)</f>
        <v>6043.3</v>
      </c>
      <c r="Q36" s="40" t="n">
        <f aca="false">ROUND(O36*0.3,2)</f>
        <v>2589.98</v>
      </c>
      <c r="R36" s="11"/>
    </row>
    <row r="37" customFormat="false" ht="10.5" hidden="false" customHeight="true" outlineLevel="0" collapsed="false">
      <c r="B37" s="6" t="n">
        <f aca="false">+B36+1</f>
        <v>28</v>
      </c>
      <c r="C37" s="27" t="n">
        <v>8.675</v>
      </c>
      <c r="D37" s="28" t="n">
        <v>10.78</v>
      </c>
      <c r="E37" s="29" t="n">
        <v>5.195</v>
      </c>
      <c r="F37" s="30" t="n">
        <f aca="false">ROUND(E37/0.95,4)</f>
        <v>5.4684</v>
      </c>
      <c r="G37" s="31" t="n">
        <v>0.0325</v>
      </c>
      <c r="H37" s="32" t="n">
        <f aca="false">+C37-(F37+G37)</f>
        <v>3.1741</v>
      </c>
      <c r="I37" s="33" t="n">
        <f aca="false">+D37-(F37+G37)</f>
        <v>5.2791</v>
      </c>
      <c r="J37" s="43" t="n">
        <v>0</v>
      </c>
      <c r="K37" s="28" t="n">
        <v>2130</v>
      </c>
      <c r="L37" s="36" t="n">
        <f aca="false">J37+K37</f>
        <v>2130</v>
      </c>
      <c r="M37" s="37" t="n">
        <f aca="false">ROUND(J37*H37,2)</f>
        <v>0</v>
      </c>
      <c r="N37" s="38" t="n">
        <f aca="false">ROUND(I37*K37,2)</f>
        <v>11244.48</v>
      </c>
      <c r="O37" s="38" t="n">
        <f aca="false">+N37+M37</f>
        <v>11244.48</v>
      </c>
      <c r="P37" s="39" t="n">
        <f aca="false">ROUND(O37*0.7,2)</f>
        <v>7871.14</v>
      </c>
      <c r="Q37" s="40" t="n">
        <f aca="false">ROUND(O37*0.3,2)</f>
        <v>3373.34</v>
      </c>
      <c r="R37" s="11"/>
    </row>
    <row r="38" customFormat="false" ht="10.5" hidden="false" customHeight="true" outlineLevel="0" collapsed="false">
      <c r="B38" s="6" t="n">
        <f aca="false">+B37+1</f>
        <v>29</v>
      </c>
      <c r="C38" s="27" t="n">
        <v>9.69</v>
      </c>
      <c r="D38" s="28" t="n">
        <v>13.585</v>
      </c>
      <c r="E38" s="29" t="n">
        <v>5.375</v>
      </c>
      <c r="F38" s="30" t="n">
        <f aca="false">ROUND(E38/0.95,4)</f>
        <v>5.6579</v>
      </c>
      <c r="G38" s="31" t="n">
        <v>0.0325</v>
      </c>
      <c r="H38" s="32" t="n">
        <f aca="false">+C38-(F38+G38)</f>
        <v>3.9996</v>
      </c>
      <c r="I38" s="33" t="n">
        <f aca="false">+D38-(F38+G38)</f>
        <v>7.8946</v>
      </c>
      <c r="J38" s="43"/>
      <c r="K38" s="28" t="n">
        <v>2823</v>
      </c>
      <c r="L38" s="36" t="n">
        <f aca="false">J38+K38</f>
        <v>2823</v>
      </c>
      <c r="M38" s="37" t="n">
        <f aca="false">ROUND(J38*H38,2)</f>
        <v>0</v>
      </c>
      <c r="N38" s="38" t="n">
        <f aca="false">ROUND(I38*K38,2)</f>
        <v>22286.46</v>
      </c>
      <c r="O38" s="38" t="n">
        <f aca="false">+N38+M38</f>
        <v>22286.46</v>
      </c>
      <c r="P38" s="39" t="n">
        <f aca="false">ROUND(O38*0.7,2)</f>
        <v>15600.52</v>
      </c>
      <c r="Q38" s="40" t="n">
        <f aca="false">ROUND(O38*0.3,2)</f>
        <v>6685.94</v>
      </c>
      <c r="R38" s="11"/>
    </row>
    <row r="39" customFormat="false" ht="10.5" hidden="false" customHeight="true" outlineLevel="0" collapsed="false">
      <c r="B39" s="6" t="n">
        <f aca="false">+B38+1</f>
        <v>30</v>
      </c>
      <c r="C39" s="27" t="n">
        <v>9.95</v>
      </c>
      <c r="D39" s="28" t="n">
        <v>14.015</v>
      </c>
      <c r="E39" s="29" t="n">
        <v>5.185</v>
      </c>
      <c r="F39" s="30" t="n">
        <f aca="false">ROUND(E39/0.95,4)</f>
        <v>5.4579</v>
      </c>
      <c r="G39" s="31" t="n">
        <v>0.0325</v>
      </c>
      <c r="H39" s="32" t="n">
        <f aca="false">+C39-(F39+G39)</f>
        <v>4.4596</v>
      </c>
      <c r="I39" s="33" t="n">
        <f aca="false">+D39-(F39+G39)</f>
        <v>8.5246</v>
      </c>
      <c r="J39" s="43"/>
      <c r="K39" s="28" t="n">
        <v>1729</v>
      </c>
      <c r="L39" s="36" t="n">
        <f aca="false">J39+K39</f>
        <v>1729</v>
      </c>
      <c r="M39" s="37" t="n">
        <f aca="false">ROUND(J39*H39,2)</f>
        <v>0</v>
      </c>
      <c r="N39" s="38" t="n">
        <f aca="false">ROUND(I39*K39,2)</f>
        <v>14739.03</v>
      </c>
      <c r="O39" s="38" t="n">
        <f aca="false">+N39+M39</f>
        <v>14739.03</v>
      </c>
      <c r="P39" s="39" t="n">
        <f aca="false">ROUND(O39*0.7,2)</f>
        <v>10317.32</v>
      </c>
      <c r="Q39" s="40" t="n">
        <f aca="false">ROUND(O39*0.3,2)</f>
        <v>4421.71</v>
      </c>
      <c r="R39" s="11"/>
    </row>
    <row r="40" customFormat="false" ht="10.5" hidden="false" customHeight="true" outlineLevel="0" collapsed="false">
      <c r="B40" s="20" t="n">
        <f aca="false">+B39+1</f>
        <v>31</v>
      </c>
      <c r="C40" s="44" t="n">
        <v>9.95</v>
      </c>
      <c r="D40" s="45" t="n">
        <v>14.25</v>
      </c>
      <c r="E40" s="46" t="n">
        <v>5.115</v>
      </c>
      <c r="F40" s="47" t="n">
        <f aca="false">ROUND(E40/0.95,4)</f>
        <v>5.3842</v>
      </c>
      <c r="G40" s="31" t="n">
        <v>0.0325</v>
      </c>
      <c r="H40" s="49" t="n">
        <f aca="false">+C40-(F40+G40)</f>
        <v>4.5333</v>
      </c>
      <c r="I40" s="33" t="n">
        <f aca="false">D40-F40-G40</f>
        <v>8.8333</v>
      </c>
      <c r="J40" s="51"/>
      <c r="K40" s="45" t="n">
        <v>1126</v>
      </c>
      <c r="L40" s="52" t="n">
        <f aca="false">J40+K40</f>
        <v>1126</v>
      </c>
      <c r="M40" s="53" t="n">
        <f aca="false">ROUND(J40*H40,2)</f>
        <v>0</v>
      </c>
      <c r="N40" s="54" t="n">
        <f aca="false">ROUND(I40*K40,2)</f>
        <v>9946.3</v>
      </c>
      <c r="O40" s="54" t="n">
        <f aca="false">+N40+M40</f>
        <v>9946.3</v>
      </c>
      <c r="P40" s="55" t="n">
        <f aca="false">ROUND(O40*0.7,2)</f>
        <v>6962.41</v>
      </c>
      <c r="Q40" s="56" t="n">
        <f aca="false">ROUND(O40*0.3,2)</f>
        <v>2983.89</v>
      </c>
      <c r="R40" s="11"/>
    </row>
    <row r="41" customFormat="false" ht="10.5" hidden="false" customHeight="true" outlineLevel="0" collapsed="false">
      <c r="A41" s="57"/>
      <c r="B41" s="58"/>
      <c r="C41" s="59"/>
      <c r="D41" s="60"/>
      <c r="E41" s="60"/>
      <c r="F41" s="60"/>
      <c r="G41" s="61"/>
      <c r="H41" s="62"/>
      <c r="I41" s="60"/>
      <c r="J41" s="63" t="n">
        <f aca="false">SUM(J10:J40)</f>
        <v>156102</v>
      </c>
      <c r="K41" s="64" t="n">
        <f aca="false">SUM(K10:K40)</f>
        <v>39411</v>
      </c>
      <c r="L41" s="64" t="n">
        <f aca="false">SUM(L10:L40)</f>
        <v>195513</v>
      </c>
      <c r="M41" s="65" t="n">
        <f aca="false">SUM(M10:M40)</f>
        <v>557744.24</v>
      </c>
      <c r="N41" s="66" t="n">
        <f aca="false">SUM(N10:N40)</f>
        <v>459660.46</v>
      </c>
      <c r="O41" s="66" t="n">
        <f aca="false">SUM(O10:O40)</f>
        <v>1017404.7</v>
      </c>
      <c r="P41" s="67" t="n">
        <f aca="false">SUM(P10:P40)</f>
        <v>712183.31</v>
      </c>
      <c r="Q41" s="68" t="n">
        <f aca="false">SUM(Q10:Q40)</f>
        <v>305221.43</v>
      </c>
      <c r="R41" s="11"/>
    </row>
    <row r="42" customFormat="false" ht="12" hidden="false" customHeight="true" outlineLevel="0" collapsed="false">
      <c r="B42" s="6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11"/>
    </row>
    <row r="43" customFormat="false" ht="12" hidden="false" customHeight="true" outlineLevel="0" collapsed="false">
      <c r="B43" s="6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11"/>
    </row>
    <row r="44" customFormat="false" ht="12" hidden="false" customHeight="true" outlineLevel="0" collapsed="false">
      <c r="B44" s="6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11"/>
    </row>
    <row r="45" customFormat="false" ht="12" hidden="false" customHeight="true" outlineLevel="0" collapsed="false">
      <c r="A45" s="2"/>
      <c r="B45" s="6"/>
      <c r="C45" s="69" t="s">
        <v>23</v>
      </c>
      <c r="D45" s="70"/>
      <c r="E45" s="70"/>
      <c r="F45" s="71"/>
      <c r="G45" s="72"/>
      <c r="H45" s="73"/>
      <c r="I45" s="69" t="s">
        <v>24</v>
      </c>
      <c r="J45" s="71"/>
      <c r="K45" s="71"/>
      <c r="L45" s="70"/>
      <c r="M45" s="2"/>
      <c r="N45" s="74"/>
      <c r="O45" s="75" t="s">
        <v>25</v>
      </c>
      <c r="P45" s="71"/>
      <c r="Q45" s="71"/>
      <c r="R45" s="76"/>
    </row>
    <row r="46" customFormat="false" ht="12" hidden="false" customHeight="true" outlineLevel="0" collapsed="false">
      <c r="A46" s="2"/>
      <c r="B46" s="6"/>
      <c r="C46" s="74" t="s">
        <v>26</v>
      </c>
      <c r="D46" s="74"/>
      <c r="E46" s="74"/>
      <c r="F46" s="77" t="n">
        <f aca="false">+L41</f>
        <v>195513</v>
      </c>
      <c r="G46" s="77"/>
      <c r="H46" s="77"/>
      <c r="I46" s="74" t="s">
        <v>27</v>
      </c>
      <c r="J46" s="2"/>
      <c r="K46" s="2"/>
      <c r="L46" s="73" t="n">
        <v>50000</v>
      </c>
      <c r="M46" s="2"/>
      <c r="N46" s="74"/>
      <c r="O46" s="74" t="s">
        <v>28</v>
      </c>
      <c r="P46" s="74"/>
      <c r="Q46" s="76" t="n">
        <f aca="false">+Q41</f>
        <v>305221.43</v>
      </c>
      <c r="R46" s="76"/>
    </row>
    <row r="47" customFormat="false" ht="12" hidden="false" customHeight="true" outlineLevel="0" collapsed="false">
      <c r="A47" s="2"/>
      <c r="B47" s="6"/>
      <c r="C47" s="70" t="s">
        <v>29</v>
      </c>
      <c r="D47" s="70"/>
      <c r="E47" s="70"/>
      <c r="F47" s="78" t="n">
        <v>0.0246</v>
      </c>
      <c r="G47" s="78"/>
      <c r="H47" s="79"/>
      <c r="I47" s="74" t="s">
        <v>30</v>
      </c>
      <c r="J47" s="2"/>
      <c r="K47" s="2"/>
      <c r="L47" s="73" t="n">
        <v>31</v>
      </c>
      <c r="M47" s="2"/>
      <c r="N47" s="74"/>
      <c r="O47" s="74" t="s">
        <v>31</v>
      </c>
      <c r="P47" s="74"/>
      <c r="Q47" s="76" t="n">
        <f aca="false">+L49</f>
        <v>50375</v>
      </c>
      <c r="R47" s="76"/>
    </row>
    <row r="48" customFormat="false" ht="12" hidden="false" customHeight="true" outlineLevel="0" collapsed="false">
      <c r="A48" s="2"/>
      <c r="B48" s="6"/>
      <c r="C48" s="74" t="s">
        <v>32</v>
      </c>
      <c r="D48" s="74"/>
      <c r="E48" s="74"/>
      <c r="F48" s="80" t="n">
        <f aca="false">+F47*F46</f>
        <v>4809.6198</v>
      </c>
      <c r="G48" s="80"/>
      <c r="H48" s="80"/>
      <c r="I48" s="70" t="s">
        <v>33</v>
      </c>
      <c r="J48" s="71"/>
      <c r="K48" s="71"/>
      <c r="L48" s="81" t="n">
        <v>0.0325</v>
      </c>
      <c r="M48" s="2"/>
      <c r="N48" s="74"/>
      <c r="O48" s="70" t="s">
        <v>34</v>
      </c>
      <c r="P48" s="70"/>
      <c r="Q48" s="82" t="n">
        <f aca="false">+F48</f>
        <v>4809.6198</v>
      </c>
      <c r="R48" s="76"/>
    </row>
    <row r="49" customFormat="false" ht="12" hidden="false" customHeight="true" outlineLevel="0" collapsed="false">
      <c r="A49" s="2"/>
      <c r="B49" s="6"/>
      <c r="C49" s="74"/>
      <c r="D49" s="74"/>
      <c r="E49" s="74"/>
      <c r="F49" s="74"/>
      <c r="G49" s="74"/>
      <c r="H49" s="74"/>
      <c r="I49" s="74" t="s">
        <v>35</v>
      </c>
      <c r="J49" s="2"/>
      <c r="K49" s="2"/>
      <c r="L49" s="80" t="n">
        <f aca="false">+L48*L47*L46</f>
        <v>50375</v>
      </c>
      <c r="M49" s="2"/>
      <c r="N49" s="74"/>
      <c r="O49" s="74" t="s">
        <v>36</v>
      </c>
      <c r="P49" s="74"/>
      <c r="Q49" s="76" t="n">
        <f aca="false">+Q48+Q47+Q46</f>
        <v>360406.0498</v>
      </c>
      <c r="R49" s="76"/>
    </row>
    <row r="50" customFormat="false" ht="12" hidden="false" customHeight="true" outlineLevel="0" collapsed="false">
      <c r="A50" s="2"/>
      <c r="B50" s="6"/>
      <c r="C50" s="74"/>
      <c r="D50" s="74"/>
      <c r="E50" s="74"/>
      <c r="F50" s="74"/>
      <c r="G50" s="74"/>
      <c r="H50" s="74"/>
      <c r="I50" s="74"/>
      <c r="J50" s="83"/>
      <c r="K50" s="2"/>
      <c r="L50" s="74"/>
      <c r="M50" s="80"/>
      <c r="N50" s="74"/>
      <c r="O50" s="74"/>
      <c r="P50" s="74"/>
      <c r="Q50" s="76"/>
      <c r="R50" s="76"/>
    </row>
    <row r="51" customFormat="false" ht="12" hidden="false" customHeight="true" outlineLevel="0" collapsed="false">
      <c r="A51" s="2"/>
      <c r="B51" s="6"/>
      <c r="C51" s="74"/>
      <c r="D51" s="74"/>
      <c r="E51" s="74"/>
      <c r="F51" s="74"/>
      <c r="G51" s="74"/>
      <c r="H51" s="74"/>
      <c r="I51" s="74"/>
      <c r="J51" s="83"/>
      <c r="K51" s="2"/>
      <c r="L51" s="74"/>
      <c r="M51" s="80"/>
      <c r="N51" s="74"/>
      <c r="O51" s="74"/>
      <c r="P51" s="74"/>
      <c r="Q51" s="76"/>
      <c r="R51" s="76"/>
    </row>
    <row r="52" customFormat="false" ht="12" hidden="false" customHeight="true" outlineLevel="0" collapsed="false">
      <c r="B52" s="6"/>
      <c r="C52" s="2"/>
      <c r="D52" s="84" t="s">
        <v>37</v>
      </c>
      <c r="E52" s="2"/>
      <c r="F52" s="2"/>
      <c r="G52" s="2"/>
      <c r="H52" s="2"/>
      <c r="I52" s="2"/>
      <c r="J52" s="2"/>
      <c r="K52" s="2"/>
      <c r="L52" s="2"/>
      <c r="M52" s="73"/>
      <c r="N52" s="2"/>
      <c r="O52" s="2"/>
      <c r="P52" s="2"/>
      <c r="Q52" s="2"/>
      <c r="R52" s="11"/>
    </row>
  </sheetData>
  <mergeCells count="11">
    <mergeCell ref="C1:D1"/>
    <mergeCell ref="C6:F6"/>
    <mergeCell ref="H6:I6"/>
    <mergeCell ref="H7:I7"/>
    <mergeCell ref="H8:I8"/>
    <mergeCell ref="J8:L8"/>
    <mergeCell ref="M8:O8"/>
    <mergeCell ref="P8:Q8"/>
    <mergeCell ref="F46:G46"/>
    <mergeCell ref="F47:G47"/>
    <mergeCell ref="F48:G48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2001-03-12T19:15:02Z</dcterms:created>
  <dc:creator>Cheri Weyman</dc:creator>
  <dc:description/>
  <dc:language>en-US</dc:language>
  <cp:lastModifiedBy>jmoore3</cp:lastModifiedBy>
  <cp:lastPrinted>2001-05-01T15:09:42Z</cp:lastPrinted>
  <dcterms:modified xsi:type="dcterms:W3CDTF">2001-05-01T15:12:32Z</dcterms:modified>
  <cp:revision>0</cp:revision>
  <dc:subject/>
  <dc:title/>
</cp:coreProperties>
</file>